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0" windowWidth="13680" windowHeight="7155" firstSheet="2" activeTab="2"/>
  </bookViews>
  <sheets>
    <sheet name="Replacement Level" sheetId="19" r:id="rId1"/>
    <sheet name="RANKINGS=&gt;" sheetId="17" r:id="rId2"/>
    <sheet name="Hitter Ranks" sheetId="16" r:id="rId3"/>
    <sheet name="Pitcher Ranks" sheetId="18" r:id="rId4"/>
    <sheet name="PLAYERIDMAP" sheetId="15" r:id="rId5"/>
    <sheet name="PROJECTIONS=&gt;" sheetId="13" r:id="rId6"/>
    <sheet name="Steamer Hitters" sheetId="9" r:id="rId7"/>
    <sheet name="Steamer Pitchers" sheetId="10" r:id="rId8"/>
  </sheets>
  <calcPr calcId="145621"/>
</workbook>
</file>

<file path=xl/calcChain.xml><?xml version="1.0" encoding="utf-8"?>
<calcChain xmlns="http://schemas.openxmlformats.org/spreadsheetml/2006/main">
  <c r="R2" i="18" l="1"/>
  <c r="R3" i="18"/>
  <c r="R4" i="18"/>
  <c r="R5" i="18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50" i="18"/>
  <c r="R51" i="18"/>
  <c r="R52" i="18"/>
  <c r="R53" i="18"/>
  <c r="R54" i="18"/>
  <c r="R55" i="18"/>
  <c r="R56" i="18"/>
  <c r="R57" i="18"/>
  <c r="R58" i="18"/>
  <c r="R59" i="18"/>
  <c r="R60" i="18"/>
  <c r="R61" i="18"/>
  <c r="R62" i="18"/>
  <c r="R63" i="18"/>
  <c r="R64" i="18"/>
  <c r="R65" i="18"/>
  <c r="R66" i="18"/>
  <c r="R67" i="18"/>
  <c r="R68" i="18"/>
  <c r="R69" i="18"/>
  <c r="R70" i="18"/>
  <c r="R71" i="18"/>
  <c r="R72" i="18"/>
  <c r="R73" i="18"/>
  <c r="R74" i="18"/>
  <c r="R75" i="18"/>
  <c r="R76" i="18"/>
  <c r="R77" i="18"/>
  <c r="R78" i="18"/>
  <c r="R79" i="18"/>
  <c r="R80" i="18"/>
  <c r="R81" i="18"/>
  <c r="R82" i="18"/>
  <c r="R83" i="18"/>
  <c r="R84" i="18"/>
  <c r="R85" i="18"/>
  <c r="R86" i="18"/>
  <c r="R87" i="18"/>
  <c r="R88" i="18"/>
  <c r="R89" i="18"/>
  <c r="R90" i="18"/>
  <c r="R91" i="18"/>
  <c r="R92" i="18"/>
  <c r="R93" i="18"/>
  <c r="R94" i="18"/>
  <c r="R95" i="18"/>
  <c r="R96" i="18"/>
  <c r="R97" i="18"/>
  <c r="R98" i="18"/>
  <c r="R99" i="18"/>
  <c r="R100" i="18"/>
  <c r="R101" i="18"/>
  <c r="R102" i="18"/>
  <c r="R103" i="18"/>
  <c r="R104" i="18"/>
  <c r="R105" i="18"/>
  <c r="R106" i="18"/>
  <c r="R107" i="18"/>
  <c r="R108" i="18"/>
  <c r="R109" i="18"/>
  <c r="R110" i="18"/>
  <c r="R111" i="18"/>
  <c r="R112" i="18"/>
  <c r="R113" i="18"/>
  <c r="R114" i="18"/>
  <c r="R115" i="18"/>
  <c r="R116" i="18"/>
  <c r="R117" i="18"/>
  <c r="R118" i="18"/>
  <c r="R119" i="18"/>
  <c r="R120" i="18"/>
  <c r="R121" i="18"/>
  <c r="R122" i="18"/>
  <c r="R123" i="18"/>
  <c r="R124" i="18"/>
  <c r="R125" i="18"/>
  <c r="R126" i="18"/>
  <c r="R127" i="18"/>
  <c r="R128" i="18"/>
  <c r="R129" i="18"/>
  <c r="R130" i="18"/>
  <c r="R131" i="18"/>
  <c r="R132" i="18"/>
  <c r="R133" i="18"/>
  <c r="R134" i="18"/>
  <c r="R135" i="18"/>
  <c r="R136" i="18"/>
  <c r="R137" i="18"/>
  <c r="R138" i="18"/>
  <c r="R139" i="18"/>
  <c r="R140" i="18"/>
  <c r="R141" i="18"/>
  <c r="R142" i="18"/>
  <c r="R143" i="18"/>
  <c r="R144" i="18"/>
  <c r="R145" i="18"/>
  <c r="R146" i="18"/>
  <c r="R147" i="18"/>
  <c r="R148" i="18"/>
  <c r="R149" i="18"/>
  <c r="R150" i="18"/>
  <c r="R151" i="18"/>
  <c r="R152" i="18"/>
  <c r="R153" i="18"/>
  <c r="R154" i="18"/>
  <c r="R155" i="18"/>
  <c r="R156" i="18"/>
  <c r="R157" i="18"/>
  <c r="R158" i="18"/>
  <c r="R159" i="18"/>
  <c r="R160" i="18"/>
  <c r="R161" i="18"/>
  <c r="R162" i="18"/>
  <c r="R163" i="18"/>
  <c r="R164" i="18"/>
  <c r="R165" i="18"/>
  <c r="R166" i="18"/>
  <c r="R167" i="18"/>
  <c r="R168" i="18"/>
  <c r="R169" i="18"/>
  <c r="R170" i="18"/>
  <c r="R171" i="18"/>
  <c r="R172" i="18"/>
  <c r="R173" i="18"/>
  <c r="R174" i="18"/>
  <c r="R175" i="18"/>
  <c r="R176" i="18"/>
  <c r="R177" i="18"/>
  <c r="R178" i="18"/>
  <c r="R179" i="18"/>
  <c r="R180" i="18"/>
  <c r="R181" i="18"/>
  <c r="R182" i="18"/>
  <c r="R183" i="18"/>
  <c r="R184" i="18"/>
  <c r="R185" i="18"/>
  <c r="R186" i="18"/>
  <c r="R187" i="18"/>
  <c r="R188" i="18"/>
  <c r="R189" i="18"/>
  <c r="R190" i="18"/>
  <c r="R191" i="18"/>
  <c r="R192" i="18"/>
  <c r="R193" i="18"/>
  <c r="R194" i="18"/>
  <c r="R195" i="18"/>
  <c r="R196" i="18"/>
  <c r="R197" i="18"/>
  <c r="R198" i="18"/>
  <c r="R199" i="18"/>
  <c r="R200" i="18"/>
  <c r="R201" i="18"/>
  <c r="R202" i="18"/>
  <c r="R203" i="18"/>
  <c r="R204" i="18"/>
  <c r="R205" i="18"/>
  <c r="R206" i="18"/>
  <c r="R207" i="18"/>
  <c r="R208" i="18"/>
  <c r="R209" i="18"/>
  <c r="R210" i="18"/>
  <c r="R211" i="18"/>
  <c r="R212" i="18"/>
  <c r="R213" i="18"/>
  <c r="R214" i="18"/>
  <c r="R215" i="18"/>
  <c r="R216" i="18"/>
  <c r="R217" i="18"/>
  <c r="R218" i="18"/>
  <c r="R219" i="18"/>
  <c r="R220" i="18"/>
  <c r="R221" i="18"/>
  <c r="R222" i="18"/>
  <c r="R223" i="18"/>
  <c r="R224" i="18"/>
  <c r="R225" i="18"/>
  <c r="R226" i="18"/>
  <c r="R227" i="18"/>
  <c r="R228" i="18"/>
  <c r="R229" i="18"/>
  <c r="R230" i="18"/>
  <c r="R231" i="18"/>
  <c r="R232" i="18"/>
  <c r="R233" i="18"/>
  <c r="R234" i="18"/>
  <c r="R235" i="18"/>
  <c r="R236" i="18"/>
  <c r="R237" i="18"/>
  <c r="R238" i="18"/>
  <c r="R239" i="18"/>
  <c r="R240" i="18"/>
  <c r="R241" i="18"/>
  <c r="R242" i="18"/>
  <c r="R243" i="18"/>
  <c r="R244" i="18"/>
  <c r="R245" i="18"/>
  <c r="R246" i="18"/>
  <c r="R247" i="18"/>
  <c r="R248" i="18"/>
  <c r="R249" i="18"/>
  <c r="R250" i="18"/>
  <c r="R251" i="18"/>
  <c r="R252" i="18"/>
  <c r="R253" i="18"/>
  <c r="R254" i="18"/>
  <c r="R255" i="18"/>
  <c r="R256" i="18"/>
  <c r="R257" i="18"/>
  <c r="R258" i="18"/>
  <c r="R259" i="18"/>
  <c r="R260" i="18"/>
  <c r="R261" i="18"/>
  <c r="R262" i="18"/>
  <c r="R263" i="18"/>
  <c r="R264" i="18"/>
  <c r="R265" i="18"/>
  <c r="R266" i="18"/>
  <c r="R267" i="18"/>
  <c r="R268" i="18"/>
  <c r="R269" i="18"/>
  <c r="R270" i="18"/>
  <c r="R271" i="18"/>
  <c r="R272" i="18"/>
  <c r="R273" i="18"/>
  <c r="R274" i="18"/>
  <c r="R275" i="18"/>
  <c r="R276" i="18"/>
  <c r="R277" i="18"/>
  <c r="R278" i="18"/>
  <c r="R279" i="18"/>
  <c r="R280" i="18"/>
  <c r="R281" i="18"/>
  <c r="R282" i="18"/>
  <c r="R283" i="18"/>
  <c r="R284" i="18"/>
  <c r="R285" i="18"/>
  <c r="R286" i="18"/>
  <c r="R287" i="18"/>
  <c r="R288" i="18"/>
  <c r="R289" i="18"/>
  <c r="R290" i="18"/>
  <c r="R291" i="18"/>
  <c r="R292" i="18"/>
  <c r="R293" i="18"/>
  <c r="R294" i="18"/>
  <c r="R295" i="18"/>
  <c r="R296" i="18"/>
  <c r="R297" i="18"/>
  <c r="R298" i="18"/>
  <c r="R299" i="18"/>
  <c r="R300" i="18"/>
  <c r="R301" i="18"/>
  <c r="R302" i="18"/>
  <c r="R303" i="18"/>
  <c r="R304" i="18"/>
  <c r="R305" i="18"/>
  <c r="R306" i="18"/>
  <c r="R307" i="18"/>
  <c r="R308" i="18"/>
  <c r="R309" i="18"/>
  <c r="R310" i="18"/>
  <c r="R311" i="18"/>
  <c r="R312" i="18"/>
  <c r="R313" i="18"/>
  <c r="R314" i="18"/>
  <c r="R315" i="18"/>
  <c r="R316" i="18"/>
  <c r="R317" i="18"/>
  <c r="R318" i="18"/>
  <c r="R319" i="18"/>
  <c r="R320" i="18"/>
  <c r="R321" i="18"/>
  <c r="R322" i="18"/>
  <c r="R323" i="18"/>
  <c r="R324" i="18"/>
  <c r="R325" i="18"/>
  <c r="R326" i="18"/>
  <c r="R327" i="18"/>
  <c r="R328" i="18"/>
  <c r="R329" i="18"/>
  <c r="R330" i="18"/>
  <c r="R331" i="18"/>
  <c r="R332" i="18"/>
  <c r="R333" i="18"/>
  <c r="R334" i="18"/>
  <c r="R335" i="18"/>
  <c r="R336" i="18"/>
  <c r="R337" i="18"/>
  <c r="R338" i="18"/>
  <c r="R339" i="18"/>
  <c r="R340" i="18"/>
  <c r="R341" i="18"/>
  <c r="R342" i="18"/>
  <c r="R343" i="18"/>
  <c r="R344" i="18"/>
  <c r="R345" i="18"/>
  <c r="R346" i="18"/>
  <c r="R347" i="18"/>
  <c r="R348" i="18"/>
  <c r="R349" i="18"/>
  <c r="R350" i="18"/>
  <c r="R351" i="18"/>
  <c r="R352" i="18"/>
  <c r="R353" i="18"/>
  <c r="R354" i="18"/>
  <c r="R355" i="18"/>
  <c r="R356" i="18"/>
  <c r="R357" i="18"/>
  <c r="R358" i="18"/>
  <c r="R359" i="18"/>
  <c r="R360" i="18"/>
  <c r="R361" i="18"/>
  <c r="R362" i="18"/>
  <c r="R363" i="18"/>
  <c r="R364" i="18"/>
  <c r="R365" i="18"/>
  <c r="R366" i="18"/>
  <c r="R367" i="18"/>
  <c r="R368" i="18"/>
  <c r="R369" i="18"/>
  <c r="R370" i="18"/>
  <c r="R371" i="18"/>
  <c r="R372" i="18"/>
  <c r="R373" i="18"/>
  <c r="R374" i="18"/>
  <c r="R375" i="18"/>
  <c r="R376" i="18"/>
  <c r="R377" i="18"/>
  <c r="R378" i="18"/>
  <c r="R379" i="18"/>
  <c r="R380" i="18"/>
  <c r="R381" i="18"/>
  <c r="R382" i="18"/>
  <c r="R383" i="18"/>
  <c r="R384" i="18"/>
  <c r="R385" i="18"/>
  <c r="R386" i="18"/>
  <c r="R387" i="18"/>
  <c r="R388" i="18"/>
  <c r="R389" i="18"/>
  <c r="R390" i="18"/>
  <c r="R391" i="18"/>
  <c r="R392" i="18"/>
  <c r="R393" i="18"/>
  <c r="R394" i="18"/>
  <c r="R395" i="18"/>
  <c r="R396" i="18"/>
  <c r="R397" i="18"/>
  <c r="R398" i="18"/>
  <c r="R399" i="18"/>
  <c r="R400" i="18"/>
  <c r="R401" i="18"/>
  <c r="R402" i="18"/>
  <c r="R403" i="18"/>
  <c r="R404" i="18"/>
  <c r="R405" i="18"/>
  <c r="R406" i="18"/>
  <c r="R407" i="18"/>
  <c r="R408" i="18"/>
  <c r="R409" i="18"/>
  <c r="R410" i="18"/>
  <c r="R411" i="18"/>
  <c r="R412" i="18"/>
  <c r="R413" i="18"/>
  <c r="R414" i="18"/>
  <c r="R415" i="18"/>
  <c r="R416" i="18"/>
  <c r="R417" i="18"/>
  <c r="R418" i="18"/>
  <c r="R419" i="18"/>
  <c r="R420" i="18"/>
  <c r="R421" i="18"/>
  <c r="R422" i="18"/>
  <c r="R423" i="18"/>
  <c r="R424" i="18"/>
  <c r="R425" i="18"/>
  <c r="R426" i="18"/>
  <c r="R427" i="18"/>
  <c r="R428" i="18"/>
  <c r="R429" i="18"/>
  <c r="R430" i="18"/>
  <c r="R431" i="18"/>
  <c r="R432" i="18"/>
  <c r="R433" i="18"/>
  <c r="R434" i="18"/>
  <c r="R435" i="18"/>
  <c r="R436" i="18"/>
  <c r="R437" i="18"/>
  <c r="R438" i="18"/>
  <c r="R439" i="18"/>
  <c r="R440" i="18"/>
  <c r="R441" i="18"/>
  <c r="R442" i="18"/>
  <c r="R443" i="18"/>
  <c r="R444" i="18"/>
  <c r="R445" i="18"/>
  <c r="R446" i="18"/>
  <c r="R447" i="18"/>
  <c r="R448" i="18"/>
  <c r="R449" i="18"/>
  <c r="R450" i="18"/>
  <c r="R451" i="18"/>
  <c r="R452" i="18"/>
  <c r="R453" i="18"/>
  <c r="R454" i="18"/>
  <c r="R455" i="18"/>
  <c r="R456" i="18"/>
  <c r="R457" i="18"/>
  <c r="R458" i="18"/>
  <c r="R459" i="18"/>
  <c r="R460" i="18"/>
  <c r="R461" i="18"/>
  <c r="R462" i="18"/>
  <c r="R463" i="18"/>
  <c r="R464" i="18"/>
  <c r="R465" i="18"/>
  <c r="R466" i="18"/>
  <c r="R467" i="18"/>
  <c r="R468" i="18"/>
  <c r="R469" i="18"/>
  <c r="R470" i="18"/>
  <c r="R471" i="18"/>
  <c r="R472" i="18"/>
  <c r="R473" i="18"/>
  <c r="R474" i="18"/>
  <c r="R475" i="18"/>
  <c r="R476" i="18"/>
  <c r="R477" i="18"/>
  <c r="R478" i="18"/>
  <c r="R479" i="18"/>
  <c r="R480" i="18"/>
  <c r="R481" i="18"/>
  <c r="R482" i="18"/>
  <c r="R483" i="18"/>
  <c r="R484" i="18"/>
  <c r="R485" i="18"/>
  <c r="R486" i="18"/>
  <c r="R487" i="18"/>
  <c r="R488" i="18"/>
  <c r="R489" i="18"/>
  <c r="R490" i="18"/>
  <c r="R491" i="18"/>
  <c r="R492" i="18"/>
  <c r="R493" i="18"/>
  <c r="R494" i="18"/>
  <c r="R495" i="18"/>
  <c r="R496" i="18"/>
  <c r="R497" i="18"/>
  <c r="R498" i="18"/>
  <c r="R499" i="18"/>
  <c r="R500" i="18"/>
  <c r="R501" i="18"/>
  <c r="R502" i="18"/>
  <c r="R503" i="18"/>
  <c r="R504" i="18"/>
  <c r="R505" i="18"/>
  <c r="R506" i="18"/>
  <c r="R507" i="18"/>
  <c r="R508" i="18"/>
  <c r="R509" i="18"/>
  <c r="R510" i="18"/>
  <c r="R511" i="18"/>
  <c r="R512" i="18"/>
  <c r="R513" i="18"/>
  <c r="R514" i="18"/>
  <c r="R515" i="18"/>
  <c r="R516" i="18"/>
  <c r="R517" i="18"/>
  <c r="R518" i="18"/>
  <c r="R519" i="18"/>
  <c r="R520" i="18"/>
  <c r="R521" i="18"/>
  <c r="R522" i="18"/>
  <c r="R523" i="18"/>
  <c r="R524" i="18"/>
  <c r="R525" i="18"/>
  <c r="R526" i="18"/>
  <c r="R527" i="18"/>
  <c r="R528" i="18"/>
  <c r="R529" i="18"/>
  <c r="R530" i="18"/>
  <c r="R531" i="18"/>
  <c r="R532" i="18"/>
  <c r="R533" i="18"/>
  <c r="R534" i="18"/>
  <c r="R535" i="18"/>
  <c r="R536" i="18"/>
  <c r="R537" i="18"/>
  <c r="R538" i="18"/>
  <c r="R539" i="18"/>
  <c r="R540" i="18"/>
  <c r="R541" i="18"/>
  <c r="Q2" i="18"/>
  <c r="Q3" i="18"/>
  <c r="Q4" i="18"/>
  <c r="Q5" i="18"/>
  <c r="Q6" i="18"/>
  <c r="Q7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Q48" i="18"/>
  <c r="Q49" i="18"/>
  <c r="Q50" i="18"/>
  <c r="Q51" i="18"/>
  <c r="Q52" i="18"/>
  <c r="Q53" i="18"/>
  <c r="Q54" i="18"/>
  <c r="Q55" i="18"/>
  <c r="Q56" i="18"/>
  <c r="Q57" i="18"/>
  <c r="Q58" i="18"/>
  <c r="Q59" i="18"/>
  <c r="Q60" i="18"/>
  <c r="Q61" i="18"/>
  <c r="Q62" i="18"/>
  <c r="Q63" i="18"/>
  <c r="Q64" i="18"/>
  <c r="Q65" i="18"/>
  <c r="Q66" i="18"/>
  <c r="Q67" i="18"/>
  <c r="Q68" i="18"/>
  <c r="Q69" i="18"/>
  <c r="Q70" i="18"/>
  <c r="Q71" i="18"/>
  <c r="Q72" i="18"/>
  <c r="Q73" i="18"/>
  <c r="Q74" i="18"/>
  <c r="Q75" i="18"/>
  <c r="Q76" i="18"/>
  <c r="Q77" i="18"/>
  <c r="Q78" i="18"/>
  <c r="Q79" i="18"/>
  <c r="Q80" i="18"/>
  <c r="Q81" i="18"/>
  <c r="Q82" i="18"/>
  <c r="Q83" i="18"/>
  <c r="Q84" i="18"/>
  <c r="Q85" i="18"/>
  <c r="Q86" i="18"/>
  <c r="Q87" i="18"/>
  <c r="Q88" i="18"/>
  <c r="Q89" i="18"/>
  <c r="Q90" i="18"/>
  <c r="Q91" i="18"/>
  <c r="Q92" i="18"/>
  <c r="Q93" i="18"/>
  <c r="Q94" i="18"/>
  <c r="Q95" i="18"/>
  <c r="Q96" i="18"/>
  <c r="Q97" i="18"/>
  <c r="Q98" i="18"/>
  <c r="Q99" i="18"/>
  <c r="Q100" i="18"/>
  <c r="Q101" i="18"/>
  <c r="Q102" i="18"/>
  <c r="Q103" i="18"/>
  <c r="Q104" i="18"/>
  <c r="Q105" i="18"/>
  <c r="Q106" i="18"/>
  <c r="Q107" i="18"/>
  <c r="Q108" i="18"/>
  <c r="Q109" i="18"/>
  <c r="Q110" i="18"/>
  <c r="Q111" i="18"/>
  <c r="Q112" i="18"/>
  <c r="Q113" i="18"/>
  <c r="Q114" i="18"/>
  <c r="Q115" i="18"/>
  <c r="Q116" i="18"/>
  <c r="Q117" i="18"/>
  <c r="Q118" i="18"/>
  <c r="Q119" i="18"/>
  <c r="Q120" i="18"/>
  <c r="Q121" i="18"/>
  <c r="Q122" i="18"/>
  <c r="Q123" i="18"/>
  <c r="Q124" i="18"/>
  <c r="Q125" i="18"/>
  <c r="Q126" i="18"/>
  <c r="Q127" i="18"/>
  <c r="Q128" i="18"/>
  <c r="Q129" i="18"/>
  <c r="Q130" i="18"/>
  <c r="Q131" i="18"/>
  <c r="Q132" i="18"/>
  <c r="Q133" i="18"/>
  <c r="Q134" i="18"/>
  <c r="Q135" i="18"/>
  <c r="Q136" i="18"/>
  <c r="Q137" i="18"/>
  <c r="Q138" i="18"/>
  <c r="Q139" i="18"/>
  <c r="Q140" i="18"/>
  <c r="Q141" i="18"/>
  <c r="Q142" i="18"/>
  <c r="Q143" i="18"/>
  <c r="Q144" i="18"/>
  <c r="Q145" i="18"/>
  <c r="Q146" i="18"/>
  <c r="Q147" i="18"/>
  <c r="Q148" i="18"/>
  <c r="Q149" i="18"/>
  <c r="Q150" i="18"/>
  <c r="Q151" i="18"/>
  <c r="Q152" i="18"/>
  <c r="Q153" i="18"/>
  <c r="Q154" i="18"/>
  <c r="Q155" i="18"/>
  <c r="Q156" i="18"/>
  <c r="Q157" i="18"/>
  <c r="Q158" i="18"/>
  <c r="Q159" i="18"/>
  <c r="Q160" i="18"/>
  <c r="Q161" i="18"/>
  <c r="Q162" i="18"/>
  <c r="Q163" i="18"/>
  <c r="Q164" i="18"/>
  <c r="Q165" i="18"/>
  <c r="Q166" i="18"/>
  <c r="Q167" i="18"/>
  <c r="Q168" i="18"/>
  <c r="Q169" i="18"/>
  <c r="Q170" i="18"/>
  <c r="Q171" i="18"/>
  <c r="Q172" i="18"/>
  <c r="Q173" i="18"/>
  <c r="Q174" i="18"/>
  <c r="Q175" i="18"/>
  <c r="Q176" i="18"/>
  <c r="Q177" i="18"/>
  <c r="Q178" i="18"/>
  <c r="Q179" i="18"/>
  <c r="Q180" i="18"/>
  <c r="Q181" i="18"/>
  <c r="Q182" i="18"/>
  <c r="Q183" i="18"/>
  <c r="Q184" i="18"/>
  <c r="Q185" i="18"/>
  <c r="Q186" i="18"/>
  <c r="Q187" i="18"/>
  <c r="Q188" i="18"/>
  <c r="Q189" i="18"/>
  <c r="Q190" i="18"/>
  <c r="Q191" i="18"/>
  <c r="Q192" i="18"/>
  <c r="Q193" i="18"/>
  <c r="Q194" i="18"/>
  <c r="Q195" i="18"/>
  <c r="Q196" i="18"/>
  <c r="Q197" i="18"/>
  <c r="Q198" i="18"/>
  <c r="Q199" i="18"/>
  <c r="Q200" i="18"/>
  <c r="Q201" i="18"/>
  <c r="Q202" i="18"/>
  <c r="Q203" i="18"/>
  <c r="Q204" i="18"/>
  <c r="Q205" i="18"/>
  <c r="Q206" i="18"/>
  <c r="Q207" i="18"/>
  <c r="Q208" i="18"/>
  <c r="Q209" i="18"/>
  <c r="Q210" i="18"/>
  <c r="Q211" i="18"/>
  <c r="Q212" i="18"/>
  <c r="Q213" i="18"/>
  <c r="Q214" i="18"/>
  <c r="Q215" i="18"/>
  <c r="Q216" i="18"/>
  <c r="Q217" i="18"/>
  <c r="Q218" i="18"/>
  <c r="Q219" i="18"/>
  <c r="Q220" i="18"/>
  <c r="Q221" i="18"/>
  <c r="Q222" i="18"/>
  <c r="Q223" i="18"/>
  <c r="Q224" i="18"/>
  <c r="Q225" i="18"/>
  <c r="Q226" i="18"/>
  <c r="Q227" i="18"/>
  <c r="Q228" i="18"/>
  <c r="Q229" i="18"/>
  <c r="Q230" i="18"/>
  <c r="Q231" i="18"/>
  <c r="Q232" i="18"/>
  <c r="Q233" i="18"/>
  <c r="Q234" i="18"/>
  <c r="Q235" i="18"/>
  <c r="Q236" i="18"/>
  <c r="Q237" i="18"/>
  <c r="Q238" i="18"/>
  <c r="Q239" i="18"/>
  <c r="Q240" i="18"/>
  <c r="Q241" i="18"/>
  <c r="Q242" i="18"/>
  <c r="Q243" i="18"/>
  <c r="Q244" i="18"/>
  <c r="Q245" i="18"/>
  <c r="Q246" i="18"/>
  <c r="Q247" i="18"/>
  <c r="Q248" i="18"/>
  <c r="Q249" i="18"/>
  <c r="Q250" i="18"/>
  <c r="Q251" i="18"/>
  <c r="Q252" i="18"/>
  <c r="Q253" i="18"/>
  <c r="Q254" i="18"/>
  <c r="Q255" i="18"/>
  <c r="Q256" i="18"/>
  <c r="Q257" i="18"/>
  <c r="Q258" i="18"/>
  <c r="Q259" i="18"/>
  <c r="Q260" i="18"/>
  <c r="Q261" i="18"/>
  <c r="Q262" i="18"/>
  <c r="Q263" i="18"/>
  <c r="Q264" i="18"/>
  <c r="Q265" i="18"/>
  <c r="Q266" i="18"/>
  <c r="Q267" i="18"/>
  <c r="Q268" i="18"/>
  <c r="Q269" i="18"/>
  <c r="Q270" i="18"/>
  <c r="Q271" i="18"/>
  <c r="Q272" i="18"/>
  <c r="Q273" i="18"/>
  <c r="Q274" i="18"/>
  <c r="Q275" i="18"/>
  <c r="Q276" i="18"/>
  <c r="Q277" i="18"/>
  <c r="Q278" i="18"/>
  <c r="Q279" i="18"/>
  <c r="Q280" i="18"/>
  <c r="Q281" i="18"/>
  <c r="Q282" i="18"/>
  <c r="Q283" i="18"/>
  <c r="Q284" i="18"/>
  <c r="Q285" i="18"/>
  <c r="Q286" i="18"/>
  <c r="Q287" i="18"/>
  <c r="Q288" i="18"/>
  <c r="Q289" i="18"/>
  <c r="Q290" i="18"/>
  <c r="Q291" i="18"/>
  <c r="Q292" i="18"/>
  <c r="Q293" i="18"/>
  <c r="Q294" i="18"/>
  <c r="Q295" i="18"/>
  <c r="Q296" i="18"/>
  <c r="Q297" i="18"/>
  <c r="Q298" i="18"/>
  <c r="Q299" i="18"/>
  <c r="Q300" i="18"/>
  <c r="Q301" i="18"/>
  <c r="Q302" i="18"/>
  <c r="Q303" i="18"/>
  <c r="Q304" i="18"/>
  <c r="Q305" i="18"/>
  <c r="Q306" i="18"/>
  <c r="Q307" i="18"/>
  <c r="Q308" i="18"/>
  <c r="Q309" i="18"/>
  <c r="Q310" i="18"/>
  <c r="Q311" i="18"/>
  <c r="Q312" i="18"/>
  <c r="Q313" i="18"/>
  <c r="Q314" i="18"/>
  <c r="Q315" i="18"/>
  <c r="Q316" i="18"/>
  <c r="Q317" i="18"/>
  <c r="Q318" i="18"/>
  <c r="Q319" i="18"/>
  <c r="Q320" i="18"/>
  <c r="Q321" i="18"/>
  <c r="Q322" i="18"/>
  <c r="Q323" i="18"/>
  <c r="Q324" i="18"/>
  <c r="Q325" i="18"/>
  <c r="Q326" i="18"/>
  <c r="Q327" i="18"/>
  <c r="Q328" i="18"/>
  <c r="Q329" i="18"/>
  <c r="Q330" i="18"/>
  <c r="Q331" i="18"/>
  <c r="Q332" i="18"/>
  <c r="Q333" i="18"/>
  <c r="Q334" i="18"/>
  <c r="Q335" i="18"/>
  <c r="Q336" i="18"/>
  <c r="Q337" i="18"/>
  <c r="Q338" i="18"/>
  <c r="Q339" i="18"/>
  <c r="Q340" i="18"/>
  <c r="Q341" i="18"/>
  <c r="Q342" i="18"/>
  <c r="Q343" i="18"/>
  <c r="Q344" i="18"/>
  <c r="Q345" i="18"/>
  <c r="Q346" i="18"/>
  <c r="Q347" i="18"/>
  <c r="Q348" i="18"/>
  <c r="Q349" i="18"/>
  <c r="Q350" i="18"/>
  <c r="Q351" i="18"/>
  <c r="Q352" i="18"/>
  <c r="Q353" i="18"/>
  <c r="Q354" i="18"/>
  <c r="Q355" i="18"/>
  <c r="Q356" i="18"/>
  <c r="Q357" i="18"/>
  <c r="Q358" i="18"/>
  <c r="Q359" i="18"/>
  <c r="Q360" i="18"/>
  <c r="Q361" i="18"/>
  <c r="Q362" i="18"/>
  <c r="Q363" i="18"/>
  <c r="Q364" i="18"/>
  <c r="Q365" i="18"/>
  <c r="Q366" i="18"/>
  <c r="Q367" i="18"/>
  <c r="Q368" i="18"/>
  <c r="Q369" i="18"/>
  <c r="Q370" i="18"/>
  <c r="Q371" i="18"/>
  <c r="Q372" i="18"/>
  <c r="Q373" i="18"/>
  <c r="Q374" i="18"/>
  <c r="Q375" i="18"/>
  <c r="Q376" i="18"/>
  <c r="Q377" i="18"/>
  <c r="Q378" i="18"/>
  <c r="Q379" i="18"/>
  <c r="Q380" i="18"/>
  <c r="Q381" i="18"/>
  <c r="Q382" i="18"/>
  <c r="Q383" i="18"/>
  <c r="Q384" i="18"/>
  <c r="Q385" i="18"/>
  <c r="Q386" i="18"/>
  <c r="Q387" i="18"/>
  <c r="Q388" i="18"/>
  <c r="Q389" i="18"/>
  <c r="Q390" i="18"/>
  <c r="Q391" i="18"/>
  <c r="Q392" i="18"/>
  <c r="Q393" i="18"/>
  <c r="Q394" i="18"/>
  <c r="Q395" i="18"/>
  <c r="Q396" i="18"/>
  <c r="Q397" i="18"/>
  <c r="Q398" i="18"/>
  <c r="Q399" i="18"/>
  <c r="Q400" i="18"/>
  <c r="Q401" i="18"/>
  <c r="Q402" i="18"/>
  <c r="Q403" i="18"/>
  <c r="Q404" i="18"/>
  <c r="Q405" i="18"/>
  <c r="Q406" i="18"/>
  <c r="Q407" i="18"/>
  <c r="Q408" i="18"/>
  <c r="Q409" i="18"/>
  <c r="Q410" i="18"/>
  <c r="Q411" i="18"/>
  <c r="Q412" i="18"/>
  <c r="Q413" i="18"/>
  <c r="Q414" i="18"/>
  <c r="Q415" i="18"/>
  <c r="Q416" i="18"/>
  <c r="Q417" i="18"/>
  <c r="Q418" i="18"/>
  <c r="Q419" i="18"/>
  <c r="Q420" i="18"/>
  <c r="Q421" i="18"/>
  <c r="Q422" i="18"/>
  <c r="Q423" i="18"/>
  <c r="Q424" i="18"/>
  <c r="Q425" i="18"/>
  <c r="Q426" i="18"/>
  <c r="Q427" i="18"/>
  <c r="Q428" i="18"/>
  <c r="Q429" i="18"/>
  <c r="Q430" i="18"/>
  <c r="Q431" i="18"/>
  <c r="Q432" i="18"/>
  <c r="Q433" i="18"/>
  <c r="Q434" i="18"/>
  <c r="Q435" i="18"/>
  <c r="Q436" i="18"/>
  <c r="Q437" i="18"/>
  <c r="Q438" i="18"/>
  <c r="Q439" i="18"/>
  <c r="Q440" i="18"/>
  <c r="Q441" i="18"/>
  <c r="Q442" i="18"/>
  <c r="Q443" i="18"/>
  <c r="Q444" i="18"/>
  <c r="Q445" i="18"/>
  <c r="Q446" i="18"/>
  <c r="Q447" i="18"/>
  <c r="Q448" i="18"/>
  <c r="Q449" i="18"/>
  <c r="Q450" i="18"/>
  <c r="Q451" i="18"/>
  <c r="Q452" i="18"/>
  <c r="Q453" i="18"/>
  <c r="Q454" i="18"/>
  <c r="Q455" i="18"/>
  <c r="Q456" i="18"/>
  <c r="Q457" i="18"/>
  <c r="Q458" i="18"/>
  <c r="Q459" i="18"/>
  <c r="Q460" i="18"/>
  <c r="Q461" i="18"/>
  <c r="Q462" i="18"/>
  <c r="Q463" i="18"/>
  <c r="Q464" i="18"/>
  <c r="Q465" i="18"/>
  <c r="Q466" i="18"/>
  <c r="Q467" i="18"/>
  <c r="Q468" i="18"/>
  <c r="Q469" i="18"/>
  <c r="Q470" i="18"/>
  <c r="Q471" i="18"/>
  <c r="Q472" i="18"/>
  <c r="Q473" i="18"/>
  <c r="Q474" i="18"/>
  <c r="Q475" i="18"/>
  <c r="Q476" i="18"/>
  <c r="Q477" i="18"/>
  <c r="Q478" i="18"/>
  <c r="Q479" i="18"/>
  <c r="Q480" i="18"/>
  <c r="Q481" i="18"/>
  <c r="Q482" i="18"/>
  <c r="Q483" i="18"/>
  <c r="Q484" i="18"/>
  <c r="Q485" i="18"/>
  <c r="Q486" i="18"/>
  <c r="Q487" i="18"/>
  <c r="Q488" i="18"/>
  <c r="Q489" i="18"/>
  <c r="Q490" i="18"/>
  <c r="Q491" i="18"/>
  <c r="Q492" i="18"/>
  <c r="Q493" i="18"/>
  <c r="Q494" i="18"/>
  <c r="Q495" i="18"/>
  <c r="Q496" i="18"/>
  <c r="Q497" i="18"/>
  <c r="Q498" i="18"/>
  <c r="Q499" i="18"/>
  <c r="Q500" i="18"/>
  <c r="Q501" i="18"/>
  <c r="Q502" i="18"/>
  <c r="Q503" i="18"/>
  <c r="Q504" i="18"/>
  <c r="Q505" i="18"/>
  <c r="Q506" i="18"/>
  <c r="Q507" i="18"/>
  <c r="Q508" i="18"/>
  <c r="Q509" i="18"/>
  <c r="Q510" i="18"/>
  <c r="Q511" i="18"/>
  <c r="Q512" i="18"/>
  <c r="Q513" i="18"/>
  <c r="Q514" i="18"/>
  <c r="Q515" i="18"/>
  <c r="Q516" i="18"/>
  <c r="Q517" i="18"/>
  <c r="Q518" i="18"/>
  <c r="Q519" i="18"/>
  <c r="Q520" i="18"/>
  <c r="Q521" i="18"/>
  <c r="Q522" i="18"/>
  <c r="Q523" i="18"/>
  <c r="Q524" i="18"/>
  <c r="Q525" i="18"/>
  <c r="Q526" i="18"/>
  <c r="Q527" i="18"/>
  <c r="Q528" i="18"/>
  <c r="Q529" i="18"/>
  <c r="Q530" i="18"/>
  <c r="Q531" i="18"/>
  <c r="Q532" i="18"/>
  <c r="Q533" i="18"/>
  <c r="Q534" i="18"/>
  <c r="Q535" i="18"/>
  <c r="Q536" i="18"/>
  <c r="Q537" i="18"/>
  <c r="Q538" i="18"/>
  <c r="Q539" i="18"/>
  <c r="Q540" i="18"/>
  <c r="Q541" i="18"/>
  <c r="P2" i="18"/>
  <c r="P3" i="18"/>
  <c r="P4" i="18"/>
  <c r="P5" i="18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P53" i="18"/>
  <c r="P54" i="18"/>
  <c r="P55" i="18"/>
  <c r="P56" i="18"/>
  <c r="P57" i="18"/>
  <c r="P58" i="18"/>
  <c r="P59" i="18"/>
  <c r="P60" i="18"/>
  <c r="P61" i="18"/>
  <c r="P62" i="18"/>
  <c r="P63" i="18"/>
  <c r="P64" i="18"/>
  <c r="P65" i="18"/>
  <c r="P66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P102" i="18"/>
  <c r="P103" i="18"/>
  <c r="P104" i="18"/>
  <c r="P105" i="18"/>
  <c r="P106" i="18"/>
  <c r="P107" i="18"/>
  <c r="P108" i="18"/>
  <c r="P109" i="18"/>
  <c r="P110" i="18"/>
  <c r="P111" i="18"/>
  <c r="P112" i="18"/>
  <c r="P113" i="18"/>
  <c r="P114" i="18"/>
  <c r="P115" i="18"/>
  <c r="P116" i="18"/>
  <c r="P117" i="18"/>
  <c r="P118" i="18"/>
  <c r="P119" i="18"/>
  <c r="P120" i="18"/>
  <c r="P121" i="18"/>
  <c r="P122" i="18"/>
  <c r="P123" i="18"/>
  <c r="P124" i="18"/>
  <c r="P125" i="18"/>
  <c r="P126" i="18"/>
  <c r="P127" i="18"/>
  <c r="P128" i="18"/>
  <c r="P129" i="18"/>
  <c r="P130" i="18"/>
  <c r="P131" i="18"/>
  <c r="P132" i="18"/>
  <c r="P133" i="18"/>
  <c r="P134" i="18"/>
  <c r="P135" i="18"/>
  <c r="P136" i="18"/>
  <c r="P137" i="18"/>
  <c r="P138" i="18"/>
  <c r="P139" i="18"/>
  <c r="P140" i="18"/>
  <c r="P141" i="18"/>
  <c r="P142" i="18"/>
  <c r="P143" i="18"/>
  <c r="P144" i="18"/>
  <c r="P145" i="18"/>
  <c r="P146" i="18"/>
  <c r="P147" i="18"/>
  <c r="P148" i="18"/>
  <c r="P149" i="18"/>
  <c r="P150" i="18"/>
  <c r="P151" i="18"/>
  <c r="P152" i="18"/>
  <c r="P153" i="18"/>
  <c r="P154" i="18"/>
  <c r="P155" i="18"/>
  <c r="P156" i="18"/>
  <c r="P157" i="18"/>
  <c r="P158" i="18"/>
  <c r="P159" i="18"/>
  <c r="P160" i="18"/>
  <c r="P161" i="18"/>
  <c r="P162" i="18"/>
  <c r="P163" i="18"/>
  <c r="P164" i="18"/>
  <c r="P165" i="18"/>
  <c r="P166" i="18"/>
  <c r="P167" i="18"/>
  <c r="P168" i="18"/>
  <c r="P169" i="18"/>
  <c r="P170" i="18"/>
  <c r="P171" i="18"/>
  <c r="P172" i="18"/>
  <c r="P173" i="18"/>
  <c r="P174" i="18"/>
  <c r="P175" i="18"/>
  <c r="P176" i="18"/>
  <c r="P177" i="18"/>
  <c r="P178" i="18"/>
  <c r="P179" i="18"/>
  <c r="P180" i="18"/>
  <c r="P181" i="18"/>
  <c r="P182" i="18"/>
  <c r="P183" i="18"/>
  <c r="P184" i="18"/>
  <c r="P185" i="18"/>
  <c r="P186" i="18"/>
  <c r="P187" i="18"/>
  <c r="P188" i="18"/>
  <c r="P189" i="18"/>
  <c r="P190" i="18"/>
  <c r="P191" i="18"/>
  <c r="P192" i="18"/>
  <c r="P193" i="18"/>
  <c r="P194" i="18"/>
  <c r="P195" i="18"/>
  <c r="P196" i="18"/>
  <c r="P197" i="18"/>
  <c r="P198" i="18"/>
  <c r="P199" i="18"/>
  <c r="P200" i="18"/>
  <c r="P201" i="18"/>
  <c r="P202" i="18"/>
  <c r="P203" i="18"/>
  <c r="P204" i="18"/>
  <c r="P205" i="18"/>
  <c r="P206" i="18"/>
  <c r="P207" i="18"/>
  <c r="P208" i="18"/>
  <c r="P209" i="18"/>
  <c r="P210" i="18"/>
  <c r="P211" i="18"/>
  <c r="P212" i="18"/>
  <c r="P213" i="18"/>
  <c r="P214" i="18"/>
  <c r="P215" i="18"/>
  <c r="P216" i="18"/>
  <c r="P217" i="18"/>
  <c r="P218" i="18"/>
  <c r="P219" i="18"/>
  <c r="P220" i="18"/>
  <c r="P221" i="18"/>
  <c r="P222" i="18"/>
  <c r="P223" i="18"/>
  <c r="P224" i="18"/>
  <c r="P225" i="18"/>
  <c r="P226" i="18"/>
  <c r="P227" i="18"/>
  <c r="P228" i="18"/>
  <c r="P229" i="18"/>
  <c r="P230" i="18"/>
  <c r="P231" i="18"/>
  <c r="P232" i="18"/>
  <c r="P233" i="18"/>
  <c r="P234" i="18"/>
  <c r="P235" i="18"/>
  <c r="P236" i="18"/>
  <c r="P237" i="18"/>
  <c r="P238" i="18"/>
  <c r="P239" i="18"/>
  <c r="P240" i="18"/>
  <c r="P241" i="18"/>
  <c r="P242" i="18"/>
  <c r="P243" i="18"/>
  <c r="P244" i="18"/>
  <c r="P245" i="18"/>
  <c r="P246" i="18"/>
  <c r="P247" i="18"/>
  <c r="P248" i="18"/>
  <c r="P249" i="18"/>
  <c r="P250" i="18"/>
  <c r="P251" i="18"/>
  <c r="P252" i="18"/>
  <c r="P253" i="18"/>
  <c r="P254" i="18"/>
  <c r="P255" i="18"/>
  <c r="P256" i="18"/>
  <c r="P257" i="18"/>
  <c r="P258" i="18"/>
  <c r="P259" i="18"/>
  <c r="P260" i="18"/>
  <c r="P261" i="18"/>
  <c r="P262" i="18"/>
  <c r="P263" i="18"/>
  <c r="P264" i="18"/>
  <c r="P265" i="18"/>
  <c r="P266" i="18"/>
  <c r="P267" i="18"/>
  <c r="P268" i="18"/>
  <c r="P269" i="18"/>
  <c r="P270" i="18"/>
  <c r="P271" i="18"/>
  <c r="P272" i="18"/>
  <c r="P273" i="18"/>
  <c r="P274" i="18"/>
  <c r="P275" i="18"/>
  <c r="P276" i="18"/>
  <c r="P277" i="18"/>
  <c r="P278" i="18"/>
  <c r="P279" i="18"/>
  <c r="P280" i="18"/>
  <c r="P281" i="18"/>
  <c r="P282" i="18"/>
  <c r="P283" i="18"/>
  <c r="P284" i="18"/>
  <c r="P285" i="18"/>
  <c r="P286" i="18"/>
  <c r="P287" i="18"/>
  <c r="P288" i="18"/>
  <c r="P289" i="18"/>
  <c r="P290" i="18"/>
  <c r="P291" i="18"/>
  <c r="P292" i="18"/>
  <c r="P293" i="18"/>
  <c r="P294" i="18"/>
  <c r="P295" i="18"/>
  <c r="P296" i="18"/>
  <c r="P297" i="18"/>
  <c r="P298" i="18"/>
  <c r="P299" i="18"/>
  <c r="P300" i="18"/>
  <c r="P301" i="18"/>
  <c r="P302" i="18"/>
  <c r="P303" i="18"/>
  <c r="P304" i="18"/>
  <c r="P305" i="18"/>
  <c r="P306" i="18"/>
  <c r="P307" i="18"/>
  <c r="P308" i="18"/>
  <c r="P309" i="18"/>
  <c r="P310" i="18"/>
  <c r="P311" i="18"/>
  <c r="P312" i="18"/>
  <c r="P313" i="18"/>
  <c r="P314" i="18"/>
  <c r="P315" i="18"/>
  <c r="P316" i="18"/>
  <c r="P317" i="18"/>
  <c r="P318" i="18"/>
  <c r="P319" i="18"/>
  <c r="P320" i="18"/>
  <c r="P321" i="18"/>
  <c r="P322" i="18"/>
  <c r="P323" i="18"/>
  <c r="P324" i="18"/>
  <c r="P325" i="18"/>
  <c r="P326" i="18"/>
  <c r="P327" i="18"/>
  <c r="P328" i="18"/>
  <c r="P329" i="18"/>
  <c r="P330" i="18"/>
  <c r="P331" i="18"/>
  <c r="P332" i="18"/>
  <c r="P333" i="18"/>
  <c r="P334" i="18"/>
  <c r="P335" i="18"/>
  <c r="P336" i="18"/>
  <c r="P337" i="18"/>
  <c r="P338" i="18"/>
  <c r="P339" i="18"/>
  <c r="P340" i="18"/>
  <c r="P341" i="18"/>
  <c r="P342" i="18"/>
  <c r="P343" i="18"/>
  <c r="P344" i="18"/>
  <c r="P345" i="18"/>
  <c r="P346" i="18"/>
  <c r="P347" i="18"/>
  <c r="P348" i="18"/>
  <c r="P349" i="18"/>
  <c r="P350" i="18"/>
  <c r="P351" i="18"/>
  <c r="P352" i="18"/>
  <c r="P353" i="18"/>
  <c r="P354" i="18"/>
  <c r="P355" i="18"/>
  <c r="P356" i="18"/>
  <c r="P357" i="18"/>
  <c r="P358" i="18"/>
  <c r="P359" i="18"/>
  <c r="P360" i="18"/>
  <c r="P361" i="18"/>
  <c r="P362" i="18"/>
  <c r="P363" i="18"/>
  <c r="P364" i="18"/>
  <c r="P365" i="18"/>
  <c r="P366" i="18"/>
  <c r="P367" i="18"/>
  <c r="P368" i="18"/>
  <c r="P369" i="18"/>
  <c r="P370" i="18"/>
  <c r="P371" i="18"/>
  <c r="P372" i="18"/>
  <c r="P373" i="18"/>
  <c r="P374" i="18"/>
  <c r="P375" i="18"/>
  <c r="P376" i="18"/>
  <c r="P377" i="18"/>
  <c r="P378" i="18"/>
  <c r="P379" i="18"/>
  <c r="P380" i="18"/>
  <c r="P381" i="18"/>
  <c r="P382" i="18"/>
  <c r="P383" i="18"/>
  <c r="P384" i="18"/>
  <c r="P385" i="18"/>
  <c r="P386" i="18"/>
  <c r="P387" i="18"/>
  <c r="P388" i="18"/>
  <c r="P389" i="18"/>
  <c r="P390" i="18"/>
  <c r="P391" i="18"/>
  <c r="P392" i="18"/>
  <c r="P393" i="18"/>
  <c r="P394" i="18"/>
  <c r="P395" i="18"/>
  <c r="P396" i="18"/>
  <c r="P397" i="18"/>
  <c r="P398" i="18"/>
  <c r="P399" i="18"/>
  <c r="P400" i="18"/>
  <c r="P401" i="18"/>
  <c r="P402" i="18"/>
  <c r="P403" i="18"/>
  <c r="P404" i="18"/>
  <c r="P405" i="18"/>
  <c r="P406" i="18"/>
  <c r="P407" i="18"/>
  <c r="P408" i="18"/>
  <c r="P409" i="18"/>
  <c r="P410" i="18"/>
  <c r="P411" i="18"/>
  <c r="P412" i="18"/>
  <c r="P413" i="18"/>
  <c r="P414" i="18"/>
  <c r="P415" i="18"/>
  <c r="P416" i="18"/>
  <c r="P417" i="18"/>
  <c r="P418" i="18"/>
  <c r="P419" i="18"/>
  <c r="P420" i="18"/>
  <c r="P421" i="18"/>
  <c r="P422" i="18"/>
  <c r="P423" i="18"/>
  <c r="P424" i="18"/>
  <c r="P425" i="18"/>
  <c r="P426" i="18"/>
  <c r="P427" i="18"/>
  <c r="P428" i="18"/>
  <c r="P429" i="18"/>
  <c r="P430" i="18"/>
  <c r="P431" i="18"/>
  <c r="P432" i="18"/>
  <c r="P433" i="18"/>
  <c r="P434" i="18"/>
  <c r="P435" i="18"/>
  <c r="P436" i="18"/>
  <c r="P437" i="18"/>
  <c r="P438" i="18"/>
  <c r="P439" i="18"/>
  <c r="P440" i="18"/>
  <c r="P441" i="18"/>
  <c r="P442" i="18"/>
  <c r="P443" i="18"/>
  <c r="P444" i="18"/>
  <c r="P445" i="18"/>
  <c r="P446" i="18"/>
  <c r="P447" i="18"/>
  <c r="P448" i="18"/>
  <c r="P449" i="18"/>
  <c r="P450" i="18"/>
  <c r="P451" i="18"/>
  <c r="P452" i="18"/>
  <c r="P453" i="18"/>
  <c r="P454" i="18"/>
  <c r="P455" i="18"/>
  <c r="P456" i="18"/>
  <c r="P457" i="18"/>
  <c r="P458" i="18"/>
  <c r="P459" i="18"/>
  <c r="P460" i="18"/>
  <c r="P461" i="18"/>
  <c r="P462" i="18"/>
  <c r="P463" i="18"/>
  <c r="P464" i="18"/>
  <c r="P465" i="18"/>
  <c r="P466" i="18"/>
  <c r="P467" i="18"/>
  <c r="P468" i="18"/>
  <c r="P469" i="18"/>
  <c r="P470" i="18"/>
  <c r="P471" i="18"/>
  <c r="P472" i="18"/>
  <c r="P473" i="18"/>
  <c r="P474" i="18"/>
  <c r="P475" i="18"/>
  <c r="P476" i="18"/>
  <c r="P477" i="18"/>
  <c r="P478" i="18"/>
  <c r="P479" i="18"/>
  <c r="P480" i="18"/>
  <c r="P481" i="18"/>
  <c r="P482" i="18"/>
  <c r="P483" i="18"/>
  <c r="P484" i="18"/>
  <c r="P485" i="18"/>
  <c r="P486" i="18"/>
  <c r="P487" i="18"/>
  <c r="P488" i="18"/>
  <c r="P489" i="18"/>
  <c r="P490" i="18"/>
  <c r="P491" i="18"/>
  <c r="P492" i="18"/>
  <c r="P493" i="18"/>
  <c r="P494" i="18"/>
  <c r="P495" i="18"/>
  <c r="P496" i="18"/>
  <c r="P497" i="18"/>
  <c r="P498" i="18"/>
  <c r="P499" i="18"/>
  <c r="P500" i="18"/>
  <c r="P501" i="18"/>
  <c r="P502" i="18"/>
  <c r="P503" i="18"/>
  <c r="P504" i="18"/>
  <c r="P505" i="18"/>
  <c r="P506" i="18"/>
  <c r="P507" i="18"/>
  <c r="P508" i="18"/>
  <c r="P509" i="18"/>
  <c r="P510" i="18"/>
  <c r="P511" i="18"/>
  <c r="P512" i="18"/>
  <c r="P513" i="18"/>
  <c r="P514" i="18"/>
  <c r="P515" i="18"/>
  <c r="P516" i="18"/>
  <c r="P517" i="18"/>
  <c r="P518" i="18"/>
  <c r="P519" i="18"/>
  <c r="P520" i="18"/>
  <c r="P521" i="18"/>
  <c r="P522" i="18"/>
  <c r="P523" i="18"/>
  <c r="P524" i="18"/>
  <c r="P525" i="18"/>
  <c r="P526" i="18"/>
  <c r="P527" i="18"/>
  <c r="P528" i="18"/>
  <c r="P529" i="18"/>
  <c r="P530" i="18"/>
  <c r="P531" i="18"/>
  <c r="P532" i="18"/>
  <c r="P533" i="18"/>
  <c r="P534" i="18"/>
  <c r="P535" i="18"/>
  <c r="P536" i="18"/>
  <c r="P537" i="18"/>
  <c r="P538" i="18"/>
  <c r="P539" i="18"/>
  <c r="P540" i="18"/>
  <c r="P541" i="18"/>
  <c r="O2" i="18"/>
  <c r="O3" i="18"/>
  <c r="O4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O112" i="18"/>
  <c r="O113" i="18"/>
  <c r="O114" i="18"/>
  <c r="O115" i="18"/>
  <c r="O116" i="18"/>
  <c r="O117" i="18"/>
  <c r="O118" i="18"/>
  <c r="O119" i="18"/>
  <c r="O120" i="18"/>
  <c r="O121" i="18"/>
  <c r="O122" i="18"/>
  <c r="O123" i="18"/>
  <c r="O124" i="18"/>
  <c r="O125" i="18"/>
  <c r="O126" i="18"/>
  <c r="O127" i="18"/>
  <c r="O128" i="18"/>
  <c r="O129" i="18"/>
  <c r="O130" i="18"/>
  <c r="O131" i="18"/>
  <c r="O132" i="18"/>
  <c r="O133" i="18"/>
  <c r="O134" i="18"/>
  <c r="O135" i="18"/>
  <c r="O136" i="18"/>
  <c r="O137" i="18"/>
  <c r="O138" i="18"/>
  <c r="O139" i="18"/>
  <c r="O140" i="18"/>
  <c r="O141" i="18"/>
  <c r="O142" i="18"/>
  <c r="O143" i="18"/>
  <c r="O144" i="18"/>
  <c r="O145" i="18"/>
  <c r="O146" i="18"/>
  <c r="O147" i="18"/>
  <c r="O148" i="18"/>
  <c r="O149" i="18"/>
  <c r="O150" i="18"/>
  <c r="O151" i="18"/>
  <c r="O152" i="18"/>
  <c r="O153" i="18"/>
  <c r="O154" i="18"/>
  <c r="O155" i="18"/>
  <c r="O156" i="18"/>
  <c r="O157" i="18"/>
  <c r="O158" i="18"/>
  <c r="O159" i="18"/>
  <c r="O160" i="18"/>
  <c r="O161" i="18"/>
  <c r="O162" i="18"/>
  <c r="O163" i="18"/>
  <c r="O164" i="18"/>
  <c r="O165" i="18"/>
  <c r="O166" i="18"/>
  <c r="O167" i="18"/>
  <c r="O168" i="18"/>
  <c r="O169" i="18"/>
  <c r="O170" i="18"/>
  <c r="O171" i="18"/>
  <c r="O172" i="18"/>
  <c r="O173" i="18"/>
  <c r="O174" i="18"/>
  <c r="O175" i="18"/>
  <c r="O176" i="18"/>
  <c r="O177" i="18"/>
  <c r="O178" i="18"/>
  <c r="O179" i="18"/>
  <c r="O180" i="18"/>
  <c r="O181" i="18"/>
  <c r="O182" i="18"/>
  <c r="O183" i="18"/>
  <c r="O184" i="18"/>
  <c r="O185" i="18"/>
  <c r="O186" i="18"/>
  <c r="O187" i="18"/>
  <c r="O188" i="18"/>
  <c r="O189" i="18"/>
  <c r="O190" i="18"/>
  <c r="O191" i="18"/>
  <c r="O192" i="18"/>
  <c r="O193" i="18"/>
  <c r="O194" i="18"/>
  <c r="O195" i="18"/>
  <c r="O196" i="18"/>
  <c r="O197" i="18"/>
  <c r="O198" i="18"/>
  <c r="O199" i="18"/>
  <c r="O200" i="18"/>
  <c r="O201" i="18"/>
  <c r="O202" i="18"/>
  <c r="O203" i="18"/>
  <c r="O204" i="18"/>
  <c r="O205" i="18"/>
  <c r="O206" i="18"/>
  <c r="O207" i="18"/>
  <c r="O208" i="18"/>
  <c r="O209" i="18"/>
  <c r="O210" i="18"/>
  <c r="O211" i="18"/>
  <c r="O212" i="18"/>
  <c r="O213" i="18"/>
  <c r="O214" i="18"/>
  <c r="O215" i="18"/>
  <c r="O216" i="18"/>
  <c r="O217" i="18"/>
  <c r="O218" i="18"/>
  <c r="O219" i="18"/>
  <c r="O220" i="18"/>
  <c r="O221" i="18"/>
  <c r="O222" i="18"/>
  <c r="O223" i="18"/>
  <c r="O224" i="18"/>
  <c r="O225" i="18"/>
  <c r="O226" i="18"/>
  <c r="O227" i="18"/>
  <c r="O228" i="18"/>
  <c r="O229" i="18"/>
  <c r="O230" i="18"/>
  <c r="O231" i="18"/>
  <c r="O232" i="18"/>
  <c r="O233" i="18"/>
  <c r="O234" i="18"/>
  <c r="O235" i="18"/>
  <c r="O236" i="18"/>
  <c r="O237" i="18"/>
  <c r="O238" i="18"/>
  <c r="O239" i="18"/>
  <c r="O240" i="18"/>
  <c r="O241" i="18"/>
  <c r="O242" i="18"/>
  <c r="O243" i="18"/>
  <c r="O244" i="18"/>
  <c r="O245" i="18"/>
  <c r="O246" i="18"/>
  <c r="O247" i="18"/>
  <c r="O248" i="18"/>
  <c r="O249" i="18"/>
  <c r="O250" i="18"/>
  <c r="O251" i="18"/>
  <c r="O252" i="18"/>
  <c r="O253" i="18"/>
  <c r="O254" i="18"/>
  <c r="O255" i="18"/>
  <c r="O256" i="18"/>
  <c r="O257" i="18"/>
  <c r="O258" i="18"/>
  <c r="O259" i="18"/>
  <c r="O260" i="18"/>
  <c r="O261" i="18"/>
  <c r="O262" i="18"/>
  <c r="O263" i="18"/>
  <c r="O264" i="18"/>
  <c r="O265" i="18"/>
  <c r="O266" i="18"/>
  <c r="O267" i="18"/>
  <c r="O268" i="18"/>
  <c r="O269" i="18"/>
  <c r="O270" i="18"/>
  <c r="O271" i="18"/>
  <c r="O272" i="18"/>
  <c r="O273" i="18"/>
  <c r="O274" i="18"/>
  <c r="O275" i="18"/>
  <c r="O276" i="18"/>
  <c r="O277" i="18"/>
  <c r="O278" i="18"/>
  <c r="O279" i="18"/>
  <c r="O280" i="18"/>
  <c r="O281" i="18"/>
  <c r="O282" i="18"/>
  <c r="O283" i="18"/>
  <c r="O284" i="18"/>
  <c r="O285" i="18"/>
  <c r="O286" i="18"/>
  <c r="O287" i="18"/>
  <c r="O288" i="18"/>
  <c r="O289" i="18"/>
  <c r="O290" i="18"/>
  <c r="O291" i="18"/>
  <c r="O292" i="18"/>
  <c r="O293" i="18"/>
  <c r="O294" i="18"/>
  <c r="O295" i="18"/>
  <c r="O296" i="18"/>
  <c r="O297" i="18"/>
  <c r="O298" i="18"/>
  <c r="O299" i="18"/>
  <c r="O300" i="18"/>
  <c r="O301" i="18"/>
  <c r="O302" i="18"/>
  <c r="O303" i="18"/>
  <c r="O304" i="18"/>
  <c r="O305" i="18"/>
  <c r="O306" i="18"/>
  <c r="O307" i="18"/>
  <c r="O308" i="18"/>
  <c r="O309" i="18"/>
  <c r="O310" i="18"/>
  <c r="O311" i="18"/>
  <c r="O312" i="18"/>
  <c r="O313" i="18"/>
  <c r="O314" i="18"/>
  <c r="O315" i="18"/>
  <c r="O316" i="18"/>
  <c r="O317" i="18"/>
  <c r="O318" i="18"/>
  <c r="O319" i="18"/>
  <c r="O320" i="18"/>
  <c r="O321" i="18"/>
  <c r="O322" i="18"/>
  <c r="O323" i="18"/>
  <c r="O324" i="18"/>
  <c r="O325" i="18"/>
  <c r="O326" i="18"/>
  <c r="O327" i="18"/>
  <c r="O328" i="18"/>
  <c r="O329" i="18"/>
  <c r="O330" i="18"/>
  <c r="O331" i="18"/>
  <c r="O332" i="18"/>
  <c r="O333" i="18"/>
  <c r="O334" i="18"/>
  <c r="O335" i="18"/>
  <c r="O336" i="18"/>
  <c r="O337" i="18"/>
  <c r="O338" i="18"/>
  <c r="O339" i="18"/>
  <c r="O340" i="18"/>
  <c r="O341" i="18"/>
  <c r="O342" i="18"/>
  <c r="O343" i="18"/>
  <c r="O344" i="18"/>
  <c r="O345" i="18"/>
  <c r="O346" i="18"/>
  <c r="O347" i="18"/>
  <c r="O348" i="18"/>
  <c r="O349" i="18"/>
  <c r="O350" i="18"/>
  <c r="O351" i="18"/>
  <c r="O352" i="18"/>
  <c r="O353" i="18"/>
  <c r="O354" i="18"/>
  <c r="O355" i="18"/>
  <c r="O356" i="18"/>
  <c r="O357" i="18"/>
  <c r="O358" i="18"/>
  <c r="O359" i="18"/>
  <c r="O360" i="18"/>
  <c r="O361" i="18"/>
  <c r="O362" i="18"/>
  <c r="O363" i="18"/>
  <c r="O364" i="18"/>
  <c r="O365" i="18"/>
  <c r="O366" i="18"/>
  <c r="O367" i="18"/>
  <c r="O368" i="18"/>
  <c r="O369" i="18"/>
  <c r="O370" i="18"/>
  <c r="O371" i="18"/>
  <c r="O372" i="18"/>
  <c r="O373" i="18"/>
  <c r="O374" i="18"/>
  <c r="O375" i="18"/>
  <c r="O376" i="18"/>
  <c r="O377" i="18"/>
  <c r="O378" i="18"/>
  <c r="O379" i="18"/>
  <c r="O380" i="18"/>
  <c r="O381" i="18"/>
  <c r="O382" i="18"/>
  <c r="O383" i="18"/>
  <c r="O384" i="18"/>
  <c r="O385" i="18"/>
  <c r="O386" i="18"/>
  <c r="O387" i="18"/>
  <c r="O388" i="18"/>
  <c r="O389" i="18"/>
  <c r="O390" i="18"/>
  <c r="O391" i="18"/>
  <c r="O392" i="18"/>
  <c r="O393" i="18"/>
  <c r="O394" i="18"/>
  <c r="O395" i="18"/>
  <c r="O396" i="18"/>
  <c r="O397" i="18"/>
  <c r="O398" i="18"/>
  <c r="O399" i="18"/>
  <c r="O400" i="18"/>
  <c r="O401" i="18"/>
  <c r="O402" i="18"/>
  <c r="O403" i="18"/>
  <c r="O404" i="18"/>
  <c r="O405" i="18"/>
  <c r="O406" i="18"/>
  <c r="O407" i="18"/>
  <c r="O408" i="18"/>
  <c r="O409" i="18"/>
  <c r="O410" i="18"/>
  <c r="O411" i="18"/>
  <c r="O412" i="18"/>
  <c r="O413" i="18"/>
  <c r="O414" i="18"/>
  <c r="O415" i="18"/>
  <c r="O416" i="18"/>
  <c r="O417" i="18"/>
  <c r="O418" i="18"/>
  <c r="O419" i="18"/>
  <c r="O420" i="18"/>
  <c r="O421" i="18"/>
  <c r="O422" i="18"/>
  <c r="O423" i="18"/>
  <c r="O424" i="18"/>
  <c r="O425" i="18"/>
  <c r="O426" i="18"/>
  <c r="O427" i="18"/>
  <c r="O428" i="18"/>
  <c r="O429" i="18"/>
  <c r="O430" i="18"/>
  <c r="O431" i="18"/>
  <c r="O432" i="18"/>
  <c r="O433" i="18"/>
  <c r="O434" i="18"/>
  <c r="O435" i="18"/>
  <c r="O436" i="18"/>
  <c r="O437" i="18"/>
  <c r="O438" i="18"/>
  <c r="O439" i="18"/>
  <c r="O440" i="18"/>
  <c r="O441" i="18"/>
  <c r="O442" i="18"/>
  <c r="O443" i="18"/>
  <c r="O444" i="18"/>
  <c r="O445" i="18"/>
  <c r="O446" i="18"/>
  <c r="O447" i="18"/>
  <c r="O448" i="18"/>
  <c r="O449" i="18"/>
  <c r="O450" i="18"/>
  <c r="O451" i="18"/>
  <c r="O452" i="18"/>
  <c r="O453" i="18"/>
  <c r="O454" i="18"/>
  <c r="O455" i="18"/>
  <c r="O456" i="18"/>
  <c r="O457" i="18"/>
  <c r="O458" i="18"/>
  <c r="O459" i="18"/>
  <c r="O460" i="18"/>
  <c r="O461" i="18"/>
  <c r="O462" i="18"/>
  <c r="O463" i="18"/>
  <c r="O464" i="18"/>
  <c r="O465" i="18"/>
  <c r="O466" i="18"/>
  <c r="O467" i="18"/>
  <c r="O468" i="18"/>
  <c r="O469" i="18"/>
  <c r="O470" i="18"/>
  <c r="O471" i="18"/>
  <c r="O472" i="18"/>
  <c r="O473" i="18"/>
  <c r="O474" i="18"/>
  <c r="O475" i="18"/>
  <c r="O476" i="18"/>
  <c r="O477" i="18"/>
  <c r="O478" i="18"/>
  <c r="O479" i="18"/>
  <c r="O480" i="18"/>
  <c r="O481" i="18"/>
  <c r="O482" i="18"/>
  <c r="O483" i="18"/>
  <c r="O484" i="18"/>
  <c r="O485" i="18"/>
  <c r="O486" i="18"/>
  <c r="O487" i="18"/>
  <c r="O488" i="18"/>
  <c r="O489" i="18"/>
  <c r="O490" i="18"/>
  <c r="O491" i="18"/>
  <c r="O492" i="18"/>
  <c r="O493" i="18"/>
  <c r="O494" i="18"/>
  <c r="O495" i="18"/>
  <c r="O496" i="18"/>
  <c r="O497" i="18"/>
  <c r="O498" i="18"/>
  <c r="O499" i="18"/>
  <c r="O500" i="18"/>
  <c r="O501" i="18"/>
  <c r="O502" i="18"/>
  <c r="O503" i="18"/>
  <c r="O504" i="18"/>
  <c r="O505" i="18"/>
  <c r="O506" i="18"/>
  <c r="O507" i="18"/>
  <c r="O508" i="18"/>
  <c r="O509" i="18"/>
  <c r="O510" i="18"/>
  <c r="O511" i="18"/>
  <c r="O512" i="18"/>
  <c r="O513" i="18"/>
  <c r="O514" i="18"/>
  <c r="O515" i="18"/>
  <c r="O516" i="18"/>
  <c r="O517" i="18"/>
  <c r="O518" i="18"/>
  <c r="O519" i="18"/>
  <c r="O520" i="18"/>
  <c r="O521" i="18"/>
  <c r="O522" i="18"/>
  <c r="O523" i="18"/>
  <c r="O524" i="18"/>
  <c r="O525" i="18"/>
  <c r="O526" i="18"/>
  <c r="O527" i="18"/>
  <c r="O528" i="18"/>
  <c r="O529" i="18"/>
  <c r="O530" i="18"/>
  <c r="O531" i="18"/>
  <c r="O532" i="18"/>
  <c r="O533" i="18"/>
  <c r="O534" i="18"/>
  <c r="O535" i="18"/>
  <c r="O536" i="18"/>
  <c r="O537" i="18"/>
  <c r="O538" i="18"/>
  <c r="O539" i="18"/>
  <c r="O540" i="18"/>
  <c r="O541" i="18"/>
  <c r="N2" i="18"/>
  <c r="N3" i="18"/>
  <c r="N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83" i="18"/>
  <c r="N84" i="18"/>
  <c r="N85" i="18"/>
  <c r="N86" i="18"/>
  <c r="N87" i="18"/>
  <c r="N88" i="18"/>
  <c r="N89" i="18"/>
  <c r="N90" i="18"/>
  <c r="N91" i="18"/>
  <c r="N92" i="18"/>
  <c r="N93" i="18"/>
  <c r="N94" i="18"/>
  <c r="N95" i="18"/>
  <c r="N96" i="18"/>
  <c r="N97" i="18"/>
  <c r="N98" i="18"/>
  <c r="N99" i="18"/>
  <c r="N100" i="18"/>
  <c r="N101" i="18"/>
  <c r="N102" i="18"/>
  <c r="N103" i="18"/>
  <c r="N104" i="18"/>
  <c r="N105" i="18"/>
  <c r="N106" i="18"/>
  <c r="N107" i="18"/>
  <c r="N108" i="18"/>
  <c r="N109" i="18"/>
  <c r="N110" i="18"/>
  <c r="N111" i="18"/>
  <c r="N112" i="18"/>
  <c r="N113" i="18"/>
  <c r="N114" i="18"/>
  <c r="N115" i="18"/>
  <c r="N116" i="18"/>
  <c r="N117" i="18"/>
  <c r="N118" i="18"/>
  <c r="N119" i="18"/>
  <c r="N120" i="18"/>
  <c r="N121" i="18"/>
  <c r="N122" i="18"/>
  <c r="N123" i="18"/>
  <c r="N124" i="18"/>
  <c r="N125" i="18"/>
  <c r="N126" i="18"/>
  <c r="N127" i="18"/>
  <c r="N128" i="18"/>
  <c r="N129" i="18"/>
  <c r="N130" i="18"/>
  <c r="N131" i="18"/>
  <c r="N132" i="18"/>
  <c r="N133" i="18"/>
  <c r="N134" i="18"/>
  <c r="N135" i="18"/>
  <c r="N136" i="18"/>
  <c r="N137" i="18"/>
  <c r="N138" i="18"/>
  <c r="N139" i="18"/>
  <c r="N140" i="18"/>
  <c r="N141" i="18"/>
  <c r="N142" i="18"/>
  <c r="N143" i="18"/>
  <c r="N144" i="18"/>
  <c r="N145" i="18"/>
  <c r="N146" i="18"/>
  <c r="N147" i="18"/>
  <c r="N148" i="18"/>
  <c r="N149" i="18"/>
  <c r="N150" i="18"/>
  <c r="N151" i="18"/>
  <c r="N152" i="18"/>
  <c r="N153" i="18"/>
  <c r="N154" i="18"/>
  <c r="N155" i="18"/>
  <c r="N156" i="18"/>
  <c r="N157" i="18"/>
  <c r="N158" i="18"/>
  <c r="N159" i="18"/>
  <c r="N160" i="18"/>
  <c r="N161" i="18"/>
  <c r="N162" i="18"/>
  <c r="N163" i="18"/>
  <c r="N164" i="18"/>
  <c r="N165" i="18"/>
  <c r="N166" i="18"/>
  <c r="N167" i="18"/>
  <c r="N168" i="18"/>
  <c r="N169" i="18"/>
  <c r="N170" i="18"/>
  <c r="N171" i="18"/>
  <c r="N172" i="18"/>
  <c r="N173" i="18"/>
  <c r="N174" i="18"/>
  <c r="N175" i="18"/>
  <c r="N176" i="18"/>
  <c r="N177" i="18"/>
  <c r="N178" i="18"/>
  <c r="N179" i="18"/>
  <c r="N180" i="18"/>
  <c r="N181" i="18"/>
  <c r="N182" i="18"/>
  <c r="N183" i="18"/>
  <c r="N184" i="18"/>
  <c r="N185" i="18"/>
  <c r="N186" i="18"/>
  <c r="N187" i="18"/>
  <c r="N188" i="18"/>
  <c r="N189" i="18"/>
  <c r="N190" i="18"/>
  <c r="N191" i="18"/>
  <c r="N192" i="18"/>
  <c r="N193" i="18"/>
  <c r="N194" i="18"/>
  <c r="N195" i="18"/>
  <c r="N196" i="18"/>
  <c r="N197" i="18"/>
  <c r="N198" i="18"/>
  <c r="N199" i="18"/>
  <c r="N200" i="18"/>
  <c r="N201" i="18"/>
  <c r="N202" i="18"/>
  <c r="N203" i="18"/>
  <c r="N204" i="18"/>
  <c r="N205" i="18"/>
  <c r="N206" i="18"/>
  <c r="N207" i="18"/>
  <c r="N208" i="18"/>
  <c r="N209" i="18"/>
  <c r="N210" i="18"/>
  <c r="N211" i="18"/>
  <c r="N212" i="18"/>
  <c r="N213" i="18"/>
  <c r="N214" i="18"/>
  <c r="N215" i="18"/>
  <c r="N216" i="18"/>
  <c r="N217" i="18"/>
  <c r="N218" i="18"/>
  <c r="N219" i="18"/>
  <c r="N220" i="18"/>
  <c r="N221" i="18"/>
  <c r="N222" i="18"/>
  <c r="N223" i="18"/>
  <c r="N224" i="18"/>
  <c r="N225" i="18"/>
  <c r="N226" i="18"/>
  <c r="N227" i="18"/>
  <c r="N228" i="18"/>
  <c r="N229" i="18"/>
  <c r="N230" i="18"/>
  <c r="N231" i="18"/>
  <c r="N232" i="18"/>
  <c r="N233" i="18"/>
  <c r="N234" i="18"/>
  <c r="N235" i="18"/>
  <c r="N236" i="18"/>
  <c r="N237" i="18"/>
  <c r="N238" i="18"/>
  <c r="N239" i="18"/>
  <c r="N240" i="18"/>
  <c r="N241" i="18"/>
  <c r="N242" i="18"/>
  <c r="N243" i="18"/>
  <c r="N244" i="18"/>
  <c r="N245" i="18"/>
  <c r="N246" i="18"/>
  <c r="N247" i="18"/>
  <c r="N248" i="18"/>
  <c r="N249" i="18"/>
  <c r="N250" i="18"/>
  <c r="N251" i="18"/>
  <c r="N252" i="18"/>
  <c r="N253" i="18"/>
  <c r="N254" i="18"/>
  <c r="N255" i="18"/>
  <c r="N256" i="18"/>
  <c r="N257" i="18"/>
  <c r="N258" i="18"/>
  <c r="N259" i="18"/>
  <c r="N260" i="18"/>
  <c r="N261" i="18"/>
  <c r="N262" i="18"/>
  <c r="N263" i="18"/>
  <c r="N264" i="18"/>
  <c r="N265" i="18"/>
  <c r="N266" i="18"/>
  <c r="N267" i="18"/>
  <c r="N268" i="18"/>
  <c r="N269" i="18"/>
  <c r="N270" i="18"/>
  <c r="N271" i="18"/>
  <c r="N272" i="18"/>
  <c r="N273" i="18"/>
  <c r="N274" i="18"/>
  <c r="N275" i="18"/>
  <c r="N276" i="18"/>
  <c r="N277" i="18"/>
  <c r="N278" i="18"/>
  <c r="N279" i="18"/>
  <c r="N280" i="18"/>
  <c r="N281" i="18"/>
  <c r="N282" i="18"/>
  <c r="N283" i="18"/>
  <c r="N284" i="18"/>
  <c r="N285" i="18"/>
  <c r="N286" i="18"/>
  <c r="N287" i="18"/>
  <c r="N288" i="18"/>
  <c r="N289" i="18"/>
  <c r="N290" i="18"/>
  <c r="N291" i="18"/>
  <c r="N292" i="18"/>
  <c r="N293" i="18"/>
  <c r="N294" i="18"/>
  <c r="N295" i="18"/>
  <c r="N296" i="18"/>
  <c r="N297" i="18"/>
  <c r="N298" i="18"/>
  <c r="N299" i="18"/>
  <c r="N300" i="18"/>
  <c r="N301" i="18"/>
  <c r="N302" i="18"/>
  <c r="N303" i="18"/>
  <c r="N304" i="18"/>
  <c r="N305" i="18"/>
  <c r="N306" i="18"/>
  <c r="N307" i="18"/>
  <c r="N308" i="18"/>
  <c r="N309" i="18"/>
  <c r="N310" i="18"/>
  <c r="N311" i="18"/>
  <c r="N312" i="18"/>
  <c r="N313" i="18"/>
  <c r="N314" i="18"/>
  <c r="N315" i="18"/>
  <c r="N316" i="18"/>
  <c r="N317" i="18"/>
  <c r="N318" i="18"/>
  <c r="N319" i="18"/>
  <c r="N320" i="18"/>
  <c r="N321" i="18"/>
  <c r="N322" i="18"/>
  <c r="N323" i="18"/>
  <c r="N324" i="18"/>
  <c r="N325" i="18"/>
  <c r="N326" i="18"/>
  <c r="N327" i="18"/>
  <c r="N328" i="18"/>
  <c r="N329" i="18"/>
  <c r="N330" i="18"/>
  <c r="N331" i="18"/>
  <c r="N332" i="18"/>
  <c r="N333" i="18"/>
  <c r="N334" i="18"/>
  <c r="N335" i="18"/>
  <c r="N336" i="18"/>
  <c r="N337" i="18"/>
  <c r="N338" i="18"/>
  <c r="N339" i="18"/>
  <c r="N340" i="18"/>
  <c r="N341" i="18"/>
  <c r="N342" i="18"/>
  <c r="N343" i="18"/>
  <c r="N344" i="18"/>
  <c r="N345" i="18"/>
  <c r="N346" i="18"/>
  <c r="N347" i="18"/>
  <c r="N348" i="18"/>
  <c r="N349" i="18"/>
  <c r="N350" i="18"/>
  <c r="N351" i="18"/>
  <c r="N352" i="18"/>
  <c r="N353" i="18"/>
  <c r="N354" i="18"/>
  <c r="N355" i="18"/>
  <c r="N356" i="18"/>
  <c r="N357" i="18"/>
  <c r="N358" i="18"/>
  <c r="N359" i="18"/>
  <c r="N360" i="18"/>
  <c r="N361" i="18"/>
  <c r="N362" i="18"/>
  <c r="N363" i="18"/>
  <c r="N364" i="18"/>
  <c r="N365" i="18"/>
  <c r="N366" i="18"/>
  <c r="N367" i="18"/>
  <c r="N368" i="18"/>
  <c r="N369" i="18"/>
  <c r="N370" i="18"/>
  <c r="N371" i="18"/>
  <c r="N372" i="18"/>
  <c r="N373" i="18"/>
  <c r="N374" i="18"/>
  <c r="N375" i="18"/>
  <c r="N376" i="18"/>
  <c r="N377" i="18"/>
  <c r="N378" i="18"/>
  <c r="N379" i="18"/>
  <c r="N380" i="18"/>
  <c r="N381" i="18"/>
  <c r="N382" i="18"/>
  <c r="N383" i="18"/>
  <c r="N384" i="18"/>
  <c r="N385" i="18"/>
  <c r="N386" i="18"/>
  <c r="N387" i="18"/>
  <c r="N388" i="18"/>
  <c r="N389" i="18"/>
  <c r="N390" i="18"/>
  <c r="N391" i="18"/>
  <c r="N392" i="18"/>
  <c r="N393" i="18"/>
  <c r="N394" i="18"/>
  <c r="N395" i="18"/>
  <c r="N396" i="18"/>
  <c r="N397" i="18"/>
  <c r="N398" i="18"/>
  <c r="N399" i="18"/>
  <c r="N400" i="18"/>
  <c r="N401" i="18"/>
  <c r="N402" i="18"/>
  <c r="N403" i="18"/>
  <c r="N404" i="18"/>
  <c r="N405" i="18"/>
  <c r="N406" i="18"/>
  <c r="N407" i="18"/>
  <c r="N408" i="18"/>
  <c r="N409" i="18"/>
  <c r="N410" i="18"/>
  <c r="N411" i="18"/>
  <c r="N412" i="18"/>
  <c r="N413" i="18"/>
  <c r="N414" i="18"/>
  <c r="N415" i="18"/>
  <c r="N416" i="18"/>
  <c r="N417" i="18"/>
  <c r="N418" i="18"/>
  <c r="N419" i="18"/>
  <c r="N420" i="18"/>
  <c r="N421" i="18"/>
  <c r="N422" i="18"/>
  <c r="N423" i="18"/>
  <c r="N424" i="18"/>
  <c r="N425" i="18"/>
  <c r="N426" i="18"/>
  <c r="N427" i="18"/>
  <c r="N428" i="18"/>
  <c r="N429" i="18"/>
  <c r="N430" i="18"/>
  <c r="N431" i="18"/>
  <c r="N432" i="18"/>
  <c r="N433" i="18"/>
  <c r="N434" i="18"/>
  <c r="N435" i="18"/>
  <c r="N436" i="18"/>
  <c r="N437" i="18"/>
  <c r="N438" i="18"/>
  <c r="N439" i="18"/>
  <c r="N440" i="18"/>
  <c r="N441" i="18"/>
  <c r="N442" i="18"/>
  <c r="N443" i="18"/>
  <c r="N444" i="18"/>
  <c r="N445" i="18"/>
  <c r="N446" i="18"/>
  <c r="N447" i="18"/>
  <c r="N448" i="18"/>
  <c r="N449" i="18"/>
  <c r="N450" i="18"/>
  <c r="N451" i="18"/>
  <c r="N452" i="18"/>
  <c r="N453" i="18"/>
  <c r="N454" i="18"/>
  <c r="N455" i="18"/>
  <c r="N456" i="18"/>
  <c r="N457" i="18"/>
  <c r="N458" i="18"/>
  <c r="N459" i="18"/>
  <c r="N460" i="18"/>
  <c r="N461" i="18"/>
  <c r="N462" i="18"/>
  <c r="N463" i="18"/>
  <c r="N464" i="18"/>
  <c r="N465" i="18"/>
  <c r="N466" i="18"/>
  <c r="N467" i="18"/>
  <c r="N468" i="18"/>
  <c r="N469" i="18"/>
  <c r="N470" i="18"/>
  <c r="N471" i="18"/>
  <c r="N472" i="18"/>
  <c r="N473" i="18"/>
  <c r="N474" i="18"/>
  <c r="N475" i="18"/>
  <c r="N476" i="18"/>
  <c r="N477" i="18"/>
  <c r="N478" i="18"/>
  <c r="N479" i="18"/>
  <c r="N480" i="18"/>
  <c r="N481" i="18"/>
  <c r="N482" i="18"/>
  <c r="N483" i="18"/>
  <c r="N484" i="18"/>
  <c r="N485" i="18"/>
  <c r="N486" i="18"/>
  <c r="N487" i="18"/>
  <c r="N488" i="18"/>
  <c r="N489" i="18"/>
  <c r="N490" i="18"/>
  <c r="N491" i="18"/>
  <c r="N492" i="18"/>
  <c r="N493" i="18"/>
  <c r="N494" i="18"/>
  <c r="N495" i="18"/>
  <c r="N496" i="18"/>
  <c r="N497" i="18"/>
  <c r="N498" i="18"/>
  <c r="N499" i="18"/>
  <c r="N500" i="18"/>
  <c r="N501" i="18"/>
  <c r="N502" i="18"/>
  <c r="N503" i="18"/>
  <c r="N504" i="18"/>
  <c r="N505" i="18"/>
  <c r="N506" i="18"/>
  <c r="N507" i="18"/>
  <c r="N508" i="18"/>
  <c r="N509" i="18"/>
  <c r="N510" i="18"/>
  <c r="N511" i="18"/>
  <c r="N512" i="18"/>
  <c r="N513" i="18"/>
  <c r="N514" i="18"/>
  <c r="N515" i="18"/>
  <c r="N516" i="18"/>
  <c r="N517" i="18"/>
  <c r="N518" i="18"/>
  <c r="N519" i="18"/>
  <c r="N520" i="18"/>
  <c r="N521" i="18"/>
  <c r="N522" i="18"/>
  <c r="N523" i="18"/>
  <c r="N524" i="18"/>
  <c r="N525" i="18"/>
  <c r="N526" i="18"/>
  <c r="N527" i="18"/>
  <c r="N528" i="18"/>
  <c r="N529" i="18"/>
  <c r="N530" i="18"/>
  <c r="N531" i="18"/>
  <c r="N532" i="18"/>
  <c r="N533" i="18"/>
  <c r="N534" i="18"/>
  <c r="N535" i="18"/>
  <c r="N536" i="18"/>
  <c r="N537" i="18"/>
  <c r="N538" i="18"/>
  <c r="N539" i="18"/>
  <c r="N540" i="18"/>
  <c r="N541" i="18"/>
  <c r="M2" i="18"/>
  <c r="M3" i="18"/>
  <c r="M4" i="18"/>
  <c r="M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66" i="18"/>
  <c r="M67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M80" i="18"/>
  <c r="M81" i="18"/>
  <c r="M82" i="18"/>
  <c r="M83" i="18"/>
  <c r="M84" i="18"/>
  <c r="M85" i="18"/>
  <c r="M86" i="18"/>
  <c r="M87" i="18"/>
  <c r="M88" i="18"/>
  <c r="M89" i="18"/>
  <c r="M90" i="18"/>
  <c r="M91" i="18"/>
  <c r="M92" i="18"/>
  <c r="M93" i="18"/>
  <c r="M94" i="18"/>
  <c r="M95" i="18"/>
  <c r="M96" i="18"/>
  <c r="M97" i="18"/>
  <c r="M98" i="18"/>
  <c r="M99" i="18"/>
  <c r="M100" i="18"/>
  <c r="M101" i="18"/>
  <c r="M102" i="18"/>
  <c r="M103" i="18"/>
  <c r="M104" i="18"/>
  <c r="M105" i="18"/>
  <c r="M106" i="18"/>
  <c r="M107" i="18"/>
  <c r="M108" i="18"/>
  <c r="M109" i="18"/>
  <c r="M110" i="18"/>
  <c r="M111" i="18"/>
  <c r="M112" i="18"/>
  <c r="M113" i="18"/>
  <c r="M114" i="18"/>
  <c r="M115" i="18"/>
  <c r="M116" i="18"/>
  <c r="M117" i="18"/>
  <c r="M118" i="18"/>
  <c r="M119" i="18"/>
  <c r="M120" i="18"/>
  <c r="M121" i="18"/>
  <c r="M122" i="18"/>
  <c r="M123" i="18"/>
  <c r="M124" i="18"/>
  <c r="M125" i="18"/>
  <c r="M126" i="18"/>
  <c r="M127" i="18"/>
  <c r="M128" i="18"/>
  <c r="M129" i="18"/>
  <c r="M130" i="18"/>
  <c r="M131" i="18"/>
  <c r="M132" i="18"/>
  <c r="M133" i="18"/>
  <c r="M134" i="18"/>
  <c r="M135" i="18"/>
  <c r="M136" i="18"/>
  <c r="M137" i="18"/>
  <c r="M138" i="18"/>
  <c r="M139" i="18"/>
  <c r="M140" i="18"/>
  <c r="M141" i="18"/>
  <c r="M142" i="18"/>
  <c r="M143" i="18"/>
  <c r="M144" i="18"/>
  <c r="M145" i="18"/>
  <c r="M146" i="18"/>
  <c r="M147" i="18"/>
  <c r="M148" i="18"/>
  <c r="M149" i="18"/>
  <c r="M150" i="18"/>
  <c r="M151" i="18"/>
  <c r="M152" i="18"/>
  <c r="M153" i="18"/>
  <c r="M154" i="18"/>
  <c r="M155" i="18"/>
  <c r="M156" i="18"/>
  <c r="M157" i="18"/>
  <c r="M158" i="18"/>
  <c r="M159" i="18"/>
  <c r="M160" i="18"/>
  <c r="M161" i="18"/>
  <c r="M162" i="18"/>
  <c r="M163" i="18"/>
  <c r="M164" i="18"/>
  <c r="M165" i="18"/>
  <c r="M166" i="18"/>
  <c r="M167" i="18"/>
  <c r="M168" i="18"/>
  <c r="M169" i="18"/>
  <c r="M170" i="18"/>
  <c r="M171" i="18"/>
  <c r="M172" i="18"/>
  <c r="M173" i="18"/>
  <c r="M174" i="18"/>
  <c r="M175" i="18"/>
  <c r="M176" i="18"/>
  <c r="M177" i="18"/>
  <c r="M178" i="18"/>
  <c r="M179" i="18"/>
  <c r="M180" i="18"/>
  <c r="M181" i="18"/>
  <c r="M182" i="18"/>
  <c r="M183" i="18"/>
  <c r="M184" i="18"/>
  <c r="M185" i="18"/>
  <c r="M186" i="18"/>
  <c r="M187" i="18"/>
  <c r="M188" i="18"/>
  <c r="M189" i="18"/>
  <c r="M190" i="18"/>
  <c r="M191" i="18"/>
  <c r="M192" i="18"/>
  <c r="M193" i="18"/>
  <c r="M194" i="18"/>
  <c r="M195" i="18"/>
  <c r="M196" i="18"/>
  <c r="M197" i="18"/>
  <c r="M198" i="18"/>
  <c r="M199" i="18"/>
  <c r="M200" i="18"/>
  <c r="M201" i="18"/>
  <c r="M202" i="18"/>
  <c r="M203" i="18"/>
  <c r="M204" i="18"/>
  <c r="M205" i="18"/>
  <c r="M206" i="18"/>
  <c r="M207" i="18"/>
  <c r="M208" i="18"/>
  <c r="M209" i="18"/>
  <c r="M210" i="18"/>
  <c r="M211" i="18"/>
  <c r="M212" i="18"/>
  <c r="M213" i="18"/>
  <c r="M214" i="18"/>
  <c r="M215" i="18"/>
  <c r="M216" i="18"/>
  <c r="M217" i="18"/>
  <c r="M218" i="18"/>
  <c r="M219" i="18"/>
  <c r="M220" i="18"/>
  <c r="M221" i="18"/>
  <c r="M222" i="18"/>
  <c r="M223" i="18"/>
  <c r="M224" i="18"/>
  <c r="M225" i="18"/>
  <c r="M226" i="18"/>
  <c r="M227" i="18"/>
  <c r="M228" i="18"/>
  <c r="M229" i="18"/>
  <c r="M230" i="18"/>
  <c r="M231" i="18"/>
  <c r="M232" i="18"/>
  <c r="M233" i="18"/>
  <c r="M234" i="18"/>
  <c r="M235" i="18"/>
  <c r="M236" i="18"/>
  <c r="M237" i="18"/>
  <c r="M238" i="18"/>
  <c r="M239" i="18"/>
  <c r="M240" i="18"/>
  <c r="M241" i="18"/>
  <c r="M242" i="18"/>
  <c r="M243" i="18"/>
  <c r="M244" i="18"/>
  <c r="M245" i="18"/>
  <c r="M246" i="18"/>
  <c r="M247" i="18"/>
  <c r="M248" i="18"/>
  <c r="M249" i="18"/>
  <c r="M250" i="18"/>
  <c r="M251" i="18"/>
  <c r="M252" i="18"/>
  <c r="M253" i="18"/>
  <c r="M254" i="18"/>
  <c r="M255" i="18"/>
  <c r="M256" i="18"/>
  <c r="M257" i="18"/>
  <c r="M258" i="18"/>
  <c r="M259" i="18"/>
  <c r="M260" i="18"/>
  <c r="M261" i="18"/>
  <c r="M262" i="18"/>
  <c r="M263" i="18"/>
  <c r="M264" i="18"/>
  <c r="M265" i="18"/>
  <c r="M266" i="18"/>
  <c r="M267" i="18"/>
  <c r="M268" i="18"/>
  <c r="M269" i="18"/>
  <c r="M270" i="18"/>
  <c r="M271" i="18"/>
  <c r="M272" i="18"/>
  <c r="M273" i="18"/>
  <c r="M274" i="18"/>
  <c r="M275" i="18"/>
  <c r="M276" i="18"/>
  <c r="M277" i="18"/>
  <c r="M278" i="18"/>
  <c r="M279" i="18"/>
  <c r="M280" i="18"/>
  <c r="M281" i="18"/>
  <c r="M282" i="18"/>
  <c r="M283" i="18"/>
  <c r="M284" i="18"/>
  <c r="M285" i="18"/>
  <c r="M286" i="18"/>
  <c r="M287" i="18"/>
  <c r="M288" i="18"/>
  <c r="M289" i="18"/>
  <c r="M290" i="18"/>
  <c r="M291" i="18"/>
  <c r="M292" i="18"/>
  <c r="M293" i="18"/>
  <c r="M294" i="18"/>
  <c r="M295" i="18"/>
  <c r="M296" i="18"/>
  <c r="M297" i="18"/>
  <c r="M298" i="18"/>
  <c r="M299" i="18"/>
  <c r="M300" i="18"/>
  <c r="M301" i="18"/>
  <c r="M302" i="18"/>
  <c r="M303" i="18"/>
  <c r="M304" i="18"/>
  <c r="M305" i="18"/>
  <c r="M306" i="18"/>
  <c r="M307" i="18"/>
  <c r="M308" i="18"/>
  <c r="M309" i="18"/>
  <c r="M310" i="18"/>
  <c r="M311" i="18"/>
  <c r="M312" i="18"/>
  <c r="M313" i="18"/>
  <c r="M314" i="18"/>
  <c r="M315" i="18"/>
  <c r="M316" i="18"/>
  <c r="M317" i="18"/>
  <c r="M318" i="18"/>
  <c r="M319" i="18"/>
  <c r="M320" i="18"/>
  <c r="M321" i="18"/>
  <c r="M322" i="18"/>
  <c r="M323" i="18"/>
  <c r="M324" i="18"/>
  <c r="M325" i="18"/>
  <c r="M326" i="18"/>
  <c r="M327" i="18"/>
  <c r="M328" i="18"/>
  <c r="M329" i="18"/>
  <c r="M330" i="18"/>
  <c r="M331" i="18"/>
  <c r="M332" i="18"/>
  <c r="M333" i="18"/>
  <c r="M334" i="18"/>
  <c r="M335" i="18"/>
  <c r="M336" i="18"/>
  <c r="M337" i="18"/>
  <c r="M338" i="18"/>
  <c r="M339" i="18"/>
  <c r="M340" i="18"/>
  <c r="M341" i="18"/>
  <c r="M342" i="18"/>
  <c r="M343" i="18"/>
  <c r="M344" i="18"/>
  <c r="M345" i="18"/>
  <c r="M346" i="18"/>
  <c r="M347" i="18"/>
  <c r="M348" i="18"/>
  <c r="M349" i="18"/>
  <c r="M350" i="18"/>
  <c r="M351" i="18"/>
  <c r="M352" i="18"/>
  <c r="M353" i="18"/>
  <c r="M354" i="18"/>
  <c r="M355" i="18"/>
  <c r="M356" i="18"/>
  <c r="M357" i="18"/>
  <c r="M358" i="18"/>
  <c r="M359" i="18"/>
  <c r="M360" i="18"/>
  <c r="M361" i="18"/>
  <c r="M362" i="18"/>
  <c r="M363" i="18"/>
  <c r="M364" i="18"/>
  <c r="M365" i="18"/>
  <c r="M366" i="18"/>
  <c r="M367" i="18"/>
  <c r="M368" i="18"/>
  <c r="M369" i="18"/>
  <c r="M370" i="18"/>
  <c r="M371" i="18"/>
  <c r="M372" i="18"/>
  <c r="M373" i="18"/>
  <c r="M374" i="18"/>
  <c r="M375" i="18"/>
  <c r="M376" i="18"/>
  <c r="M377" i="18"/>
  <c r="M378" i="18"/>
  <c r="M379" i="18"/>
  <c r="M380" i="18"/>
  <c r="M381" i="18"/>
  <c r="M382" i="18"/>
  <c r="M383" i="18"/>
  <c r="M384" i="18"/>
  <c r="M385" i="18"/>
  <c r="M386" i="18"/>
  <c r="M387" i="18"/>
  <c r="M388" i="18"/>
  <c r="M389" i="18"/>
  <c r="M390" i="18"/>
  <c r="M391" i="18"/>
  <c r="M392" i="18"/>
  <c r="M393" i="18"/>
  <c r="M394" i="18"/>
  <c r="M395" i="18"/>
  <c r="M396" i="18"/>
  <c r="M397" i="18"/>
  <c r="M398" i="18"/>
  <c r="M399" i="18"/>
  <c r="M400" i="18"/>
  <c r="M401" i="18"/>
  <c r="M402" i="18"/>
  <c r="M403" i="18"/>
  <c r="M404" i="18"/>
  <c r="M405" i="18"/>
  <c r="M406" i="18"/>
  <c r="M407" i="18"/>
  <c r="M408" i="18"/>
  <c r="M409" i="18"/>
  <c r="M410" i="18"/>
  <c r="M411" i="18"/>
  <c r="M412" i="18"/>
  <c r="M413" i="18"/>
  <c r="M414" i="18"/>
  <c r="M415" i="18"/>
  <c r="M416" i="18"/>
  <c r="M417" i="18"/>
  <c r="M418" i="18"/>
  <c r="M419" i="18"/>
  <c r="M420" i="18"/>
  <c r="M421" i="18"/>
  <c r="M422" i="18"/>
  <c r="M423" i="18"/>
  <c r="M424" i="18"/>
  <c r="M425" i="18"/>
  <c r="M426" i="18"/>
  <c r="M427" i="18"/>
  <c r="M428" i="18"/>
  <c r="M429" i="18"/>
  <c r="M430" i="18"/>
  <c r="M431" i="18"/>
  <c r="M432" i="18"/>
  <c r="M433" i="18"/>
  <c r="M434" i="18"/>
  <c r="M435" i="18"/>
  <c r="M436" i="18"/>
  <c r="M437" i="18"/>
  <c r="M438" i="18"/>
  <c r="M439" i="18"/>
  <c r="M440" i="18"/>
  <c r="M441" i="18"/>
  <c r="M442" i="18"/>
  <c r="M443" i="18"/>
  <c r="M444" i="18"/>
  <c r="M445" i="18"/>
  <c r="M446" i="18"/>
  <c r="M447" i="18"/>
  <c r="M448" i="18"/>
  <c r="M449" i="18"/>
  <c r="M450" i="18"/>
  <c r="M451" i="18"/>
  <c r="M452" i="18"/>
  <c r="M453" i="18"/>
  <c r="M454" i="18"/>
  <c r="M455" i="18"/>
  <c r="M456" i="18"/>
  <c r="M457" i="18"/>
  <c r="M458" i="18"/>
  <c r="M459" i="18"/>
  <c r="M460" i="18"/>
  <c r="M461" i="18"/>
  <c r="M462" i="18"/>
  <c r="M463" i="18"/>
  <c r="M464" i="18"/>
  <c r="M465" i="18"/>
  <c r="M466" i="18"/>
  <c r="M467" i="18"/>
  <c r="M468" i="18"/>
  <c r="M469" i="18"/>
  <c r="M470" i="18"/>
  <c r="M471" i="18"/>
  <c r="M472" i="18"/>
  <c r="M473" i="18"/>
  <c r="M474" i="18"/>
  <c r="M475" i="18"/>
  <c r="M476" i="18"/>
  <c r="M477" i="18"/>
  <c r="M478" i="18"/>
  <c r="M479" i="18"/>
  <c r="M480" i="18"/>
  <c r="M481" i="18"/>
  <c r="M482" i="18"/>
  <c r="M483" i="18"/>
  <c r="M484" i="18"/>
  <c r="M485" i="18"/>
  <c r="M486" i="18"/>
  <c r="M487" i="18"/>
  <c r="M488" i="18"/>
  <c r="M489" i="18"/>
  <c r="M490" i="18"/>
  <c r="M491" i="18"/>
  <c r="M492" i="18"/>
  <c r="M493" i="18"/>
  <c r="M494" i="18"/>
  <c r="M495" i="18"/>
  <c r="M496" i="18"/>
  <c r="M497" i="18"/>
  <c r="M498" i="18"/>
  <c r="M499" i="18"/>
  <c r="M500" i="18"/>
  <c r="M501" i="18"/>
  <c r="M502" i="18"/>
  <c r="M503" i="18"/>
  <c r="M504" i="18"/>
  <c r="M505" i="18"/>
  <c r="M506" i="18"/>
  <c r="M507" i="18"/>
  <c r="M508" i="18"/>
  <c r="M509" i="18"/>
  <c r="M510" i="18"/>
  <c r="M511" i="18"/>
  <c r="M512" i="18"/>
  <c r="M513" i="18"/>
  <c r="M514" i="18"/>
  <c r="M515" i="18"/>
  <c r="M516" i="18"/>
  <c r="M517" i="18"/>
  <c r="M518" i="18"/>
  <c r="M519" i="18"/>
  <c r="M520" i="18"/>
  <c r="M521" i="18"/>
  <c r="M522" i="18"/>
  <c r="M523" i="18"/>
  <c r="M524" i="18"/>
  <c r="M525" i="18"/>
  <c r="M526" i="18"/>
  <c r="M527" i="18"/>
  <c r="M528" i="18"/>
  <c r="M529" i="18"/>
  <c r="M530" i="18"/>
  <c r="M531" i="18"/>
  <c r="M532" i="18"/>
  <c r="M533" i="18"/>
  <c r="M534" i="18"/>
  <c r="M535" i="18"/>
  <c r="M536" i="18"/>
  <c r="M537" i="18"/>
  <c r="M538" i="18"/>
  <c r="M539" i="18"/>
  <c r="M540" i="18"/>
  <c r="M541" i="18"/>
  <c r="L2" i="18"/>
  <c r="L3" i="18"/>
  <c r="L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57" i="18"/>
  <c r="L58" i="18"/>
  <c r="L59" i="18"/>
  <c r="L60" i="18"/>
  <c r="L61" i="18"/>
  <c r="L62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L80" i="18"/>
  <c r="L81" i="18"/>
  <c r="L82" i="18"/>
  <c r="L83" i="18"/>
  <c r="L84" i="18"/>
  <c r="L85" i="18"/>
  <c r="L86" i="18"/>
  <c r="L87" i="18"/>
  <c r="L88" i="18"/>
  <c r="L89" i="18"/>
  <c r="L90" i="18"/>
  <c r="L91" i="18"/>
  <c r="L92" i="18"/>
  <c r="L93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L106" i="18"/>
  <c r="L107" i="18"/>
  <c r="L108" i="18"/>
  <c r="L109" i="18"/>
  <c r="L110" i="18"/>
  <c r="L111" i="18"/>
  <c r="L112" i="18"/>
  <c r="L113" i="18"/>
  <c r="L114" i="18"/>
  <c r="L115" i="18"/>
  <c r="L116" i="18"/>
  <c r="L117" i="18"/>
  <c r="L118" i="18"/>
  <c r="L119" i="18"/>
  <c r="L120" i="18"/>
  <c r="L121" i="18"/>
  <c r="L122" i="18"/>
  <c r="L123" i="18"/>
  <c r="L124" i="18"/>
  <c r="L125" i="18"/>
  <c r="L126" i="18"/>
  <c r="L127" i="18"/>
  <c r="L128" i="18"/>
  <c r="L129" i="18"/>
  <c r="L130" i="18"/>
  <c r="L131" i="18"/>
  <c r="L132" i="18"/>
  <c r="L133" i="18"/>
  <c r="L134" i="18"/>
  <c r="L135" i="18"/>
  <c r="L136" i="18"/>
  <c r="L137" i="18"/>
  <c r="L138" i="18"/>
  <c r="L139" i="18"/>
  <c r="L140" i="18"/>
  <c r="L141" i="18"/>
  <c r="L142" i="18"/>
  <c r="L143" i="18"/>
  <c r="L144" i="18"/>
  <c r="L145" i="18"/>
  <c r="L146" i="18"/>
  <c r="L147" i="18"/>
  <c r="L148" i="18"/>
  <c r="L149" i="18"/>
  <c r="L150" i="18"/>
  <c r="L151" i="18"/>
  <c r="L152" i="18"/>
  <c r="L153" i="18"/>
  <c r="L154" i="18"/>
  <c r="L155" i="18"/>
  <c r="L156" i="18"/>
  <c r="L157" i="18"/>
  <c r="L158" i="18"/>
  <c r="L159" i="18"/>
  <c r="L160" i="18"/>
  <c r="L161" i="18"/>
  <c r="L162" i="18"/>
  <c r="L163" i="18"/>
  <c r="L164" i="18"/>
  <c r="L165" i="18"/>
  <c r="L166" i="18"/>
  <c r="L167" i="18"/>
  <c r="L168" i="18"/>
  <c r="L169" i="18"/>
  <c r="L170" i="18"/>
  <c r="L171" i="18"/>
  <c r="L172" i="18"/>
  <c r="L173" i="18"/>
  <c r="L174" i="18"/>
  <c r="L175" i="18"/>
  <c r="L176" i="18"/>
  <c r="L177" i="18"/>
  <c r="L178" i="18"/>
  <c r="L179" i="18"/>
  <c r="L180" i="18"/>
  <c r="L181" i="18"/>
  <c r="L182" i="18"/>
  <c r="L183" i="18"/>
  <c r="L184" i="18"/>
  <c r="L185" i="18"/>
  <c r="L186" i="18"/>
  <c r="L187" i="18"/>
  <c r="L188" i="18"/>
  <c r="L189" i="18"/>
  <c r="L190" i="18"/>
  <c r="L191" i="18"/>
  <c r="L192" i="18"/>
  <c r="L193" i="18"/>
  <c r="L194" i="18"/>
  <c r="L195" i="18"/>
  <c r="L196" i="18"/>
  <c r="L197" i="18"/>
  <c r="L198" i="18"/>
  <c r="L199" i="18"/>
  <c r="L200" i="18"/>
  <c r="L201" i="18"/>
  <c r="L202" i="18"/>
  <c r="L203" i="18"/>
  <c r="L204" i="18"/>
  <c r="L205" i="18"/>
  <c r="L206" i="18"/>
  <c r="L207" i="18"/>
  <c r="L208" i="18"/>
  <c r="L209" i="18"/>
  <c r="L210" i="18"/>
  <c r="L211" i="18"/>
  <c r="L212" i="18"/>
  <c r="L213" i="18"/>
  <c r="L214" i="18"/>
  <c r="L215" i="18"/>
  <c r="L216" i="18"/>
  <c r="L217" i="18"/>
  <c r="L218" i="18"/>
  <c r="L219" i="18"/>
  <c r="L220" i="18"/>
  <c r="L221" i="18"/>
  <c r="L222" i="18"/>
  <c r="L223" i="18"/>
  <c r="L224" i="18"/>
  <c r="L225" i="18"/>
  <c r="L226" i="18"/>
  <c r="L227" i="18"/>
  <c r="L228" i="18"/>
  <c r="L229" i="18"/>
  <c r="L230" i="18"/>
  <c r="L231" i="18"/>
  <c r="L232" i="18"/>
  <c r="L233" i="18"/>
  <c r="L234" i="18"/>
  <c r="L235" i="18"/>
  <c r="L236" i="18"/>
  <c r="L237" i="18"/>
  <c r="L238" i="18"/>
  <c r="L239" i="18"/>
  <c r="L240" i="18"/>
  <c r="L241" i="18"/>
  <c r="L242" i="18"/>
  <c r="L243" i="18"/>
  <c r="L244" i="18"/>
  <c r="L245" i="18"/>
  <c r="L246" i="18"/>
  <c r="L247" i="18"/>
  <c r="L248" i="18"/>
  <c r="L249" i="18"/>
  <c r="L250" i="18"/>
  <c r="L251" i="18"/>
  <c r="L252" i="18"/>
  <c r="L253" i="18"/>
  <c r="L254" i="18"/>
  <c r="L255" i="18"/>
  <c r="L256" i="18"/>
  <c r="L257" i="18"/>
  <c r="L258" i="18"/>
  <c r="L259" i="18"/>
  <c r="L260" i="18"/>
  <c r="L261" i="18"/>
  <c r="L262" i="18"/>
  <c r="L263" i="18"/>
  <c r="L264" i="18"/>
  <c r="L265" i="18"/>
  <c r="L266" i="18"/>
  <c r="L267" i="18"/>
  <c r="L268" i="18"/>
  <c r="L269" i="18"/>
  <c r="L270" i="18"/>
  <c r="L271" i="18"/>
  <c r="L272" i="18"/>
  <c r="L273" i="18"/>
  <c r="L274" i="18"/>
  <c r="L275" i="18"/>
  <c r="L276" i="18"/>
  <c r="L277" i="18"/>
  <c r="L278" i="18"/>
  <c r="L279" i="18"/>
  <c r="L280" i="18"/>
  <c r="L281" i="18"/>
  <c r="L282" i="18"/>
  <c r="L283" i="18"/>
  <c r="L284" i="18"/>
  <c r="L285" i="18"/>
  <c r="L286" i="18"/>
  <c r="L287" i="18"/>
  <c r="L288" i="18"/>
  <c r="L289" i="18"/>
  <c r="L290" i="18"/>
  <c r="L291" i="18"/>
  <c r="L292" i="18"/>
  <c r="L293" i="18"/>
  <c r="L294" i="18"/>
  <c r="L295" i="18"/>
  <c r="L296" i="18"/>
  <c r="L297" i="18"/>
  <c r="L298" i="18"/>
  <c r="L299" i="18"/>
  <c r="L300" i="18"/>
  <c r="L301" i="18"/>
  <c r="L302" i="18"/>
  <c r="L303" i="18"/>
  <c r="L304" i="18"/>
  <c r="L305" i="18"/>
  <c r="L306" i="18"/>
  <c r="L307" i="18"/>
  <c r="L308" i="18"/>
  <c r="L309" i="18"/>
  <c r="L310" i="18"/>
  <c r="L311" i="18"/>
  <c r="L312" i="18"/>
  <c r="L313" i="18"/>
  <c r="L314" i="18"/>
  <c r="L315" i="18"/>
  <c r="L316" i="18"/>
  <c r="L317" i="18"/>
  <c r="L318" i="18"/>
  <c r="L319" i="18"/>
  <c r="L320" i="18"/>
  <c r="L321" i="18"/>
  <c r="L322" i="18"/>
  <c r="L323" i="18"/>
  <c r="L324" i="18"/>
  <c r="L325" i="18"/>
  <c r="L326" i="18"/>
  <c r="L327" i="18"/>
  <c r="L328" i="18"/>
  <c r="L329" i="18"/>
  <c r="L330" i="18"/>
  <c r="L331" i="18"/>
  <c r="L332" i="18"/>
  <c r="L333" i="18"/>
  <c r="L334" i="18"/>
  <c r="L335" i="18"/>
  <c r="L336" i="18"/>
  <c r="L337" i="18"/>
  <c r="L338" i="18"/>
  <c r="L339" i="18"/>
  <c r="L340" i="18"/>
  <c r="L341" i="18"/>
  <c r="L342" i="18"/>
  <c r="L343" i="18"/>
  <c r="L344" i="18"/>
  <c r="L345" i="18"/>
  <c r="L346" i="18"/>
  <c r="L347" i="18"/>
  <c r="L348" i="18"/>
  <c r="L349" i="18"/>
  <c r="L350" i="18"/>
  <c r="L351" i="18"/>
  <c r="L352" i="18"/>
  <c r="L353" i="18"/>
  <c r="L354" i="18"/>
  <c r="L355" i="18"/>
  <c r="L356" i="18"/>
  <c r="L357" i="18"/>
  <c r="L358" i="18"/>
  <c r="L359" i="18"/>
  <c r="L360" i="18"/>
  <c r="L361" i="18"/>
  <c r="L362" i="18"/>
  <c r="L363" i="18"/>
  <c r="L364" i="18"/>
  <c r="L365" i="18"/>
  <c r="L366" i="18"/>
  <c r="L367" i="18"/>
  <c r="L368" i="18"/>
  <c r="L369" i="18"/>
  <c r="L370" i="18"/>
  <c r="L371" i="18"/>
  <c r="L372" i="18"/>
  <c r="L373" i="18"/>
  <c r="L374" i="18"/>
  <c r="L375" i="18"/>
  <c r="L376" i="18"/>
  <c r="L377" i="18"/>
  <c r="L378" i="18"/>
  <c r="L379" i="18"/>
  <c r="L380" i="18"/>
  <c r="L381" i="18"/>
  <c r="L382" i="18"/>
  <c r="L383" i="18"/>
  <c r="L384" i="18"/>
  <c r="L385" i="18"/>
  <c r="L386" i="18"/>
  <c r="L387" i="18"/>
  <c r="L388" i="18"/>
  <c r="L389" i="18"/>
  <c r="L390" i="18"/>
  <c r="L391" i="18"/>
  <c r="L392" i="18"/>
  <c r="L393" i="18"/>
  <c r="L394" i="18"/>
  <c r="L395" i="18"/>
  <c r="L396" i="18"/>
  <c r="L397" i="18"/>
  <c r="L398" i="18"/>
  <c r="L399" i="18"/>
  <c r="L400" i="18"/>
  <c r="L401" i="18"/>
  <c r="L402" i="18"/>
  <c r="L403" i="18"/>
  <c r="L404" i="18"/>
  <c r="L405" i="18"/>
  <c r="L406" i="18"/>
  <c r="L407" i="18"/>
  <c r="L408" i="18"/>
  <c r="L409" i="18"/>
  <c r="L410" i="18"/>
  <c r="L411" i="18"/>
  <c r="L412" i="18"/>
  <c r="L413" i="18"/>
  <c r="L414" i="18"/>
  <c r="L415" i="18"/>
  <c r="L416" i="18"/>
  <c r="L417" i="18"/>
  <c r="L418" i="18"/>
  <c r="L419" i="18"/>
  <c r="L420" i="18"/>
  <c r="L421" i="18"/>
  <c r="L422" i="18"/>
  <c r="L423" i="18"/>
  <c r="L424" i="18"/>
  <c r="L425" i="18"/>
  <c r="L426" i="18"/>
  <c r="L427" i="18"/>
  <c r="L428" i="18"/>
  <c r="L429" i="18"/>
  <c r="L430" i="18"/>
  <c r="L431" i="18"/>
  <c r="L432" i="18"/>
  <c r="L433" i="18"/>
  <c r="L434" i="18"/>
  <c r="L435" i="18"/>
  <c r="L436" i="18"/>
  <c r="L437" i="18"/>
  <c r="L438" i="18"/>
  <c r="L439" i="18"/>
  <c r="L440" i="18"/>
  <c r="L441" i="18"/>
  <c r="L442" i="18"/>
  <c r="L443" i="18"/>
  <c r="L444" i="18"/>
  <c r="L445" i="18"/>
  <c r="L446" i="18"/>
  <c r="L447" i="18"/>
  <c r="L448" i="18"/>
  <c r="L449" i="18"/>
  <c r="L450" i="18"/>
  <c r="L451" i="18"/>
  <c r="L452" i="18"/>
  <c r="L453" i="18"/>
  <c r="L454" i="18"/>
  <c r="L455" i="18"/>
  <c r="L456" i="18"/>
  <c r="L457" i="18"/>
  <c r="L458" i="18"/>
  <c r="L459" i="18"/>
  <c r="L460" i="18"/>
  <c r="L461" i="18"/>
  <c r="L462" i="18"/>
  <c r="L463" i="18"/>
  <c r="L464" i="18"/>
  <c r="L465" i="18"/>
  <c r="L466" i="18"/>
  <c r="L467" i="18"/>
  <c r="L468" i="18"/>
  <c r="L469" i="18"/>
  <c r="L470" i="18"/>
  <c r="L471" i="18"/>
  <c r="L472" i="18"/>
  <c r="L473" i="18"/>
  <c r="L474" i="18"/>
  <c r="L475" i="18"/>
  <c r="L476" i="18"/>
  <c r="L477" i="18"/>
  <c r="L478" i="18"/>
  <c r="L479" i="18"/>
  <c r="L480" i="18"/>
  <c r="L481" i="18"/>
  <c r="L482" i="18"/>
  <c r="L483" i="18"/>
  <c r="L484" i="18"/>
  <c r="L485" i="18"/>
  <c r="L486" i="18"/>
  <c r="L487" i="18"/>
  <c r="L488" i="18"/>
  <c r="L489" i="18"/>
  <c r="L490" i="18"/>
  <c r="L491" i="18"/>
  <c r="L492" i="18"/>
  <c r="L493" i="18"/>
  <c r="L494" i="18"/>
  <c r="L495" i="18"/>
  <c r="L496" i="18"/>
  <c r="L497" i="18"/>
  <c r="L498" i="18"/>
  <c r="L499" i="18"/>
  <c r="L500" i="18"/>
  <c r="L501" i="18"/>
  <c r="L502" i="18"/>
  <c r="L503" i="18"/>
  <c r="L504" i="18"/>
  <c r="L505" i="18"/>
  <c r="L506" i="18"/>
  <c r="L507" i="18"/>
  <c r="L508" i="18"/>
  <c r="L509" i="18"/>
  <c r="L510" i="18"/>
  <c r="L511" i="18"/>
  <c r="L512" i="18"/>
  <c r="L513" i="18"/>
  <c r="L514" i="18"/>
  <c r="L515" i="18"/>
  <c r="L516" i="18"/>
  <c r="L517" i="18"/>
  <c r="L518" i="18"/>
  <c r="L519" i="18"/>
  <c r="L520" i="18"/>
  <c r="L521" i="18"/>
  <c r="L522" i="18"/>
  <c r="L523" i="18"/>
  <c r="L524" i="18"/>
  <c r="L525" i="18"/>
  <c r="L526" i="18"/>
  <c r="L527" i="18"/>
  <c r="L528" i="18"/>
  <c r="L529" i="18"/>
  <c r="L530" i="18"/>
  <c r="L531" i="18"/>
  <c r="L532" i="18"/>
  <c r="L533" i="18"/>
  <c r="L534" i="18"/>
  <c r="L535" i="18"/>
  <c r="L536" i="18"/>
  <c r="L537" i="18"/>
  <c r="L538" i="18"/>
  <c r="L539" i="18"/>
  <c r="L540" i="18"/>
  <c r="L541" i="18"/>
  <c r="K2" i="18"/>
  <c r="K3" i="18"/>
  <c r="K4" i="18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0" i="18"/>
  <c r="K271" i="18"/>
  <c r="K272" i="18"/>
  <c r="K273" i="18"/>
  <c r="K274" i="18"/>
  <c r="K275" i="18"/>
  <c r="K276" i="18"/>
  <c r="K277" i="18"/>
  <c r="K278" i="18"/>
  <c r="K279" i="18"/>
  <c r="K280" i="18"/>
  <c r="K281" i="18"/>
  <c r="K282" i="18"/>
  <c r="K283" i="18"/>
  <c r="K284" i="18"/>
  <c r="K285" i="18"/>
  <c r="K286" i="18"/>
  <c r="K287" i="18"/>
  <c r="K288" i="18"/>
  <c r="K289" i="18"/>
  <c r="K290" i="18"/>
  <c r="K291" i="18"/>
  <c r="K292" i="18"/>
  <c r="K293" i="18"/>
  <c r="K294" i="18"/>
  <c r="K295" i="18"/>
  <c r="K296" i="18"/>
  <c r="K297" i="18"/>
  <c r="K298" i="18"/>
  <c r="K299" i="18"/>
  <c r="K300" i="18"/>
  <c r="K301" i="18"/>
  <c r="K302" i="18"/>
  <c r="K303" i="18"/>
  <c r="K304" i="18"/>
  <c r="K305" i="18"/>
  <c r="K306" i="18"/>
  <c r="K307" i="18"/>
  <c r="K308" i="18"/>
  <c r="K309" i="18"/>
  <c r="K310" i="18"/>
  <c r="K311" i="18"/>
  <c r="K312" i="18"/>
  <c r="K313" i="18"/>
  <c r="K314" i="18"/>
  <c r="K315" i="18"/>
  <c r="K316" i="18"/>
  <c r="K317" i="18"/>
  <c r="K318" i="18"/>
  <c r="K319" i="18"/>
  <c r="K320" i="18"/>
  <c r="K321" i="18"/>
  <c r="K322" i="18"/>
  <c r="K323" i="18"/>
  <c r="K324" i="18"/>
  <c r="K325" i="18"/>
  <c r="K326" i="18"/>
  <c r="K327" i="18"/>
  <c r="K328" i="18"/>
  <c r="K329" i="18"/>
  <c r="K330" i="18"/>
  <c r="K331" i="18"/>
  <c r="K332" i="18"/>
  <c r="K333" i="18"/>
  <c r="K334" i="18"/>
  <c r="K335" i="18"/>
  <c r="K336" i="18"/>
  <c r="K337" i="18"/>
  <c r="K338" i="18"/>
  <c r="K339" i="18"/>
  <c r="K340" i="18"/>
  <c r="K341" i="18"/>
  <c r="K342" i="18"/>
  <c r="K343" i="18"/>
  <c r="K344" i="18"/>
  <c r="K345" i="18"/>
  <c r="K346" i="18"/>
  <c r="K347" i="18"/>
  <c r="K348" i="18"/>
  <c r="K349" i="18"/>
  <c r="K350" i="18"/>
  <c r="K351" i="18"/>
  <c r="K352" i="18"/>
  <c r="K353" i="18"/>
  <c r="K354" i="18"/>
  <c r="K355" i="18"/>
  <c r="K356" i="18"/>
  <c r="K357" i="18"/>
  <c r="K358" i="18"/>
  <c r="K359" i="18"/>
  <c r="K360" i="18"/>
  <c r="K361" i="18"/>
  <c r="K362" i="18"/>
  <c r="K363" i="18"/>
  <c r="K364" i="18"/>
  <c r="K365" i="18"/>
  <c r="K366" i="18"/>
  <c r="K367" i="18"/>
  <c r="K368" i="18"/>
  <c r="K369" i="18"/>
  <c r="K370" i="18"/>
  <c r="K371" i="18"/>
  <c r="K372" i="18"/>
  <c r="K373" i="18"/>
  <c r="K374" i="18"/>
  <c r="K375" i="18"/>
  <c r="K376" i="18"/>
  <c r="K377" i="18"/>
  <c r="K378" i="18"/>
  <c r="K379" i="18"/>
  <c r="K380" i="18"/>
  <c r="K381" i="18"/>
  <c r="K382" i="18"/>
  <c r="K383" i="18"/>
  <c r="K384" i="18"/>
  <c r="K385" i="18"/>
  <c r="K386" i="18"/>
  <c r="K387" i="18"/>
  <c r="K388" i="18"/>
  <c r="K389" i="18"/>
  <c r="K390" i="18"/>
  <c r="K391" i="18"/>
  <c r="K392" i="18"/>
  <c r="K393" i="18"/>
  <c r="K394" i="18"/>
  <c r="K395" i="18"/>
  <c r="K396" i="18"/>
  <c r="K397" i="18"/>
  <c r="K398" i="18"/>
  <c r="K399" i="18"/>
  <c r="K400" i="18"/>
  <c r="K401" i="18"/>
  <c r="K402" i="18"/>
  <c r="K403" i="18"/>
  <c r="K404" i="18"/>
  <c r="K405" i="18"/>
  <c r="K406" i="18"/>
  <c r="K407" i="18"/>
  <c r="K408" i="18"/>
  <c r="K409" i="18"/>
  <c r="K410" i="18"/>
  <c r="K411" i="18"/>
  <c r="K412" i="18"/>
  <c r="K413" i="18"/>
  <c r="K414" i="18"/>
  <c r="K415" i="18"/>
  <c r="K416" i="18"/>
  <c r="K417" i="18"/>
  <c r="K418" i="18"/>
  <c r="K419" i="18"/>
  <c r="K420" i="18"/>
  <c r="K421" i="18"/>
  <c r="K422" i="18"/>
  <c r="K423" i="18"/>
  <c r="K424" i="18"/>
  <c r="K425" i="18"/>
  <c r="K426" i="18"/>
  <c r="K427" i="18"/>
  <c r="K428" i="18"/>
  <c r="K429" i="18"/>
  <c r="K430" i="18"/>
  <c r="K431" i="18"/>
  <c r="K432" i="18"/>
  <c r="K433" i="18"/>
  <c r="K434" i="18"/>
  <c r="K435" i="18"/>
  <c r="K436" i="18"/>
  <c r="K437" i="18"/>
  <c r="K438" i="18"/>
  <c r="K439" i="18"/>
  <c r="K440" i="18"/>
  <c r="K441" i="18"/>
  <c r="K442" i="18"/>
  <c r="K443" i="18"/>
  <c r="K444" i="18"/>
  <c r="K445" i="18"/>
  <c r="K446" i="18"/>
  <c r="K447" i="18"/>
  <c r="K448" i="18"/>
  <c r="K449" i="18"/>
  <c r="K450" i="18"/>
  <c r="K451" i="18"/>
  <c r="K452" i="18"/>
  <c r="K453" i="18"/>
  <c r="K454" i="18"/>
  <c r="K455" i="18"/>
  <c r="K456" i="18"/>
  <c r="K457" i="18"/>
  <c r="K458" i="18"/>
  <c r="K459" i="18"/>
  <c r="K460" i="18"/>
  <c r="K461" i="18"/>
  <c r="K462" i="18"/>
  <c r="K463" i="18"/>
  <c r="K464" i="18"/>
  <c r="K465" i="18"/>
  <c r="K466" i="18"/>
  <c r="K467" i="18"/>
  <c r="K468" i="18"/>
  <c r="K469" i="18"/>
  <c r="K470" i="18"/>
  <c r="K471" i="18"/>
  <c r="K472" i="18"/>
  <c r="K473" i="18"/>
  <c r="K474" i="18"/>
  <c r="K475" i="18"/>
  <c r="K476" i="18"/>
  <c r="K477" i="18"/>
  <c r="K478" i="18"/>
  <c r="K479" i="18"/>
  <c r="K480" i="18"/>
  <c r="K481" i="18"/>
  <c r="K482" i="18"/>
  <c r="K483" i="18"/>
  <c r="K484" i="18"/>
  <c r="K485" i="18"/>
  <c r="K486" i="18"/>
  <c r="K487" i="18"/>
  <c r="K488" i="18"/>
  <c r="K489" i="18"/>
  <c r="K490" i="18"/>
  <c r="K491" i="18"/>
  <c r="K492" i="18"/>
  <c r="K493" i="18"/>
  <c r="K494" i="18"/>
  <c r="K495" i="18"/>
  <c r="K496" i="18"/>
  <c r="K497" i="18"/>
  <c r="K498" i="18"/>
  <c r="K499" i="18"/>
  <c r="K500" i="18"/>
  <c r="K501" i="18"/>
  <c r="K502" i="18"/>
  <c r="K503" i="18"/>
  <c r="K504" i="18"/>
  <c r="K505" i="18"/>
  <c r="K506" i="18"/>
  <c r="K507" i="18"/>
  <c r="K508" i="18"/>
  <c r="K509" i="18"/>
  <c r="K510" i="18"/>
  <c r="K511" i="18"/>
  <c r="K512" i="18"/>
  <c r="K513" i="18"/>
  <c r="K514" i="18"/>
  <c r="K515" i="18"/>
  <c r="K516" i="18"/>
  <c r="K517" i="18"/>
  <c r="K518" i="18"/>
  <c r="K519" i="18"/>
  <c r="K520" i="18"/>
  <c r="K521" i="18"/>
  <c r="K522" i="18"/>
  <c r="K523" i="18"/>
  <c r="K524" i="18"/>
  <c r="K525" i="18"/>
  <c r="K526" i="18"/>
  <c r="K527" i="18"/>
  <c r="K528" i="18"/>
  <c r="K529" i="18"/>
  <c r="K530" i="18"/>
  <c r="K531" i="18"/>
  <c r="K532" i="18"/>
  <c r="K533" i="18"/>
  <c r="K534" i="18"/>
  <c r="K535" i="18"/>
  <c r="K536" i="18"/>
  <c r="K537" i="18"/>
  <c r="K538" i="18"/>
  <c r="K539" i="18"/>
  <c r="K540" i="18"/>
  <c r="K541" i="18"/>
  <c r="J2" i="18"/>
  <c r="J3" i="18"/>
  <c r="J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55" i="18"/>
  <c r="J156" i="18"/>
  <c r="J157" i="18"/>
  <c r="J158" i="18"/>
  <c r="J159" i="18"/>
  <c r="J160" i="18"/>
  <c r="J161" i="18"/>
  <c r="J162" i="18"/>
  <c r="J163" i="18"/>
  <c r="J164" i="18"/>
  <c r="J165" i="18"/>
  <c r="J166" i="18"/>
  <c r="J167" i="18"/>
  <c r="J168" i="18"/>
  <c r="J169" i="18"/>
  <c r="J170" i="18"/>
  <c r="J171" i="18"/>
  <c r="J172" i="18"/>
  <c r="J173" i="18"/>
  <c r="J174" i="18"/>
  <c r="J175" i="18"/>
  <c r="J176" i="18"/>
  <c r="J177" i="18"/>
  <c r="J178" i="18"/>
  <c r="J179" i="18"/>
  <c r="J180" i="18"/>
  <c r="J181" i="18"/>
  <c r="J182" i="18"/>
  <c r="J183" i="18"/>
  <c r="J184" i="18"/>
  <c r="J185" i="18"/>
  <c r="J186" i="18"/>
  <c r="J187" i="18"/>
  <c r="J188" i="18"/>
  <c r="J189" i="18"/>
  <c r="J190" i="18"/>
  <c r="J191" i="18"/>
  <c r="J192" i="18"/>
  <c r="J193" i="18"/>
  <c r="J194" i="18"/>
  <c r="J195" i="18"/>
  <c r="J196" i="18"/>
  <c r="J197" i="18"/>
  <c r="J198" i="18"/>
  <c r="J199" i="18"/>
  <c r="J200" i="18"/>
  <c r="J201" i="18"/>
  <c r="J202" i="18"/>
  <c r="J203" i="18"/>
  <c r="J204" i="18"/>
  <c r="J205" i="18"/>
  <c r="J206" i="18"/>
  <c r="J207" i="18"/>
  <c r="J208" i="18"/>
  <c r="J209" i="18"/>
  <c r="J210" i="18"/>
  <c r="J211" i="18"/>
  <c r="J212" i="18"/>
  <c r="J213" i="18"/>
  <c r="J214" i="18"/>
  <c r="J215" i="18"/>
  <c r="J216" i="18"/>
  <c r="J217" i="18"/>
  <c r="J218" i="18"/>
  <c r="J219" i="18"/>
  <c r="J220" i="18"/>
  <c r="J221" i="18"/>
  <c r="J222" i="18"/>
  <c r="J223" i="18"/>
  <c r="J224" i="18"/>
  <c r="J225" i="18"/>
  <c r="J226" i="18"/>
  <c r="J227" i="18"/>
  <c r="J228" i="18"/>
  <c r="J229" i="18"/>
  <c r="J230" i="18"/>
  <c r="J231" i="18"/>
  <c r="J232" i="18"/>
  <c r="J233" i="18"/>
  <c r="J234" i="18"/>
  <c r="J235" i="18"/>
  <c r="J236" i="18"/>
  <c r="J237" i="18"/>
  <c r="J238" i="18"/>
  <c r="J239" i="18"/>
  <c r="J240" i="18"/>
  <c r="J241" i="18"/>
  <c r="J242" i="18"/>
  <c r="J243" i="18"/>
  <c r="J244" i="18"/>
  <c r="J245" i="18"/>
  <c r="J246" i="18"/>
  <c r="J247" i="18"/>
  <c r="J248" i="18"/>
  <c r="J249" i="18"/>
  <c r="J250" i="18"/>
  <c r="J251" i="18"/>
  <c r="J252" i="18"/>
  <c r="J253" i="18"/>
  <c r="J254" i="18"/>
  <c r="J255" i="18"/>
  <c r="J256" i="18"/>
  <c r="J257" i="18"/>
  <c r="J258" i="18"/>
  <c r="J259" i="18"/>
  <c r="J260" i="18"/>
  <c r="J261" i="18"/>
  <c r="J262" i="18"/>
  <c r="J263" i="18"/>
  <c r="J264" i="18"/>
  <c r="J265" i="18"/>
  <c r="J266" i="18"/>
  <c r="J267" i="18"/>
  <c r="J268" i="18"/>
  <c r="J269" i="18"/>
  <c r="J270" i="18"/>
  <c r="J271" i="18"/>
  <c r="J272" i="18"/>
  <c r="J273" i="18"/>
  <c r="J274" i="18"/>
  <c r="J275" i="18"/>
  <c r="J276" i="18"/>
  <c r="J277" i="18"/>
  <c r="J278" i="18"/>
  <c r="J279" i="18"/>
  <c r="J280" i="18"/>
  <c r="J281" i="18"/>
  <c r="J282" i="18"/>
  <c r="J283" i="18"/>
  <c r="J284" i="18"/>
  <c r="J285" i="18"/>
  <c r="J286" i="18"/>
  <c r="J287" i="18"/>
  <c r="J288" i="18"/>
  <c r="J289" i="18"/>
  <c r="J290" i="18"/>
  <c r="J291" i="18"/>
  <c r="J292" i="18"/>
  <c r="J293" i="18"/>
  <c r="J294" i="18"/>
  <c r="J295" i="18"/>
  <c r="J296" i="18"/>
  <c r="J297" i="18"/>
  <c r="J298" i="18"/>
  <c r="J299" i="18"/>
  <c r="J300" i="18"/>
  <c r="J301" i="18"/>
  <c r="J302" i="18"/>
  <c r="J303" i="18"/>
  <c r="J304" i="18"/>
  <c r="J305" i="18"/>
  <c r="J306" i="18"/>
  <c r="J307" i="18"/>
  <c r="J308" i="18"/>
  <c r="J309" i="18"/>
  <c r="J310" i="18"/>
  <c r="J311" i="18"/>
  <c r="J312" i="18"/>
  <c r="J313" i="18"/>
  <c r="J314" i="18"/>
  <c r="J315" i="18"/>
  <c r="J316" i="18"/>
  <c r="J317" i="18"/>
  <c r="J318" i="18"/>
  <c r="J319" i="18"/>
  <c r="J320" i="18"/>
  <c r="J321" i="18"/>
  <c r="J322" i="18"/>
  <c r="J323" i="18"/>
  <c r="J324" i="18"/>
  <c r="J325" i="18"/>
  <c r="J326" i="18"/>
  <c r="J327" i="18"/>
  <c r="J328" i="18"/>
  <c r="J329" i="18"/>
  <c r="J330" i="18"/>
  <c r="J331" i="18"/>
  <c r="J332" i="18"/>
  <c r="J333" i="18"/>
  <c r="J334" i="18"/>
  <c r="J335" i="18"/>
  <c r="J336" i="18"/>
  <c r="J337" i="18"/>
  <c r="J338" i="18"/>
  <c r="J339" i="18"/>
  <c r="J340" i="18"/>
  <c r="J341" i="18"/>
  <c r="J342" i="18"/>
  <c r="J343" i="18"/>
  <c r="J344" i="18"/>
  <c r="J345" i="18"/>
  <c r="J346" i="18"/>
  <c r="J347" i="18"/>
  <c r="J348" i="18"/>
  <c r="J349" i="18"/>
  <c r="J350" i="18"/>
  <c r="J351" i="18"/>
  <c r="J352" i="18"/>
  <c r="J353" i="18"/>
  <c r="J354" i="18"/>
  <c r="J355" i="18"/>
  <c r="J356" i="18"/>
  <c r="J357" i="18"/>
  <c r="J358" i="18"/>
  <c r="J359" i="18"/>
  <c r="J360" i="18"/>
  <c r="J361" i="18"/>
  <c r="J362" i="18"/>
  <c r="J363" i="18"/>
  <c r="J364" i="18"/>
  <c r="J365" i="18"/>
  <c r="J366" i="18"/>
  <c r="J367" i="18"/>
  <c r="J368" i="18"/>
  <c r="J369" i="18"/>
  <c r="J370" i="18"/>
  <c r="J371" i="18"/>
  <c r="J372" i="18"/>
  <c r="J373" i="18"/>
  <c r="J374" i="18"/>
  <c r="J375" i="18"/>
  <c r="J376" i="18"/>
  <c r="J377" i="18"/>
  <c r="J378" i="18"/>
  <c r="J379" i="18"/>
  <c r="J380" i="18"/>
  <c r="J381" i="18"/>
  <c r="J382" i="18"/>
  <c r="J383" i="18"/>
  <c r="J384" i="18"/>
  <c r="J385" i="18"/>
  <c r="J386" i="18"/>
  <c r="J387" i="18"/>
  <c r="J388" i="18"/>
  <c r="J389" i="18"/>
  <c r="J390" i="18"/>
  <c r="J391" i="18"/>
  <c r="J392" i="18"/>
  <c r="J393" i="18"/>
  <c r="J394" i="18"/>
  <c r="J395" i="18"/>
  <c r="J396" i="18"/>
  <c r="J397" i="18"/>
  <c r="J398" i="18"/>
  <c r="J399" i="18"/>
  <c r="J400" i="18"/>
  <c r="J401" i="18"/>
  <c r="J402" i="18"/>
  <c r="J403" i="18"/>
  <c r="J404" i="18"/>
  <c r="J405" i="18"/>
  <c r="J406" i="18"/>
  <c r="J407" i="18"/>
  <c r="J408" i="18"/>
  <c r="J409" i="18"/>
  <c r="J410" i="18"/>
  <c r="J411" i="18"/>
  <c r="J412" i="18"/>
  <c r="J413" i="18"/>
  <c r="J414" i="18"/>
  <c r="J415" i="18"/>
  <c r="J416" i="18"/>
  <c r="J417" i="18"/>
  <c r="J418" i="18"/>
  <c r="J419" i="18"/>
  <c r="J420" i="18"/>
  <c r="J421" i="18"/>
  <c r="J422" i="18"/>
  <c r="J423" i="18"/>
  <c r="J424" i="18"/>
  <c r="J425" i="18"/>
  <c r="J426" i="18"/>
  <c r="J427" i="18"/>
  <c r="J428" i="18"/>
  <c r="J429" i="18"/>
  <c r="J430" i="18"/>
  <c r="J431" i="18"/>
  <c r="J432" i="18"/>
  <c r="J433" i="18"/>
  <c r="J434" i="18"/>
  <c r="J435" i="18"/>
  <c r="J436" i="18"/>
  <c r="J437" i="18"/>
  <c r="J438" i="18"/>
  <c r="J439" i="18"/>
  <c r="J440" i="18"/>
  <c r="J441" i="18"/>
  <c r="J442" i="18"/>
  <c r="J443" i="18"/>
  <c r="J444" i="18"/>
  <c r="J445" i="18"/>
  <c r="J446" i="18"/>
  <c r="J447" i="18"/>
  <c r="J448" i="18"/>
  <c r="J449" i="18"/>
  <c r="J450" i="18"/>
  <c r="J451" i="18"/>
  <c r="J452" i="18"/>
  <c r="J453" i="18"/>
  <c r="J454" i="18"/>
  <c r="J455" i="18"/>
  <c r="J456" i="18"/>
  <c r="J457" i="18"/>
  <c r="J458" i="18"/>
  <c r="J459" i="18"/>
  <c r="J460" i="18"/>
  <c r="J461" i="18"/>
  <c r="J462" i="18"/>
  <c r="J463" i="18"/>
  <c r="J464" i="18"/>
  <c r="J465" i="18"/>
  <c r="J466" i="18"/>
  <c r="J467" i="18"/>
  <c r="J468" i="18"/>
  <c r="J469" i="18"/>
  <c r="J470" i="18"/>
  <c r="J471" i="18"/>
  <c r="J472" i="18"/>
  <c r="J473" i="18"/>
  <c r="J474" i="18"/>
  <c r="J475" i="18"/>
  <c r="J476" i="18"/>
  <c r="J477" i="18"/>
  <c r="J478" i="18"/>
  <c r="J479" i="18"/>
  <c r="J480" i="18"/>
  <c r="J481" i="18"/>
  <c r="J482" i="18"/>
  <c r="J483" i="18"/>
  <c r="J484" i="18"/>
  <c r="J485" i="18"/>
  <c r="J486" i="18"/>
  <c r="J487" i="18"/>
  <c r="J488" i="18"/>
  <c r="J489" i="18"/>
  <c r="J490" i="18"/>
  <c r="J491" i="18"/>
  <c r="J492" i="18"/>
  <c r="J493" i="18"/>
  <c r="J494" i="18"/>
  <c r="J495" i="18"/>
  <c r="J496" i="18"/>
  <c r="J497" i="18"/>
  <c r="J498" i="18"/>
  <c r="J499" i="18"/>
  <c r="J500" i="18"/>
  <c r="J501" i="18"/>
  <c r="J502" i="18"/>
  <c r="J503" i="18"/>
  <c r="J504" i="18"/>
  <c r="J505" i="18"/>
  <c r="J506" i="18"/>
  <c r="J507" i="18"/>
  <c r="J508" i="18"/>
  <c r="J509" i="18"/>
  <c r="J510" i="18"/>
  <c r="J511" i="18"/>
  <c r="J512" i="18"/>
  <c r="J513" i="18"/>
  <c r="J514" i="18"/>
  <c r="J515" i="18"/>
  <c r="J516" i="18"/>
  <c r="J517" i="18"/>
  <c r="J518" i="18"/>
  <c r="J519" i="18"/>
  <c r="J520" i="18"/>
  <c r="J521" i="18"/>
  <c r="J522" i="18"/>
  <c r="J523" i="18"/>
  <c r="J524" i="18"/>
  <c r="J525" i="18"/>
  <c r="J526" i="18"/>
  <c r="J527" i="18"/>
  <c r="J528" i="18"/>
  <c r="J529" i="18"/>
  <c r="J530" i="18"/>
  <c r="J531" i="18"/>
  <c r="J532" i="18"/>
  <c r="J533" i="18"/>
  <c r="J534" i="18"/>
  <c r="J535" i="18"/>
  <c r="J536" i="18"/>
  <c r="J537" i="18"/>
  <c r="J538" i="18"/>
  <c r="J539" i="18"/>
  <c r="J540" i="18"/>
  <c r="J541" i="18"/>
  <c r="I2" i="18"/>
  <c r="I3" i="18"/>
  <c r="I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61" i="18"/>
  <c r="I162" i="18"/>
  <c r="I163" i="18"/>
  <c r="I164" i="18"/>
  <c r="I165" i="18"/>
  <c r="I166" i="18"/>
  <c r="I167" i="18"/>
  <c r="I168" i="18"/>
  <c r="I169" i="18"/>
  <c r="I170" i="18"/>
  <c r="I171" i="18"/>
  <c r="I172" i="18"/>
  <c r="I173" i="18"/>
  <c r="I174" i="18"/>
  <c r="I175" i="18"/>
  <c r="I176" i="18"/>
  <c r="I177" i="18"/>
  <c r="I178" i="18"/>
  <c r="I179" i="18"/>
  <c r="I180" i="18"/>
  <c r="I181" i="18"/>
  <c r="I182" i="18"/>
  <c r="I183" i="18"/>
  <c r="I184" i="18"/>
  <c r="I185" i="18"/>
  <c r="I186" i="18"/>
  <c r="I187" i="18"/>
  <c r="I188" i="18"/>
  <c r="I189" i="18"/>
  <c r="I190" i="18"/>
  <c r="I191" i="18"/>
  <c r="I192" i="18"/>
  <c r="I193" i="18"/>
  <c r="I194" i="18"/>
  <c r="I195" i="18"/>
  <c r="I196" i="18"/>
  <c r="I197" i="18"/>
  <c r="I198" i="18"/>
  <c r="I199" i="18"/>
  <c r="I200" i="18"/>
  <c r="I201" i="18"/>
  <c r="I202" i="18"/>
  <c r="I203" i="18"/>
  <c r="I204" i="18"/>
  <c r="I205" i="18"/>
  <c r="I206" i="18"/>
  <c r="I207" i="18"/>
  <c r="I208" i="18"/>
  <c r="I209" i="18"/>
  <c r="I210" i="18"/>
  <c r="I211" i="18"/>
  <c r="I212" i="18"/>
  <c r="I213" i="18"/>
  <c r="I214" i="18"/>
  <c r="I215" i="18"/>
  <c r="I216" i="18"/>
  <c r="I217" i="18"/>
  <c r="I218" i="18"/>
  <c r="I219" i="18"/>
  <c r="I220" i="18"/>
  <c r="I221" i="18"/>
  <c r="I222" i="18"/>
  <c r="I223" i="18"/>
  <c r="I224" i="18"/>
  <c r="I225" i="18"/>
  <c r="I226" i="18"/>
  <c r="I227" i="18"/>
  <c r="I228" i="18"/>
  <c r="I229" i="18"/>
  <c r="I230" i="18"/>
  <c r="I231" i="18"/>
  <c r="I232" i="18"/>
  <c r="I233" i="18"/>
  <c r="I234" i="18"/>
  <c r="I235" i="18"/>
  <c r="I236" i="18"/>
  <c r="I237" i="18"/>
  <c r="I238" i="18"/>
  <c r="I239" i="18"/>
  <c r="I240" i="18"/>
  <c r="I241" i="18"/>
  <c r="I242" i="18"/>
  <c r="I243" i="18"/>
  <c r="I244" i="18"/>
  <c r="I245" i="18"/>
  <c r="I246" i="18"/>
  <c r="I247" i="18"/>
  <c r="I248" i="18"/>
  <c r="I249" i="18"/>
  <c r="I250" i="18"/>
  <c r="I251" i="18"/>
  <c r="I252" i="18"/>
  <c r="I253" i="18"/>
  <c r="I254" i="18"/>
  <c r="I255" i="18"/>
  <c r="I256" i="18"/>
  <c r="I257" i="18"/>
  <c r="I258" i="18"/>
  <c r="I259" i="18"/>
  <c r="I260" i="18"/>
  <c r="I261" i="18"/>
  <c r="I262" i="18"/>
  <c r="I263" i="18"/>
  <c r="I264" i="18"/>
  <c r="I265" i="18"/>
  <c r="I266" i="18"/>
  <c r="I267" i="18"/>
  <c r="I268" i="18"/>
  <c r="I269" i="18"/>
  <c r="I270" i="18"/>
  <c r="I271" i="18"/>
  <c r="I272" i="18"/>
  <c r="I273" i="18"/>
  <c r="I274" i="18"/>
  <c r="I275" i="18"/>
  <c r="I276" i="18"/>
  <c r="I277" i="18"/>
  <c r="I278" i="18"/>
  <c r="I279" i="18"/>
  <c r="I280" i="18"/>
  <c r="I281" i="18"/>
  <c r="I282" i="18"/>
  <c r="I283" i="18"/>
  <c r="I284" i="18"/>
  <c r="I285" i="18"/>
  <c r="I286" i="18"/>
  <c r="I287" i="18"/>
  <c r="I288" i="18"/>
  <c r="I289" i="18"/>
  <c r="I290" i="18"/>
  <c r="I291" i="18"/>
  <c r="I292" i="18"/>
  <c r="I293" i="18"/>
  <c r="I294" i="18"/>
  <c r="I295" i="18"/>
  <c r="I296" i="18"/>
  <c r="I297" i="18"/>
  <c r="I298" i="18"/>
  <c r="I299" i="18"/>
  <c r="I300" i="18"/>
  <c r="I301" i="18"/>
  <c r="I302" i="18"/>
  <c r="I303" i="18"/>
  <c r="I304" i="18"/>
  <c r="I305" i="18"/>
  <c r="I306" i="18"/>
  <c r="I307" i="18"/>
  <c r="I308" i="18"/>
  <c r="I309" i="18"/>
  <c r="I310" i="18"/>
  <c r="I311" i="18"/>
  <c r="I312" i="18"/>
  <c r="I313" i="18"/>
  <c r="I314" i="18"/>
  <c r="I315" i="18"/>
  <c r="I316" i="18"/>
  <c r="I317" i="18"/>
  <c r="I318" i="18"/>
  <c r="I319" i="18"/>
  <c r="I320" i="18"/>
  <c r="I321" i="18"/>
  <c r="I322" i="18"/>
  <c r="I323" i="18"/>
  <c r="I324" i="18"/>
  <c r="I325" i="18"/>
  <c r="I326" i="18"/>
  <c r="I327" i="18"/>
  <c r="I328" i="18"/>
  <c r="I329" i="18"/>
  <c r="I330" i="18"/>
  <c r="I331" i="18"/>
  <c r="I332" i="18"/>
  <c r="I333" i="18"/>
  <c r="I334" i="18"/>
  <c r="I335" i="18"/>
  <c r="I336" i="18"/>
  <c r="I337" i="18"/>
  <c r="I338" i="18"/>
  <c r="I339" i="18"/>
  <c r="I340" i="18"/>
  <c r="I341" i="18"/>
  <c r="I342" i="18"/>
  <c r="I343" i="18"/>
  <c r="I344" i="18"/>
  <c r="I345" i="18"/>
  <c r="I346" i="18"/>
  <c r="I347" i="18"/>
  <c r="I348" i="18"/>
  <c r="I349" i="18"/>
  <c r="I350" i="18"/>
  <c r="I351" i="18"/>
  <c r="I352" i="18"/>
  <c r="I353" i="18"/>
  <c r="I354" i="18"/>
  <c r="I355" i="18"/>
  <c r="I356" i="18"/>
  <c r="I357" i="18"/>
  <c r="I358" i="18"/>
  <c r="I359" i="18"/>
  <c r="I360" i="18"/>
  <c r="I361" i="18"/>
  <c r="I362" i="18"/>
  <c r="I363" i="18"/>
  <c r="I364" i="18"/>
  <c r="I365" i="18"/>
  <c r="I366" i="18"/>
  <c r="I367" i="18"/>
  <c r="I368" i="18"/>
  <c r="I369" i="18"/>
  <c r="I370" i="18"/>
  <c r="I371" i="18"/>
  <c r="I372" i="18"/>
  <c r="I373" i="18"/>
  <c r="I374" i="18"/>
  <c r="I375" i="18"/>
  <c r="I376" i="18"/>
  <c r="I377" i="18"/>
  <c r="I378" i="18"/>
  <c r="I379" i="18"/>
  <c r="I380" i="18"/>
  <c r="I381" i="18"/>
  <c r="I382" i="18"/>
  <c r="I383" i="18"/>
  <c r="I384" i="18"/>
  <c r="I385" i="18"/>
  <c r="I386" i="18"/>
  <c r="I387" i="18"/>
  <c r="I388" i="18"/>
  <c r="I389" i="18"/>
  <c r="I390" i="18"/>
  <c r="I391" i="18"/>
  <c r="I392" i="18"/>
  <c r="I393" i="18"/>
  <c r="I394" i="18"/>
  <c r="I395" i="18"/>
  <c r="I396" i="18"/>
  <c r="I397" i="18"/>
  <c r="I398" i="18"/>
  <c r="I399" i="18"/>
  <c r="I400" i="18"/>
  <c r="I401" i="18"/>
  <c r="I402" i="18"/>
  <c r="I403" i="18"/>
  <c r="I404" i="18"/>
  <c r="I405" i="18"/>
  <c r="I406" i="18"/>
  <c r="I407" i="18"/>
  <c r="I408" i="18"/>
  <c r="I409" i="18"/>
  <c r="I410" i="18"/>
  <c r="I411" i="18"/>
  <c r="I412" i="18"/>
  <c r="I413" i="18"/>
  <c r="I414" i="18"/>
  <c r="I415" i="18"/>
  <c r="I416" i="18"/>
  <c r="I417" i="18"/>
  <c r="I418" i="18"/>
  <c r="I419" i="18"/>
  <c r="I420" i="18"/>
  <c r="I421" i="18"/>
  <c r="I422" i="18"/>
  <c r="I423" i="18"/>
  <c r="I424" i="18"/>
  <c r="I425" i="18"/>
  <c r="I426" i="18"/>
  <c r="I427" i="18"/>
  <c r="I428" i="18"/>
  <c r="I429" i="18"/>
  <c r="I430" i="18"/>
  <c r="I431" i="18"/>
  <c r="I432" i="18"/>
  <c r="I433" i="18"/>
  <c r="I434" i="18"/>
  <c r="I435" i="18"/>
  <c r="I436" i="18"/>
  <c r="I437" i="18"/>
  <c r="I438" i="18"/>
  <c r="I439" i="18"/>
  <c r="I440" i="18"/>
  <c r="I441" i="18"/>
  <c r="I442" i="18"/>
  <c r="I443" i="18"/>
  <c r="I444" i="18"/>
  <c r="I445" i="18"/>
  <c r="I446" i="18"/>
  <c r="I447" i="18"/>
  <c r="I448" i="18"/>
  <c r="I449" i="18"/>
  <c r="I450" i="18"/>
  <c r="I451" i="18"/>
  <c r="I452" i="18"/>
  <c r="I453" i="18"/>
  <c r="I454" i="18"/>
  <c r="I455" i="18"/>
  <c r="I456" i="18"/>
  <c r="I457" i="18"/>
  <c r="I458" i="18"/>
  <c r="I459" i="18"/>
  <c r="I460" i="18"/>
  <c r="I461" i="18"/>
  <c r="I462" i="18"/>
  <c r="I463" i="18"/>
  <c r="I464" i="18"/>
  <c r="I465" i="18"/>
  <c r="I466" i="18"/>
  <c r="I467" i="18"/>
  <c r="I468" i="18"/>
  <c r="I469" i="18"/>
  <c r="I470" i="18"/>
  <c r="I471" i="18"/>
  <c r="I472" i="18"/>
  <c r="I473" i="18"/>
  <c r="I474" i="18"/>
  <c r="I475" i="18"/>
  <c r="I476" i="18"/>
  <c r="I477" i="18"/>
  <c r="I478" i="18"/>
  <c r="I479" i="18"/>
  <c r="I480" i="18"/>
  <c r="I481" i="18"/>
  <c r="I482" i="18"/>
  <c r="I483" i="18"/>
  <c r="I484" i="18"/>
  <c r="I485" i="18"/>
  <c r="I486" i="18"/>
  <c r="I487" i="18"/>
  <c r="I488" i="18"/>
  <c r="I489" i="18"/>
  <c r="I490" i="18"/>
  <c r="I491" i="18"/>
  <c r="I492" i="18"/>
  <c r="I493" i="18"/>
  <c r="I494" i="18"/>
  <c r="I495" i="18"/>
  <c r="I496" i="18"/>
  <c r="I497" i="18"/>
  <c r="I498" i="18"/>
  <c r="I499" i="18"/>
  <c r="I500" i="18"/>
  <c r="I501" i="18"/>
  <c r="I502" i="18"/>
  <c r="I503" i="18"/>
  <c r="I504" i="18"/>
  <c r="I505" i="18"/>
  <c r="I506" i="18"/>
  <c r="I507" i="18"/>
  <c r="I508" i="18"/>
  <c r="I509" i="18"/>
  <c r="I510" i="18"/>
  <c r="I511" i="18"/>
  <c r="I512" i="18"/>
  <c r="I513" i="18"/>
  <c r="I514" i="18"/>
  <c r="I515" i="18"/>
  <c r="I516" i="18"/>
  <c r="I517" i="18"/>
  <c r="I518" i="18"/>
  <c r="I519" i="18"/>
  <c r="I520" i="18"/>
  <c r="I521" i="18"/>
  <c r="I522" i="18"/>
  <c r="I523" i="18"/>
  <c r="I524" i="18"/>
  <c r="I525" i="18"/>
  <c r="I526" i="18"/>
  <c r="I527" i="18"/>
  <c r="I528" i="18"/>
  <c r="I529" i="18"/>
  <c r="I530" i="18"/>
  <c r="I531" i="18"/>
  <c r="I532" i="18"/>
  <c r="I533" i="18"/>
  <c r="I534" i="18"/>
  <c r="I535" i="18"/>
  <c r="I536" i="18"/>
  <c r="I537" i="18"/>
  <c r="I538" i="18"/>
  <c r="I539" i="18"/>
  <c r="I540" i="18"/>
  <c r="I541" i="18"/>
  <c r="H2" i="18"/>
  <c r="H3" i="18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H261" i="18"/>
  <c r="H262" i="18"/>
  <c r="H263" i="18"/>
  <c r="H264" i="18"/>
  <c r="H265" i="18"/>
  <c r="H266" i="18"/>
  <c r="H267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82" i="18"/>
  <c r="H283" i="18"/>
  <c r="H284" i="18"/>
  <c r="H285" i="18"/>
  <c r="H286" i="18"/>
  <c r="H287" i="18"/>
  <c r="H288" i="18"/>
  <c r="H289" i="18"/>
  <c r="H290" i="18"/>
  <c r="H291" i="18"/>
  <c r="H292" i="18"/>
  <c r="H293" i="18"/>
  <c r="H294" i="18"/>
  <c r="H295" i="18"/>
  <c r="H296" i="18"/>
  <c r="H297" i="18"/>
  <c r="H298" i="18"/>
  <c r="H299" i="18"/>
  <c r="H300" i="18"/>
  <c r="H301" i="18"/>
  <c r="H302" i="18"/>
  <c r="H303" i="18"/>
  <c r="H304" i="18"/>
  <c r="H305" i="18"/>
  <c r="H306" i="18"/>
  <c r="H307" i="18"/>
  <c r="H308" i="18"/>
  <c r="H309" i="18"/>
  <c r="H310" i="18"/>
  <c r="H311" i="18"/>
  <c r="H312" i="18"/>
  <c r="H313" i="18"/>
  <c r="H314" i="18"/>
  <c r="H315" i="18"/>
  <c r="H316" i="18"/>
  <c r="H317" i="18"/>
  <c r="H318" i="18"/>
  <c r="H319" i="18"/>
  <c r="H320" i="18"/>
  <c r="H321" i="18"/>
  <c r="H322" i="18"/>
  <c r="H323" i="18"/>
  <c r="H324" i="18"/>
  <c r="H325" i="18"/>
  <c r="H326" i="18"/>
  <c r="H327" i="18"/>
  <c r="H328" i="18"/>
  <c r="H329" i="18"/>
  <c r="H330" i="18"/>
  <c r="H331" i="18"/>
  <c r="H332" i="18"/>
  <c r="H333" i="18"/>
  <c r="H334" i="18"/>
  <c r="H335" i="18"/>
  <c r="H336" i="18"/>
  <c r="H337" i="18"/>
  <c r="H338" i="18"/>
  <c r="H339" i="18"/>
  <c r="H340" i="18"/>
  <c r="H341" i="18"/>
  <c r="H342" i="18"/>
  <c r="H343" i="18"/>
  <c r="H344" i="18"/>
  <c r="H345" i="18"/>
  <c r="H346" i="18"/>
  <c r="H347" i="18"/>
  <c r="H348" i="18"/>
  <c r="H349" i="18"/>
  <c r="H350" i="18"/>
  <c r="H351" i="18"/>
  <c r="H352" i="18"/>
  <c r="H353" i="18"/>
  <c r="H354" i="18"/>
  <c r="H355" i="18"/>
  <c r="H356" i="18"/>
  <c r="H357" i="18"/>
  <c r="H358" i="18"/>
  <c r="H359" i="18"/>
  <c r="H360" i="18"/>
  <c r="H361" i="18"/>
  <c r="H362" i="18"/>
  <c r="H363" i="18"/>
  <c r="H364" i="18"/>
  <c r="H365" i="18"/>
  <c r="H366" i="18"/>
  <c r="H367" i="18"/>
  <c r="H368" i="18"/>
  <c r="H369" i="18"/>
  <c r="H370" i="18"/>
  <c r="H371" i="18"/>
  <c r="H372" i="18"/>
  <c r="H373" i="18"/>
  <c r="H374" i="18"/>
  <c r="H375" i="18"/>
  <c r="H376" i="18"/>
  <c r="H377" i="18"/>
  <c r="H378" i="18"/>
  <c r="H379" i="18"/>
  <c r="H380" i="18"/>
  <c r="H381" i="18"/>
  <c r="H382" i="18"/>
  <c r="H383" i="18"/>
  <c r="H384" i="18"/>
  <c r="H385" i="18"/>
  <c r="H386" i="18"/>
  <c r="H387" i="18"/>
  <c r="H388" i="18"/>
  <c r="H389" i="18"/>
  <c r="H390" i="18"/>
  <c r="H391" i="18"/>
  <c r="H392" i="18"/>
  <c r="H393" i="18"/>
  <c r="H394" i="18"/>
  <c r="H395" i="18"/>
  <c r="H396" i="18"/>
  <c r="H397" i="18"/>
  <c r="H398" i="18"/>
  <c r="H399" i="18"/>
  <c r="H400" i="18"/>
  <c r="H401" i="18"/>
  <c r="H402" i="18"/>
  <c r="H403" i="18"/>
  <c r="H404" i="18"/>
  <c r="H405" i="18"/>
  <c r="H406" i="18"/>
  <c r="H407" i="18"/>
  <c r="H408" i="18"/>
  <c r="H409" i="18"/>
  <c r="H410" i="18"/>
  <c r="H411" i="18"/>
  <c r="H412" i="18"/>
  <c r="H413" i="18"/>
  <c r="H414" i="18"/>
  <c r="H415" i="18"/>
  <c r="H416" i="18"/>
  <c r="H417" i="18"/>
  <c r="H418" i="18"/>
  <c r="H419" i="18"/>
  <c r="H420" i="18"/>
  <c r="H421" i="18"/>
  <c r="H422" i="18"/>
  <c r="H423" i="18"/>
  <c r="H424" i="18"/>
  <c r="H425" i="18"/>
  <c r="H426" i="18"/>
  <c r="H427" i="18"/>
  <c r="H428" i="18"/>
  <c r="H429" i="18"/>
  <c r="H430" i="18"/>
  <c r="H431" i="18"/>
  <c r="H432" i="18"/>
  <c r="H433" i="18"/>
  <c r="H434" i="18"/>
  <c r="H435" i="18"/>
  <c r="H436" i="18"/>
  <c r="H437" i="18"/>
  <c r="H438" i="18"/>
  <c r="H439" i="18"/>
  <c r="H440" i="18"/>
  <c r="H441" i="18"/>
  <c r="H442" i="18"/>
  <c r="H443" i="18"/>
  <c r="H444" i="18"/>
  <c r="H445" i="18"/>
  <c r="H446" i="18"/>
  <c r="H447" i="18"/>
  <c r="H448" i="18"/>
  <c r="H449" i="18"/>
  <c r="H450" i="18"/>
  <c r="H451" i="18"/>
  <c r="H452" i="18"/>
  <c r="H453" i="18"/>
  <c r="H454" i="18"/>
  <c r="H455" i="18"/>
  <c r="H456" i="18"/>
  <c r="H457" i="18"/>
  <c r="H458" i="18"/>
  <c r="H459" i="18"/>
  <c r="H460" i="18"/>
  <c r="H461" i="18"/>
  <c r="H462" i="18"/>
  <c r="H463" i="18"/>
  <c r="H464" i="18"/>
  <c r="H465" i="18"/>
  <c r="H466" i="18"/>
  <c r="H467" i="18"/>
  <c r="H468" i="18"/>
  <c r="H469" i="18"/>
  <c r="H470" i="18"/>
  <c r="H471" i="18"/>
  <c r="H472" i="18"/>
  <c r="H473" i="18"/>
  <c r="H474" i="18"/>
  <c r="H475" i="18"/>
  <c r="H476" i="18"/>
  <c r="H477" i="18"/>
  <c r="H478" i="18"/>
  <c r="H479" i="18"/>
  <c r="H480" i="18"/>
  <c r="H481" i="18"/>
  <c r="H482" i="18"/>
  <c r="H483" i="18"/>
  <c r="H484" i="18"/>
  <c r="H485" i="18"/>
  <c r="H486" i="18"/>
  <c r="H487" i="18"/>
  <c r="H488" i="18"/>
  <c r="H489" i="18"/>
  <c r="H490" i="18"/>
  <c r="H491" i="18"/>
  <c r="H492" i="18"/>
  <c r="H493" i="18"/>
  <c r="H494" i="18"/>
  <c r="H495" i="18"/>
  <c r="H496" i="18"/>
  <c r="H497" i="18"/>
  <c r="H498" i="18"/>
  <c r="H499" i="18"/>
  <c r="H500" i="18"/>
  <c r="H501" i="18"/>
  <c r="H502" i="18"/>
  <c r="H503" i="18"/>
  <c r="H504" i="18"/>
  <c r="H505" i="18"/>
  <c r="H506" i="18"/>
  <c r="H507" i="18"/>
  <c r="H508" i="18"/>
  <c r="H509" i="18"/>
  <c r="H510" i="18"/>
  <c r="H511" i="18"/>
  <c r="H512" i="18"/>
  <c r="H513" i="18"/>
  <c r="H514" i="18"/>
  <c r="H515" i="18"/>
  <c r="H516" i="18"/>
  <c r="H517" i="18"/>
  <c r="H518" i="18"/>
  <c r="H519" i="18"/>
  <c r="H520" i="18"/>
  <c r="H521" i="18"/>
  <c r="H522" i="18"/>
  <c r="H523" i="18"/>
  <c r="H524" i="18"/>
  <c r="H525" i="18"/>
  <c r="H526" i="18"/>
  <c r="H527" i="18"/>
  <c r="H528" i="18"/>
  <c r="H529" i="18"/>
  <c r="H530" i="18"/>
  <c r="H531" i="18"/>
  <c r="H532" i="18"/>
  <c r="H533" i="18"/>
  <c r="H534" i="18"/>
  <c r="H535" i="18"/>
  <c r="H536" i="18"/>
  <c r="H537" i="18"/>
  <c r="H538" i="18"/>
  <c r="H539" i="18"/>
  <c r="H540" i="18"/>
  <c r="H541" i="18"/>
  <c r="G2" i="18"/>
  <c r="G3" i="18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203" i="18"/>
  <c r="G204" i="18"/>
  <c r="G205" i="18"/>
  <c r="G206" i="18"/>
  <c r="G207" i="18"/>
  <c r="G208" i="18"/>
  <c r="G209" i="18"/>
  <c r="G210" i="18"/>
  <c r="G211" i="18"/>
  <c r="G212" i="18"/>
  <c r="G213" i="18"/>
  <c r="G214" i="18"/>
  <c r="G215" i="18"/>
  <c r="G216" i="18"/>
  <c r="G217" i="18"/>
  <c r="G218" i="18"/>
  <c r="G219" i="18"/>
  <c r="G220" i="18"/>
  <c r="G221" i="18"/>
  <c r="G222" i="18"/>
  <c r="G223" i="18"/>
  <c r="G224" i="18"/>
  <c r="G225" i="18"/>
  <c r="G226" i="18"/>
  <c r="G227" i="18"/>
  <c r="G228" i="18"/>
  <c r="G229" i="18"/>
  <c r="G230" i="18"/>
  <c r="G231" i="18"/>
  <c r="G232" i="18"/>
  <c r="G233" i="18"/>
  <c r="G234" i="18"/>
  <c r="G235" i="18"/>
  <c r="G236" i="18"/>
  <c r="G237" i="18"/>
  <c r="G238" i="18"/>
  <c r="G239" i="18"/>
  <c r="G240" i="18"/>
  <c r="G241" i="18"/>
  <c r="G242" i="18"/>
  <c r="G243" i="18"/>
  <c r="G244" i="18"/>
  <c r="G245" i="18"/>
  <c r="G246" i="18"/>
  <c r="G247" i="18"/>
  <c r="G248" i="18"/>
  <c r="G249" i="18"/>
  <c r="G250" i="18"/>
  <c r="G251" i="18"/>
  <c r="G252" i="18"/>
  <c r="G253" i="18"/>
  <c r="G254" i="18"/>
  <c r="G255" i="18"/>
  <c r="G256" i="18"/>
  <c r="G257" i="18"/>
  <c r="G258" i="18"/>
  <c r="G259" i="18"/>
  <c r="G260" i="18"/>
  <c r="G261" i="18"/>
  <c r="G262" i="18"/>
  <c r="G263" i="18"/>
  <c r="G264" i="18"/>
  <c r="G265" i="18"/>
  <c r="G266" i="18"/>
  <c r="G267" i="18"/>
  <c r="G268" i="18"/>
  <c r="G269" i="18"/>
  <c r="G270" i="18"/>
  <c r="G271" i="18"/>
  <c r="G272" i="18"/>
  <c r="G273" i="18"/>
  <c r="G274" i="18"/>
  <c r="G275" i="18"/>
  <c r="G276" i="18"/>
  <c r="G277" i="18"/>
  <c r="G278" i="18"/>
  <c r="G279" i="18"/>
  <c r="G280" i="18"/>
  <c r="G281" i="18"/>
  <c r="G282" i="18"/>
  <c r="G283" i="18"/>
  <c r="G284" i="18"/>
  <c r="G285" i="18"/>
  <c r="G286" i="18"/>
  <c r="G287" i="18"/>
  <c r="G288" i="18"/>
  <c r="G289" i="18"/>
  <c r="G290" i="18"/>
  <c r="G291" i="18"/>
  <c r="G292" i="18"/>
  <c r="G293" i="18"/>
  <c r="G294" i="18"/>
  <c r="G295" i="18"/>
  <c r="G296" i="18"/>
  <c r="G297" i="18"/>
  <c r="G298" i="18"/>
  <c r="G299" i="18"/>
  <c r="G300" i="18"/>
  <c r="G301" i="18"/>
  <c r="G302" i="18"/>
  <c r="G303" i="18"/>
  <c r="G304" i="18"/>
  <c r="G305" i="18"/>
  <c r="G306" i="18"/>
  <c r="G307" i="18"/>
  <c r="G308" i="18"/>
  <c r="G309" i="18"/>
  <c r="G310" i="18"/>
  <c r="G311" i="18"/>
  <c r="G312" i="18"/>
  <c r="G313" i="18"/>
  <c r="G314" i="18"/>
  <c r="G315" i="18"/>
  <c r="G316" i="18"/>
  <c r="G317" i="18"/>
  <c r="G318" i="18"/>
  <c r="G319" i="18"/>
  <c r="G320" i="18"/>
  <c r="G321" i="18"/>
  <c r="G322" i="18"/>
  <c r="G323" i="18"/>
  <c r="G324" i="18"/>
  <c r="G325" i="18"/>
  <c r="G326" i="18"/>
  <c r="G327" i="18"/>
  <c r="G328" i="18"/>
  <c r="G329" i="18"/>
  <c r="G330" i="18"/>
  <c r="G331" i="18"/>
  <c r="G332" i="18"/>
  <c r="G333" i="18"/>
  <c r="G334" i="18"/>
  <c r="G335" i="18"/>
  <c r="G336" i="18"/>
  <c r="G337" i="18"/>
  <c r="G338" i="18"/>
  <c r="G339" i="18"/>
  <c r="G340" i="18"/>
  <c r="G341" i="18"/>
  <c r="G342" i="18"/>
  <c r="G343" i="18"/>
  <c r="G344" i="18"/>
  <c r="G345" i="18"/>
  <c r="G346" i="18"/>
  <c r="G347" i="18"/>
  <c r="G348" i="18"/>
  <c r="G349" i="18"/>
  <c r="G350" i="18"/>
  <c r="G351" i="18"/>
  <c r="G352" i="18"/>
  <c r="G353" i="18"/>
  <c r="G354" i="18"/>
  <c r="G355" i="18"/>
  <c r="G356" i="18"/>
  <c r="G357" i="18"/>
  <c r="G358" i="18"/>
  <c r="G359" i="18"/>
  <c r="G360" i="18"/>
  <c r="G361" i="18"/>
  <c r="G362" i="18"/>
  <c r="G363" i="18"/>
  <c r="G364" i="18"/>
  <c r="G365" i="18"/>
  <c r="G366" i="18"/>
  <c r="G367" i="18"/>
  <c r="G368" i="18"/>
  <c r="G369" i="18"/>
  <c r="G370" i="18"/>
  <c r="G371" i="18"/>
  <c r="G372" i="18"/>
  <c r="G373" i="18"/>
  <c r="G374" i="18"/>
  <c r="G375" i="18"/>
  <c r="G376" i="18"/>
  <c r="G377" i="18"/>
  <c r="G378" i="18"/>
  <c r="G379" i="18"/>
  <c r="G380" i="18"/>
  <c r="G381" i="18"/>
  <c r="G382" i="18"/>
  <c r="G383" i="18"/>
  <c r="G384" i="18"/>
  <c r="G385" i="18"/>
  <c r="G386" i="18"/>
  <c r="G387" i="18"/>
  <c r="G388" i="18"/>
  <c r="G389" i="18"/>
  <c r="G390" i="18"/>
  <c r="G391" i="18"/>
  <c r="G392" i="18"/>
  <c r="G393" i="18"/>
  <c r="G394" i="18"/>
  <c r="G395" i="18"/>
  <c r="G396" i="18"/>
  <c r="G397" i="18"/>
  <c r="G398" i="18"/>
  <c r="G399" i="18"/>
  <c r="G400" i="18"/>
  <c r="G401" i="18"/>
  <c r="G402" i="18"/>
  <c r="G403" i="18"/>
  <c r="G404" i="18"/>
  <c r="G405" i="18"/>
  <c r="G406" i="18"/>
  <c r="G407" i="18"/>
  <c r="G408" i="18"/>
  <c r="G409" i="18"/>
  <c r="G410" i="18"/>
  <c r="G411" i="18"/>
  <c r="G412" i="18"/>
  <c r="G413" i="18"/>
  <c r="G414" i="18"/>
  <c r="G415" i="18"/>
  <c r="G416" i="18"/>
  <c r="G417" i="18"/>
  <c r="G418" i="18"/>
  <c r="G419" i="18"/>
  <c r="G420" i="18"/>
  <c r="G421" i="18"/>
  <c r="G422" i="18"/>
  <c r="G423" i="18"/>
  <c r="G424" i="18"/>
  <c r="G425" i="18"/>
  <c r="G426" i="18"/>
  <c r="G427" i="18"/>
  <c r="G428" i="18"/>
  <c r="G429" i="18"/>
  <c r="G430" i="18"/>
  <c r="G431" i="18"/>
  <c r="G432" i="18"/>
  <c r="G433" i="18"/>
  <c r="G434" i="18"/>
  <c r="G435" i="18"/>
  <c r="G436" i="18"/>
  <c r="G437" i="18"/>
  <c r="G438" i="18"/>
  <c r="G439" i="18"/>
  <c r="G440" i="18"/>
  <c r="G441" i="18"/>
  <c r="G442" i="18"/>
  <c r="G443" i="18"/>
  <c r="G444" i="18"/>
  <c r="G445" i="18"/>
  <c r="G446" i="18"/>
  <c r="G447" i="18"/>
  <c r="G448" i="18"/>
  <c r="G449" i="18"/>
  <c r="G450" i="18"/>
  <c r="G451" i="18"/>
  <c r="G452" i="18"/>
  <c r="G453" i="18"/>
  <c r="G454" i="18"/>
  <c r="G455" i="18"/>
  <c r="G456" i="18"/>
  <c r="G457" i="18"/>
  <c r="G458" i="18"/>
  <c r="G459" i="18"/>
  <c r="G460" i="18"/>
  <c r="G461" i="18"/>
  <c r="G462" i="18"/>
  <c r="G463" i="18"/>
  <c r="G464" i="18"/>
  <c r="G465" i="18"/>
  <c r="G466" i="18"/>
  <c r="G467" i="18"/>
  <c r="G468" i="18"/>
  <c r="G469" i="18"/>
  <c r="G470" i="18"/>
  <c r="G471" i="18"/>
  <c r="G472" i="18"/>
  <c r="G473" i="18"/>
  <c r="G474" i="18"/>
  <c r="G475" i="18"/>
  <c r="G476" i="18"/>
  <c r="G477" i="18"/>
  <c r="G478" i="18"/>
  <c r="G479" i="18"/>
  <c r="G480" i="18"/>
  <c r="G481" i="18"/>
  <c r="G482" i="18"/>
  <c r="G483" i="18"/>
  <c r="G484" i="18"/>
  <c r="G485" i="18"/>
  <c r="G486" i="18"/>
  <c r="G487" i="18"/>
  <c r="G488" i="18"/>
  <c r="G489" i="18"/>
  <c r="G490" i="18"/>
  <c r="G491" i="18"/>
  <c r="G492" i="18"/>
  <c r="G493" i="18"/>
  <c r="G494" i="18"/>
  <c r="G495" i="18"/>
  <c r="G496" i="18"/>
  <c r="G497" i="18"/>
  <c r="G498" i="18"/>
  <c r="G499" i="18"/>
  <c r="G500" i="18"/>
  <c r="G501" i="18"/>
  <c r="G502" i="18"/>
  <c r="G503" i="18"/>
  <c r="G504" i="18"/>
  <c r="G505" i="18"/>
  <c r="G506" i="18"/>
  <c r="G507" i="18"/>
  <c r="G508" i="18"/>
  <c r="G509" i="18"/>
  <c r="G510" i="18"/>
  <c r="G511" i="18"/>
  <c r="G512" i="18"/>
  <c r="G513" i="18"/>
  <c r="G514" i="18"/>
  <c r="G515" i="18"/>
  <c r="G516" i="18"/>
  <c r="G517" i="18"/>
  <c r="G518" i="18"/>
  <c r="G519" i="18"/>
  <c r="G520" i="18"/>
  <c r="G521" i="18"/>
  <c r="G522" i="18"/>
  <c r="G523" i="18"/>
  <c r="G524" i="18"/>
  <c r="G525" i="18"/>
  <c r="G526" i="18"/>
  <c r="G527" i="18"/>
  <c r="G528" i="18"/>
  <c r="G529" i="18"/>
  <c r="G530" i="18"/>
  <c r="G531" i="18"/>
  <c r="G532" i="18"/>
  <c r="G533" i="18"/>
  <c r="G534" i="18"/>
  <c r="G535" i="18"/>
  <c r="G536" i="18"/>
  <c r="G537" i="18"/>
  <c r="G538" i="18"/>
  <c r="G539" i="18"/>
  <c r="G540" i="18"/>
  <c r="G541" i="18"/>
  <c r="P2" i="16" l="1"/>
  <c r="P3" i="16"/>
  <c r="P4" i="16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P179" i="16"/>
  <c r="P180" i="16"/>
  <c r="P181" i="16"/>
  <c r="P182" i="16"/>
  <c r="P183" i="16"/>
  <c r="P184" i="16"/>
  <c r="P185" i="16"/>
  <c r="P186" i="16"/>
  <c r="P187" i="16"/>
  <c r="P188" i="16"/>
  <c r="P189" i="16"/>
  <c r="P190" i="16"/>
  <c r="P191" i="16"/>
  <c r="P192" i="16"/>
  <c r="P193" i="16"/>
  <c r="P194" i="16"/>
  <c r="P195" i="16"/>
  <c r="P196" i="16"/>
  <c r="P197" i="16"/>
  <c r="P198" i="16"/>
  <c r="P199" i="16"/>
  <c r="P200" i="16"/>
  <c r="P201" i="16"/>
  <c r="P202" i="16"/>
  <c r="P203" i="16"/>
  <c r="P204" i="16"/>
  <c r="P205" i="16"/>
  <c r="P206" i="16"/>
  <c r="P207" i="16"/>
  <c r="P208" i="16"/>
  <c r="P209" i="16"/>
  <c r="P210" i="16"/>
  <c r="P211" i="16"/>
  <c r="P212" i="16"/>
  <c r="P213" i="16"/>
  <c r="P214" i="16"/>
  <c r="P215" i="16"/>
  <c r="P216" i="16"/>
  <c r="P217" i="16"/>
  <c r="P218" i="16"/>
  <c r="P219" i="16"/>
  <c r="P220" i="16"/>
  <c r="P221" i="16"/>
  <c r="P222" i="16"/>
  <c r="P223" i="16"/>
  <c r="P224" i="16"/>
  <c r="P225" i="16"/>
  <c r="P226" i="16"/>
  <c r="P227" i="16"/>
  <c r="P228" i="16"/>
  <c r="P229" i="16"/>
  <c r="P230" i="16"/>
  <c r="P231" i="16"/>
  <c r="P232" i="16"/>
  <c r="P233" i="16"/>
  <c r="P234" i="16"/>
  <c r="P235" i="16"/>
  <c r="P236" i="16"/>
  <c r="P237" i="16"/>
  <c r="P238" i="16"/>
  <c r="P239" i="16"/>
  <c r="P240" i="16"/>
  <c r="P241" i="16"/>
  <c r="P242" i="16"/>
  <c r="P243" i="16"/>
  <c r="P244" i="16"/>
  <c r="P245" i="16"/>
  <c r="P246" i="16"/>
  <c r="P247" i="16"/>
  <c r="P248" i="16"/>
  <c r="P249" i="16"/>
  <c r="P250" i="16"/>
  <c r="P251" i="16"/>
  <c r="P252" i="16"/>
  <c r="P253" i="16"/>
  <c r="P254" i="16"/>
  <c r="P255" i="16"/>
  <c r="P256" i="16"/>
  <c r="P257" i="16"/>
  <c r="P258" i="16"/>
  <c r="P259" i="16"/>
  <c r="P260" i="16"/>
  <c r="P261" i="16"/>
  <c r="P262" i="16"/>
  <c r="P263" i="16"/>
  <c r="P264" i="16"/>
  <c r="P265" i="16"/>
  <c r="P266" i="16"/>
  <c r="P267" i="16"/>
  <c r="P268" i="16"/>
  <c r="P269" i="16"/>
  <c r="P270" i="16"/>
  <c r="P271" i="16"/>
  <c r="P272" i="16"/>
  <c r="P273" i="16"/>
  <c r="P274" i="16"/>
  <c r="P275" i="16"/>
  <c r="P276" i="16"/>
  <c r="P277" i="16"/>
  <c r="P278" i="16"/>
  <c r="P279" i="16"/>
  <c r="P280" i="16"/>
  <c r="P281" i="16"/>
  <c r="P282" i="16"/>
  <c r="P283" i="16"/>
  <c r="P284" i="16"/>
  <c r="P285" i="16"/>
  <c r="P286" i="16"/>
  <c r="P287" i="16"/>
  <c r="P288" i="16"/>
  <c r="P289" i="16"/>
  <c r="P290" i="16"/>
  <c r="P291" i="16"/>
  <c r="P292" i="16"/>
  <c r="P293" i="16"/>
  <c r="P294" i="16"/>
  <c r="P295" i="16"/>
  <c r="P296" i="16"/>
  <c r="P297" i="16"/>
  <c r="P298" i="16"/>
  <c r="P299" i="16"/>
  <c r="P300" i="16"/>
  <c r="P301" i="16"/>
  <c r="P302" i="16"/>
  <c r="P303" i="16"/>
  <c r="P304" i="16"/>
  <c r="P305" i="16"/>
  <c r="P306" i="16"/>
  <c r="P307" i="16"/>
  <c r="P308" i="16"/>
  <c r="P309" i="16"/>
  <c r="P310" i="16"/>
  <c r="P311" i="16"/>
  <c r="P312" i="16"/>
  <c r="P313" i="16"/>
  <c r="P314" i="16"/>
  <c r="P315" i="16"/>
  <c r="P316" i="16"/>
  <c r="P317" i="16"/>
  <c r="P318" i="16"/>
  <c r="P319" i="16"/>
  <c r="P320" i="16"/>
  <c r="P321" i="16"/>
  <c r="P322" i="16"/>
  <c r="P323" i="16"/>
  <c r="P324" i="16"/>
  <c r="P325" i="16"/>
  <c r="P326" i="16"/>
  <c r="P327" i="16"/>
  <c r="P328" i="16"/>
  <c r="P329" i="16"/>
  <c r="P330" i="16"/>
  <c r="P331" i="16"/>
  <c r="P332" i="16"/>
  <c r="P333" i="16"/>
  <c r="P334" i="16"/>
  <c r="P335" i="16"/>
  <c r="P336" i="16"/>
  <c r="P337" i="16"/>
  <c r="P338" i="16"/>
  <c r="P339" i="16"/>
  <c r="P340" i="16"/>
  <c r="P341" i="16"/>
  <c r="P342" i="16"/>
  <c r="P343" i="16"/>
  <c r="P344" i="16"/>
  <c r="P345" i="16"/>
  <c r="P346" i="16"/>
  <c r="P347" i="16"/>
  <c r="P348" i="16"/>
  <c r="P349" i="16"/>
  <c r="P350" i="16"/>
  <c r="P351" i="16"/>
  <c r="P352" i="16"/>
  <c r="P353" i="16"/>
  <c r="P354" i="16"/>
  <c r="P355" i="16"/>
  <c r="P356" i="16"/>
  <c r="P357" i="16"/>
  <c r="P358" i="16"/>
  <c r="P359" i="16"/>
  <c r="P360" i="16"/>
  <c r="P361" i="16"/>
  <c r="P362" i="16"/>
  <c r="P363" i="16"/>
  <c r="P364" i="16"/>
  <c r="P365" i="16"/>
  <c r="P366" i="16"/>
  <c r="P367" i="16"/>
  <c r="P368" i="16"/>
  <c r="P369" i="16"/>
  <c r="P370" i="16"/>
  <c r="P371" i="16"/>
  <c r="P372" i="16"/>
  <c r="P373" i="16"/>
  <c r="P374" i="16"/>
  <c r="P375" i="16"/>
  <c r="P376" i="16"/>
  <c r="P377" i="16"/>
  <c r="P378" i="16"/>
  <c r="P379" i="16"/>
  <c r="P380" i="16"/>
  <c r="P381" i="16"/>
  <c r="P382" i="16"/>
  <c r="P383" i="16"/>
  <c r="P384" i="16"/>
  <c r="P385" i="16"/>
  <c r="P386" i="16"/>
  <c r="P387" i="16"/>
  <c r="P388" i="16"/>
  <c r="P389" i="16"/>
  <c r="P390" i="16"/>
  <c r="P391" i="16"/>
  <c r="P392" i="16"/>
  <c r="P393" i="16"/>
  <c r="P394" i="16"/>
  <c r="P395" i="16"/>
  <c r="P396" i="16"/>
  <c r="P397" i="16"/>
  <c r="P398" i="16"/>
  <c r="P399" i="16"/>
  <c r="P400" i="16"/>
  <c r="P401" i="16"/>
  <c r="P402" i="16"/>
  <c r="P403" i="16"/>
  <c r="P404" i="16"/>
  <c r="P405" i="16"/>
  <c r="P406" i="16"/>
  <c r="P407" i="16"/>
  <c r="P408" i="16"/>
  <c r="P409" i="16"/>
  <c r="P410" i="16"/>
  <c r="P411" i="16"/>
  <c r="P412" i="16"/>
  <c r="P413" i="16"/>
  <c r="P414" i="16"/>
  <c r="P415" i="16"/>
  <c r="P416" i="16"/>
  <c r="P417" i="16"/>
  <c r="P418" i="16"/>
  <c r="P419" i="16"/>
  <c r="P420" i="16"/>
  <c r="P421" i="16"/>
  <c r="P422" i="16"/>
  <c r="P423" i="16"/>
  <c r="P424" i="16"/>
  <c r="P425" i="16"/>
  <c r="P426" i="16"/>
  <c r="P427" i="16"/>
  <c r="P428" i="16"/>
  <c r="P429" i="16"/>
  <c r="P430" i="16"/>
  <c r="P431" i="16"/>
  <c r="P432" i="16"/>
  <c r="P433" i="16"/>
  <c r="P434" i="16"/>
  <c r="P435" i="16"/>
  <c r="P436" i="16"/>
  <c r="P437" i="16"/>
  <c r="P438" i="16"/>
  <c r="P439" i="16"/>
  <c r="P440" i="16"/>
  <c r="P441" i="16"/>
  <c r="P442" i="16"/>
  <c r="P443" i="16"/>
  <c r="P444" i="16"/>
  <c r="P445" i="16"/>
  <c r="P446" i="16"/>
  <c r="P447" i="16"/>
  <c r="P448" i="16"/>
  <c r="P449" i="16"/>
  <c r="P450" i="16"/>
  <c r="P451" i="16"/>
  <c r="P452" i="16"/>
  <c r="P453" i="16"/>
  <c r="P454" i="16"/>
  <c r="P455" i="16"/>
  <c r="P456" i="16"/>
  <c r="P457" i="16"/>
  <c r="P458" i="16"/>
  <c r="P459" i="16"/>
  <c r="P460" i="16"/>
  <c r="P461" i="16"/>
  <c r="P462" i="16"/>
  <c r="P463" i="16"/>
  <c r="P464" i="16"/>
  <c r="P465" i="16"/>
  <c r="P466" i="16"/>
  <c r="P467" i="16"/>
  <c r="P468" i="16"/>
  <c r="P469" i="16"/>
  <c r="P470" i="16"/>
  <c r="P471" i="16"/>
  <c r="P472" i="16"/>
  <c r="P473" i="16"/>
  <c r="P474" i="16"/>
  <c r="P475" i="16"/>
  <c r="P476" i="16"/>
  <c r="P477" i="16"/>
  <c r="P478" i="16"/>
  <c r="P479" i="16"/>
  <c r="P480" i="16"/>
  <c r="P481" i="16"/>
  <c r="P482" i="16"/>
  <c r="P483" i="16"/>
  <c r="P484" i="16"/>
  <c r="P485" i="16"/>
  <c r="P486" i="16"/>
  <c r="P487" i="16"/>
  <c r="P488" i="16"/>
  <c r="P489" i="16"/>
  <c r="P490" i="16"/>
  <c r="P491" i="16"/>
  <c r="P492" i="16"/>
  <c r="P493" i="16"/>
  <c r="P494" i="16"/>
  <c r="P495" i="16"/>
  <c r="P496" i="16"/>
  <c r="P497" i="16"/>
  <c r="P498" i="16"/>
  <c r="P499" i="16"/>
  <c r="P500" i="16"/>
  <c r="P501" i="16"/>
  <c r="P502" i="16"/>
  <c r="P503" i="16"/>
  <c r="P504" i="16"/>
  <c r="P505" i="16"/>
  <c r="P506" i="16"/>
  <c r="P507" i="16"/>
  <c r="P508" i="16"/>
  <c r="P509" i="16"/>
  <c r="P510" i="16"/>
  <c r="P511" i="16"/>
  <c r="P512" i="16"/>
  <c r="P513" i="16"/>
  <c r="P514" i="16"/>
  <c r="P515" i="16"/>
  <c r="P516" i="16"/>
  <c r="P517" i="16"/>
  <c r="P518" i="16"/>
  <c r="P519" i="16"/>
  <c r="P520" i="16"/>
  <c r="P521" i="16"/>
  <c r="P522" i="16"/>
  <c r="P523" i="16"/>
  <c r="P524" i="16"/>
  <c r="P525" i="16"/>
  <c r="P526" i="16"/>
  <c r="P527" i="16"/>
  <c r="P528" i="16"/>
  <c r="P529" i="16"/>
  <c r="P530" i="16"/>
  <c r="P531" i="16"/>
  <c r="P532" i="16"/>
  <c r="P533" i="16"/>
  <c r="P534" i="16"/>
  <c r="P535" i="16"/>
  <c r="P536" i="16"/>
  <c r="P537" i="16"/>
  <c r="P538" i="16"/>
  <c r="P539" i="16"/>
  <c r="P540" i="16"/>
  <c r="P541" i="16"/>
  <c r="P542" i="16"/>
  <c r="P543" i="16"/>
  <c r="P544" i="16"/>
  <c r="P545" i="16"/>
  <c r="P546" i="16"/>
  <c r="P547" i="16"/>
  <c r="P548" i="16"/>
  <c r="P549" i="16"/>
  <c r="P550" i="16"/>
  <c r="P551" i="16"/>
  <c r="P552" i="16"/>
  <c r="P553" i="16"/>
  <c r="P554" i="16"/>
  <c r="P555" i="16"/>
  <c r="P556" i="16"/>
  <c r="P557" i="16"/>
  <c r="P558" i="16"/>
  <c r="P559" i="16"/>
  <c r="P560" i="16"/>
  <c r="P561" i="16"/>
  <c r="P562" i="16"/>
  <c r="P563" i="16"/>
  <c r="O2" i="16"/>
  <c r="O3" i="16"/>
  <c r="O4" i="16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4" i="16"/>
  <c r="O55" i="16"/>
  <c r="O56" i="16"/>
  <c r="O57" i="16"/>
  <c r="O58" i="16"/>
  <c r="O59" i="16"/>
  <c r="O60" i="16"/>
  <c r="O61" i="16"/>
  <c r="O62" i="16"/>
  <c r="O63" i="16"/>
  <c r="O64" i="16"/>
  <c r="O65" i="16"/>
  <c r="O66" i="16"/>
  <c r="O67" i="16"/>
  <c r="O68" i="16"/>
  <c r="O69" i="16"/>
  <c r="O70" i="16"/>
  <c r="O71" i="16"/>
  <c r="O72" i="16"/>
  <c r="O73" i="16"/>
  <c r="O74" i="16"/>
  <c r="O75" i="16"/>
  <c r="O76" i="16"/>
  <c r="O77" i="16"/>
  <c r="O78" i="16"/>
  <c r="O79" i="16"/>
  <c r="O80" i="16"/>
  <c r="O81" i="16"/>
  <c r="O82" i="16"/>
  <c r="O83" i="16"/>
  <c r="O84" i="16"/>
  <c r="O85" i="16"/>
  <c r="O86" i="16"/>
  <c r="O87" i="16"/>
  <c r="O88" i="16"/>
  <c r="O89" i="16"/>
  <c r="O90" i="16"/>
  <c r="O91" i="16"/>
  <c r="O92" i="16"/>
  <c r="O93" i="16"/>
  <c r="O94" i="16"/>
  <c r="O95" i="16"/>
  <c r="O96" i="16"/>
  <c r="O97" i="16"/>
  <c r="O98" i="16"/>
  <c r="O99" i="16"/>
  <c r="O100" i="16"/>
  <c r="O101" i="16"/>
  <c r="O102" i="16"/>
  <c r="O103" i="16"/>
  <c r="O104" i="16"/>
  <c r="O105" i="16"/>
  <c r="O106" i="16"/>
  <c r="O107" i="16"/>
  <c r="O108" i="16"/>
  <c r="O109" i="16"/>
  <c r="O110" i="16"/>
  <c r="O111" i="16"/>
  <c r="O112" i="16"/>
  <c r="O113" i="16"/>
  <c r="O114" i="16"/>
  <c r="O115" i="16"/>
  <c r="O116" i="16"/>
  <c r="O117" i="16"/>
  <c r="O118" i="16"/>
  <c r="O119" i="16"/>
  <c r="O120" i="16"/>
  <c r="O121" i="16"/>
  <c r="O122" i="16"/>
  <c r="O123" i="16"/>
  <c r="O124" i="16"/>
  <c r="O125" i="16"/>
  <c r="O126" i="16"/>
  <c r="O127" i="16"/>
  <c r="O128" i="16"/>
  <c r="O129" i="16"/>
  <c r="O130" i="16"/>
  <c r="O131" i="16"/>
  <c r="O132" i="16"/>
  <c r="O133" i="16"/>
  <c r="O134" i="16"/>
  <c r="O135" i="16"/>
  <c r="O136" i="16"/>
  <c r="O137" i="16"/>
  <c r="O138" i="16"/>
  <c r="O139" i="16"/>
  <c r="O140" i="16"/>
  <c r="O141" i="16"/>
  <c r="O142" i="16"/>
  <c r="O143" i="16"/>
  <c r="O144" i="16"/>
  <c r="O145" i="16"/>
  <c r="O146" i="16"/>
  <c r="O147" i="16"/>
  <c r="O148" i="16"/>
  <c r="O149" i="16"/>
  <c r="O150" i="16"/>
  <c r="O151" i="16"/>
  <c r="O152" i="16"/>
  <c r="O153" i="16"/>
  <c r="O154" i="16"/>
  <c r="O155" i="16"/>
  <c r="O156" i="16"/>
  <c r="O157" i="16"/>
  <c r="O158" i="16"/>
  <c r="O159" i="16"/>
  <c r="O160" i="16"/>
  <c r="O161" i="16"/>
  <c r="O162" i="16"/>
  <c r="O163" i="16"/>
  <c r="O164" i="16"/>
  <c r="O165" i="16"/>
  <c r="O166" i="16"/>
  <c r="O167" i="16"/>
  <c r="O168" i="16"/>
  <c r="O169" i="16"/>
  <c r="O170" i="16"/>
  <c r="O171" i="16"/>
  <c r="O172" i="16"/>
  <c r="O173" i="16"/>
  <c r="O174" i="16"/>
  <c r="O175" i="16"/>
  <c r="O176" i="16"/>
  <c r="O177" i="16"/>
  <c r="O178" i="16"/>
  <c r="O179" i="16"/>
  <c r="O180" i="16"/>
  <c r="O181" i="16"/>
  <c r="O182" i="16"/>
  <c r="O183" i="16"/>
  <c r="O184" i="16"/>
  <c r="O185" i="16"/>
  <c r="O186" i="16"/>
  <c r="O187" i="16"/>
  <c r="O188" i="16"/>
  <c r="O189" i="16"/>
  <c r="O190" i="16"/>
  <c r="O191" i="16"/>
  <c r="O192" i="16"/>
  <c r="O193" i="16"/>
  <c r="O194" i="16"/>
  <c r="O195" i="16"/>
  <c r="O196" i="16"/>
  <c r="O197" i="16"/>
  <c r="O198" i="16"/>
  <c r="O199" i="16"/>
  <c r="O200" i="16"/>
  <c r="O201" i="16"/>
  <c r="O202" i="16"/>
  <c r="O203" i="16"/>
  <c r="O204" i="16"/>
  <c r="O205" i="16"/>
  <c r="O206" i="16"/>
  <c r="O207" i="16"/>
  <c r="O208" i="16"/>
  <c r="O209" i="16"/>
  <c r="O210" i="16"/>
  <c r="O211" i="16"/>
  <c r="O212" i="16"/>
  <c r="O213" i="16"/>
  <c r="O214" i="16"/>
  <c r="O215" i="16"/>
  <c r="O216" i="16"/>
  <c r="O217" i="16"/>
  <c r="O218" i="16"/>
  <c r="O219" i="16"/>
  <c r="O220" i="16"/>
  <c r="O221" i="16"/>
  <c r="O222" i="16"/>
  <c r="O223" i="16"/>
  <c r="O224" i="16"/>
  <c r="O225" i="16"/>
  <c r="O226" i="16"/>
  <c r="O227" i="16"/>
  <c r="O228" i="16"/>
  <c r="O229" i="16"/>
  <c r="O230" i="16"/>
  <c r="O231" i="16"/>
  <c r="O232" i="16"/>
  <c r="O233" i="16"/>
  <c r="O234" i="16"/>
  <c r="O235" i="16"/>
  <c r="O236" i="16"/>
  <c r="O237" i="16"/>
  <c r="O238" i="16"/>
  <c r="O239" i="16"/>
  <c r="O240" i="16"/>
  <c r="O241" i="16"/>
  <c r="O242" i="16"/>
  <c r="O243" i="16"/>
  <c r="O244" i="16"/>
  <c r="O245" i="16"/>
  <c r="O246" i="16"/>
  <c r="O247" i="16"/>
  <c r="O248" i="16"/>
  <c r="O249" i="16"/>
  <c r="O250" i="16"/>
  <c r="O251" i="16"/>
  <c r="O252" i="16"/>
  <c r="O253" i="16"/>
  <c r="O254" i="16"/>
  <c r="O255" i="16"/>
  <c r="O256" i="16"/>
  <c r="O257" i="16"/>
  <c r="O258" i="16"/>
  <c r="O259" i="16"/>
  <c r="O260" i="16"/>
  <c r="O261" i="16"/>
  <c r="O262" i="16"/>
  <c r="O263" i="16"/>
  <c r="O264" i="16"/>
  <c r="O265" i="16"/>
  <c r="O266" i="16"/>
  <c r="O267" i="16"/>
  <c r="O268" i="16"/>
  <c r="O269" i="16"/>
  <c r="O270" i="16"/>
  <c r="O271" i="16"/>
  <c r="O272" i="16"/>
  <c r="O273" i="16"/>
  <c r="O274" i="16"/>
  <c r="O275" i="16"/>
  <c r="O276" i="16"/>
  <c r="O277" i="16"/>
  <c r="O278" i="16"/>
  <c r="O279" i="16"/>
  <c r="O280" i="16"/>
  <c r="O281" i="16"/>
  <c r="O282" i="16"/>
  <c r="O283" i="16"/>
  <c r="O284" i="16"/>
  <c r="O285" i="16"/>
  <c r="O286" i="16"/>
  <c r="O287" i="16"/>
  <c r="O288" i="16"/>
  <c r="O289" i="16"/>
  <c r="O290" i="16"/>
  <c r="O291" i="16"/>
  <c r="O292" i="16"/>
  <c r="O293" i="16"/>
  <c r="O294" i="16"/>
  <c r="O295" i="16"/>
  <c r="O296" i="16"/>
  <c r="O297" i="16"/>
  <c r="O298" i="16"/>
  <c r="O299" i="16"/>
  <c r="O300" i="16"/>
  <c r="O301" i="16"/>
  <c r="O302" i="16"/>
  <c r="O303" i="16"/>
  <c r="O304" i="16"/>
  <c r="O305" i="16"/>
  <c r="O306" i="16"/>
  <c r="O307" i="16"/>
  <c r="O308" i="16"/>
  <c r="O309" i="16"/>
  <c r="O310" i="16"/>
  <c r="O311" i="16"/>
  <c r="O312" i="16"/>
  <c r="O313" i="16"/>
  <c r="O314" i="16"/>
  <c r="O315" i="16"/>
  <c r="O316" i="16"/>
  <c r="O317" i="16"/>
  <c r="O318" i="16"/>
  <c r="O319" i="16"/>
  <c r="O320" i="16"/>
  <c r="O321" i="16"/>
  <c r="O322" i="16"/>
  <c r="O323" i="16"/>
  <c r="O324" i="16"/>
  <c r="O325" i="16"/>
  <c r="O326" i="16"/>
  <c r="O327" i="16"/>
  <c r="O328" i="16"/>
  <c r="O329" i="16"/>
  <c r="O330" i="16"/>
  <c r="O331" i="16"/>
  <c r="O332" i="16"/>
  <c r="O333" i="16"/>
  <c r="O334" i="16"/>
  <c r="O335" i="16"/>
  <c r="O336" i="16"/>
  <c r="O337" i="16"/>
  <c r="O338" i="16"/>
  <c r="O339" i="16"/>
  <c r="O340" i="16"/>
  <c r="O341" i="16"/>
  <c r="O342" i="16"/>
  <c r="O343" i="16"/>
  <c r="O344" i="16"/>
  <c r="O345" i="16"/>
  <c r="O346" i="16"/>
  <c r="O347" i="16"/>
  <c r="O348" i="16"/>
  <c r="O349" i="16"/>
  <c r="O350" i="16"/>
  <c r="O351" i="16"/>
  <c r="O352" i="16"/>
  <c r="O353" i="16"/>
  <c r="O354" i="16"/>
  <c r="O355" i="16"/>
  <c r="O356" i="16"/>
  <c r="O357" i="16"/>
  <c r="O358" i="16"/>
  <c r="O359" i="16"/>
  <c r="O360" i="16"/>
  <c r="O361" i="16"/>
  <c r="O362" i="16"/>
  <c r="O363" i="16"/>
  <c r="O364" i="16"/>
  <c r="O365" i="16"/>
  <c r="O366" i="16"/>
  <c r="O367" i="16"/>
  <c r="O368" i="16"/>
  <c r="O369" i="16"/>
  <c r="O370" i="16"/>
  <c r="O371" i="16"/>
  <c r="O372" i="16"/>
  <c r="O373" i="16"/>
  <c r="O374" i="16"/>
  <c r="O375" i="16"/>
  <c r="O376" i="16"/>
  <c r="O377" i="16"/>
  <c r="O378" i="16"/>
  <c r="O379" i="16"/>
  <c r="O380" i="16"/>
  <c r="O381" i="16"/>
  <c r="O382" i="16"/>
  <c r="O383" i="16"/>
  <c r="O384" i="16"/>
  <c r="O385" i="16"/>
  <c r="O386" i="16"/>
  <c r="O387" i="16"/>
  <c r="O388" i="16"/>
  <c r="O389" i="16"/>
  <c r="O390" i="16"/>
  <c r="O391" i="16"/>
  <c r="O392" i="16"/>
  <c r="O393" i="16"/>
  <c r="O394" i="16"/>
  <c r="O395" i="16"/>
  <c r="O396" i="16"/>
  <c r="O397" i="16"/>
  <c r="O398" i="16"/>
  <c r="O399" i="16"/>
  <c r="O400" i="16"/>
  <c r="O401" i="16"/>
  <c r="O402" i="16"/>
  <c r="O403" i="16"/>
  <c r="O404" i="16"/>
  <c r="O405" i="16"/>
  <c r="O406" i="16"/>
  <c r="O407" i="16"/>
  <c r="O408" i="16"/>
  <c r="O409" i="16"/>
  <c r="O410" i="16"/>
  <c r="O411" i="16"/>
  <c r="O412" i="16"/>
  <c r="O413" i="16"/>
  <c r="O414" i="16"/>
  <c r="O415" i="16"/>
  <c r="O416" i="16"/>
  <c r="O417" i="16"/>
  <c r="O418" i="16"/>
  <c r="O419" i="16"/>
  <c r="O420" i="16"/>
  <c r="O421" i="16"/>
  <c r="O422" i="16"/>
  <c r="O423" i="16"/>
  <c r="O424" i="16"/>
  <c r="O425" i="16"/>
  <c r="O426" i="16"/>
  <c r="O427" i="16"/>
  <c r="O428" i="16"/>
  <c r="O429" i="16"/>
  <c r="O430" i="16"/>
  <c r="O431" i="16"/>
  <c r="O432" i="16"/>
  <c r="O433" i="16"/>
  <c r="O434" i="16"/>
  <c r="O435" i="16"/>
  <c r="O436" i="16"/>
  <c r="O437" i="16"/>
  <c r="O438" i="16"/>
  <c r="O439" i="16"/>
  <c r="O440" i="16"/>
  <c r="O441" i="16"/>
  <c r="O442" i="16"/>
  <c r="O443" i="16"/>
  <c r="O444" i="16"/>
  <c r="O445" i="16"/>
  <c r="O446" i="16"/>
  <c r="O447" i="16"/>
  <c r="O448" i="16"/>
  <c r="O449" i="16"/>
  <c r="O450" i="16"/>
  <c r="O451" i="16"/>
  <c r="O452" i="16"/>
  <c r="O453" i="16"/>
  <c r="O454" i="16"/>
  <c r="O455" i="16"/>
  <c r="O456" i="16"/>
  <c r="O457" i="16"/>
  <c r="O458" i="16"/>
  <c r="O459" i="16"/>
  <c r="O460" i="16"/>
  <c r="O461" i="16"/>
  <c r="O462" i="16"/>
  <c r="O463" i="16"/>
  <c r="O464" i="16"/>
  <c r="O465" i="16"/>
  <c r="O466" i="16"/>
  <c r="O467" i="16"/>
  <c r="O468" i="16"/>
  <c r="O469" i="16"/>
  <c r="O470" i="16"/>
  <c r="O471" i="16"/>
  <c r="O472" i="16"/>
  <c r="O473" i="16"/>
  <c r="O474" i="16"/>
  <c r="O475" i="16"/>
  <c r="O476" i="16"/>
  <c r="O477" i="16"/>
  <c r="O478" i="16"/>
  <c r="O479" i="16"/>
  <c r="O480" i="16"/>
  <c r="O481" i="16"/>
  <c r="O482" i="16"/>
  <c r="O483" i="16"/>
  <c r="O484" i="16"/>
  <c r="O485" i="16"/>
  <c r="O486" i="16"/>
  <c r="O487" i="16"/>
  <c r="O488" i="16"/>
  <c r="O489" i="16"/>
  <c r="O490" i="16"/>
  <c r="O491" i="16"/>
  <c r="O492" i="16"/>
  <c r="O493" i="16"/>
  <c r="O494" i="16"/>
  <c r="O495" i="16"/>
  <c r="O496" i="16"/>
  <c r="O497" i="16"/>
  <c r="O498" i="16"/>
  <c r="O499" i="16"/>
  <c r="O500" i="16"/>
  <c r="O501" i="16"/>
  <c r="O502" i="16"/>
  <c r="O503" i="16"/>
  <c r="O504" i="16"/>
  <c r="O505" i="16"/>
  <c r="O506" i="16"/>
  <c r="O507" i="16"/>
  <c r="O508" i="16"/>
  <c r="O509" i="16"/>
  <c r="O510" i="16"/>
  <c r="O511" i="16"/>
  <c r="O512" i="16"/>
  <c r="O513" i="16"/>
  <c r="O514" i="16"/>
  <c r="O515" i="16"/>
  <c r="O516" i="16"/>
  <c r="O517" i="16"/>
  <c r="O518" i="16"/>
  <c r="O519" i="16"/>
  <c r="O520" i="16"/>
  <c r="O521" i="16"/>
  <c r="O522" i="16"/>
  <c r="O523" i="16"/>
  <c r="O524" i="16"/>
  <c r="O525" i="16"/>
  <c r="O526" i="16"/>
  <c r="O527" i="16"/>
  <c r="O528" i="16"/>
  <c r="O529" i="16"/>
  <c r="O530" i="16"/>
  <c r="O531" i="16"/>
  <c r="O532" i="16"/>
  <c r="O533" i="16"/>
  <c r="O534" i="16"/>
  <c r="O535" i="16"/>
  <c r="O536" i="16"/>
  <c r="O537" i="16"/>
  <c r="O538" i="16"/>
  <c r="O539" i="16"/>
  <c r="O540" i="16"/>
  <c r="O541" i="16"/>
  <c r="O542" i="16"/>
  <c r="O543" i="16"/>
  <c r="O544" i="16"/>
  <c r="O545" i="16"/>
  <c r="O546" i="16"/>
  <c r="O547" i="16"/>
  <c r="O548" i="16"/>
  <c r="O549" i="16"/>
  <c r="O550" i="16"/>
  <c r="O551" i="16"/>
  <c r="O552" i="16"/>
  <c r="O553" i="16"/>
  <c r="O554" i="16"/>
  <c r="O555" i="16"/>
  <c r="O556" i="16"/>
  <c r="O557" i="16"/>
  <c r="O558" i="16"/>
  <c r="O559" i="16"/>
  <c r="O560" i="16"/>
  <c r="O561" i="16"/>
  <c r="O562" i="16"/>
  <c r="O563" i="16"/>
  <c r="N2" i="16"/>
  <c r="N3" i="16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168" i="16"/>
  <c r="N169" i="16"/>
  <c r="N170" i="16"/>
  <c r="N171" i="16"/>
  <c r="N172" i="16"/>
  <c r="N173" i="16"/>
  <c r="N174" i="16"/>
  <c r="N175" i="16"/>
  <c r="N176" i="16"/>
  <c r="N177" i="16"/>
  <c r="N178" i="16"/>
  <c r="N179" i="16"/>
  <c r="N180" i="16"/>
  <c r="N181" i="16"/>
  <c r="N182" i="16"/>
  <c r="N183" i="16"/>
  <c r="N184" i="16"/>
  <c r="N185" i="16"/>
  <c r="N186" i="16"/>
  <c r="N187" i="16"/>
  <c r="N188" i="16"/>
  <c r="N189" i="16"/>
  <c r="N190" i="16"/>
  <c r="N191" i="16"/>
  <c r="N192" i="16"/>
  <c r="N193" i="16"/>
  <c r="N194" i="16"/>
  <c r="N195" i="16"/>
  <c r="N196" i="16"/>
  <c r="N197" i="16"/>
  <c r="N198" i="16"/>
  <c r="N199" i="16"/>
  <c r="N200" i="16"/>
  <c r="N201" i="16"/>
  <c r="N202" i="16"/>
  <c r="N203" i="16"/>
  <c r="N204" i="16"/>
  <c r="N205" i="16"/>
  <c r="N206" i="16"/>
  <c r="N207" i="16"/>
  <c r="N208" i="16"/>
  <c r="N209" i="16"/>
  <c r="N210" i="16"/>
  <c r="N211" i="16"/>
  <c r="N212" i="16"/>
  <c r="N213" i="16"/>
  <c r="N214" i="16"/>
  <c r="N215" i="16"/>
  <c r="N216" i="16"/>
  <c r="N217" i="16"/>
  <c r="N218" i="16"/>
  <c r="N219" i="16"/>
  <c r="N220" i="16"/>
  <c r="N221" i="16"/>
  <c r="N222" i="16"/>
  <c r="N223" i="16"/>
  <c r="N224" i="16"/>
  <c r="N225" i="16"/>
  <c r="N226" i="16"/>
  <c r="N227" i="16"/>
  <c r="N228" i="16"/>
  <c r="N229" i="16"/>
  <c r="N230" i="16"/>
  <c r="N231" i="16"/>
  <c r="N232" i="16"/>
  <c r="N233" i="16"/>
  <c r="N234" i="16"/>
  <c r="N235" i="16"/>
  <c r="N236" i="16"/>
  <c r="N237" i="16"/>
  <c r="N238" i="16"/>
  <c r="N239" i="16"/>
  <c r="N240" i="16"/>
  <c r="N241" i="16"/>
  <c r="N242" i="16"/>
  <c r="N243" i="16"/>
  <c r="N244" i="16"/>
  <c r="N245" i="16"/>
  <c r="N246" i="16"/>
  <c r="N247" i="16"/>
  <c r="N248" i="16"/>
  <c r="N249" i="16"/>
  <c r="N250" i="16"/>
  <c r="N251" i="16"/>
  <c r="N252" i="16"/>
  <c r="N253" i="16"/>
  <c r="N254" i="16"/>
  <c r="N255" i="16"/>
  <c r="N256" i="16"/>
  <c r="N257" i="16"/>
  <c r="N258" i="16"/>
  <c r="N259" i="16"/>
  <c r="N260" i="16"/>
  <c r="N261" i="16"/>
  <c r="N262" i="16"/>
  <c r="N263" i="16"/>
  <c r="N264" i="16"/>
  <c r="N265" i="16"/>
  <c r="N266" i="16"/>
  <c r="N267" i="16"/>
  <c r="N268" i="16"/>
  <c r="N269" i="16"/>
  <c r="N270" i="16"/>
  <c r="N271" i="16"/>
  <c r="N272" i="16"/>
  <c r="N273" i="16"/>
  <c r="N274" i="16"/>
  <c r="N275" i="16"/>
  <c r="N276" i="16"/>
  <c r="N277" i="16"/>
  <c r="N278" i="16"/>
  <c r="N279" i="16"/>
  <c r="N280" i="16"/>
  <c r="N281" i="16"/>
  <c r="N282" i="16"/>
  <c r="N283" i="16"/>
  <c r="N284" i="16"/>
  <c r="N285" i="16"/>
  <c r="N286" i="16"/>
  <c r="N287" i="16"/>
  <c r="N288" i="16"/>
  <c r="N289" i="16"/>
  <c r="N290" i="16"/>
  <c r="N291" i="16"/>
  <c r="N292" i="16"/>
  <c r="N293" i="16"/>
  <c r="N294" i="16"/>
  <c r="N295" i="16"/>
  <c r="N296" i="16"/>
  <c r="N297" i="16"/>
  <c r="N298" i="16"/>
  <c r="N299" i="16"/>
  <c r="N300" i="16"/>
  <c r="N301" i="16"/>
  <c r="N302" i="16"/>
  <c r="N303" i="16"/>
  <c r="N304" i="16"/>
  <c r="N305" i="16"/>
  <c r="N306" i="16"/>
  <c r="N307" i="16"/>
  <c r="N308" i="16"/>
  <c r="N309" i="16"/>
  <c r="N310" i="16"/>
  <c r="N311" i="16"/>
  <c r="N312" i="16"/>
  <c r="N313" i="16"/>
  <c r="N314" i="16"/>
  <c r="N315" i="16"/>
  <c r="N316" i="16"/>
  <c r="N317" i="16"/>
  <c r="N318" i="16"/>
  <c r="N319" i="16"/>
  <c r="N320" i="16"/>
  <c r="N321" i="16"/>
  <c r="N322" i="16"/>
  <c r="N323" i="16"/>
  <c r="N324" i="16"/>
  <c r="N325" i="16"/>
  <c r="N326" i="16"/>
  <c r="N327" i="16"/>
  <c r="N328" i="16"/>
  <c r="N329" i="16"/>
  <c r="N330" i="16"/>
  <c r="N331" i="16"/>
  <c r="N332" i="16"/>
  <c r="N333" i="16"/>
  <c r="N334" i="16"/>
  <c r="N335" i="16"/>
  <c r="N336" i="16"/>
  <c r="N337" i="16"/>
  <c r="N338" i="16"/>
  <c r="N339" i="16"/>
  <c r="N340" i="16"/>
  <c r="N341" i="16"/>
  <c r="N342" i="16"/>
  <c r="N343" i="16"/>
  <c r="N344" i="16"/>
  <c r="N345" i="16"/>
  <c r="N346" i="16"/>
  <c r="N347" i="16"/>
  <c r="N348" i="16"/>
  <c r="N349" i="16"/>
  <c r="N350" i="16"/>
  <c r="N351" i="16"/>
  <c r="N352" i="16"/>
  <c r="N353" i="16"/>
  <c r="N354" i="16"/>
  <c r="N355" i="16"/>
  <c r="N356" i="16"/>
  <c r="N357" i="16"/>
  <c r="N358" i="16"/>
  <c r="N359" i="16"/>
  <c r="N360" i="16"/>
  <c r="N361" i="16"/>
  <c r="N362" i="16"/>
  <c r="N363" i="16"/>
  <c r="N364" i="16"/>
  <c r="N365" i="16"/>
  <c r="N366" i="16"/>
  <c r="N367" i="16"/>
  <c r="N368" i="16"/>
  <c r="N369" i="16"/>
  <c r="N370" i="16"/>
  <c r="N371" i="16"/>
  <c r="N372" i="16"/>
  <c r="N373" i="16"/>
  <c r="N374" i="16"/>
  <c r="N375" i="16"/>
  <c r="N376" i="16"/>
  <c r="N377" i="16"/>
  <c r="N378" i="16"/>
  <c r="N379" i="16"/>
  <c r="N380" i="16"/>
  <c r="N381" i="16"/>
  <c r="N382" i="16"/>
  <c r="N383" i="16"/>
  <c r="N384" i="16"/>
  <c r="N385" i="16"/>
  <c r="N386" i="16"/>
  <c r="N387" i="16"/>
  <c r="N388" i="16"/>
  <c r="N389" i="16"/>
  <c r="N390" i="16"/>
  <c r="N391" i="16"/>
  <c r="N392" i="16"/>
  <c r="N393" i="16"/>
  <c r="N394" i="16"/>
  <c r="N395" i="16"/>
  <c r="N396" i="16"/>
  <c r="N397" i="16"/>
  <c r="N398" i="16"/>
  <c r="N399" i="16"/>
  <c r="N400" i="16"/>
  <c r="N401" i="16"/>
  <c r="N402" i="16"/>
  <c r="N403" i="16"/>
  <c r="N404" i="16"/>
  <c r="N405" i="16"/>
  <c r="N406" i="16"/>
  <c r="N407" i="16"/>
  <c r="N408" i="16"/>
  <c r="N409" i="16"/>
  <c r="N410" i="16"/>
  <c r="N411" i="16"/>
  <c r="N412" i="16"/>
  <c r="N413" i="16"/>
  <c r="N414" i="16"/>
  <c r="N415" i="16"/>
  <c r="N416" i="16"/>
  <c r="N417" i="16"/>
  <c r="N418" i="16"/>
  <c r="N419" i="16"/>
  <c r="N420" i="16"/>
  <c r="N421" i="16"/>
  <c r="N422" i="16"/>
  <c r="N423" i="16"/>
  <c r="N424" i="16"/>
  <c r="N425" i="16"/>
  <c r="N426" i="16"/>
  <c r="N427" i="16"/>
  <c r="N428" i="16"/>
  <c r="N429" i="16"/>
  <c r="N430" i="16"/>
  <c r="N431" i="16"/>
  <c r="N432" i="16"/>
  <c r="N433" i="16"/>
  <c r="N434" i="16"/>
  <c r="N435" i="16"/>
  <c r="N436" i="16"/>
  <c r="N437" i="16"/>
  <c r="N438" i="16"/>
  <c r="N439" i="16"/>
  <c r="N440" i="16"/>
  <c r="N441" i="16"/>
  <c r="N442" i="16"/>
  <c r="N443" i="16"/>
  <c r="N444" i="16"/>
  <c r="N445" i="16"/>
  <c r="N446" i="16"/>
  <c r="N447" i="16"/>
  <c r="N448" i="16"/>
  <c r="N449" i="16"/>
  <c r="N450" i="16"/>
  <c r="N451" i="16"/>
  <c r="N452" i="16"/>
  <c r="N453" i="16"/>
  <c r="N454" i="16"/>
  <c r="N455" i="16"/>
  <c r="N456" i="16"/>
  <c r="N457" i="16"/>
  <c r="N458" i="16"/>
  <c r="N459" i="16"/>
  <c r="N460" i="16"/>
  <c r="N461" i="16"/>
  <c r="N462" i="16"/>
  <c r="N463" i="16"/>
  <c r="N464" i="16"/>
  <c r="N465" i="16"/>
  <c r="N466" i="16"/>
  <c r="N467" i="16"/>
  <c r="N468" i="16"/>
  <c r="N469" i="16"/>
  <c r="N470" i="16"/>
  <c r="N471" i="16"/>
  <c r="N472" i="16"/>
  <c r="N473" i="16"/>
  <c r="N474" i="16"/>
  <c r="N475" i="16"/>
  <c r="N476" i="16"/>
  <c r="N477" i="16"/>
  <c r="N478" i="16"/>
  <c r="N479" i="16"/>
  <c r="N480" i="16"/>
  <c r="N481" i="16"/>
  <c r="N482" i="16"/>
  <c r="N483" i="16"/>
  <c r="N484" i="16"/>
  <c r="N485" i="16"/>
  <c r="N486" i="16"/>
  <c r="N487" i="16"/>
  <c r="N488" i="16"/>
  <c r="N489" i="16"/>
  <c r="N490" i="16"/>
  <c r="N491" i="16"/>
  <c r="N492" i="16"/>
  <c r="N493" i="16"/>
  <c r="N494" i="16"/>
  <c r="N495" i="16"/>
  <c r="N496" i="16"/>
  <c r="N497" i="16"/>
  <c r="N498" i="16"/>
  <c r="N499" i="16"/>
  <c r="N500" i="16"/>
  <c r="N501" i="16"/>
  <c r="N502" i="16"/>
  <c r="N503" i="16"/>
  <c r="N504" i="16"/>
  <c r="N505" i="16"/>
  <c r="N506" i="16"/>
  <c r="N507" i="16"/>
  <c r="N508" i="16"/>
  <c r="N509" i="16"/>
  <c r="N510" i="16"/>
  <c r="N511" i="16"/>
  <c r="N512" i="16"/>
  <c r="N513" i="16"/>
  <c r="N514" i="16"/>
  <c r="N515" i="16"/>
  <c r="N516" i="16"/>
  <c r="N517" i="16"/>
  <c r="N518" i="16"/>
  <c r="N519" i="16"/>
  <c r="N520" i="16"/>
  <c r="N521" i="16"/>
  <c r="N522" i="16"/>
  <c r="N523" i="16"/>
  <c r="N524" i="16"/>
  <c r="N525" i="16"/>
  <c r="N526" i="16"/>
  <c r="N527" i="16"/>
  <c r="N528" i="16"/>
  <c r="N529" i="16"/>
  <c r="N530" i="16"/>
  <c r="N531" i="16"/>
  <c r="N532" i="16"/>
  <c r="N533" i="16"/>
  <c r="N534" i="16"/>
  <c r="N535" i="16"/>
  <c r="N536" i="16"/>
  <c r="N537" i="16"/>
  <c r="N538" i="16"/>
  <c r="N539" i="16"/>
  <c r="N540" i="16"/>
  <c r="N541" i="16"/>
  <c r="N542" i="16"/>
  <c r="N543" i="16"/>
  <c r="N544" i="16"/>
  <c r="N545" i="16"/>
  <c r="N546" i="16"/>
  <c r="N547" i="16"/>
  <c r="N548" i="16"/>
  <c r="N549" i="16"/>
  <c r="N550" i="16"/>
  <c r="N551" i="16"/>
  <c r="N552" i="16"/>
  <c r="N553" i="16"/>
  <c r="N554" i="16"/>
  <c r="N555" i="16"/>
  <c r="N556" i="16"/>
  <c r="N557" i="16"/>
  <c r="N558" i="16"/>
  <c r="N559" i="16"/>
  <c r="N560" i="16"/>
  <c r="N561" i="16"/>
  <c r="N562" i="16"/>
  <c r="N563" i="16"/>
  <c r="M2" i="16"/>
  <c r="M3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M168" i="16"/>
  <c r="M169" i="16"/>
  <c r="M170" i="16"/>
  <c r="M171" i="16"/>
  <c r="M172" i="16"/>
  <c r="M173" i="16"/>
  <c r="M174" i="16"/>
  <c r="M175" i="16"/>
  <c r="M176" i="16"/>
  <c r="M177" i="16"/>
  <c r="M178" i="16"/>
  <c r="M179" i="16"/>
  <c r="M180" i="16"/>
  <c r="M181" i="16"/>
  <c r="M182" i="16"/>
  <c r="M183" i="16"/>
  <c r="M184" i="16"/>
  <c r="M185" i="16"/>
  <c r="M186" i="16"/>
  <c r="M187" i="16"/>
  <c r="M188" i="16"/>
  <c r="M189" i="16"/>
  <c r="M190" i="16"/>
  <c r="M191" i="16"/>
  <c r="M192" i="16"/>
  <c r="M193" i="16"/>
  <c r="M194" i="16"/>
  <c r="M195" i="16"/>
  <c r="M196" i="16"/>
  <c r="M197" i="16"/>
  <c r="M198" i="16"/>
  <c r="M199" i="16"/>
  <c r="M200" i="16"/>
  <c r="M201" i="16"/>
  <c r="M202" i="16"/>
  <c r="M203" i="16"/>
  <c r="M204" i="16"/>
  <c r="M205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219" i="16"/>
  <c r="M220" i="16"/>
  <c r="M221" i="16"/>
  <c r="M222" i="16"/>
  <c r="M223" i="16"/>
  <c r="M224" i="16"/>
  <c r="M225" i="16"/>
  <c r="M226" i="16"/>
  <c r="M227" i="16"/>
  <c r="M228" i="16"/>
  <c r="M229" i="16"/>
  <c r="M230" i="16"/>
  <c r="M231" i="16"/>
  <c r="M232" i="16"/>
  <c r="M233" i="16"/>
  <c r="M234" i="16"/>
  <c r="M235" i="16"/>
  <c r="M236" i="16"/>
  <c r="M237" i="16"/>
  <c r="M238" i="16"/>
  <c r="M239" i="16"/>
  <c r="M240" i="16"/>
  <c r="M241" i="16"/>
  <c r="M242" i="16"/>
  <c r="M243" i="16"/>
  <c r="M244" i="16"/>
  <c r="M245" i="16"/>
  <c r="M246" i="16"/>
  <c r="M247" i="16"/>
  <c r="M248" i="16"/>
  <c r="M249" i="16"/>
  <c r="M250" i="16"/>
  <c r="M251" i="16"/>
  <c r="M252" i="16"/>
  <c r="M253" i="16"/>
  <c r="M254" i="16"/>
  <c r="M255" i="16"/>
  <c r="M256" i="16"/>
  <c r="M257" i="16"/>
  <c r="M258" i="16"/>
  <c r="M259" i="16"/>
  <c r="M260" i="16"/>
  <c r="M261" i="16"/>
  <c r="M262" i="16"/>
  <c r="M263" i="16"/>
  <c r="M264" i="16"/>
  <c r="M265" i="16"/>
  <c r="M266" i="16"/>
  <c r="M267" i="16"/>
  <c r="M268" i="16"/>
  <c r="M269" i="16"/>
  <c r="M270" i="16"/>
  <c r="M271" i="16"/>
  <c r="M272" i="16"/>
  <c r="M273" i="16"/>
  <c r="M274" i="16"/>
  <c r="M275" i="16"/>
  <c r="M276" i="16"/>
  <c r="M277" i="16"/>
  <c r="M278" i="16"/>
  <c r="M279" i="16"/>
  <c r="M280" i="16"/>
  <c r="M281" i="16"/>
  <c r="M282" i="16"/>
  <c r="M283" i="16"/>
  <c r="M284" i="16"/>
  <c r="M285" i="16"/>
  <c r="M286" i="16"/>
  <c r="M287" i="16"/>
  <c r="M288" i="16"/>
  <c r="M289" i="16"/>
  <c r="M290" i="16"/>
  <c r="M291" i="16"/>
  <c r="M292" i="16"/>
  <c r="M293" i="16"/>
  <c r="M294" i="16"/>
  <c r="M295" i="16"/>
  <c r="M296" i="16"/>
  <c r="M297" i="16"/>
  <c r="M298" i="16"/>
  <c r="M299" i="16"/>
  <c r="M300" i="16"/>
  <c r="M301" i="16"/>
  <c r="M302" i="16"/>
  <c r="M303" i="16"/>
  <c r="M304" i="16"/>
  <c r="M305" i="16"/>
  <c r="M306" i="16"/>
  <c r="M307" i="16"/>
  <c r="M308" i="16"/>
  <c r="M309" i="16"/>
  <c r="M310" i="16"/>
  <c r="M311" i="16"/>
  <c r="M312" i="16"/>
  <c r="M313" i="16"/>
  <c r="M314" i="16"/>
  <c r="M315" i="16"/>
  <c r="M316" i="16"/>
  <c r="M317" i="16"/>
  <c r="M318" i="16"/>
  <c r="M319" i="16"/>
  <c r="M320" i="16"/>
  <c r="M321" i="16"/>
  <c r="M322" i="16"/>
  <c r="M323" i="16"/>
  <c r="M324" i="16"/>
  <c r="M325" i="16"/>
  <c r="M326" i="16"/>
  <c r="M327" i="16"/>
  <c r="M328" i="16"/>
  <c r="M329" i="16"/>
  <c r="M330" i="16"/>
  <c r="M331" i="16"/>
  <c r="M332" i="16"/>
  <c r="M333" i="16"/>
  <c r="M334" i="16"/>
  <c r="M335" i="16"/>
  <c r="M336" i="16"/>
  <c r="M337" i="16"/>
  <c r="M338" i="16"/>
  <c r="M339" i="16"/>
  <c r="M340" i="16"/>
  <c r="M341" i="16"/>
  <c r="M342" i="16"/>
  <c r="M343" i="16"/>
  <c r="M344" i="16"/>
  <c r="M345" i="16"/>
  <c r="M346" i="16"/>
  <c r="M347" i="16"/>
  <c r="M348" i="16"/>
  <c r="M349" i="16"/>
  <c r="M350" i="16"/>
  <c r="M351" i="16"/>
  <c r="M352" i="16"/>
  <c r="M353" i="16"/>
  <c r="M354" i="16"/>
  <c r="M355" i="16"/>
  <c r="M356" i="16"/>
  <c r="M357" i="16"/>
  <c r="M358" i="16"/>
  <c r="M359" i="16"/>
  <c r="M360" i="16"/>
  <c r="M361" i="16"/>
  <c r="M362" i="16"/>
  <c r="M363" i="16"/>
  <c r="M364" i="16"/>
  <c r="M365" i="16"/>
  <c r="M366" i="16"/>
  <c r="M367" i="16"/>
  <c r="M368" i="16"/>
  <c r="M369" i="16"/>
  <c r="M370" i="16"/>
  <c r="M371" i="16"/>
  <c r="M372" i="16"/>
  <c r="M373" i="16"/>
  <c r="M374" i="16"/>
  <c r="M375" i="16"/>
  <c r="M376" i="16"/>
  <c r="M377" i="16"/>
  <c r="M378" i="16"/>
  <c r="M379" i="16"/>
  <c r="M380" i="16"/>
  <c r="M381" i="16"/>
  <c r="M382" i="16"/>
  <c r="M383" i="16"/>
  <c r="M384" i="16"/>
  <c r="M385" i="16"/>
  <c r="M386" i="16"/>
  <c r="M387" i="16"/>
  <c r="M388" i="16"/>
  <c r="M389" i="16"/>
  <c r="M390" i="16"/>
  <c r="M391" i="16"/>
  <c r="M392" i="16"/>
  <c r="M393" i="16"/>
  <c r="M394" i="16"/>
  <c r="M395" i="16"/>
  <c r="M396" i="16"/>
  <c r="M397" i="16"/>
  <c r="M398" i="16"/>
  <c r="M399" i="16"/>
  <c r="M400" i="16"/>
  <c r="M401" i="16"/>
  <c r="M402" i="16"/>
  <c r="M403" i="16"/>
  <c r="M404" i="16"/>
  <c r="M405" i="16"/>
  <c r="M406" i="16"/>
  <c r="M407" i="16"/>
  <c r="M408" i="16"/>
  <c r="M409" i="16"/>
  <c r="M410" i="16"/>
  <c r="M411" i="16"/>
  <c r="M412" i="16"/>
  <c r="M413" i="16"/>
  <c r="M414" i="16"/>
  <c r="M415" i="16"/>
  <c r="M416" i="16"/>
  <c r="M417" i="16"/>
  <c r="M418" i="16"/>
  <c r="M419" i="16"/>
  <c r="M420" i="16"/>
  <c r="M421" i="16"/>
  <c r="M422" i="16"/>
  <c r="M423" i="16"/>
  <c r="M424" i="16"/>
  <c r="M425" i="16"/>
  <c r="M426" i="16"/>
  <c r="M427" i="16"/>
  <c r="M428" i="16"/>
  <c r="M429" i="16"/>
  <c r="M430" i="16"/>
  <c r="M431" i="16"/>
  <c r="M432" i="16"/>
  <c r="M433" i="16"/>
  <c r="M434" i="16"/>
  <c r="M435" i="16"/>
  <c r="M436" i="16"/>
  <c r="M437" i="16"/>
  <c r="M438" i="16"/>
  <c r="M439" i="16"/>
  <c r="M440" i="16"/>
  <c r="M441" i="16"/>
  <c r="M442" i="16"/>
  <c r="M443" i="16"/>
  <c r="M444" i="16"/>
  <c r="M445" i="16"/>
  <c r="M446" i="16"/>
  <c r="M447" i="16"/>
  <c r="M448" i="16"/>
  <c r="M449" i="16"/>
  <c r="M450" i="16"/>
  <c r="M451" i="16"/>
  <c r="M452" i="16"/>
  <c r="M453" i="16"/>
  <c r="M454" i="16"/>
  <c r="M455" i="16"/>
  <c r="M456" i="16"/>
  <c r="M457" i="16"/>
  <c r="M458" i="16"/>
  <c r="M459" i="16"/>
  <c r="M460" i="16"/>
  <c r="M461" i="16"/>
  <c r="M462" i="16"/>
  <c r="M463" i="16"/>
  <c r="M464" i="16"/>
  <c r="M465" i="16"/>
  <c r="M466" i="16"/>
  <c r="M467" i="16"/>
  <c r="M468" i="16"/>
  <c r="M469" i="16"/>
  <c r="M470" i="16"/>
  <c r="M471" i="16"/>
  <c r="M472" i="16"/>
  <c r="M473" i="16"/>
  <c r="M474" i="16"/>
  <c r="M475" i="16"/>
  <c r="M476" i="16"/>
  <c r="M477" i="16"/>
  <c r="M478" i="16"/>
  <c r="M479" i="16"/>
  <c r="M480" i="16"/>
  <c r="M481" i="16"/>
  <c r="M482" i="16"/>
  <c r="M483" i="16"/>
  <c r="M484" i="16"/>
  <c r="M485" i="16"/>
  <c r="M486" i="16"/>
  <c r="M487" i="16"/>
  <c r="M488" i="16"/>
  <c r="M489" i="16"/>
  <c r="M490" i="16"/>
  <c r="M491" i="16"/>
  <c r="M492" i="16"/>
  <c r="M493" i="16"/>
  <c r="M494" i="16"/>
  <c r="M495" i="16"/>
  <c r="M496" i="16"/>
  <c r="M497" i="16"/>
  <c r="M498" i="16"/>
  <c r="M499" i="16"/>
  <c r="M500" i="16"/>
  <c r="M501" i="16"/>
  <c r="M502" i="16"/>
  <c r="M503" i="16"/>
  <c r="M504" i="16"/>
  <c r="M505" i="16"/>
  <c r="M506" i="16"/>
  <c r="M507" i="16"/>
  <c r="M508" i="16"/>
  <c r="M509" i="16"/>
  <c r="M510" i="16"/>
  <c r="M511" i="16"/>
  <c r="M512" i="16"/>
  <c r="M513" i="16"/>
  <c r="M514" i="16"/>
  <c r="M515" i="16"/>
  <c r="M516" i="16"/>
  <c r="M517" i="16"/>
  <c r="M518" i="16"/>
  <c r="M519" i="16"/>
  <c r="M520" i="16"/>
  <c r="M521" i="16"/>
  <c r="M522" i="16"/>
  <c r="M523" i="16"/>
  <c r="M524" i="16"/>
  <c r="M525" i="16"/>
  <c r="M526" i="16"/>
  <c r="M527" i="16"/>
  <c r="M528" i="16"/>
  <c r="M529" i="16"/>
  <c r="M530" i="16"/>
  <c r="M531" i="16"/>
  <c r="M532" i="16"/>
  <c r="M533" i="16"/>
  <c r="M534" i="16"/>
  <c r="M535" i="16"/>
  <c r="M536" i="16"/>
  <c r="M537" i="16"/>
  <c r="M538" i="16"/>
  <c r="M539" i="16"/>
  <c r="M540" i="16"/>
  <c r="M541" i="16"/>
  <c r="M542" i="16"/>
  <c r="M543" i="16"/>
  <c r="M544" i="16"/>
  <c r="M545" i="16"/>
  <c r="M546" i="16"/>
  <c r="M547" i="16"/>
  <c r="M548" i="16"/>
  <c r="M549" i="16"/>
  <c r="M550" i="16"/>
  <c r="M551" i="16"/>
  <c r="M552" i="16"/>
  <c r="M553" i="16"/>
  <c r="M554" i="16"/>
  <c r="M555" i="16"/>
  <c r="M556" i="16"/>
  <c r="M557" i="16"/>
  <c r="M558" i="16"/>
  <c r="M559" i="16"/>
  <c r="M560" i="16"/>
  <c r="M561" i="16"/>
  <c r="M562" i="16"/>
  <c r="M563" i="16"/>
  <c r="L2" i="16"/>
  <c r="L3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8" i="16"/>
  <c r="L189" i="16"/>
  <c r="L190" i="16"/>
  <c r="L191" i="16"/>
  <c r="L192" i="16"/>
  <c r="L193" i="16"/>
  <c r="L194" i="16"/>
  <c r="L195" i="16"/>
  <c r="L196" i="16"/>
  <c r="L197" i="16"/>
  <c r="L198" i="16"/>
  <c r="L199" i="16"/>
  <c r="L200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L234" i="16"/>
  <c r="L235" i="16"/>
  <c r="L236" i="16"/>
  <c r="L237" i="16"/>
  <c r="L238" i="16"/>
  <c r="L239" i="16"/>
  <c r="L240" i="16"/>
  <c r="L241" i="16"/>
  <c r="L242" i="16"/>
  <c r="L243" i="16"/>
  <c r="L244" i="16"/>
  <c r="L245" i="16"/>
  <c r="L246" i="16"/>
  <c r="L247" i="16"/>
  <c r="L248" i="16"/>
  <c r="L249" i="16"/>
  <c r="L250" i="16"/>
  <c r="L251" i="16"/>
  <c r="L252" i="16"/>
  <c r="L253" i="16"/>
  <c r="L254" i="16"/>
  <c r="L255" i="16"/>
  <c r="L256" i="16"/>
  <c r="L257" i="16"/>
  <c r="L258" i="16"/>
  <c r="L259" i="16"/>
  <c r="L260" i="16"/>
  <c r="L261" i="16"/>
  <c r="L262" i="16"/>
  <c r="L263" i="16"/>
  <c r="L264" i="16"/>
  <c r="L265" i="16"/>
  <c r="L266" i="16"/>
  <c r="L267" i="16"/>
  <c r="L268" i="16"/>
  <c r="L269" i="16"/>
  <c r="L270" i="16"/>
  <c r="L271" i="16"/>
  <c r="L272" i="16"/>
  <c r="L273" i="16"/>
  <c r="L274" i="16"/>
  <c r="L275" i="16"/>
  <c r="L276" i="16"/>
  <c r="L277" i="16"/>
  <c r="L278" i="16"/>
  <c r="L279" i="16"/>
  <c r="L280" i="16"/>
  <c r="L281" i="16"/>
  <c r="L282" i="16"/>
  <c r="L283" i="16"/>
  <c r="L284" i="16"/>
  <c r="L285" i="16"/>
  <c r="L286" i="16"/>
  <c r="L287" i="16"/>
  <c r="L288" i="16"/>
  <c r="L289" i="16"/>
  <c r="L290" i="16"/>
  <c r="L291" i="16"/>
  <c r="L292" i="16"/>
  <c r="L293" i="16"/>
  <c r="L294" i="16"/>
  <c r="L295" i="16"/>
  <c r="L296" i="16"/>
  <c r="L297" i="16"/>
  <c r="L298" i="16"/>
  <c r="L299" i="16"/>
  <c r="L300" i="16"/>
  <c r="L301" i="16"/>
  <c r="L302" i="16"/>
  <c r="L303" i="16"/>
  <c r="L304" i="16"/>
  <c r="L305" i="16"/>
  <c r="L306" i="16"/>
  <c r="L307" i="16"/>
  <c r="L308" i="16"/>
  <c r="L309" i="16"/>
  <c r="L310" i="16"/>
  <c r="L311" i="16"/>
  <c r="L312" i="16"/>
  <c r="L313" i="16"/>
  <c r="L314" i="16"/>
  <c r="L315" i="16"/>
  <c r="L316" i="16"/>
  <c r="L317" i="16"/>
  <c r="L318" i="16"/>
  <c r="L319" i="16"/>
  <c r="L320" i="16"/>
  <c r="L321" i="16"/>
  <c r="L322" i="16"/>
  <c r="L323" i="16"/>
  <c r="L324" i="16"/>
  <c r="L325" i="16"/>
  <c r="L326" i="16"/>
  <c r="L327" i="16"/>
  <c r="L328" i="16"/>
  <c r="L329" i="16"/>
  <c r="L330" i="16"/>
  <c r="L331" i="16"/>
  <c r="L332" i="16"/>
  <c r="L333" i="16"/>
  <c r="L334" i="16"/>
  <c r="L335" i="16"/>
  <c r="L336" i="16"/>
  <c r="L337" i="16"/>
  <c r="L338" i="16"/>
  <c r="L339" i="16"/>
  <c r="L340" i="16"/>
  <c r="L341" i="16"/>
  <c r="L342" i="16"/>
  <c r="L343" i="16"/>
  <c r="L344" i="16"/>
  <c r="L345" i="16"/>
  <c r="L346" i="16"/>
  <c r="L347" i="16"/>
  <c r="L348" i="16"/>
  <c r="L349" i="16"/>
  <c r="L350" i="16"/>
  <c r="L351" i="16"/>
  <c r="L352" i="16"/>
  <c r="L353" i="16"/>
  <c r="L354" i="16"/>
  <c r="L355" i="16"/>
  <c r="L356" i="16"/>
  <c r="L357" i="16"/>
  <c r="L358" i="16"/>
  <c r="L359" i="16"/>
  <c r="L360" i="16"/>
  <c r="L361" i="16"/>
  <c r="L362" i="16"/>
  <c r="L363" i="16"/>
  <c r="L364" i="16"/>
  <c r="L365" i="16"/>
  <c r="L366" i="16"/>
  <c r="L367" i="16"/>
  <c r="L368" i="16"/>
  <c r="L369" i="16"/>
  <c r="L370" i="16"/>
  <c r="L371" i="16"/>
  <c r="L372" i="16"/>
  <c r="L373" i="16"/>
  <c r="L374" i="16"/>
  <c r="L375" i="16"/>
  <c r="L376" i="16"/>
  <c r="L377" i="16"/>
  <c r="L378" i="16"/>
  <c r="L379" i="16"/>
  <c r="L380" i="16"/>
  <c r="L381" i="16"/>
  <c r="L382" i="16"/>
  <c r="L383" i="16"/>
  <c r="L384" i="16"/>
  <c r="L385" i="16"/>
  <c r="L386" i="16"/>
  <c r="L387" i="16"/>
  <c r="L388" i="16"/>
  <c r="L389" i="16"/>
  <c r="L390" i="16"/>
  <c r="L391" i="16"/>
  <c r="L392" i="16"/>
  <c r="L393" i="16"/>
  <c r="L394" i="16"/>
  <c r="L395" i="16"/>
  <c r="L396" i="16"/>
  <c r="L397" i="16"/>
  <c r="L398" i="16"/>
  <c r="L399" i="16"/>
  <c r="L400" i="16"/>
  <c r="L401" i="16"/>
  <c r="L402" i="16"/>
  <c r="L403" i="16"/>
  <c r="L404" i="16"/>
  <c r="L405" i="16"/>
  <c r="L406" i="16"/>
  <c r="L407" i="16"/>
  <c r="L408" i="16"/>
  <c r="L409" i="16"/>
  <c r="L410" i="16"/>
  <c r="L411" i="16"/>
  <c r="L412" i="16"/>
  <c r="L413" i="16"/>
  <c r="L414" i="16"/>
  <c r="L415" i="16"/>
  <c r="L416" i="16"/>
  <c r="L417" i="16"/>
  <c r="L418" i="16"/>
  <c r="L419" i="16"/>
  <c r="L420" i="16"/>
  <c r="L421" i="16"/>
  <c r="L422" i="16"/>
  <c r="L423" i="16"/>
  <c r="L424" i="16"/>
  <c r="L425" i="16"/>
  <c r="L426" i="16"/>
  <c r="L427" i="16"/>
  <c r="L428" i="16"/>
  <c r="L429" i="16"/>
  <c r="L430" i="16"/>
  <c r="L431" i="16"/>
  <c r="L432" i="16"/>
  <c r="L433" i="16"/>
  <c r="L434" i="16"/>
  <c r="L435" i="16"/>
  <c r="L436" i="16"/>
  <c r="L437" i="16"/>
  <c r="L438" i="16"/>
  <c r="L439" i="16"/>
  <c r="L440" i="16"/>
  <c r="L441" i="16"/>
  <c r="L442" i="16"/>
  <c r="L443" i="16"/>
  <c r="L444" i="16"/>
  <c r="L445" i="16"/>
  <c r="L446" i="16"/>
  <c r="L447" i="16"/>
  <c r="L448" i="16"/>
  <c r="L449" i="16"/>
  <c r="L450" i="16"/>
  <c r="L451" i="16"/>
  <c r="L452" i="16"/>
  <c r="L453" i="16"/>
  <c r="L454" i="16"/>
  <c r="L455" i="16"/>
  <c r="L456" i="16"/>
  <c r="L457" i="16"/>
  <c r="L458" i="16"/>
  <c r="L459" i="16"/>
  <c r="L460" i="16"/>
  <c r="L461" i="16"/>
  <c r="L462" i="16"/>
  <c r="L463" i="16"/>
  <c r="L464" i="16"/>
  <c r="L465" i="16"/>
  <c r="L466" i="16"/>
  <c r="L467" i="16"/>
  <c r="L468" i="16"/>
  <c r="L469" i="16"/>
  <c r="L470" i="16"/>
  <c r="L471" i="16"/>
  <c r="L472" i="16"/>
  <c r="L473" i="16"/>
  <c r="L474" i="16"/>
  <c r="L475" i="16"/>
  <c r="L476" i="16"/>
  <c r="L477" i="16"/>
  <c r="L478" i="16"/>
  <c r="L479" i="16"/>
  <c r="L480" i="16"/>
  <c r="L481" i="16"/>
  <c r="L482" i="16"/>
  <c r="L483" i="16"/>
  <c r="L484" i="16"/>
  <c r="L485" i="16"/>
  <c r="L486" i="16"/>
  <c r="L487" i="16"/>
  <c r="L488" i="16"/>
  <c r="L489" i="16"/>
  <c r="L490" i="16"/>
  <c r="L491" i="16"/>
  <c r="L492" i="16"/>
  <c r="L493" i="16"/>
  <c r="L494" i="16"/>
  <c r="L495" i="16"/>
  <c r="L496" i="16"/>
  <c r="L497" i="16"/>
  <c r="L498" i="16"/>
  <c r="L499" i="16"/>
  <c r="L500" i="16"/>
  <c r="L501" i="16"/>
  <c r="L502" i="16"/>
  <c r="L503" i="16"/>
  <c r="L504" i="16"/>
  <c r="L505" i="16"/>
  <c r="L506" i="16"/>
  <c r="L507" i="16"/>
  <c r="L508" i="16"/>
  <c r="L509" i="16"/>
  <c r="L510" i="16"/>
  <c r="L511" i="16"/>
  <c r="L512" i="16"/>
  <c r="L513" i="16"/>
  <c r="L514" i="16"/>
  <c r="L515" i="16"/>
  <c r="L516" i="16"/>
  <c r="L517" i="16"/>
  <c r="L518" i="16"/>
  <c r="L519" i="16"/>
  <c r="L520" i="16"/>
  <c r="L521" i="16"/>
  <c r="L522" i="16"/>
  <c r="L523" i="16"/>
  <c r="L524" i="16"/>
  <c r="L525" i="16"/>
  <c r="L526" i="16"/>
  <c r="L527" i="16"/>
  <c r="L528" i="16"/>
  <c r="L529" i="16"/>
  <c r="L530" i="16"/>
  <c r="L531" i="16"/>
  <c r="L532" i="16"/>
  <c r="L533" i="16"/>
  <c r="L534" i="16"/>
  <c r="L535" i="16"/>
  <c r="L536" i="16"/>
  <c r="L537" i="16"/>
  <c r="L538" i="16"/>
  <c r="L539" i="16"/>
  <c r="L540" i="16"/>
  <c r="L541" i="16"/>
  <c r="L542" i="16"/>
  <c r="L543" i="16"/>
  <c r="L544" i="16"/>
  <c r="L545" i="16"/>
  <c r="L546" i="16"/>
  <c r="L547" i="16"/>
  <c r="L548" i="16"/>
  <c r="L549" i="16"/>
  <c r="L550" i="16"/>
  <c r="L551" i="16"/>
  <c r="L552" i="16"/>
  <c r="L553" i="16"/>
  <c r="L554" i="16"/>
  <c r="L555" i="16"/>
  <c r="L556" i="16"/>
  <c r="L557" i="16"/>
  <c r="L558" i="16"/>
  <c r="L559" i="16"/>
  <c r="L560" i="16"/>
  <c r="L561" i="16"/>
  <c r="L562" i="16"/>
  <c r="L563" i="16"/>
  <c r="K2" i="16"/>
  <c r="K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K203" i="16"/>
  <c r="K204" i="16"/>
  <c r="K205" i="16"/>
  <c r="K206" i="16"/>
  <c r="K207" i="16"/>
  <c r="K208" i="16"/>
  <c r="K209" i="16"/>
  <c r="K210" i="16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47" i="16"/>
  <c r="K248" i="16"/>
  <c r="K249" i="16"/>
  <c r="K250" i="16"/>
  <c r="K251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64" i="16"/>
  <c r="K265" i="16"/>
  <c r="K266" i="16"/>
  <c r="K267" i="16"/>
  <c r="K268" i="16"/>
  <c r="K269" i="16"/>
  <c r="K270" i="16"/>
  <c r="K271" i="16"/>
  <c r="K272" i="16"/>
  <c r="K273" i="16"/>
  <c r="K274" i="16"/>
  <c r="K275" i="16"/>
  <c r="K276" i="16"/>
  <c r="K277" i="16"/>
  <c r="K278" i="16"/>
  <c r="K279" i="16"/>
  <c r="K280" i="16"/>
  <c r="K281" i="16"/>
  <c r="K282" i="16"/>
  <c r="K283" i="16"/>
  <c r="K284" i="16"/>
  <c r="K285" i="16"/>
  <c r="K286" i="16"/>
  <c r="K287" i="16"/>
  <c r="K288" i="16"/>
  <c r="K289" i="16"/>
  <c r="K290" i="16"/>
  <c r="K291" i="16"/>
  <c r="K292" i="16"/>
  <c r="K293" i="16"/>
  <c r="K294" i="16"/>
  <c r="K295" i="16"/>
  <c r="K296" i="16"/>
  <c r="K297" i="16"/>
  <c r="K298" i="16"/>
  <c r="K299" i="16"/>
  <c r="K300" i="16"/>
  <c r="K301" i="16"/>
  <c r="K302" i="16"/>
  <c r="K303" i="16"/>
  <c r="K304" i="16"/>
  <c r="K305" i="16"/>
  <c r="K306" i="16"/>
  <c r="K307" i="16"/>
  <c r="K308" i="16"/>
  <c r="K309" i="16"/>
  <c r="K310" i="16"/>
  <c r="K311" i="16"/>
  <c r="K312" i="16"/>
  <c r="K313" i="16"/>
  <c r="K314" i="16"/>
  <c r="K315" i="16"/>
  <c r="K316" i="16"/>
  <c r="K317" i="16"/>
  <c r="K318" i="16"/>
  <c r="K319" i="16"/>
  <c r="K320" i="16"/>
  <c r="K321" i="16"/>
  <c r="K322" i="16"/>
  <c r="K323" i="16"/>
  <c r="K324" i="16"/>
  <c r="K325" i="16"/>
  <c r="K326" i="16"/>
  <c r="K327" i="16"/>
  <c r="K328" i="16"/>
  <c r="K329" i="16"/>
  <c r="K330" i="16"/>
  <c r="K331" i="16"/>
  <c r="K332" i="16"/>
  <c r="K333" i="16"/>
  <c r="K334" i="16"/>
  <c r="K335" i="16"/>
  <c r="K336" i="16"/>
  <c r="K337" i="16"/>
  <c r="K338" i="16"/>
  <c r="K339" i="16"/>
  <c r="K340" i="16"/>
  <c r="K341" i="16"/>
  <c r="K342" i="16"/>
  <c r="K343" i="16"/>
  <c r="K344" i="16"/>
  <c r="K345" i="16"/>
  <c r="K346" i="16"/>
  <c r="K347" i="16"/>
  <c r="K348" i="16"/>
  <c r="K349" i="16"/>
  <c r="K350" i="16"/>
  <c r="K351" i="16"/>
  <c r="K352" i="16"/>
  <c r="K353" i="16"/>
  <c r="K354" i="16"/>
  <c r="K355" i="16"/>
  <c r="K356" i="16"/>
  <c r="K357" i="16"/>
  <c r="K358" i="16"/>
  <c r="K359" i="16"/>
  <c r="K360" i="16"/>
  <c r="K361" i="16"/>
  <c r="K362" i="16"/>
  <c r="K363" i="16"/>
  <c r="K364" i="16"/>
  <c r="K365" i="16"/>
  <c r="K366" i="16"/>
  <c r="K367" i="16"/>
  <c r="K368" i="16"/>
  <c r="K369" i="16"/>
  <c r="K370" i="16"/>
  <c r="K371" i="16"/>
  <c r="K372" i="16"/>
  <c r="K373" i="16"/>
  <c r="K374" i="16"/>
  <c r="K375" i="16"/>
  <c r="K376" i="16"/>
  <c r="K377" i="16"/>
  <c r="K378" i="16"/>
  <c r="K379" i="16"/>
  <c r="K380" i="16"/>
  <c r="K381" i="16"/>
  <c r="K382" i="16"/>
  <c r="K383" i="16"/>
  <c r="K384" i="16"/>
  <c r="K385" i="16"/>
  <c r="K386" i="16"/>
  <c r="K387" i="16"/>
  <c r="K388" i="16"/>
  <c r="K389" i="16"/>
  <c r="K390" i="16"/>
  <c r="K391" i="16"/>
  <c r="K392" i="16"/>
  <c r="K393" i="16"/>
  <c r="K394" i="16"/>
  <c r="K395" i="16"/>
  <c r="K396" i="16"/>
  <c r="K397" i="16"/>
  <c r="K398" i="16"/>
  <c r="K399" i="16"/>
  <c r="K400" i="16"/>
  <c r="K401" i="16"/>
  <c r="K402" i="16"/>
  <c r="K403" i="16"/>
  <c r="K404" i="16"/>
  <c r="K405" i="16"/>
  <c r="K406" i="16"/>
  <c r="K407" i="16"/>
  <c r="K408" i="16"/>
  <c r="K409" i="16"/>
  <c r="K410" i="16"/>
  <c r="K411" i="16"/>
  <c r="K412" i="16"/>
  <c r="K413" i="16"/>
  <c r="K414" i="16"/>
  <c r="K415" i="16"/>
  <c r="K416" i="16"/>
  <c r="K417" i="16"/>
  <c r="K418" i="16"/>
  <c r="K419" i="16"/>
  <c r="K420" i="16"/>
  <c r="K421" i="16"/>
  <c r="K422" i="16"/>
  <c r="K423" i="16"/>
  <c r="K424" i="16"/>
  <c r="K425" i="16"/>
  <c r="K426" i="16"/>
  <c r="K427" i="16"/>
  <c r="K428" i="16"/>
  <c r="K429" i="16"/>
  <c r="K430" i="16"/>
  <c r="K431" i="16"/>
  <c r="K432" i="16"/>
  <c r="K433" i="16"/>
  <c r="K434" i="16"/>
  <c r="K435" i="16"/>
  <c r="K436" i="16"/>
  <c r="K437" i="16"/>
  <c r="K438" i="16"/>
  <c r="K439" i="16"/>
  <c r="K440" i="16"/>
  <c r="K441" i="16"/>
  <c r="K442" i="16"/>
  <c r="K443" i="16"/>
  <c r="K444" i="16"/>
  <c r="K445" i="16"/>
  <c r="K446" i="16"/>
  <c r="K447" i="16"/>
  <c r="K448" i="16"/>
  <c r="K449" i="16"/>
  <c r="K450" i="16"/>
  <c r="K451" i="16"/>
  <c r="K452" i="16"/>
  <c r="K453" i="16"/>
  <c r="K454" i="16"/>
  <c r="K455" i="16"/>
  <c r="K456" i="16"/>
  <c r="K457" i="16"/>
  <c r="K458" i="16"/>
  <c r="K459" i="16"/>
  <c r="K460" i="16"/>
  <c r="K461" i="16"/>
  <c r="K462" i="16"/>
  <c r="K463" i="16"/>
  <c r="K464" i="16"/>
  <c r="K465" i="16"/>
  <c r="K466" i="16"/>
  <c r="K467" i="16"/>
  <c r="K468" i="16"/>
  <c r="K469" i="16"/>
  <c r="K470" i="16"/>
  <c r="K471" i="16"/>
  <c r="K472" i="16"/>
  <c r="K473" i="16"/>
  <c r="K474" i="16"/>
  <c r="K475" i="16"/>
  <c r="K476" i="16"/>
  <c r="K477" i="16"/>
  <c r="K478" i="16"/>
  <c r="K479" i="16"/>
  <c r="K480" i="16"/>
  <c r="K481" i="16"/>
  <c r="K482" i="16"/>
  <c r="K483" i="16"/>
  <c r="K484" i="16"/>
  <c r="K485" i="16"/>
  <c r="K486" i="16"/>
  <c r="K487" i="16"/>
  <c r="K488" i="16"/>
  <c r="K489" i="16"/>
  <c r="K490" i="16"/>
  <c r="K491" i="16"/>
  <c r="K492" i="16"/>
  <c r="K493" i="16"/>
  <c r="K494" i="16"/>
  <c r="K495" i="16"/>
  <c r="K496" i="16"/>
  <c r="K497" i="16"/>
  <c r="K498" i="16"/>
  <c r="K499" i="16"/>
  <c r="K500" i="16"/>
  <c r="K501" i="16"/>
  <c r="K502" i="16"/>
  <c r="K503" i="16"/>
  <c r="K504" i="16"/>
  <c r="K505" i="16"/>
  <c r="K506" i="16"/>
  <c r="K507" i="16"/>
  <c r="K508" i="16"/>
  <c r="K509" i="16"/>
  <c r="K510" i="16"/>
  <c r="K511" i="16"/>
  <c r="K512" i="16"/>
  <c r="K513" i="16"/>
  <c r="K514" i="16"/>
  <c r="K515" i="16"/>
  <c r="K516" i="16"/>
  <c r="K517" i="16"/>
  <c r="K518" i="16"/>
  <c r="K519" i="16"/>
  <c r="K520" i="16"/>
  <c r="K521" i="16"/>
  <c r="K522" i="16"/>
  <c r="K523" i="16"/>
  <c r="K524" i="16"/>
  <c r="K525" i="16"/>
  <c r="K526" i="16"/>
  <c r="K527" i="16"/>
  <c r="K528" i="16"/>
  <c r="K529" i="16"/>
  <c r="K530" i="16"/>
  <c r="K531" i="16"/>
  <c r="K532" i="16"/>
  <c r="K533" i="16"/>
  <c r="K534" i="16"/>
  <c r="K535" i="16"/>
  <c r="K536" i="16"/>
  <c r="K537" i="16"/>
  <c r="K538" i="16"/>
  <c r="K539" i="16"/>
  <c r="K540" i="16"/>
  <c r="K541" i="16"/>
  <c r="K542" i="16"/>
  <c r="K543" i="16"/>
  <c r="K544" i="16"/>
  <c r="K545" i="16"/>
  <c r="K546" i="16"/>
  <c r="K547" i="16"/>
  <c r="K548" i="16"/>
  <c r="K549" i="16"/>
  <c r="K550" i="16"/>
  <c r="K551" i="16"/>
  <c r="K552" i="16"/>
  <c r="K553" i="16"/>
  <c r="K554" i="16"/>
  <c r="K555" i="16"/>
  <c r="K556" i="16"/>
  <c r="K557" i="16"/>
  <c r="K558" i="16"/>
  <c r="K559" i="16"/>
  <c r="K560" i="16"/>
  <c r="K561" i="16"/>
  <c r="K562" i="16"/>
  <c r="K563" i="16"/>
  <c r="J2" i="16"/>
  <c r="J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5" i="16"/>
  <c r="J196" i="16"/>
  <c r="J197" i="16"/>
  <c r="J198" i="16"/>
  <c r="J199" i="16"/>
  <c r="J200" i="16"/>
  <c r="J201" i="16"/>
  <c r="J202" i="16"/>
  <c r="J203" i="16"/>
  <c r="J204" i="16"/>
  <c r="J205" i="16"/>
  <c r="J206" i="16"/>
  <c r="J207" i="16"/>
  <c r="J208" i="16"/>
  <c r="J209" i="16"/>
  <c r="J210" i="16"/>
  <c r="J211" i="16"/>
  <c r="J212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J234" i="16"/>
  <c r="J235" i="16"/>
  <c r="J236" i="16"/>
  <c r="J237" i="16"/>
  <c r="J238" i="16"/>
  <c r="J239" i="16"/>
  <c r="J240" i="16"/>
  <c r="J241" i="16"/>
  <c r="J242" i="16"/>
  <c r="J243" i="16"/>
  <c r="J244" i="16"/>
  <c r="J245" i="16"/>
  <c r="J246" i="16"/>
  <c r="J247" i="16"/>
  <c r="J248" i="16"/>
  <c r="J249" i="16"/>
  <c r="J250" i="16"/>
  <c r="J251" i="16"/>
  <c r="J252" i="16"/>
  <c r="J253" i="16"/>
  <c r="J254" i="16"/>
  <c r="J255" i="16"/>
  <c r="J256" i="16"/>
  <c r="J257" i="16"/>
  <c r="J258" i="16"/>
  <c r="J259" i="16"/>
  <c r="J260" i="16"/>
  <c r="J261" i="16"/>
  <c r="J262" i="16"/>
  <c r="J263" i="16"/>
  <c r="J264" i="16"/>
  <c r="J265" i="16"/>
  <c r="J266" i="16"/>
  <c r="J267" i="16"/>
  <c r="J268" i="16"/>
  <c r="J269" i="16"/>
  <c r="J270" i="16"/>
  <c r="J271" i="16"/>
  <c r="J272" i="16"/>
  <c r="J273" i="16"/>
  <c r="J274" i="16"/>
  <c r="J275" i="16"/>
  <c r="J276" i="16"/>
  <c r="J277" i="16"/>
  <c r="J278" i="16"/>
  <c r="J279" i="16"/>
  <c r="J280" i="16"/>
  <c r="J281" i="16"/>
  <c r="J282" i="16"/>
  <c r="J283" i="16"/>
  <c r="J284" i="16"/>
  <c r="J285" i="16"/>
  <c r="J286" i="16"/>
  <c r="J287" i="16"/>
  <c r="J288" i="16"/>
  <c r="J289" i="16"/>
  <c r="J290" i="16"/>
  <c r="J291" i="16"/>
  <c r="J292" i="16"/>
  <c r="J293" i="16"/>
  <c r="J294" i="16"/>
  <c r="J295" i="16"/>
  <c r="J296" i="16"/>
  <c r="J297" i="16"/>
  <c r="J298" i="16"/>
  <c r="J299" i="16"/>
  <c r="J300" i="16"/>
  <c r="J301" i="16"/>
  <c r="J302" i="16"/>
  <c r="J303" i="16"/>
  <c r="J304" i="16"/>
  <c r="J305" i="16"/>
  <c r="J306" i="16"/>
  <c r="J307" i="16"/>
  <c r="J308" i="16"/>
  <c r="J309" i="16"/>
  <c r="J310" i="16"/>
  <c r="J311" i="16"/>
  <c r="J312" i="16"/>
  <c r="J313" i="16"/>
  <c r="J314" i="16"/>
  <c r="J315" i="16"/>
  <c r="J316" i="16"/>
  <c r="J317" i="16"/>
  <c r="J318" i="16"/>
  <c r="J319" i="16"/>
  <c r="J320" i="16"/>
  <c r="J321" i="16"/>
  <c r="J322" i="16"/>
  <c r="J323" i="16"/>
  <c r="J324" i="16"/>
  <c r="J325" i="16"/>
  <c r="J326" i="16"/>
  <c r="J327" i="16"/>
  <c r="J328" i="16"/>
  <c r="J329" i="16"/>
  <c r="J330" i="16"/>
  <c r="J331" i="16"/>
  <c r="J332" i="16"/>
  <c r="J333" i="16"/>
  <c r="J334" i="16"/>
  <c r="J335" i="16"/>
  <c r="J336" i="16"/>
  <c r="J337" i="16"/>
  <c r="J338" i="16"/>
  <c r="J339" i="16"/>
  <c r="J340" i="16"/>
  <c r="J341" i="16"/>
  <c r="J342" i="16"/>
  <c r="J343" i="16"/>
  <c r="J344" i="16"/>
  <c r="J345" i="16"/>
  <c r="J346" i="16"/>
  <c r="J347" i="16"/>
  <c r="J348" i="16"/>
  <c r="J349" i="16"/>
  <c r="J350" i="16"/>
  <c r="J351" i="16"/>
  <c r="J352" i="16"/>
  <c r="J353" i="16"/>
  <c r="J354" i="16"/>
  <c r="J355" i="16"/>
  <c r="J356" i="16"/>
  <c r="J357" i="16"/>
  <c r="J358" i="16"/>
  <c r="J359" i="16"/>
  <c r="J360" i="16"/>
  <c r="J361" i="16"/>
  <c r="J362" i="16"/>
  <c r="J363" i="16"/>
  <c r="J364" i="16"/>
  <c r="J365" i="16"/>
  <c r="J366" i="16"/>
  <c r="J367" i="16"/>
  <c r="J368" i="16"/>
  <c r="J369" i="16"/>
  <c r="J370" i="16"/>
  <c r="J371" i="16"/>
  <c r="J372" i="16"/>
  <c r="J373" i="16"/>
  <c r="J374" i="16"/>
  <c r="J375" i="16"/>
  <c r="J376" i="16"/>
  <c r="J377" i="16"/>
  <c r="J378" i="16"/>
  <c r="J379" i="16"/>
  <c r="J380" i="16"/>
  <c r="J381" i="16"/>
  <c r="J382" i="16"/>
  <c r="J383" i="16"/>
  <c r="J384" i="16"/>
  <c r="J385" i="16"/>
  <c r="J386" i="16"/>
  <c r="J387" i="16"/>
  <c r="J388" i="16"/>
  <c r="J389" i="16"/>
  <c r="J390" i="16"/>
  <c r="J391" i="16"/>
  <c r="J392" i="16"/>
  <c r="J393" i="16"/>
  <c r="J394" i="16"/>
  <c r="J395" i="16"/>
  <c r="J396" i="16"/>
  <c r="J397" i="16"/>
  <c r="J398" i="16"/>
  <c r="J399" i="16"/>
  <c r="J400" i="16"/>
  <c r="J401" i="16"/>
  <c r="J402" i="16"/>
  <c r="J403" i="16"/>
  <c r="J404" i="16"/>
  <c r="J405" i="16"/>
  <c r="J406" i="16"/>
  <c r="J407" i="16"/>
  <c r="J408" i="16"/>
  <c r="J409" i="16"/>
  <c r="J410" i="16"/>
  <c r="J411" i="16"/>
  <c r="J412" i="16"/>
  <c r="J413" i="16"/>
  <c r="J414" i="16"/>
  <c r="J415" i="16"/>
  <c r="J416" i="16"/>
  <c r="J417" i="16"/>
  <c r="J418" i="16"/>
  <c r="J419" i="16"/>
  <c r="J420" i="16"/>
  <c r="J421" i="16"/>
  <c r="J422" i="16"/>
  <c r="J423" i="16"/>
  <c r="J424" i="16"/>
  <c r="J425" i="16"/>
  <c r="J426" i="16"/>
  <c r="J427" i="16"/>
  <c r="J428" i="16"/>
  <c r="J429" i="16"/>
  <c r="J430" i="16"/>
  <c r="J431" i="16"/>
  <c r="J432" i="16"/>
  <c r="J433" i="16"/>
  <c r="J434" i="16"/>
  <c r="J435" i="16"/>
  <c r="J436" i="16"/>
  <c r="J437" i="16"/>
  <c r="J438" i="16"/>
  <c r="J439" i="16"/>
  <c r="J440" i="16"/>
  <c r="J441" i="16"/>
  <c r="J442" i="16"/>
  <c r="J443" i="16"/>
  <c r="J444" i="16"/>
  <c r="J445" i="16"/>
  <c r="J446" i="16"/>
  <c r="J447" i="16"/>
  <c r="J448" i="16"/>
  <c r="J449" i="16"/>
  <c r="J450" i="16"/>
  <c r="J451" i="16"/>
  <c r="J452" i="16"/>
  <c r="J453" i="16"/>
  <c r="J454" i="16"/>
  <c r="J455" i="16"/>
  <c r="J456" i="16"/>
  <c r="J457" i="16"/>
  <c r="J458" i="16"/>
  <c r="J459" i="16"/>
  <c r="J460" i="16"/>
  <c r="J461" i="16"/>
  <c r="J462" i="16"/>
  <c r="J463" i="16"/>
  <c r="J464" i="16"/>
  <c r="J465" i="16"/>
  <c r="J466" i="16"/>
  <c r="J467" i="16"/>
  <c r="J468" i="16"/>
  <c r="J469" i="16"/>
  <c r="J470" i="16"/>
  <c r="J471" i="16"/>
  <c r="J472" i="16"/>
  <c r="J473" i="16"/>
  <c r="J474" i="16"/>
  <c r="J475" i="16"/>
  <c r="J476" i="16"/>
  <c r="J477" i="16"/>
  <c r="J478" i="16"/>
  <c r="J479" i="16"/>
  <c r="J480" i="16"/>
  <c r="J481" i="16"/>
  <c r="J482" i="16"/>
  <c r="J483" i="16"/>
  <c r="J484" i="16"/>
  <c r="J485" i="16"/>
  <c r="J486" i="16"/>
  <c r="J487" i="16"/>
  <c r="J488" i="16"/>
  <c r="J489" i="16"/>
  <c r="J490" i="16"/>
  <c r="J491" i="16"/>
  <c r="J492" i="16"/>
  <c r="J493" i="16"/>
  <c r="J494" i="16"/>
  <c r="J495" i="16"/>
  <c r="J496" i="16"/>
  <c r="J497" i="16"/>
  <c r="J498" i="16"/>
  <c r="J499" i="16"/>
  <c r="J500" i="16"/>
  <c r="J501" i="16"/>
  <c r="J502" i="16"/>
  <c r="J503" i="16"/>
  <c r="J504" i="16"/>
  <c r="J505" i="16"/>
  <c r="J506" i="16"/>
  <c r="J507" i="16"/>
  <c r="J508" i="16"/>
  <c r="J509" i="16"/>
  <c r="J510" i="16"/>
  <c r="J511" i="16"/>
  <c r="J512" i="16"/>
  <c r="J513" i="16"/>
  <c r="J514" i="16"/>
  <c r="J515" i="16"/>
  <c r="J516" i="16"/>
  <c r="J517" i="16"/>
  <c r="J518" i="16"/>
  <c r="J519" i="16"/>
  <c r="J520" i="16"/>
  <c r="J521" i="16"/>
  <c r="J522" i="16"/>
  <c r="J523" i="16"/>
  <c r="J524" i="16"/>
  <c r="J525" i="16"/>
  <c r="J526" i="16"/>
  <c r="J527" i="16"/>
  <c r="J528" i="16"/>
  <c r="J529" i="16"/>
  <c r="J530" i="16"/>
  <c r="J531" i="16"/>
  <c r="J532" i="16"/>
  <c r="J533" i="16"/>
  <c r="J534" i="16"/>
  <c r="J535" i="16"/>
  <c r="J536" i="16"/>
  <c r="J537" i="16"/>
  <c r="J538" i="16"/>
  <c r="J539" i="16"/>
  <c r="J540" i="16"/>
  <c r="J541" i="16"/>
  <c r="J542" i="16"/>
  <c r="J543" i="16"/>
  <c r="J544" i="16"/>
  <c r="J545" i="16"/>
  <c r="J546" i="16"/>
  <c r="J547" i="16"/>
  <c r="J548" i="16"/>
  <c r="J549" i="16"/>
  <c r="J550" i="16"/>
  <c r="J551" i="16"/>
  <c r="J552" i="16"/>
  <c r="J553" i="16"/>
  <c r="J554" i="16"/>
  <c r="J555" i="16"/>
  <c r="J556" i="16"/>
  <c r="J557" i="16"/>
  <c r="J558" i="16"/>
  <c r="J559" i="16"/>
  <c r="J560" i="16"/>
  <c r="J561" i="16"/>
  <c r="J562" i="16"/>
  <c r="J563" i="16"/>
  <c r="I2" i="16"/>
  <c r="I3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43" i="16"/>
  <c r="I144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79" i="16"/>
  <c r="I180" i="16"/>
  <c r="I181" i="16"/>
  <c r="I182" i="16"/>
  <c r="I183" i="16"/>
  <c r="I184" i="16"/>
  <c r="I185" i="16"/>
  <c r="I186" i="16"/>
  <c r="I187" i="16"/>
  <c r="I188" i="16"/>
  <c r="I189" i="16"/>
  <c r="I190" i="16"/>
  <c r="I191" i="16"/>
  <c r="I192" i="16"/>
  <c r="I193" i="16"/>
  <c r="I194" i="16"/>
  <c r="I195" i="16"/>
  <c r="I196" i="16"/>
  <c r="I197" i="16"/>
  <c r="I198" i="16"/>
  <c r="I199" i="16"/>
  <c r="I200" i="16"/>
  <c r="I201" i="16"/>
  <c r="I202" i="16"/>
  <c r="I203" i="16"/>
  <c r="I204" i="16"/>
  <c r="I205" i="16"/>
  <c r="I206" i="16"/>
  <c r="I207" i="16"/>
  <c r="I208" i="16"/>
  <c r="I209" i="16"/>
  <c r="I210" i="16"/>
  <c r="I211" i="16"/>
  <c r="I212" i="16"/>
  <c r="I213" i="16"/>
  <c r="I214" i="16"/>
  <c r="I215" i="16"/>
  <c r="I216" i="16"/>
  <c r="I217" i="16"/>
  <c r="I218" i="16"/>
  <c r="I219" i="16"/>
  <c r="I220" i="16"/>
  <c r="I221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5" i="16"/>
  <c r="I256" i="16"/>
  <c r="I257" i="16"/>
  <c r="I258" i="16"/>
  <c r="I259" i="16"/>
  <c r="I260" i="16"/>
  <c r="I261" i="16"/>
  <c r="I262" i="16"/>
  <c r="I263" i="16"/>
  <c r="I264" i="16"/>
  <c r="I265" i="16"/>
  <c r="I266" i="16"/>
  <c r="I267" i="16"/>
  <c r="I268" i="16"/>
  <c r="I269" i="16"/>
  <c r="I270" i="16"/>
  <c r="I271" i="16"/>
  <c r="I272" i="16"/>
  <c r="I273" i="16"/>
  <c r="I274" i="16"/>
  <c r="I275" i="16"/>
  <c r="I276" i="16"/>
  <c r="I277" i="16"/>
  <c r="I278" i="16"/>
  <c r="I279" i="16"/>
  <c r="I280" i="16"/>
  <c r="I281" i="16"/>
  <c r="I282" i="16"/>
  <c r="I283" i="16"/>
  <c r="I284" i="16"/>
  <c r="I285" i="16"/>
  <c r="I286" i="16"/>
  <c r="I287" i="16"/>
  <c r="I288" i="16"/>
  <c r="I289" i="16"/>
  <c r="I290" i="16"/>
  <c r="I291" i="16"/>
  <c r="I292" i="16"/>
  <c r="I293" i="16"/>
  <c r="I294" i="16"/>
  <c r="I295" i="16"/>
  <c r="I296" i="16"/>
  <c r="I297" i="16"/>
  <c r="I298" i="16"/>
  <c r="I299" i="16"/>
  <c r="I300" i="16"/>
  <c r="I301" i="16"/>
  <c r="I302" i="16"/>
  <c r="I303" i="16"/>
  <c r="I304" i="16"/>
  <c r="I305" i="16"/>
  <c r="I306" i="16"/>
  <c r="I307" i="16"/>
  <c r="I308" i="16"/>
  <c r="I309" i="16"/>
  <c r="I310" i="16"/>
  <c r="I311" i="16"/>
  <c r="I312" i="16"/>
  <c r="I313" i="16"/>
  <c r="I314" i="16"/>
  <c r="I315" i="16"/>
  <c r="I316" i="16"/>
  <c r="I317" i="16"/>
  <c r="I318" i="16"/>
  <c r="I319" i="16"/>
  <c r="I320" i="16"/>
  <c r="I321" i="16"/>
  <c r="I322" i="16"/>
  <c r="I323" i="16"/>
  <c r="I324" i="16"/>
  <c r="I325" i="16"/>
  <c r="I326" i="16"/>
  <c r="I327" i="16"/>
  <c r="I328" i="16"/>
  <c r="I329" i="16"/>
  <c r="I330" i="16"/>
  <c r="I331" i="16"/>
  <c r="I332" i="16"/>
  <c r="I333" i="16"/>
  <c r="I334" i="16"/>
  <c r="I335" i="16"/>
  <c r="I336" i="16"/>
  <c r="I337" i="16"/>
  <c r="I338" i="16"/>
  <c r="I339" i="16"/>
  <c r="I340" i="16"/>
  <c r="I341" i="16"/>
  <c r="I342" i="16"/>
  <c r="I343" i="16"/>
  <c r="I344" i="16"/>
  <c r="I345" i="16"/>
  <c r="I346" i="16"/>
  <c r="I347" i="16"/>
  <c r="I348" i="16"/>
  <c r="I349" i="16"/>
  <c r="I350" i="16"/>
  <c r="I351" i="16"/>
  <c r="I352" i="16"/>
  <c r="I353" i="16"/>
  <c r="I354" i="16"/>
  <c r="I355" i="16"/>
  <c r="I356" i="16"/>
  <c r="I357" i="16"/>
  <c r="I358" i="16"/>
  <c r="I359" i="16"/>
  <c r="I360" i="16"/>
  <c r="I361" i="16"/>
  <c r="I362" i="16"/>
  <c r="I363" i="16"/>
  <c r="I364" i="16"/>
  <c r="I365" i="16"/>
  <c r="I366" i="16"/>
  <c r="I367" i="16"/>
  <c r="I368" i="16"/>
  <c r="I369" i="16"/>
  <c r="I370" i="16"/>
  <c r="I371" i="16"/>
  <c r="I372" i="16"/>
  <c r="I373" i="16"/>
  <c r="I374" i="16"/>
  <c r="I375" i="16"/>
  <c r="I376" i="16"/>
  <c r="I377" i="16"/>
  <c r="I378" i="16"/>
  <c r="I379" i="16"/>
  <c r="I380" i="16"/>
  <c r="I381" i="16"/>
  <c r="I382" i="16"/>
  <c r="I383" i="16"/>
  <c r="I384" i="16"/>
  <c r="I385" i="16"/>
  <c r="I386" i="16"/>
  <c r="I387" i="16"/>
  <c r="I388" i="16"/>
  <c r="I389" i="16"/>
  <c r="I390" i="16"/>
  <c r="I391" i="16"/>
  <c r="I392" i="16"/>
  <c r="I393" i="16"/>
  <c r="I394" i="16"/>
  <c r="I395" i="16"/>
  <c r="I396" i="16"/>
  <c r="I397" i="16"/>
  <c r="I398" i="16"/>
  <c r="I399" i="16"/>
  <c r="I400" i="16"/>
  <c r="I401" i="16"/>
  <c r="I402" i="16"/>
  <c r="I403" i="16"/>
  <c r="I404" i="16"/>
  <c r="I405" i="16"/>
  <c r="I406" i="16"/>
  <c r="I407" i="16"/>
  <c r="I408" i="16"/>
  <c r="I409" i="16"/>
  <c r="I410" i="16"/>
  <c r="I411" i="16"/>
  <c r="I412" i="16"/>
  <c r="I413" i="16"/>
  <c r="I414" i="16"/>
  <c r="I415" i="16"/>
  <c r="I416" i="16"/>
  <c r="I417" i="16"/>
  <c r="I418" i="16"/>
  <c r="I419" i="16"/>
  <c r="I420" i="16"/>
  <c r="I421" i="16"/>
  <c r="I422" i="16"/>
  <c r="I423" i="16"/>
  <c r="I424" i="16"/>
  <c r="I425" i="16"/>
  <c r="I426" i="16"/>
  <c r="I427" i="16"/>
  <c r="I428" i="16"/>
  <c r="I429" i="16"/>
  <c r="I430" i="16"/>
  <c r="I431" i="16"/>
  <c r="I432" i="16"/>
  <c r="I433" i="16"/>
  <c r="I434" i="16"/>
  <c r="I435" i="16"/>
  <c r="I436" i="16"/>
  <c r="I437" i="16"/>
  <c r="I438" i="16"/>
  <c r="I439" i="16"/>
  <c r="I440" i="16"/>
  <c r="I441" i="16"/>
  <c r="I442" i="16"/>
  <c r="I443" i="16"/>
  <c r="I444" i="16"/>
  <c r="I445" i="16"/>
  <c r="I446" i="16"/>
  <c r="I447" i="16"/>
  <c r="I448" i="16"/>
  <c r="I449" i="16"/>
  <c r="I450" i="16"/>
  <c r="I451" i="16"/>
  <c r="I452" i="16"/>
  <c r="I453" i="16"/>
  <c r="I454" i="16"/>
  <c r="I455" i="16"/>
  <c r="I456" i="16"/>
  <c r="I457" i="16"/>
  <c r="I458" i="16"/>
  <c r="I459" i="16"/>
  <c r="I460" i="16"/>
  <c r="I461" i="16"/>
  <c r="I462" i="16"/>
  <c r="I463" i="16"/>
  <c r="I464" i="16"/>
  <c r="I465" i="16"/>
  <c r="I466" i="16"/>
  <c r="I467" i="16"/>
  <c r="I468" i="16"/>
  <c r="I469" i="16"/>
  <c r="I470" i="16"/>
  <c r="I471" i="16"/>
  <c r="I472" i="16"/>
  <c r="I473" i="16"/>
  <c r="I474" i="16"/>
  <c r="I475" i="16"/>
  <c r="I476" i="16"/>
  <c r="I477" i="16"/>
  <c r="I478" i="16"/>
  <c r="I479" i="16"/>
  <c r="I480" i="16"/>
  <c r="I481" i="16"/>
  <c r="I482" i="16"/>
  <c r="I483" i="16"/>
  <c r="I484" i="16"/>
  <c r="I485" i="16"/>
  <c r="I486" i="16"/>
  <c r="I487" i="16"/>
  <c r="I488" i="16"/>
  <c r="I489" i="16"/>
  <c r="I490" i="16"/>
  <c r="I491" i="16"/>
  <c r="I492" i="16"/>
  <c r="I493" i="16"/>
  <c r="I494" i="16"/>
  <c r="I495" i="16"/>
  <c r="I496" i="16"/>
  <c r="I497" i="16"/>
  <c r="I498" i="16"/>
  <c r="I499" i="16"/>
  <c r="I500" i="16"/>
  <c r="I501" i="16"/>
  <c r="I502" i="16"/>
  <c r="I503" i="16"/>
  <c r="I504" i="16"/>
  <c r="I505" i="16"/>
  <c r="I506" i="16"/>
  <c r="I507" i="16"/>
  <c r="I508" i="16"/>
  <c r="I509" i="16"/>
  <c r="I510" i="16"/>
  <c r="I511" i="16"/>
  <c r="I512" i="16"/>
  <c r="I513" i="16"/>
  <c r="I514" i="16"/>
  <c r="I515" i="16"/>
  <c r="I516" i="16"/>
  <c r="I517" i="16"/>
  <c r="I518" i="16"/>
  <c r="I519" i="16"/>
  <c r="I520" i="16"/>
  <c r="I521" i="16"/>
  <c r="I522" i="16"/>
  <c r="I523" i="16"/>
  <c r="I524" i="16"/>
  <c r="I525" i="16"/>
  <c r="I526" i="16"/>
  <c r="I527" i="16"/>
  <c r="I528" i="16"/>
  <c r="I529" i="16"/>
  <c r="I530" i="16"/>
  <c r="I531" i="16"/>
  <c r="I532" i="16"/>
  <c r="I533" i="16"/>
  <c r="I534" i="16"/>
  <c r="I535" i="16"/>
  <c r="I536" i="16"/>
  <c r="I537" i="16"/>
  <c r="I538" i="16"/>
  <c r="I539" i="16"/>
  <c r="I540" i="16"/>
  <c r="I541" i="16"/>
  <c r="I542" i="16"/>
  <c r="I543" i="16"/>
  <c r="I544" i="16"/>
  <c r="I545" i="16"/>
  <c r="I546" i="16"/>
  <c r="I547" i="16"/>
  <c r="I548" i="16"/>
  <c r="I549" i="16"/>
  <c r="I550" i="16"/>
  <c r="I551" i="16"/>
  <c r="I552" i="16"/>
  <c r="I553" i="16"/>
  <c r="I554" i="16"/>
  <c r="I555" i="16"/>
  <c r="I556" i="16"/>
  <c r="I557" i="16"/>
  <c r="I558" i="16"/>
  <c r="I559" i="16"/>
  <c r="I560" i="16"/>
  <c r="I561" i="16"/>
  <c r="I562" i="16"/>
  <c r="I563" i="16"/>
  <c r="H2" i="16"/>
  <c r="H3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H243" i="16"/>
  <c r="H244" i="16"/>
  <c r="H245" i="16"/>
  <c r="H246" i="16"/>
  <c r="H247" i="16"/>
  <c r="H248" i="16"/>
  <c r="H249" i="16"/>
  <c r="H250" i="16"/>
  <c r="H251" i="16"/>
  <c r="H252" i="16"/>
  <c r="H253" i="16"/>
  <c r="H254" i="16"/>
  <c r="H255" i="16"/>
  <c r="H256" i="16"/>
  <c r="H257" i="16"/>
  <c r="H258" i="16"/>
  <c r="H259" i="16"/>
  <c r="H260" i="16"/>
  <c r="H261" i="16"/>
  <c r="H262" i="16"/>
  <c r="H263" i="16"/>
  <c r="H264" i="16"/>
  <c r="H265" i="16"/>
  <c r="H266" i="16"/>
  <c r="H267" i="16"/>
  <c r="H268" i="16"/>
  <c r="H269" i="16"/>
  <c r="H270" i="16"/>
  <c r="H271" i="16"/>
  <c r="H272" i="16"/>
  <c r="H273" i="16"/>
  <c r="H274" i="16"/>
  <c r="H275" i="16"/>
  <c r="H276" i="16"/>
  <c r="H277" i="16"/>
  <c r="H278" i="16"/>
  <c r="H279" i="16"/>
  <c r="H280" i="16"/>
  <c r="H281" i="16"/>
  <c r="H282" i="16"/>
  <c r="H283" i="16"/>
  <c r="H284" i="16"/>
  <c r="H285" i="16"/>
  <c r="H286" i="16"/>
  <c r="H287" i="16"/>
  <c r="H288" i="16"/>
  <c r="H289" i="16"/>
  <c r="H290" i="16"/>
  <c r="H291" i="16"/>
  <c r="H292" i="16"/>
  <c r="H293" i="16"/>
  <c r="H294" i="16"/>
  <c r="H295" i="16"/>
  <c r="H296" i="16"/>
  <c r="H297" i="16"/>
  <c r="H298" i="16"/>
  <c r="H299" i="16"/>
  <c r="H300" i="16"/>
  <c r="H301" i="16"/>
  <c r="H302" i="16"/>
  <c r="H303" i="16"/>
  <c r="H304" i="16"/>
  <c r="H305" i="16"/>
  <c r="H306" i="16"/>
  <c r="H307" i="16"/>
  <c r="H308" i="16"/>
  <c r="H309" i="16"/>
  <c r="H310" i="16"/>
  <c r="H311" i="16"/>
  <c r="H312" i="16"/>
  <c r="H313" i="16"/>
  <c r="H314" i="16"/>
  <c r="H315" i="16"/>
  <c r="H316" i="16"/>
  <c r="H317" i="16"/>
  <c r="H318" i="16"/>
  <c r="H319" i="16"/>
  <c r="H320" i="16"/>
  <c r="H321" i="16"/>
  <c r="H322" i="16"/>
  <c r="H323" i="16"/>
  <c r="H324" i="16"/>
  <c r="H325" i="16"/>
  <c r="H326" i="16"/>
  <c r="H327" i="16"/>
  <c r="H328" i="16"/>
  <c r="H329" i="16"/>
  <c r="H330" i="16"/>
  <c r="H331" i="16"/>
  <c r="H332" i="16"/>
  <c r="H333" i="16"/>
  <c r="H334" i="16"/>
  <c r="H335" i="16"/>
  <c r="H336" i="16"/>
  <c r="H337" i="16"/>
  <c r="H338" i="16"/>
  <c r="H339" i="16"/>
  <c r="H340" i="16"/>
  <c r="H341" i="16"/>
  <c r="H342" i="16"/>
  <c r="H343" i="16"/>
  <c r="H344" i="16"/>
  <c r="H345" i="16"/>
  <c r="H346" i="16"/>
  <c r="H347" i="16"/>
  <c r="H348" i="16"/>
  <c r="H349" i="16"/>
  <c r="H350" i="16"/>
  <c r="H351" i="16"/>
  <c r="H352" i="16"/>
  <c r="H353" i="16"/>
  <c r="H354" i="16"/>
  <c r="H355" i="16"/>
  <c r="H356" i="16"/>
  <c r="H357" i="16"/>
  <c r="H358" i="16"/>
  <c r="H359" i="16"/>
  <c r="H360" i="16"/>
  <c r="H361" i="16"/>
  <c r="H362" i="16"/>
  <c r="H363" i="16"/>
  <c r="H364" i="16"/>
  <c r="H365" i="16"/>
  <c r="H366" i="16"/>
  <c r="H367" i="16"/>
  <c r="H368" i="16"/>
  <c r="H369" i="16"/>
  <c r="H370" i="16"/>
  <c r="H371" i="16"/>
  <c r="H372" i="16"/>
  <c r="H373" i="16"/>
  <c r="H374" i="16"/>
  <c r="H375" i="16"/>
  <c r="H376" i="16"/>
  <c r="H377" i="16"/>
  <c r="H378" i="16"/>
  <c r="H379" i="16"/>
  <c r="H380" i="16"/>
  <c r="H381" i="16"/>
  <c r="H382" i="16"/>
  <c r="H383" i="16"/>
  <c r="H384" i="16"/>
  <c r="H385" i="16"/>
  <c r="H386" i="16"/>
  <c r="H387" i="16"/>
  <c r="H388" i="16"/>
  <c r="H389" i="16"/>
  <c r="H390" i="16"/>
  <c r="H391" i="16"/>
  <c r="H392" i="16"/>
  <c r="H393" i="16"/>
  <c r="H394" i="16"/>
  <c r="H395" i="16"/>
  <c r="H396" i="16"/>
  <c r="H397" i="16"/>
  <c r="H398" i="16"/>
  <c r="H399" i="16"/>
  <c r="H400" i="16"/>
  <c r="H401" i="16"/>
  <c r="H402" i="16"/>
  <c r="H403" i="16"/>
  <c r="H404" i="16"/>
  <c r="H405" i="16"/>
  <c r="H406" i="16"/>
  <c r="H407" i="16"/>
  <c r="H408" i="16"/>
  <c r="H409" i="16"/>
  <c r="H410" i="16"/>
  <c r="H411" i="16"/>
  <c r="H412" i="16"/>
  <c r="H413" i="16"/>
  <c r="H414" i="16"/>
  <c r="H415" i="16"/>
  <c r="H416" i="16"/>
  <c r="H417" i="16"/>
  <c r="H418" i="16"/>
  <c r="H419" i="16"/>
  <c r="H420" i="16"/>
  <c r="H421" i="16"/>
  <c r="H422" i="16"/>
  <c r="H423" i="16"/>
  <c r="H424" i="16"/>
  <c r="H425" i="16"/>
  <c r="H426" i="16"/>
  <c r="H427" i="16"/>
  <c r="H428" i="16"/>
  <c r="H429" i="16"/>
  <c r="H430" i="16"/>
  <c r="H431" i="16"/>
  <c r="H432" i="16"/>
  <c r="H433" i="16"/>
  <c r="H434" i="16"/>
  <c r="H435" i="16"/>
  <c r="H436" i="16"/>
  <c r="H437" i="16"/>
  <c r="H438" i="16"/>
  <c r="H439" i="16"/>
  <c r="H440" i="16"/>
  <c r="H441" i="16"/>
  <c r="H442" i="16"/>
  <c r="H443" i="16"/>
  <c r="H444" i="16"/>
  <c r="H445" i="16"/>
  <c r="H446" i="16"/>
  <c r="H447" i="16"/>
  <c r="H448" i="16"/>
  <c r="H449" i="16"/>
  <c r="H450" i="16"/>
  <c r="H451" i="16"/>
  <c r="H452" i="16"/>
  <c r="H453" i="16"/>
  <c r="H454" i="16"/>
  <c r="H455" i="16"/>
  <c r="H456" i="16"/>
  <c r="H457" i="16"/>
  <c r="H458" i="16"/>
  <c r="H459" i="16"/>
  <c r="H460" i="16"/>
  <c r="H461" i="16"/>
  <c r="H462" i="16"/>
  <c r="H463" i="16"/>
  <c r="H464" i="16"/>
  <c r="H465" i="16"/>
  <c r="H466" i="16"/>
  <c r="H467" i="16"/>
  <c r="H468" i="16"/>
  <c r="H469" i="16"/>
  <c r="H470" i="16"/>
  <c r="H471" i="16"/>
  <c r="H472" i="16"/>
  <c r="H473" i="16"/>
  <c r="H474" i="16"/>
  <c r="H475" i="16"/>
  <c r="H476" i="16"/>
  <c r="H477" i="16"/>
  <c r="H478" i="16"/>
  <c r="H479" i="16"/>
  <c r="H480" i="16"/>
  <c r="H481" i="16"/>
  <c r="H482" i="16"/>
  <c r="H483" i="16"/>
  <c r="H484" i="16"/>
  <c r="H485" i="16"/>
  <c r="H486" i="16"/>
  <c r="H487" i="16"/>
  <c r="H488" i="16"/>
  <c r="H489" i="16"/>
  <c r="H490" i="16"/>
  <c r="H491" i="16"/>
  <c r="H492" i="16"/>
  <c r="H493" i="16"/>
  <c r="H494" i="16"/>
  <c r="H495" i="16"/>
  <c r="H496" i="16"/>
  <c r="H497" i="16"/>
  <c r="H498" i="16"/>
  <c r="H499" i="16"/>
  <c r="H500" i="16"/>
  <c r="H501" i="16"/>
  <c r="H502" i="16"/>
  <c r="H503" i="16"/>
  <c r="H504" i="16"/>
  <c r="H505" i="16"/>
  <c r="H506" i="16"/>
  <c r="H507" i="16"/>
  <c r="H508" i="16"/>
  <c r="H509" i="16"/>
  <c r="H510" i="16"/>
  <c r="H511" i="16"/>
  <c r="H512" i="16"/>
  <c r="H513" i="16"/>
  <c r="H514" i="16"/>
  <c r="H515" i="16"/>
  <c r="H516" i="16"/>
  <c r="H517" i="16"/>
  <c r="H518" i="16"/>
  <c r="H519" i="16"/>
  <c r="H520" i="16"/>
  <c r="H521" i="16"/>
  <c r="H522" i="16"/>
  <c r="H523" i="16"/>
  <c r="H524" i="16"/>
  <c r="H525" i="16"/>
  <c r="H526" i="16"/>
  <c r="H527" i="16"/>
  <c r="H528" i="16"/>
  <c r="H529" i="16"/>
  <c r="H530" i="16"/>
  <c r="H531" i="16"/>
  <c r="H532" i="16"/>
  <c r="H533" i="16"/>
  <c r="H534" i="16"/>
  <c r="H535" i="16"/>
  <c r="H536" i="16"/>
  <c r="H537" i="16"/>
  <c r="H538" i="16"/>
  <c r="H539" i="16"/>
  <c r="H540" i="16"/>
  <c r="H541" i="16"/>
  <c r="H542" i="16"/>
  <c r="H543" i="16"/>
  <c r="H544" i="16"/>
  <c r="H545" i="16"/>
  <c r="H546" i="16"/>
  <c r="H547" i="16"/>
  <c r="H548" i="16"/>
  <c r="H549" i="16"/>
  <c r="H550" i="16"/>
  <c r="H551" i="16"/>
  <c r="H552" i="16"/>
  <c r="H553" i="16"/>
  <c r="H554" i="16"/>
  <c r="H555" i="16"/>
  <c r="H556" i="16"/>
  <c r="H557" i="16"/>
  <c r="H558" i="16"/>
  <c r="H559" i="16"/>
  <c r="H560" i="16"/>
  <c r="H561" i="16"/>
  <c r="H562" i="16"/>
  <c r="H563" i="16"/>
  <c r="G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11" i="19" l="1"/>
  <c r="G2" i="19" l="1"/>
  <c r="G3" i="19"/>
  <c r="G4" i="19"/>
  <c r="G5" i="19"/>
  <c r="G6" i="19"/>
  <c r="G7" i="19"/>
  <c r="G8" i="19"/>
  <c r="F475" i="18" l="1"/>
  <c r="F393" i="18"/>
  <c r="F483" i="18"/>
  <c r="T483" i="18" s="1"/>
  <c r="F239" i="18"/>
  <c r="T239" i="18" s="1"/>
  <c r="F217" i="18"/>
  <c r="F238" i="18"/>
  <c r="F301" i="18"/>
  <c r="S301" i="18" s="1"/>
  <c r="F196" i="18"/>
  <c r="F117" i="18"/>
  <c r="F462" i="18"/>
  <c r="S462" i="18" s="1"/>
  <c r="F120" i="18"/>
  <c r="T120" i="18" s="1"/>
  <c r="F356" i="18"/>
  <c r="F312" i="18"/>
  <c r="F285" i="18"/>
  <c r="F144" i="18"/>
  <c r="F375" i="18"/>
  <c r="F403" i="18"/>
  <c r="F396" i="18"/>
  <c r="F38" i="18"/>
  <c r="T38" i="18" s="1"/>
  <c r="F361" i="18"/>
  <c r="T361" i="18" s="1"/>
  <c r="F371" i="18"/>
  <c r="F296" i="18"/>
  <c r="F61" i="18"/>
  <c r="S61" i="18" s="1"/>
  <c r="F126" i="18"/>
  <c r="F463" i="18"/>
  <c r="F93" i="18"/>
  <c r="F392" i="18"/>
  <c r="T392" i="18" s="1"/>
  <c r="F315" i="18"/>
  <c r="F304" i="18"/>
  <c r="F246" i="18"/>
  <c r="S246" i="18" s="1"/>
  <c r="F508" i="18"/>
  <c r="F251" i="18"/>
  <c r="F216" i="18"/>
  <c r="F378" i="18"/>
  <c r="F499" i="18"/>
  <c r="T499" i="18" s="1"/>
  <c r="F60" i="18"/>
  <c r="T60" i="18" s="1"/>
  <c r="F201" i="18"/>
  <c r="F235" i="18"/>
  <c r="F189" i="18"/>
  <c r="F399" i="18"/>
  <c r="F286" i="18"/>
  <c r="F496" i="18"/>
  <c r="F169" i="18"/>
  <c r="F495" i="18"/>
  <c r="F50" i="18"/>
  <c r="F100" i="18"/>
  <c r="F518" i="18"/>
  <c r="F385" i="18"/>
  <c r="F76" i="18"/>
  <c r="F290" i="18"/>
  <c r="F208" i="18"/>
  <c r="T208" i="18" s="1"/>
  <c r="F404" i="18"/>
  <c r="T404" i="18" s="1"/>
  <c r="F289" i="18"/>
  <c r="F214" i="18"/>
  <c r="F498" i="18"/>
  <c r="S498" i="18" s="1"/>
  <c r="F280" i="18"/>
  <c r="T280" i="18" s="1"/>
  <c r="F360" i="18"/>
  <c r="F177" i="18"/>
  <c r="F500" i="18"/>
  <c r="T500" i="18" s="1"/>
  <c r="F72" i="18"/>
  <c r="F147" i="18"/>
  <c r="F175" i="18"/>
  <c r="F10" i="18"/>
  <c r="F447" i="18"/>
  <c r="F434" i="18"/>
  <c r="F40" i="18"/>
  <c r="F504" i="18"/>
  <c r="T504" i="18" s="1"/>
  <c r="F346" i="18"/>
  <c r="T346" i="18" s="1"/>
  <c r="F294" i="18"/>
  <c r="F408" i="18"/>
  <c r="F58" i="18"/>
  <c r="F19" i="18"/>
  <c r="F363" i="18"/>
  <c r="F195" i="18"/>
  <c r="F74" i="18"/>
  <c r="T74" i="18" s="1"/>
  <c r="F406" i="18"/>
  <c r="F211" i="18"/>
  <c r="F405" i="18"/>
  <c r="F104" i="18"/>
  <c r="F506" i="18"/>
  <c r="F420" i="18"/>
  <c r="F517" i="18"/>
  <c r="F233" i="18"/>
  <c r="T233" i="18" s="1"/>
  <c r="F436" i="18"/>
  <c r="T436" i="18" s="1"/>
  <c r="F421" i="18"/>
  <c r="F114" i="18"/>
  <c r="F530" i="18"/>
  <c r="S530" i="18" s="1"/>
  <c r="F343" i="18"/>
  <c r="F387" i="18"/>
  <c r="F227" i="18"/>
  <c r="S227" i="18" s="1"/>
  <c r="F298" i="18"/>
  <c r="F32" i="18"/>
  <c r="F525" i="18"/>
  <c r="F213" i="18"/>
  <c r="F96" i="18"/>
  <c r="F391" i="18"/>
  <c r="F490" i="18"/>
  <c r="F249" i="18"/>
  <c r="F85" i="18"/>
  <c r="T85" i="18" s="1"/>
  <c r="F357" i="18"/>
  <c r="T357" i="18" s="1"/>
  <c r="F138" i="18"/>
  <c r="F307" i="18"/>
  <c r="F106" i="18"/>
  <c r="F407" i="18"/>
  <c r="F257" i="18"/>
  <c r="F324" i="18"/>
  <c r="F174" i="18"/>
  <c r="F178" i="18"/>
  <c r="F193" i="18"/>
  <c r="F514" i="18"/>
  <c r="F151" i="18"/>
  <c r="F116" i="18"/>
  <c r="F402" i="18"/>
  <c r="F519" i="18"/>
  <c r="F252" i="18"/>
  <c r="T252" i="18" s="1"/>
  <c r="F497" i="18"/>
  <c r="T497" i="18" s="1"/>
  <c r="F512" i="18"/>
  <c r="F200" i="18"/>
  <c r="F515" i="18"/>
  <c r="S515" i="18" s="1"/>
  <c r="F43" i="18"/>
  <c r="T43" i="18" s="1"/>
  <c r="F228" i="18"/>
  <c r="F15" i="18"/>
  <c r="F210" i="18"/>
  <c r="T210" i="18" s="1"/>
  <c r="F526" i="18"/>
  <c r="F353" i="18"/>
  <c r="F295" i="18"/>
  <c r="F450" i="18"/>
  <c r="F248" i="18"/>
  <c r="F358" i="18"/>
  <c r="F535" i="18"/>
  <c r="F83" i="18"/>
  <c r="T83" i="18" s="1"/>
  <c r="F154" i="18"/>
  <c r="T154" i="18" s="1"/>
  <c r="F181" i="18"/>
  <c r="F23" i="18"/>
  <c r="F327" i="18"/>
  <c r="S327" i="18" s="1"/>
  <c r="F473" i="18"/>
  <c r="F186" i="18"/>
  <c r="F274" i="18"/>
  <c r="F78" i="18"/>
  <c r="T78" i="18" s="1"/>
  <c r="F394" i="18"/>
  <c r="F438" i="18"/>
  <c r="F520" i="18"/>
  <c r="F318" i="18"/>
  <c r="F389" i="18"/>
  <c r="F322" i="18"/>
  <c r="F426" i="18"/>
  <c r="F523" i="18"/>
  <c r="T523" i="18" s="1"/>
  <c r="F321" i="18"/>
  <c r="T321" i="18" s="1"/>
  <c r="F347" i="18"/>
  <c r="F284" i="18"/>
  <c r="F491" i="18"/>
  <c r="S491" i="18" s="1"/>
  <c r="F258" i="18"/>
  <c r="F477" i="18"/>
  <c r="F65" i="18"/>
  <c r="F359" i="18"/>
  <c r="F345" i="18"/>
  <c r="F119" i="18"/>
  <c r="F493" i="18"/>
  <c r="S493" i="18" s="1"/>
  <c r="F400" i="18"/>
  <c r="F532" i="18"/>
  <c r="F362" i="18"/>
  <c r="F88" i="18"/>
  <c r="F509" i="18"/>
  <c r="T509" i="18" s="1"/>
  <c r="F465" i="18"/>
  <c r="T465" i="18" s="1"/>
  <c r="F34" i="18"/>
  <c r="F87" i="18"/>
  <c r="F379" i="18"/>
  <c r="S379" i="18" s="1"/>
  <c r="F168" i="18"/>
  <c r="F199" i="18"/>
  <c r="F329" i="18"/>
  <c r="F445" i="18"/>
  <c r="F150" i="18"/>
  <c r="F103" i="18"/>
  <c r="F197" i="18"/>
  <c r="F529" i="18"/>
  <c r="F20" i="18"/>
  <c r="F279" i="18"/>
  <c r="F165" i="18"/>
  <c r="F183" i="18"/>
  <c r="T183" i="18" s="1"/>
  <c r="F67" i="18"/>
  <c r="T67" i="18" s="1"/>
  <c r="F37" i="18"/>
  <c r="F440" i="18"/>
  <c r="F364" i="18"/>
  <c r="S364" i="18" s="1"/>
  <c r="F108" i="18"/>
  <c r="T108" i="18" s="1"/>
  <c r="F431" i="18"/>
  <c r="F308" i="18"/>
  <c r="F482" i="18"/>
  <c r="S482" i="18" s="1"/>
  <c r="F16" i="18"/>
  <c r="F348" i="18"/>
  <c r="F272" i="18"/>
  <c r="F446" i="18"/>
  <c r="S446" i="18" s="1"/>
  <c r="F264" i="18"/>
  <c r="F173" i="18"/>
  <c r="F488" i="18"/>
  <c r="F8" i="18"/>
  <c r="F134" i="18"/>
  <c r="S134" i="18" s="1"/>
  <c r="F47" i="18"/>
  <c r="F461" i="18"/>
  <c r="F422" i="18"/>
  <c r="F456" i="18"/>
  <c r="F262" i="18"/>
  <c r="S262" i="18" s="1"/>
  <c r="F377" i="18"/>
  <c r="F18" i="18"/>
  <c r="F7" i="18"/>
  <c r="F125" i="18"/>
  <c r="F531" i="18"/>
  <c r="F71" i="18"/>
  <c r="F102" i="18"/>
  <c r="F222" i="18"/>
  <c r="F243" i="18"/>
  <c r="F35" i="18"/>
  <c r="F265" i="18"/>
  <c r="T265" i="18" s="1"/>
  <c r="F107" i="18"/>
  <c r="F68" i="18"/>
  <c r="F427" i="18"/>
  <c r="S427" i="18" s="1"/>
  <c r="F432" i="18"/>
  <c r="F319" i="18"/>
  <c r="F149" i="18"/>
  <c r="F341" i="18"/>
  <c r="F232" i="18"/>
  <c r="F133" i="18"/>
  <c r="F6" i="18"/>
  <c r="F166" i="18"/>
  <c r="S166" i="18" s="1"/>
  <c r="F528" i="18"/>
  <c r="F153" i="18"/>
  <c r="F66" i="18"/>
  <c r="F63" i="18"/>
  <c r="F333" i="18"/>
  <c r="F397" i="18"/>
  <c r="F415" i="18"/>
  <c r="F164" i="18"/>
  <c r="F110" i="18"/>
  <c r="F455" i="18"/>
  <c r="S455" i="18" s="1"/>
  <c r="F287" i="18"/>
  <c r="F70" i="18"/>
  <c r="F513" i="18"/>
  <c r="F207" i="18"/>
  <c r="F198" i="18"/>
  <c r="F350" i="18"/>
  <c r="S350" i="18" s="1"/>
  <c r="F401" i="18"/>
  <c r="F486" i="18"/>
  <c r="F131" i="18"/>
  <c r="F36" i="18"/>
  <c r="F79" i="18"/>
  <c r="F90" i="18"/>
  <c r="S90" i="18" s="1"/>
  <c r="F516" i="18"/>
  <c r="F476" i="18"/>
  <c r="S476" i="18" s="1"/>
  <c r="F352" i="18"/>
  <c r="T352" i="18" s="1"/>
  <c r="F129" i="18"/>
  <c r="F77" i="18"/>
  <c r="F69" i="18"/>
  <c r="S69" i="18" s="1"/>
  <c r="F459" i="18"/>
  <c r="F293" i="18"/>
  <c r="F541" i="18"/>
  <c r="F171" i="18"/>
  <c r="S171" i="18" s="1"/>
  <c r="F297" i="18"/>
  <c r="F234" i="18"/>
  <c r="F276" i="18"/>
  <c r="F167" i="18"/>
  <c r="F27" i="18"/>
  <c r="F3" i="18"/>
  <c r="F534" i="18"/>
  <c r="F17" i="18"/>
  <c r="S17" i="18" s="1"/>
  <c r="F398" i="18"/>
  <c r="F416" i="18"/>
  <c r="S416" i="18" s="1"/>
  <c r="F452" i="18"/>
  <c r="F310" i="18"/>
  <c r="F376" i="18"/>
  <c r="F220" i="18"/>
  <c r="F527" i="18"/>
  <c r="F51" i="18"/>
  <c r="F292" i="18"/>
  <c r="F480" i="18"/>
  <c r="F326" i="18"/>
  <c r="F22" i="18"/>
  <c r="F130" i="18"/>
  <c r="T130" i="18" s="1"/>
  <c r="F241" i="18"/>
  <c r="S241" i="18" s="1"/>
  <c r="F187" i="18"/>
  <c r="F192" i="18"/>
  <c r="S192" i="18" s="1"/>
  <c r="F2" i="18"/>
  <c r="F237" i="18"/>
  <c r="F29" i="18"/>
  <c r="F162" i="18"/>
  <c r="F188" i="18"/>
  <c r="F24" i="18"/>
  <c r="F226" i="18"/>
  <c r="F316" i="18"/>
  <c r="S316" i="18" s="1"/>
  <c r="F311" i="18"/>
  <c r="S311" i="18" s="1"/>
  <c r="F80" i="18"/>
  <c r="F288" i="18"/>
  <c r="F145" i="18"/>
  <c r="F278" i="18"/>
  <c r="F94" i="18"/>
  <c r="F444" i="18"/>
  <c r="F155" i="18"/>
  <c r="F435" i="18"/>
  <c r="S435" i="18" s="1"/>
  <c r="F344" i="18"/>
  <c r="S344" i="18" s="1"/>
  <c r="F332" i="18"/>
  <c r="F205" i="18"/>
  <c r="F468" i="18"/>
  <c r="F185" i="18"/>
  <c r="F52" i="18"/>
  <c r="F338" i="18"/>
  <c r="S338" i="18" s="1"/>
  <c r="F101" i="18"/>
  <c r="F91" i="18"/>
  <c r="F487" i="18"/>
  <c r="F443" i="18"/>
  <c r="F111" i="18"/>
  <c r="T111" i="18" s="1"/>
  <c r="F89" i="18"/>
  <c r="S89" i="18" s="1"/>
  <c r="F395" i="18"/>
  <c r="F176" i="18"/>
  <c r="S176" i="18" s="1"/>
  <c r="F142" i="18"/>
  <c r="F451" i="18"/>
  <c r="F417" i="18"/>
  <c r="F240" i="18"/>
  <c r="S240" i="18" s="1"/>
  <c r="F354" i="18"/>
  <c r="F86" i="18"/>
  <c r="F351" i="18"/>
  <c r="F325" i="18"/>
  <c r="S325" i="18" s="1"/>
  <c r="F215" i="18"/>
  <c r="S215" i="18" s="1"/>
  <c r="F137" i="18"/>
  <c r="F97" i="18"/>
  <c r="F471" i="18"/>
  <c r="F503" i="18"/>
  <c r="F98" i="18"/>
  <c r="F182" i="18"/>
  <c r="F313" i="18"/>
  <c r="F275" i="18"/>
  <c r="S275" i="18" s="1"/>
  <c r="F42" i="18"/>
  <c r="S42" i="18" s="1"/>
  <c r="F442" i="18"/>
  <c r="F202" i="18"/>
  <c r="F481" i="18"/>
  <c r="F369" i="18"/>
  <c r="F115" i="18"/>
  <c r="F390" i="18"/>
  <c r="F437" i="18"/>
  <c r="F152" i="18"/>
  <c r="F521" i="18"/>
  <c r="F337" i="18"/>
  <c r="F46" i="18"/>
  <c r="T46" i="18" s="1"/>
  <c r="F53" i="18"/>
  <c r="F510" i="18"/>
  <c r="F26" i="18"/>
  <c r="S26" i="18" s="1"/>
  <c r="F161" i="18"/>
  <c r="F267" i="18"/>
  <c r="F45" i="18"/>
  <c r="F448" i="18"/>
  <c r="F511" i="18"/>
  <c r="F33" i="18"/>
  <c r="F460" i="18"/>
  <c r="F230" i="18"/>
  <c r="S230" i="18" s="1"/>
  <c r="F254" i="18"/>
  <c r="F340" i="18"/>
  <c r="S340" i="18" s="1"/>
  <c r="F57" i="18"/>
  <c r="F457" i="18"/>
  <c r="T457" i="18" s="1"/>
  <c r="F128" i="18"/>
  <c r="T128" i="18" s="1"/>
  <c r="F190" i="18"/>
  <c r="F31" i="18"/>
  <c r="F382" i="18"/>
  <c r="F75" i="18"/>
  <c r="S75" i="18" s="1"/>
  <c r="F441" i="18"/>
  <c r="S441" i="18" s="1"/>
  <c r="F121" i="18"/>
  <c r="F109" i="18"/>
  <c r="F206" i="18"/>
  <c r="F464" i="18"/>
  <c r="F236" i="18"/>
  <c r="F122" i="18"/>
  <c r="S122" i="18" s="1"/>
  <c r="F259" i="18"/>
  <c r="S259" i="18" s="1"/>
  <c r="F412" i="18"/>
  <c r="S412" i="18" s="1"/>
  <c r="F485" i="18"/>
  <c r="F244" i="18"/>
  <c r="T244" i="18" s="1"/>
  <c r="F219" i="18"/>
  <c r="T219" i="18" s="1"/>
  <c r="F372" i="18"/>
  <c r="S372" i="18" s="1"/>
  <c r="F470" i="18"/>
  <c r="F25" i="18"/>
  <c r="S25" i="18" s="1"/>
  <c r="F99" i="18"/>
  <c r="F123" i="18"/>
  <c r="F320" i="18"/>
  <c r="F336" i="18"/>
  <c r="T336" i="18" s="1"/>
  <c r="F467" i="18"/>
  <c r="F269" i="18"/>
  <c r="F494" i="18"/>
  <c r="F273" i="18"/>
  <c r="U273" i="18" s="1"/>
  <c r="F44" i="18"/>
  <c r="F479" i="18"/>
  <c r="F159" i="18"/>
  <c r="F281" i="18"/>
  <c r="T281" i="18" s="1"/>
  <c r="F524" i="18"/>
  <c r="T524" i="18" s="1"/>
  <c r="F82" i="18"/>
  <c r="F384" i="18"/>
  <c r="F429" i="18"/>
  <c r="S429" i="18" s="1"/>
  <c r="F537" i="18"/>
  <c r="S537" i="18" s="1"/>
  <c r="F386" i="18"/>
  <c r="S386" i="18" s="1"/>
  <c r="F41" i="18"/>
  <c r="F156" i="18"/>
  <c r="T156" i="18" s="1"/>
  <c r="F160" i="18"/>
  <c r="F489" i="18"/>
  <c r="F191" i="18"/>
  <c r="F271" i="18"/>
  <c r="F270" i="18"/>
  <c r="S270" i="18" s="1"/>
  <c r="F355" i="18"/>
  <c r="F112" i="18"/>
  <c r="F9" i="18"/>
  <c r="T9" i="18" s="1"/>
  <c r="F383" i="18"/>
  <c r="T383" i="18" s="1"/>
  <c r="F62" i="18"/>
  <c r="S62" i="18" s="1"/>
  <c r="F413" i="18"/>
  <c r="F469" i="18"/>
  <c r="S469" i="18" s="1"/>
  <c r="F172" i="18"/>
  <c r="F433" i="18"/>
  <c r="F247" i="18"/>
  <c r="F410" i="18"/>
  <c r="F423" i="18"/>
  <c r="F370" i="18"/>
  <c r="F73" i="18"/>
  <c r="F409" i="18"/>
  <c r="S409" i="18" s="1"/>
  <c r="F331" i="18"/>
  <c r="S331" i="18" s="1"/>
  <c r="F118" i="18"/>
  <c r="S118" i="18" s="1"/>
  <c r="F453" i="18"/>
  <c r="F261" i="18"/>
  <c r="T261" i="18" s="1"/>
  <c r="F81" i="18"/>
  <c r="T81" i="18" s="1"/>
  <c r="F143" i="18"/>
  <c r="F458" i="18"/>
  <c r="F64" i="18"/>
  <c r="S64" i="18" s="1"/>
  <c r="F536" i="18"/>
  <c r="S536" i="18" s="1"/>
  <c r="F328" i="18"/>
  <c r="F92" i="18"/>
  <c r="F349" i="18"/>
  <c r="F95" i="18"/>
  <c r="F242" i="18"/>
  <c r="F501" i="18"/>
  <c r="S501" i="18" s="1"/>
  <c r="F141" i="18"/>
  <c r="S141" i="18" s="1"/>
  <c r="F48" i="18"/>
  <c r="F283" i="18"/>
  <c r="F221" i="18"/>
  <c r="T221" i="18" s="1"/>
  <c r="F505" i="18"/>
  <c r="T505" i="18" s="1"/>
  <c r="F194" i="18"/>
  <c r="S194" i="18" s="1"/>
  <c r="F231" i="18"/>
  <c r="F282" i="18"/>
  <c r="S282" i="18" s="1"/>
  <c r="F365" i="18"/>
  <c r="F253" i="18"/>
  <c r="F268" i="18"/>
  <c r="F11" i="18"/>
  <c r="F223" i="18"/>
  <c r="F21" i="18"/>
  <c r="F56" i="18"/>
  <c r="F368" i="18"/>
  <c r="S368" i="18" s="1"/>
  <c r="F39" i="18"/>
  <c r="S39" i="18" s="1"/>
  <c r="F466" i="18"/>
  <c r="F113" i="18"/>
  <c r="F127" i="18"/>
  <c r="T127" i="18" s="1"/>
  <c r="F204" i="18"/>
  <c r="T204" i="18" s="1"/>
  <c r="F212" i="18"/>
  <c r="F139" i="18"/>
  <c r="F339" i="18"/>
  <c r="F12" i="18"/>
  <c r="S12" i="18" s="1"/>
  <c r="F419" i="18"/>
  <c r="F418" i="18"/>
  <c r="F439" i="18"/>
  <c r="T439" i="18" s="1"/>
  <c r="F14" i="18"/>
  <c r="F260" i="18"/>
  <c r="F373" i="18"/>
  <c r="F263" i="18"/>
  <c r="S263" i="18" s="1"/>
  <c r="F502" i="18"/>
  <c r="F484" i="18"/>
  <c r="F179" i="18"/>
  <c r="F366" i="18"/>
  <c r="T366" i="18" s="1"/>
  <c r="F59" i="18"/>
  <c r="F170" i="18"/>
  <c r="F256" i="18"/>
  <c r="F539" i="18"/>
  <c r="S539" i="18" s="1"/>
  <c r="F140" i="18"/>
  <c r="F388" i="18"/>
  <c r="F148" i="18"/>
  <c r="F4" i="18"/>
  <c r="T4" i="18" s="1"/>
  <c r="F49" i="18"/>
  <c r="F309" i="18"/>
  <c r="F430" i="18"/>
  <c r="F302" i="18"/>
  <c r="S302" i="18" s="1"/>
  <c r="F472" i="18"/>
  <c r="F474" i="18"/>
  <c r="F209" i="18"/>
  <c r="F411" i="18"/>
  <c r="T411" i="18" s="1"/>
  <c r="F533" i="18"/>
  <c r="T533" i="18" s="1"/>
  <c r="F225" i="18"/>
  <c r="S225" i="18" s="1"/>
  <c r="F335" i="18"/>
  <c r="F317" i="18"/>
  <c r="S317" i="18" s="1"/>
  <c r="F300" i="18"/>
  <c r="S300" i="18" s="1"/>
  <c r="F449" i="18"/>
  <c r="F224" i="18"/>
  <c r="F342" i="18"/>
  <c r="S342" i="18" s="1"/>
  <c r="F250" i="18"/>
  <c r="F306" i="18"/>
  <c r="F291" i="18"/>
  <c r="T291" i="18" s="1"/>
  <c r="F255" i="18"/>
  <c r="T255" i="18" s="1"/>
  <c r="F380" i="18"/>
  <c r="S380" i="18" s="1"/>
  <c r="F299" i="18"/>
  <c r="F136" i="18"/>
  <c r="F323" i="18"/>
  <c r="T323" i="18" s="1"/>
  <c r="F135" i="18"/>
  <c r="F425" i="18"/>
  <c r="F540" i="18"/>
  <c r="T540" i="18" s="1"/>
  <c r="F266" i="18"/>
  <c r="S266" i="18" s="1"/>
  <c r="F158" i="18"/>
  <c r="F132" i="18"/>
  <c r="F5" i="18"/>
  <c r="F314" i="18"/>
  <c r="S314" i="18" s="1"/>
  <c r="F124" i="18"/>
  <c r="S124" i="18" s="1"/>
  <c r="F305" i="18"/>
  <c r="F84" i="18"/>
  <c r="F105" i="18"/>
  <c r="F203" i="18"/>
  <c r="S203" i="18" s="1"/>
  <c r="F414" i="18"/>
  <c r="F13" i="18"/>
  <c r="F180" i="18"/>
  <c r="T180" i="18" s="1"/>
  <c r="F330" i="18"/>
  <c r="T330" i="18" s="1"/>
  <c r="F424" i="18"/>
  <c r="S424" i="18" s="1"/>
  <c r="F492" i="18"/>
  <c r="T492" i="18" s="1"/>
  <c r="F522" i="18"/>
  <c r="S522" i="18" s="1"/>
  <c r="F303" i="18"/>
  <c r="S303" i="18" s="1"/>
  <c r="F30" i="18"/>
  <c r="F374" i="18"/>
  <c r="T374" i="18" s="1"/>
  <c r="F478" i="18"/>
  <c r="S478" i="18" s="1"/>
  <c r="F184" i="18"/>
  <c r="F428" i="18"/>
  <c r="F454" i="18"/>
  <c r="F245" i="18"/>
  <c r="T245" i="18" s="1"/>
  <c r="F54" i="18"/>
  <c r="F157" i="18"/>
  <c r="F218" i="18"/>
  <c r="F55" i="18"/>
  <c r="T55" i="18" s="1"/>
  <c r="F381" i="18"/>
  <c r="F229" i="18"/>
  <c r="F146" i="18"/>
  <c r="T146" i="18" s="1"/>
  <c r="F163" i="18"/>
  <c r="S163" i="18" s="1"/>
  <c r="F538" i="18"/>
  <c r="F367" i="18"/>
  <c r="F507" i="18"/>
  <c r="T507" i="18" s="1"/>
  <c r="F334" i="18"/>
  <c r="S334" i="18" s="1"/>
  <c r="F28" i="18"/>
  <c r="F277" i="18"/>
  <c r="E475" i="18"/>
  <c r="E393" i="18"/>
  <c r="E483" i="18"/>
  <c r="E239" i="18"/>
  <c r="E217" i="18"/>
  <c r="E238" i="18"/>
  <c r="E301" i="18"/>
  <c r="E196" i="18"/>
  <c r="E117" i="18"/>
  <c r="E462" i="18"/>
  <c r="E120" i="18"/>
  <c r="E356" i="18"/>
  <c r="E312" i="18"/>
  <c r="E285" i="18"/>
  <c r="E144" i="18"/>
  <c r="E375" i="18"/>
  <c r="E403" i="18"/>
  <c r="E396" i="18"/>
  <c r="E38" i="18"/>
  <c r="E361" i="18"/>
  <c r="E371" i="18"/>
  <c r="E296" i="18"/>
  <c r="E61" i="18"/>
  <c r="E126" i="18"/>
  <c r="E463" i="18"/>
  <c r="E93" i="18"/>
  <c r="E392" i="18"/>
  <c r="E315" i="18"/>
  <c r="E304" i="18"/>
  <c r="E246" i="18"/>
  <c r="E508" i="18"/>
  <c r="E251" i="18"/>
  <c r="E216" i="18"/>
  <c r="E378" i="18"/>
  <c r="E499" i="18"/>
  <c r="E60" i="18"/>
  <c r="E201" i="18"/>
  <c r="E235" i="18"/>
  <c r="E189" i="18"/>
  <c r="E399" i="18"/>
  <c r="E286" i="18"/>
  <c r="E496" i="18"/>
  <c r="E169" i="18"/>
  <c r="E495" i="18"/>
  <c r="E50" i="18"/>
  <c r="E100" i="18"/>
  <c r="E518" i="18"/>
  <c r="E385" i="18"/>
  <c r="E76" i="18"/>
  <c r="E290" i="18"/>
  <c r="E208" i="18"/>
  <c r="E404" i="18"/>
  <c r="E289" i="18"/>
  <c r="E214" i="18"/>
  <c r="E498" i="18"/>
  <c r="E280" i="18"/>
  <c r="E360" i="18"/>
  <c r="E177" i="18"/>
  <c r="E500" i="18"/>
  <c r="E72" i="18"/>
  <c r="E147" i="18"/>
  <c r="E175" i="18"/>
  <c r="E10" i="18"/>
  <c r="E447" i="18"/>
  <c r="E434" i="18"/>
  <c r="E40" i="18"/>
  <c r="E504" i="18"/>
  <c r="E346" i="18"/>
  <c r="E294" i="18"/>
  <c r="E408" i="18"/>
  <c r="E58" i="18"/>
  <c r="E19" i="18"/>
  <c r="E363" i="18"/>
  <c r="E195" i="18"/>
  <c r="E74" i="18"/>
  <c r="E406" i="18"/>
  <c r="E211" i="18"/>
  <c r="E405" i="18"/>
  <c r="E104" i="18"/>
  <c r="E506" i="18"/>
  <c r="E420" i="18"/>
  <c r="E517" i="18"/>
  <c r="E233" i="18"/>
  <c r="E436" i="18"/>
  <c r="E421" i="18"/>
  <c r="E114" i="18"/>
  <c r="E530" i="18"/>
  <c r="E343" i="18"/>
  <c r="E387" i="18"/>
  <c r="E227" i="18"/>
  <c r="E298" i="18"/>
  <c r="E32" i="18"/>
  <c r="E525" i="18"/>
  <c r="E213" i="18"/>
  <c r="E96" i="18"/>
  <c r="E391" i="18"/>
  <c r="E490" i="18"/>
  <c r="E249" i="18"/>
  <c r="E85" i="18"/>
  <c r="E357" i="18"/>
  <c r="E138" i="18"/>
  <c r="E307" i="18"/>
  <c r="E106" i="18"/>
  <c r="E407" i="18"/>
  <c r="E257" i="18"/>
  <c r="E324" i="18"/>
  <c r="E174" i="18"/>
  <c r="E178" i="18"/>
  <c r="E193" i="18"/>
  <c r="E514" i="18"/>
  <c r="E151" i="18"/>
  <c r="E116" i="18"/>
  <c r="E402" i="18"/>
  <c r="E519" i="18"/>
  <c r="E252" i="18"/>
  <c r="E497" i="18"/>
  <c r="E512" i="18"/>
  <c r="E200" i="18"/>
  <c r="E515" i="18"/>
  <c r="E43" i="18"/>
  <c r="E228" i="18"/>
  <c r="E15" i="18"/>
  <c r="E210" i="18"/>
  <c r="E526" i="18"/>
  <c r="E353" i="18"/>
  <c r="E295" i="18"/>
  <c r="E450" i="18"/>
  <c r="E248" i="18"/>
  <c r="E358" i="18"/>
  <c r="E535" i="18"/>
  <c r="E83" i="18"/>
  <c r="E154" i="18"/>
  <c r="E181" i="18"/>
  <c r="E23" i="18"/>
  <c r="E327" i="18"/>
  <c r="E473" i="18"/>
  <c r="E186" i="18"/>
  <c r="E274" i="18"/>
  <c r="E78" i="18"/>
  <c r="E394" i="18"/>
  <c r="E438" i="18"/>
  <c r="E520" i="18"/>
  <c r="E318" i="18"/>
  <c r="E389" i="18"/>
  <c r="E322" i="18"/>
  <c r="E426" i="18"/>
  <c r="E523" i="18"/>
  <c r="E321" i="18"/>
  <c r="E347" i="18"/>
  <c r="E284" i="18"/>
  <c r="E491" i="18"/>
  <c r="E258" i="18"/>
  <c r="E477" i="18"/>
  <c r="E65" i="18"/>
  <c r="E359" i="18"/>
  <c r="E345" i="18"/>
  <c r="E119" i="18"/>
  <c r="E493" i="18"/>
  <c r="E400" i="18"/>
  <c r="E532" i="18"/>
  <c r="E362" i="18"/>
  <c r="E88" i="18"/>
  <c r="E509" i="18"/>
  <c r="E465" i="18"/>
  <c r="E34" i="18"/>
  <c r="E87" i="18"/>
  <c r="E379" i="18"/>
  <c r="E168" i="18"/>
  <c r="E199" i="18"/>
  <c r="E329" i="18"/>
  <c r="E445" i="18"/>
  <c r="E150" i="18"/>
  <c r="E103" i="18"/>
  <c r="E197" i="18"/>
  <c r="E529" i="18"/>
  <c r="E20" i="18"/>
  <c r="E279" i="18"/>
  <c r="E165" i="18"/>
  <c r="E183" i="18"/>
  <c r="E67" i="18"/>
  <c r="E37" i="18"/>
  <c r="E440" i="18"/>
  <c r="E364" i="18"/>
  <c r="E108" i="18"/>
  <c r="E431" i="18"/>
  <c r="E308" i="18"/>
  <c r="E482" i="18"/>
  <c r="E16" i="18"/>
  <c r="E348" i="18"/>
  <c r="E272" i="18"/>
  <c r="E446" i="18"/>
  <c r="E264" i="18"/>
  <c r="E173" i="18"/>
  <c r="E488" i="18"/>
  <c r="E8" i="18"/>
  <c r="E134" i="18"/>
  <c r="E47" i="18"/>
  <c r="E461" i="18"/>
  <c r="E422" i="18"/>
  <c r="E456" i="18"/>
  <c r="E262" i="18"/>
  <c r="E377" i="18"/>
  <c r="E18" i="18"/>
  <c r="E7" i="18"/>
  <c r="E125" i="18"/>
  <c r="E531" i="18"/>
  <c r="E71" i="18"/>
  <c r="E102" i="18"/>
  <c r="E222" i="18"/>
  <c r="E243" i="18"/>
  <c r="E35" i="18"/>
  <c r="E265" i="18"/>
  <c r="E107" i="18"/>
  <c r="E68" i="18"/>
  <c r="E427" i="18"/>
  <c r="E432" i="18"/>
  <c r="E319" i="18"/>
  <c r="E149" i="18"/>
  <c r="E341" i="18"/>
  <c r="E232" i="18"/>
  <c r="E133" i="18"/>
  <c r="E6" i="18"/>
  <c r="E166" i="18"/>
  <c r="E528" i="18"/>
  <c r="E153" i="18"/>
  <c r="E66" i="18"/>
  <c r="E63" i="18"/>
  <c r="E333" i="18"/>
  <c r="E397" i="18"/>
  <c r="E415" i="18"/>
  <c r="E164" i="18"/>
  <c r="E110" i="18"/>
  <c r="E455" i="18"/>
  <c r="E287" i="18"/>
  <c r="E70" i="18"/>
  <c r="E513" i="18"/>
  <c r="E207" i="18"/>
  <c r="E198" i="18"/>
  <c r="E350" i="18"/>
  <c r="E401" i="18"/>
  <c r="E486" i="18"/>
  <c r="E131" i="18"/>
  <c r="E36" i="18"/>
  <c r="E79" i="18"/>
  <c r="E90" i="18"/>
  <c r="E516" i="18"/>
  <c r="E476" i="18"/>
  <c r="E352" i="18"/>
  <c r="E129" i="18"/>
  <c r="E77" i="18"/>
  <c r="E69" i="18"/>
  <c r="E459" i="18"/>
  <c r="E293" i="18"/>
  <c r="E541" i="18"/>
  <c r="E171" i="18"/>
  <c r="E297" i="18"/>
  <c r="E234" i="18"/>
  <c r="E276" i="18"/>
  <c r="E167" i="18"/>
  <c r="E27" i="18"/>
  <c r="E3" i="18"/>
  <c r="E534" i="18"/>
  <c r="E17" i="18"/>
  <c r="E398" i="18"/>
  <c r="E416" i="18"/>
  <c r="E452" i="18"/>
  <c r="E310" i="18"/>
  <c r="E376" i="18"/>
  <c r="E220" i="18"/>
  <c r="E527" i="18"/>
  <c r="E51" i="18"/>
  <c r="E292" i="18"/>
  <c r="E480" i="18"/>
  <c r="E326" i="18"/>
  <c r="E22" i="18"/>
  <c r="E130" i="18"/>
  <c r="E241" i="18"/>
  <c r="E187" i="18"/>
  <c r="E192" i="18"/>
  <c r="E2" i="18"/>
  <c r="E237" i="18"/>
  <c r="E29" i="18"/>
  <c r="E162" i="18"/>
  <c r="E188" i="18"/>
  <c r="E24" i="18"/>
  <c r="E226" i="18"/>
  <c r="E316" i="18"/>
  <c r="E311" i="18"/>
  <c r="E80" i="18"/>
  <c r="E288" i="18"/>
  <c r="E145" i="18"/>
  <c r="E278" i="18"/>
  <c r="E94" i="18"/>
  <c r="E444" i="18"/>
  <c r="E155" i="18"/>
  <c r="E435" i="18"/>
  <c r="E344" i="18"/>
  <c r="E332" i="18"/>
  <c r="E205" i="18"/>
  <c r="E468" i="18"/>
  <c r="E185" i="18"/>
  <c r="E52" i="18"/>
  <c r="E338" i="18"/>
  <c r="E101" i="18"/>
  <c r="E91" i="18"/>
  <c r="E487" i="18"/>
  <c r="E443" i="18"/>
  <c r="E111" i="18"/>
  <c r="E89" i="18"/>
  <c r="E395" i="18"/>
  <c r="E176" i="18"/>
  <c r="E142" i="18"/>
  <c r="E451" i="18"/>
  <c r="E417" i="18"/>
  <c r="E240" i="18"/>
  <c r="E354" i="18"/>
  <c r="E86" i="18"/>
  <c r="E351" i="18"/>
  <c r="E325" i="18"/>
  <c r="E215" i="18"/>
  <c r="E137" i="18"/>
  <c r="E97" i="18"/>
  <c r="E471" i="18"/>
  <c r="E503" i="18"/>
  <c r="E98" i="18"/>
  <c r="E182" i="18"/>
  <c r="E313" i="18"/>
  <c r="E275" i="18"/>
  <c r="E42" i="18"/>
  <c r="E442" i="18"/>
  <c r="E202" i="18"/>
  <c r="E481" i="18"/>
  <c r="E369" i="18"/>
  <c r="E115" i="18"/>
  <c r="E390" i="18"/>
  <c r="E437" i="18"/>
  <c r="E152" i="18"/>
  <c r="E521" i="18"/>
  <c r="E337" i="18"/>
  <c r="E46" i="18"/>
  <c r="E53" i="18"/>
  <c r="E510" i="18"/>
  <c r="E26" i="18"/>
  <c r="E161" i="18"/>
  <c r="E267" i="18"/>
  <c r="E45" i="18"/>
  <c r="E448" i="18"/>
  <c r="E511" i="18"/>
  <c r="E33" i="18"/>
  <c r="E460" i="18"/>
  <c r="E230" i="18"/>
  <c r="E254" i="18"/>
  <c r="E340" i="18"/>
  <c r="E57" i="18"/>
  <c r="E457" i="18"/>
  <c r="E128" i="18"/>
  <c r="E190" i="18"/>
  <c r="E31" i="18"/>
  <c r="E382" i="18"/>
  <c r="E75" i="18"/>
  <c r="E441" i="18"/>
  <c r="E121" i="18"/>
  <c r="E109" i="18"/>
  <c r="E206" i="18"/>
  <c r="E464" i="18"/>
  <c r="E236" i="18"/>
  <c r="E122" i="18"/>
  <c r="E259" i="18"/>
  <c r="E412" i="18"/>
  <c r="E485" i="18"/>
  <c r="E244" i="18"/>
  <c r="E219" i="18"/>
  <c r="E372" i="18"/>
  <c r="E470" i="18"/>
  <c r="E25" i="18"/>
  <c r="E99" i="18"/>
  <c r="E123" i="18"/>
  <c r="E320" i="18"/>
  <c r="E336" i="18"/>
  <c r="E467" i="18"/>
  <c r="E269" i="18"/>
  <c r="E494" i="18"/>
  <c r="E273" i="18"/>
  <c r="E44" i="18"/>
  <c r="E479" i="18"/>
  <c r="E159" i="18"/>
  <c r="E281" i="18"/>
  <c r="E524" i="18"/>
  <c r="E82" i="18"/>
  <c r="E384" i="18"/>
  <c r="E429" i="18"/>
  <c r="E537" i="18"/>
  <c r="E386" i="18"/>
  <c r="E41" i="18"/>
  <c r="E156" i="18"/>
  <c r="E160" i="18"/>
  <c r="E489" i="18"/>
  <c r="E191" i="18"/>
  <c r="E271" i="18"/>
  <c r="E270" i="18"/>
  <c r="E355" i="18"/>
  <c r="E112" i="18"/>
  <c r="E9" i="18"/>
  <c r="E383" i="18"/>
  <c r="E62" i="18"/>
  <c r="E413" i="18"/>
  <c r="E469" i="18"/>
  <c r="E172" i="18"/>
  <c r="E433" i="18"/>
  <c r="E247" i="18"/>
  <c r="E410" i="18"/>
  <c r="E423" i="18"/>
  <c r="E370" i="18"/>
  <c r="E73" i="18"/>
  <c r="E409" i="18"/>
  <c r="E331" i="18"/>
  <c r="E118" i="18"/>
  <c r="E453" i="18"/>
  <c r="E261" i="18"/>
  <c r="E81" i="18"/>
  <c r="E143" i="18"/>
  <c r="E458" i="18"/>
  <c r="E64" i="18"/>
  <c r="E536" i="18"/>
  <c r="E328" i="18"/>
  <c r="E92" i="18"/>
  <c r="E349" i="18"/>
  <c r="E95" i="18"/>
  <c r="E242" i="18"/>
  <c r="E501" i="18"/>
  <c r="E141" i="18"/>
  <c r="E48" i="18"/>
  <c r="E283" i="18"/>
  <c r="E221" i="18"/>
  <c r="E505" i="18"/>
  <c r="E194" i="18"/>
  <c r="E231" i="18"/>
  <c r="E282" i="18"/>
  <c r="E365" i="18"/>
  <c r="E253" i="18"/>
  <c r="E268" i="18"/>
  <c r="E11" i="18"/>
  <c r="E223" i="18"/>
  <c r="E21" i="18"/>
  <c r="E56" i="18"/>
  <c r="E368" i="18"/>
  <c r="E39" i="18"/>
  <c r="E466" i="18"/>
  <c r="E113" i="18"/>
  <c r="E127" i="18"/>
  <c r="E204" i="18"/>
  <c r="E212" i="18"/>
  <c r="E139" i="18"/>
  <c r="E339" i="18"/>
  <c r="E12" i="18"/>
  <c r="E419" i="18"/>
  <c r="E418" i="18"/>
  <c r="E439" i="18"/>
  <c r="E14" i="18"/>
  <c r="E260" i="18"/>
  <c r="E373" i="18"/>
  <c r="E263" i="18"/>
  <c r="E502" i="18"/>
  <c r="E484" i="18"/>
  <c r="E179" i="18"/>
  <c r="E366" i="18"/>
  <c r="E59" i="18"/>
  <c r="E170" i="18"/>
  <c r="E256" i="18"/>
  <c r="E539" i="18"/>
  <c r="E140" i="18"/>
  <c r="E388" i="18"/>
  <c r="E148" i="18"/>
  <c r="E4" i="18"/>
  <c r="E49" i="18"/>
  <c r="E309" i="18"/>
  <c r="E430" i="18"/>
  <c r="E302" i="18"/>
  <c r="E472" i="18"/>
  <c r="E474" i="18"/>
  <c r="E209" i="18"/>
  <c r="E411" i="18"/>
  <c r="E533" i="18"/>
  <c r="E225" i="18"/>
  <c r="E335" i="18"/>
  <c r="E317" i="18"/>
  <c r="E300" i="18"/>
  <c r="E449" i="18"/>
  <c r="E224" i="18"/>
  <c r="E342" i="18"/>
  <c r="E250" i="18"/>
  <c r="E306" i="18"/>
  <c r="E291" i="18"/>
  <c r="E255" i="18"/>
  <c r="E380" i="18"/>
  <c r="E299" i="18"/>
  <c r="E136" i="18"/>
  <c r="E323" i="18"/>
  <c r="E135" i="18"/>
  <c r="E425" i="18"/>
  <c r="E540" i="18"/>
  <c r="E266" i="18"/>
  <c r="E158" i="18"/>
  <c r="E132" i="18"/>
  <c r="E5" i="18"/>
  <c r="E314" i="18"/>
  <c r="E124" i="18"/>
  <c r="E305" i="18"/>
  <c r="E84" i="18"/>
  <c r="E105" i="18"/>
  <c r="E203" i="18"/>
  <c r="E414" i="18"/>
  <c r="E13" i="18"/>
  <c r="E180" i="18"/>
  <c r="E330" i="18"/>
  <c r="E424" i="18"/>
  <c r="E492" i="18"/>
  <c r="E522" i="18"/>
  <c r="E303" i="18"/>
  <c r="E30" i="18"/>
  <c r="E374" i="18"/>
  <c r="E478" i="18"/>
  <c r="E184" i="18"/>
  <c r="E428" i="18"/>
  <c r="E454" i="18"/>
  <c r="E245" i="18"/>
  <c r="E54" i="18"/>
  <c r="E157" i="18"/>
  <c r="E218" i="18"/>
  <c r="E55" i="18"/>
  <c r="E381" i="18"/>
  <c r="E229" i="18"/>
  <c r="E146" i="18"/>
  <c r="E163" i="18"/>
  <c r="E538" i="18"/>
  <c r="E367" i="18"/>
  <c r="E507" i="18"/>
  <c r="E334" i="18"/>
  <c r="E28" i="18"/>
  <c r="E277" i="18"/>
  <c r="D475" i="18"/>
  <c r="D393" i="18"/>
  <c r="D483" i="18"/>
  <c r="D239" i="18"/>
  <c r="D217" i="18"/>
  <c r="D238" i="18"/>
  <c r="D301" i="18"/>
  <c r="D196" i="18"/>
  <c r="D117" i="18"/>
  <c r="D462" i="18"/>
  <c r="D120" i="18"/>
  <c r="D356" i="18"/>
  <c r="D312" i="18"/>
  <c r="D285" i="18"/>
  <c r="D144" i="18"/>
  <c r="D375" i="18"/>
  <c r="D403" i="18"/>
  <c r="D396" i="18"/>
  <c r="D38" i="18"/>
  <c r="D361" i="18"/>
  <c r="D371" i="18"/>
  <c r="D296" i="18"/>
  <c r="D61" i="18"/>
  <c r="D126" i="18"/>
  <c r="D463" i="18"/>
  <c r="D93" i="18"/>
  <c r="D392" i="18"/>
  <c r="D315" i="18"/>
  <c r="D304" i="18"/>
  <c r="D246" i="18"/>
  <c r="D508" i="18"/>
  <c r="D251" i="18"/>
  <c r="D216" i="18"/>
  <c r="D378" i="18"/>
  <c r="D499" i="18"/>
  <c r="D60" i="18"/>
  <c r="D201" i="18"/>
  <c r="D235" i="18"/>
  <c r="D189" i="18"/>
  <c r="D399" i="18"/>
  <c r="D286" i="18"/>
  <c r="D496" i="18"/>
  <c r="D169" i="18"/>
  <c r="D495" i="18"/>
  <c r="D50" i="18"/>
  <c r="D100" i="18"/>
  <c r="D518" i="18"/>
  <c r="D385" i="18"/>
  <c r="D76" i="18"/>
  <c r="D290" i="18"/>
  <c r="D208" i="18"/>
  <c r="D404" i="18"/>
  <c r="D289" i="18"/>
  <c r="D214" i="18"/>
  <c r="D498" i="18"/>
  <c r="D280" i="18"/>
  <c r="D360" i="18"/>
  <c r="D177" i="18"/>
  <c r="D500" i="18"/>
  <c r="D72" i="18"/>
  <c r="D147" i="18"/>
  <c r="D175" i="18"/>
  <c r="D10" i="18"/>
  <c r="D447" i="18"/>
  <c r="D434" i="18"/>
  <c r="D40" i="18"/>
  <c r="D504" i="18"/>
  <c r="D346" i="18"/>
  <c r="D294" i="18"/>
  <c r="D408" i="18"/>
  <c r="D58" i="18"/>
  <c r="D19" i="18"/>
  <c r="D363" i="18"/>
  <c r="D195" i="18"/>
  <c r="D74" i="18"/>
  <c r="D406" i="18"/>
  <c r="D211" i="18"/>
  <c r="D405" i="18"/>
  <c r="D104" i="18"/>
  <c r="D506" i="18"/>
  <c r="D420" i="18"/>
  <c r="D517" i="18"/>
  <c r="D233" i="18"/>
  <c r="D436" i="18"/>
  <c r="D421" i="18"/>
  <c r="D114" i="18"/>
  <c r="D530" i="18"/>
  <c r="D343" i="18"/>
  <c r="D387" i="18"/>
  <c r="D227" i="18"/>
  <c r="D298" i="18"/>
  <c r="D32" i="18"/>
  <c r="D525" i="18"/>
  <c r="D213" i="18"/>
  <c r="D96" i="18"/>
  <c r="D391" i="18"/>
  <c r="D490" i="18"/>
  <c r="D249" i="18"/>
  <c r="D85" i="18"/>
  <c r="D357" i="18"/>
  <c r="D138" i="18"/>
  <c r="D307" i="18"/>
  <c r="D106" i="18"/>
  <c r="D407" i="18"/>
  <c r="D257" i="18"/>
  <c r="D324" i="18"/>
  <c r="D174" i="18"/>
  <c r="D178" i="18"/>
  <c r="D193" i="18"/>
  <c r="D514" i="18"/>
  <c r="D151" i="18"/>
  <c r="D116" i="18"/>
  <c r="D402" i="18"/>
  <c r="D519" i="18"/>
  <c r="D252" i="18"/>
  <c r="D497" i="18"/>
  <c r="D512" i="18"/>
  <c r="D200" i="18"/>
  <c r="D515" i="18"/>
  <c r="D43" i="18"/>
  <c r="D228" i="18"/>
  <c r="D15" i="18"/>
  <c r="D210" i="18"/>
  <c r="D526" i="18"/>
  <c r="D353" i="18"/>
  <c r="D295" i="18"/>
  <c r="D450" i="18"/>
  <c r="D248" i="18"/>
  <c r="D358" i="18"/>
  <c r="D535" i="18"/>
  <c r="D83" i="18"/>
  <c r="D154" i="18"/>
  <c r="D181" i="18"/>
  <c r="D23" i="18"/>
  <c r="D327" i="18"/>
  <c r="D473" i="18"/>
  <c r="D186" i="18"/>
  <c r="D274" i="18"/>
  <c r="D78" i="18"/>
  <c r="D394" i="18"/>
  <c r="D438" i="18"/>
  <c r="D520" i="18"/>
  <c r="D318" i="18"/>
  <c r="D389" i="18"/>
  <c r="D322" i="18"/>
  <c r="D426" i="18"/>
  <c r="D523" i="18"/>
  <c r="D321" i="18"/>
  <c r="D347" i="18"/>
  <c r="D284" i="18"/>
  <c r="D491" i="18"/>
  <c r="D258" i="18"/>
  <c r="D477" i="18"/>
  <c r="D65" i="18"/>
  <c r="D359" i="18"/>
  <c r="D345" i="18"/>
  <c r="D119" i="18"/>
  <c r="D493" i="18"/>
  <c r="D400" i="18"/>
  <c r="D532" i="18"/>
  <c r="D362" i="18"/>
  <c r="D88" i="18"/>
  <c r="D509" i="18"/>
  <c r="D465" i="18"/>
  <c r="D34" i="18"/>
  <c r="D87" i="18"/>
  <c r="D379" i="18"/>
  <c r="D168" i="18"/>
  <c r="D199" i="18"/>
  <c r="D329" i="18"/>
  <c r="D445" i="18"/>
  <c r="D150" i="18"/>
  <c r="D103" i="18"/>
  <c r="D197" i="18"/>
  <c r="D529" i="18"/>
  <c r="D20" i="18"/>
  <c r="D279" i="18"/>
  <c r="D165" i="18"/>
  <c r="D183" i="18"/>
  <c r="D67" i="18"/>
  <c r="D37" i="18"/>
  <c r="D440" i="18"/>
  <c r="D364" i="18"/>
  <c r="D108" i="18"/>
  <c r="D431" i="18"/>
  <c r="D308" i="18"/>
  <c r="D482" i="18"/>
  <c r="D16" i="18"/>
  <c r="D348" i="18"/>
  <c r="D272" i="18"/>
  <c r="D446" i="18"/>
  <c r="D264" i="18"/>
  <c r="D173" i="18"/>
  <c r="D488" i="18"/>
  <c r="D8" i="18"/>
  <c r="D134" i="18"/>
  <c r="D47" i="18"/>
  <c r="D461" i="18"/>
  <c r="D422" i="18"/>
  <c r="D456" i="18"/>
  <c r="D262" i="18"/>
  <c r="D377" i="18"/>
  <c r="D18" i="18"/>
  <c r="D7" i="18"/>
  <c r="D125" i="18"/>
  <c r="D531" i="18"/>
  <c r="D71" i="18"/>
  <c r="D102" i="18"/>
  <c r="D222" i="18"/>
  <c r="D243" i="18"/>
  <c r="D35" i="18"/>
  <c r="D265" i="18"/>
  <c r="D107" i="18"/>
  <c r="D68" i="18"/>
  <c r="D427" i="18"/>
  <c r="D432" i="18"/>
  <c r="D319" i="18"/>
  <c r="D149" i="18"/>
  <c r="D341" i="18"/>
  <c r="D232" i="18"/>
  <c r="D133" i="18"/>
  <c r="D6" i="18"/>
  <c r="D166" i="18"/>
  <c r="D528" i="18"/>
  <c r="D153" i="18"/>
  <c r="D66" i="18"/>
  <c r="D63" i="18"/>
  <c r="D333" i="18"/>
  <c r="D397" i="18"/>
  <c r="D415" i="18"/>
  <c r="D164" i="18"/>
  <c r="D110" i="18"/>
  <c r="D455" i="18"/>
  <c r="D287" i="18"/>
  <c r="D70" i="18"/>
  <c r="D513" i="18"/>
  <c r="D207" i="18"/>
  <c r="D198" i="18"/>
  <c r="D350" i="18"/>
  <c r="D401" i="18"/>
  <c r="D486" i="18"/>
  <c r="D131" i="18"/>
  <c r="D36" i="18"/>
  <c r="D79" i="18"/>
  <c r="D90" i="18"/>
  <c r="D516" i="18"/>
  <c r="D476" i="18"/>
  <c r="D352" i="18"/>
  <c r="D129" i="18"/>
  <c r="D77" i="18"/>
  <c r="D69" i="18"/>
  <c r="D459" i="18"/>
  <c r="D293" i="18"/>
  <c r="D541" i="18"/>
  <c r="D171" i="18"/>
  <c r="D297" i="18"/>
  <c r="D234" i="18"/>
  <c r="D276" i="18"/>
  <c r="D167" i="18"/>
  <c r="D27" i="18"/>
  <c r="D3" i="18"/>
  <c r="D534" i="18"/>
  <c r="D17" i="18"/>
  <c r="D398" i="18"/>
  <c r="D416" i="18"/>
  <c r="D452" i="18"/>
  <c r="D310" i="18"/>
  <c r="D376" i="18"/>
  <c r="D220" i="18"/>
  <c r="D527" i="18"/>
  <c r="D51" i="18"/>
  <c r="D292" i="18"/>
  <c r="D480" i="18"/>
  <c r="D326" i="18"/>
  <c r="D22" i="18"/>
  <c r="D130" i="18"/>
  <c r="D241" i="18"/>
  <c r="D187" i="18"/>
  <c r="D192" i="18"/>
  <c r="D2" i="18"/>
  <c r="D237" i="18"/>
  <c r="D29" i="18"/>
  <c r="D162" i="18"/>
  <c r="D188" i="18"/>
  <c r="D24" i="18"/>
  <c r="D226" i="18"/>
  <c r="D316" i="18"/>
  <c r="D311" i="18"/>
  <c r="D80" i="18"/>
  <c r="D288" i="18"/>
  <c r="D145" i="18"/>
  <c r="D278" i="18"/>
  <c r="D94" i="18"/>
  <c r="D444" i="18"/>
  <c r="D155" i="18"/>
  <c r="D435" i="18"/>
  <c r="D344" i="18"/>
  <c r="D332" i="18"/>
  <c r="D205" i="18"/>
  <c r="D468" i="18"/>
  <c r="D185" i="18"/>
  <c r="D52" i="18"/>
  <c r="D338" i="18"/>
  <c r="D101" i="18"/>
  <c r="D91" i="18"/>
  <c r="D487" i="18"/>
  <c r="D443" i="18"/>
  <c r="D111" i="18"/>
  <c r="D89" i="18"/>
  <c r="D395" i="18"/>
  <c r="D176" i="18"/>
  <c r="D142" i="18"/>
  <c r="D451" i="18"/>
  <c r="D417" i="18"/>
  <c r="D240" i="18"/>
  <c r="D354" i="18"/>
  <c r="D86" i="18"/>
  <c r="D351" i="18"/>
  <c r="D325" i="18"/>
  <c r="D215" i="18"/>
  <c r="D137" i="18"/>
  <c r="D97" i="18"/>
  <c r="D471" i="18"/>
  <c r="D503" i="18"/>
  <c r="D98" i="18"/>
  <c r="D182" i="18"/>
  <c r="D313" i="18"/>
  <c r="D275" i="18"/>
  <c r="D42" i="18"/>
  <c r="D442" i="18"/>
  <c r="D202" i="18"/>
  <c r="D481" i="18"/>
  <c r="D369" i="18"/>
  <c r="D115" i="18"/>
  <c r="D390" i="18"/>
  <c r="D437" i="18"/>
  <c r="D152" i="18"/>
  <c r="D521" i="18"/>
  <c r="D337" i="18"/>
  <c r="D46" i="18"/>
  <c r="D53" i="18"/>
  <c r="D510" i="18"/>
  <c r="D26" i="18"/>
  <c r="D161" i="18"/>
  <c r="D267" i="18"/>
  <c r="D45" i="18"/>
  <c r="D448" i="18"/>
  <c r="D511" i="18"/>
  <c r="D33" i="18"/>
  <c r="D460" i="18"/>
  <c r="D230" i="18"/>
  <c r="D254" i="18"/>
  <c r="D340" i="18"/>
  <c r="D57" i="18"/>
  <c r="D457" i="18"/>
  <c r="D128" i="18"/>
  <c r="D190" i="18"/>
  <c r="D31" i="18"/>
  <c r="D382" i="18"/>
  <c r="D75" i="18"/>
  <c r="D441" i="18"/>
  <c r="D121" i="18"/>
  <c r="D109" i="18"/>
  <c r="D206" i="18"/>
  <c r="D464" i="18"/>
  <c r="D236" i="18"/>
  <c r="D122" i="18"/>
  <c r="D259" i="18"/>
  <c r="D412" i="18"/>
  <c r="D485" i="18"/>
  <c r="D244" i="18"/>
  <c r="D219" i="18"/>
  <c r="D372" i="18"/>
  <c r="D470" i="18"/>
  <c r="D25" i="18"/>
  <c r="D99" i="18"/>
  <c r="D123" i="18"/>
  <c r="D320" i="18"/>
  <c r="D336" i="18"/>
  <c r="D467" i="18"/>
  <c r="D269" i="18"/>
  <c r="D494" i="18"/>
  <c r="D273" i="18"/>
  <c r="D44" i="18"/>
  <c r="D479" i="18"/>
  <c r="D159" i="18"/>
  <c r="D281" i="18"/>
  <c r="D524" i="18"/>
  <c r="D82" i="18"/>
  <c r="D384" i="18"/>
  <c r="D429" i="18"/>
  <c r="D537" i="18"/>
  <c r="D386" i="18"/>
  <c r="D41" i="18"/>
  <c r="D156" i="18"/>
  <c r="D160" i="18"/>
  <c r="D489" i="18"/>
  <c r="D191" i="18"/>
  <c r="D271" i="18"/>
  <c r="D270" i="18"/>
  <c r="D355" i="18"/>
  <c r="D112" i="18"/>
  <c r="D9" i="18"/>
  <c r="D383" i="18"/>
  <c r="D62" i="18"/>
  <c r="D413" i="18"/>
  <c r="D469" i="18"/>
  <c r="D172" i="18"/>
  <c r="D433" i="18"/>
  <c r="D247" i="18"/>
  <c r="D410" i="18"/>
  <c r="D423" i="18"/>
  <c r="D370" i="18"/>
  <c r="D73" i="18"/>
  <c r="D409" i="18"/>
  <c r="D331" i="18"/>
  <c r="D118" i="18"/>
  <c r="D453" i="18"/>
  <c r="D261" i="18"/>
  <c r="D81" i="18"/>
  <c r="D143" i="18"/>
  <c r="D458" i="18"/>
  <c r="D64" i="18"/>
  <c r="D536" i="18"/>
  <c r="D328" i="18"/>
  <c r="D92" i="18"/>
  <c r="D349" i="18"/>
  <c r="D95" i="18"/>
  <c r="D242" i="18"/>
  <c r="D501" i="18"/>
  <c r="D141" i="18"/>
  <c r="D48" i="18"/>
  <c r="D283" i="18"/>
  <c r="D221" i="18"/>
  <c r="D505" i="18"/>
  <c r="D194" i="18"/>
  <c r="D231" i="18"/>
  <c r="D282" i="18"/>
  <c r="D365" i="18"/>
  <c r="D253" i="18"/>
  <c r="D268" i="18"/>
  <c r="D11" i="18"/>
  <c r="D223" i="18"/>
  <c r="D21" i="18"/>
  <c r="D56" i="18"/>
  <c r="D368" i="18"/>
  <c r="D39" i="18"/>
  <c r="D466" i="18"/>
  <c r="D113" i="18"/>
  <c r="D127" i="18"/>
  <c r="D204" i="18"/>
  <c r="D212" i="18"/>
  <c r="D139" i="18"/>
  <c r="D339" i="18"/>
  <c r="D12" i="18"/>
  <c r="D419" i="18"/>
  <c r="D418" i="18"/>
  <c r="D439" i="18"/>
  <c r="D14" i="18"/>
  <c r="D260" i="18"/>
  <c r="D373" i="18"/>
  <c r="D263" i="18"/>
  <c r="D502" i="18"/>
  <c r="D484" i="18"/>
  <c r="D179" i="18"/>
  <c r="D366" i="18"/>
  <c r="D59" i="18"/>
  <c r="D170" i="18"/>
  <c r="D256" i="18"/>
  <c r="D539" i="18"/>
  <c r="D140" i="18"/>
  <c r="D388" i="18"/>
  <c r="D148" i="18"/>
  <c r="D4" i="18"/>
  <c r="D49" i="18"/>
  <c r="D309" i="18"/>
  <c r="D430" i="18"/>
  <c r="D302" i="18"/>
  <c r="D472" i="18"/>
  <c r="D474" i="18"/>
  <c r="D209" i="18"/>
  <c r="D411" i="18"/>
  <c r="D533" i="18"/>
  <c r="D225" i="18"/>
  <c r="D335" i="18"/>
  <c r="D317" i="18"/>
  <c r="D300" i="18"/>
  <c r="D449" i="18"/>
  <c r="D224" i="18"/>
  <c r="D342" i="18"/>
  <c r="D250" i="18"/>
  <c r="D306" i="18"/>
  <c r="D291" i="18"/>
  <c r="D255" i="18"/>
  <c r="D380" i="18"/>
  <c r="D299" i="18"/>
  <c r="D136" i="18"/>
  <c r="D323" i="18"/>
  <c r="D135" i="18"/>
  <c r="D425" i="18"/>
  <c r="D540" i="18"/>
  <c r="D266" i="18"/>
  <c r="D158" i="18"/>
  <c r="D132" i="18"/>
  <c r="D5" i="18"/>
  <c r="D314" i="18"/>
  <c r="D124" i="18"/>
  <c r="D305" i="18"/>
  <c r="D84" i="18"/>
  <c r="D105" i="18"/>
  <c r="D203" i="18"/>
  <c r="D414" i="18"/>
  <c r="D13" i="18"/>
  <c r="D180" i="18"/>
  <c r="D330" i="18"/>
  <c r="D424" i="18"/>
  <c r="D492" i="18"/>
  <c r="D522" i="18"/>
  <c r="D303" i="18"/>
  <c r="D30" i="18"/>
  <c r="D374" i="18"/>
  <c r="D478" i="18"/>
  <c r="D184" i="18"/>
  <c r="D428" i="18"/>
  <c r="D454" i="18"/>
  <c r="D245" i="18"/>
  <c r="D54" i="18"/>
  <c r="D157" i="18"/>
  <c r="D218" i="18"/>
  <c r="D55" i="18"/>
  <c r="D381" i="18"/>
  <c r="D229" i="18"/>
  <c r="D146" i="18"/>
  <c r="D163" i="18"/>
  <c r="D538" i="18"/>
  <c r="D367" i="18"/>
  <c r="D507" i="18"/>
  <c r="D334" i="18"/>
  <c r="D28" i="18"/>
  <c r="D277" i="18"/>
  <c r="C475" i="18"/>
  <c r="C393" i="18"/>
  <c r="C483" i="18"/>
  <c r="C239" i="18"/>
  <c r="C217" i="18"/>
  <c r="C238" i="18"/>
  <c r="C301" i="18"/>
  <c r="C196" i="18"/>
  <c r="C117" i="18"/>
  <c r="C462" i="18"/>
  <c r="C120" i="18"/>
  <c r="C356" i="18"/>
  <c r="C312" i="18"/>
  <c r="C285" i="18"/>
  <c r="C144" i="18"/>
  <c r="C375" i="18"/>
  <c r="C403" i="18"/>
  <c r="C396" i="18"/>
  <c r="C38" i="18"/>
  <c r="C361" i="18"/>
  <c r="C371" i="18"/>
  <c r="C296" i="18"/>
  <c r="C61" i="18"/>
  <c r="C126" i="18"/>
  <c r="C463" i="18"/>
  <c r="C93" i="18"/>
  <c r="C392" i="18"/>
  <c r="C315" i="18"/>
  <c r="C304" i="18"/>
  <c r="C246" i="18"/>
  <c r="C508" i="18"/>
  <c r="C251" i="18"/>
  <c r="C216" i="18"/>
  <c r="C378" i="18"/>
  <c r="C499" i="18"/>
  <c r="C60" i="18"/>
  <c r="C201" i="18"/>
  <c r="C235" i="18"/>
  <c r="C189" i="18"/>
  <c r="C399" i="18"/>
  <c r="C286" i="18"/>
  <c r="C496" i="18"/>
  <c r="C169" i="18"/>
  <c r="C495" i="18"/>
  <c r="C50" i="18"/>
  <c r="C100" i="18"/>
  <c r="C518" i="18"/>
  <c r="C385" i="18"/>
  <c r="C76" i="18"/>
  <c r="C290" i="18"/>
  <c r="C208" i="18"/>
  <c r="C404" i="18"/>
  <c r="C289" i="18"/>
  <c r="C214" i="18"/>
  <c r="C498" i="18"/>
  <c r="C280" i="18"/>
  <c r="C360" i="18"/>
  <c r="C177" i="18"/>
  <c r="C500" i="18"/>
  <c r="C72" i="18"/>
  <c r="C147" i="18"/>
  <c r="C175" i="18"/>
  <c r="C10" i="18"/>
  <c r="C447" i="18"/>
  <c r="C434" i="18"/>
  <c r="C40" i="18"/>
  <c r="C504" i="18"/>
  <c r="C346" i="18"/>
  <c r="C294" i="18"/>
  <c r="C408" i="18"/>
  <c r="C58" i="18"/>
  <c r="C19" i="18"/>
  <c r="C363" i="18"/>
  <c r="C195" i="18"/>
  <c r="C74" i="18"/>
  <c r="C406" i="18"/>
  <c r="C211" i="18"/>
  <c r="C405" i="18"/>
  <c r="C104" i="18"/>
  <c r="C506" i="18"/>
  <c r="C420" i="18"/>
  <c r="C517" i="18"/>
  <c r="C233" i="18"/>
  <c r="C436" i="18"/>
  <c r="C421" i="18"/>
  <c r="C114" i="18"/>
  <c r="C530" i="18"/>
  <c r="C343" i="18"/>
  <c r="C387" i="18"/>
  <c r="C227" i="18"/>
  <c r="C298" i="18"/>
  <c r="C32" i="18"/>
  <c r="C525" i="18"/>
  <c r="C213" i="18"/>
  <c r="C96" i="18"/>
  <c r="C391" i="18"/>
  <c r="C490" i="18"/>
  <c r="C249" i="18"/>
  <c r="C85" i="18"/>
  <c r="C357" i="18"/>
  <c r="C138" i="18"/>
  <c r="C307" i="18"/>
  <c r="C106" i="18"/>
  <c r="C407" i="18"/>
  <c r="C257" i="18"/>
  <c r="C324" i="18"/>
  <c r="C174" i="18"/>
  <c r="C178" i="18"/>
  <c r="C193" i="18"/>
  <c r="C514" i="18"/>
  <c r="C151" i="18"/>
  <c r="C116" i="18"/>
  <c r="C402" i="18"/>
  <c r="C519" i="18"/>
  <c r="C252" i="18"/>
  <c r="C497" i="18"/>
  <c r="C512" i="18"/>
  <c r="C200" i="18"/>
  <c r="C515" i="18"/>
  <c r="C43" i="18"/>
  <c r="C228" i="18"/>
  <c r="C15" i="18"/>
  <c r="C210" i="18"/>
  <c r="C526" i="18"/>
  <c r="C353" i="18"/>
  <c r="C295" i="18"/>
  <c r="C450" i="18"/>
  <c r="C248" i="18"/>
  <c r="C358" i="18"/>
  <c r="C535" i="18"/>
  <c r="C83" i="18"/>
  <c r="C154" i="18"/>
  <c r="C181" i="18"/>
  <c r="C23" i="18"/>
  <c r="C327" i="18"/>
  <c r="C473" i="18"/>
  <c r="C186" i="18"/>
  <c r="C274" i="18"/>
  <c r="C78" i="18"/>
  <c r="C394" i="18"/>
  <c r="C438" i="18"/>
  <c r="C520" i="18"/>
  <c r="C318" i="18"/>
  <c r="C389" i="18"/>
  <c r="C322" i="18"/>
  <c r="C426" i="18"/>
  <c r="C523" i="18"/>
  <c r="C321" i="18"/>
  <c r="C347" i="18"/>
  <c r="C284" i="18"/>
  <c r="C491" i="18"/>
  <c r="C258" i="18"/>
  <c r="C477" i="18"/>
  <c r="C65" i="18"/>
  <c r="C359" i="18"/>
  <c r="C345" i="18"/>
  <c r="C119" i="18"/>
  <c r="C493" i="18"/>
  <c r="C400" i="18"/>
  <c r="C532" i="18"/>
  <c r="C362" i="18"/>
  <c r="C88" i="18"/>
  <c r="C509" i="18"/>
  <c r="C465" i="18"/>
  <c r="C34" i="18"/>
  <c r="C87" i="18"/>
  <c r="C379" i="18"/>
  <c r="C168" i="18"/>
  <c r="C199" i="18"/>
  <c r="C329" i="18"/>
  <c r="C445" i="18"/>
  <c r="C150" i="18"/>
  <c r="C103" i="18"/>
  <c r="C197" i="18"/>
  <c r="C529" i="18"/>
  <c r="C20" i="18"/>
  <c r="C279" i="18"/>
  <c r="C165" i="18"/>
  <c r="C183" i="18"/>
  <c r="C67" i="18"/>
  <c r="C37" i="18"/>
  <c r="C440" i="18"/>
  <c r="C364" i="18"/>
  <c r="C108" i="18"/>
  <c r="C431" i="18"/>
  <c r="C308" i="18"/>
  <c r="C482" i="18"/>
  <c r="C16" i="18"/>
  <c r="C348" i="18"/>
  <c r="C272" i="18"/>
  <c r="C446" i="18"/>
  <c r="C264" i="18"/>
  <c r="C173" i="18"/>
  <c r="C488" i="18"/>
  <c r="C8" i="18"/>
  <c r="C134" i="18"/>
  <c r="C47" i="18"/>
  <c r="C461" i="18"/>
  <c r="C422" i="18"/>
  <c r="C456" i="18"/>
  <c r="C262" i="18"/>
  <c r="C377" i="18"/>
  <c r="C18" i="18"/>
  <c r="C7" i="18"/>
  <c r="C125" i="18"/>
  <c r="C531" i="18"/>
  <c r="C71" i="18"/>
  <c r="C102" i="18"/>
  <c r="C222" i="18"/>
  <c r="C243" i="18"/>
  <c r="C35" i="18"/>
  <c r="C265" i="18"/>
  <c r="C107" i="18"/>
  <c r="C68" i="18"/>
  <c r="C427" i="18"/>
  <c r="C432" i="18"/>
  <c r="C319" i="18"/>
  <c r="C149" i="18"/>
  <c r="C341" i="18"/>
  <c r="C232" i="18"/>
  <c r="C133" i="18"/>
  <c r="C6" i="18"/>
  <c r="C166" i="18"/>
  <c r="C528" i="18"/>
  <c r="C153" i="18"/>
  <c r="C66" i="18"/>
  <c r="C63" i="18"/>
  <c r="C333" i="18"/>
  <c r="C397" i="18"/>
  <c r="C415" i="18"/>
  <c r="C164" i="18"/>
  <c r="C110" i="18"/>
  <c r="C455" i="18"/>
  <c r="C287" i="18"/>
  <c r="C70" i="18"/>
  <c r="C513" i="18"/>
  <c r="C207" i="18"/>
  <c r="C198" i="18"/>
  <c r="C350" i="18"/>
  <c r="C401" i="18"/>
  <c r="C486" i="18"/>
  <c r="C131" i="18"/>
  <c r="C36" i="18"/>
  <c r="C79" i="18"/>
  <c r="C90" i="18"/>
  <c r="C516" i="18"/>
  <c r="C476" i="18"/>
  <c r="C352" i="18"/>
  <c r="C129" i="18"/>
  <c r="C77" i="18"/>
  <c r="C69" i="18"/>
  <c r="C459" i="18"/>
  <c r="C293" i="18"/>
  <c r="C541" i="18"/>
  <c r="C171" i="18"/>
  <c r="C297" i="18"/>
  <c r="C234" i="18"/>
  <c r="C276" i="18"/>
  <c r="C167" i="18"/>
  <c r="C27" i="18"/>
  <c r="C3" i="18"/>
  <c r="C534" i="18"/>
  <c r="C17" i="18"/>
  <c r="C398" i="18"/>
  <c r="C416" i="18"/>
  <c r="C452" i="18"/>
  <c r="C310" i="18"/>
  <c r="C376" i="18"/>
  <c r="C220" i="18"/>
  <c r="C527" i="18"/>
  <c r="C51" i="18"/>
  <c r="C292" i="18"/>
  <c r="C480" i="18"/>
  <c r="C326" i="18"/>
  <c r="C22" i="18"/>
  <c r="C130" i="18"/>
  <c r="C241" i="18"/>
  <c r="C187" i="18"/>
  <c r="C192" i="18"/>
  <c r="C2" i="18"/>
  <c r="C237" i="18"/>
  <c r="C29" i="18"/>
  <c r="C162" i="18"/>
  <c r="C188" i="18"/>
  <c r="C24" i="18"/>
  <c r="C226" i="18"/>
  <c r="C316" i="18"/>
  <c r="C311" i="18"/>
  <c r="C80" i="18"/>
  <c r="C288" i="18"/>
  <c r="C145" i="18"/>
  <c r="C278" i="18"/>
  <c r="C94" i="18"/>
  <c r="C444" i="18"/>
  <c r="C155" i="18"/>
  <c r="C435" i="18"/>
  <c r="C344" i="18"/>
  <c r="C332" i="18"/>
  <c r="C205" i="18"/>
  <c r="C468" i="18"/>
  <c r="C185" i="18"/>
  <c r="C52" i="18"/>
  <c r="C338" i="18"/>
  <c r="C101" i="18"/>
  <c r="C91" i="18"/>
  <c r="C487" i="18"/>
  <c r="C443" i="18"/>
  <c r="C111" i="18"/>
  <c r="C89" i="18"/>
  <c r="C395" i="18"/>
  <c r="C176" i="18"/>
  <c r="C142" i="18"/>
  <c r="C451" i="18"/>
  <c r="C417" i="18"/>
  <c r="C240" i="18"/>
  <c r="C354" i="18"/>
  <c r="C86" i="18"/>
  <c r="C351" i="18"/>
  <c r="C325" i="18"/>
  <c r="C215" i="18"/>
  <c r="C137" i="18"/>
  <c r="C97" i="18"/>
  <c r="C471" i="18"/>
  <c r="C503" i="18"/>
  <c r="C98" i="18"/>
  <c r="C182" i="18"/>
  <c r="C313" i="18"/>
  <c r="C275" i="18"/>
  <c r="C42" i="18"/>
  <c r="C442" i="18"/>
  <c r="C202" i="18"/>
  <c r="C481" i="18"/>
  <c r="C369" i="18"/>
  <c r="C115" i="18"/>
  <c r="C390" i="18"/>
  <c r="C437" i="18"/>
  <c r="C152" i="18"/>
  <c r="C521" i="18"/>
  <c r="C337" i="18"/>
  <c r="C46" i="18"/>
  <c r="C53" i="18"/>
  <c r="C510" i="18"/>
  <c r="C26" i="18"/>
  <c r="C161" i="18"/>
  <c r="C267" i="18"/>
  <c r="C45" i="18"/>
  <c r="C448" i="18"/>
  <c r="C511" i="18"/>
  <c r="C33" i="18"/>
  <c r="C460" i="18"/>
  <c r="C230" i="18"/>
  <c r="C254" i="18"/>
  <c r="C340" i="18"/>
  <c r="C57" i="18"/>
  <c r="C457" i="18"/>
  <c r="C128" i="18"/>
  <c r="C190" i="18"/>
  <c r="C31" i="18"/>
  <c r="C382" i="18"/>
  <c r="C75" i="18"/>
  <c r="C441" i="18"/>
  <c r="C121" i="18"/>
  <c r="C109" i="18"/>
  <c r="C206" i="18"/>
  <c r="C464" i="18"/>
  <c r="C236" i="18"/>
  <c r="C122" i="18"/>
  <c r="C259" i="18"/>
  <c r="C412" i="18"/>
  <c r="C485" i="18"/>
  <c r="C244" i="18"/>
  <c r="C219" i="18"/>
  <c r="C372" i="18"/>
  <c r="C470" i="18"/>
  <c r="C25" i="18"/>
  <c r="C99" i="18"/>
  <c r="C123" i="18"/>
  <c r="C320" i="18"/>
  <c r="C336" i="18"/>
  <c r="C467" i="18"/>
  <c r="C269" i="18"/>
  <c r="C494" i="18"/>
  <c r="C273" i="18"/>
  <c r="C44" i="18"/>
  <c r="C479" i="18"/>
  <c r="C159" i="18"/>
  <c r="C281" i="18"/>
  <c r="C524" i="18"/>
  <c r="C82" i="18"/>
  <c r="C384" i="18"/>
  <c r="C429" i="18"/>
  <c r="C537" i="18"/>
  <c r="C386" i="18"/>
  <c r="C41" i="18"/>
  <c r="C156" i="18"/>
  <c r="C160" i="18"/>
  <c r="C489" i="18"/>
  <c r="C191" i="18"/>
  <c r="C271" i="18"/>
  <c r="C270" i="18"/>
  <c r="C355" i="18"/>
  <c r="C112" i="18"/>
  <c r="C9" i="18"/>
  <c r="C383" i="18"/>
  <c r="C62" i="18"/>
  <c r="C413" i="18"/>
  <c r="C469" i="18"/>
  <c r="C172" i="18"/>
  <c r="C433" i="18"/>
  <c r="C247" i="18"/>
  <c r="C410" i="18"/>
  <c r="C423" i="18"/>
  <c r="C370" i="18"/>
  <c r="C73" i="18"/>
  <c r="C409" i="18"/>
  <c r="C331" i="18"/>
  <c r="C118" i="18"/>
  <c r="C453" i="18"/>
  <c r="C261" i="18"/>
  <c r="C81" i="18"/>
  <c r="C143" i="18"/>
  <c r="C458" i="18"/>
  <c r="C64" i="18"/>
  <c r="C536" i="18"/>
  <c r="C328" i="18"/>
  <c r="C92" i="18"/>
  <c r="C349" i="18"/>
  <c r="C95" i="18"/>
  <c r="C242" i="18"/>
  <c r="C501" i="18"/>
  <c r="C141" i="18"/>
  <c r="C48" i="18"/>
  <c r="C283" i="18"/>
  <c r="C221" i="18"/>
  <c r="C505" i="18"/>
  <c r="C194" i="18"/>
  <c r="C231" i="18"/>
  <c r="C282" i="18"/>
  <c r="C365" i="18"/>
  <c r="C253" i="18"/>
  <c r="C268" i="18"/>
  <c r="C11" i="18"/>
  <c r="C223" i="18"/>
  <c r="C21" i="18"/>
  <c r="C56" i="18"/>
  <c r="C368" i="18"/>
  <c r="C39" i="18"/>
  <c r="C466" i="18"/>
  <c r="C113" i="18"/>
  <c r="C127" i="18"/>
  <c r="C204" i="18"/>
  <c r="C212" i="18"/>
  <c r="C139" i="18"/>
  <c r="C339" i="18"/>
  <c r="C12" i="18"/>
  <c r="C419" i="18"/>
  <c r="C418" i="18"/>
  <c r="C439" i="18"/>
  <c r="C14" i="18"/>
  <c r="C260" i="18"/>
  <c r="C373" i="18"/>
  <c r="C263" i="18"/>
  <c r="C502" i="18"/>
  <c r="C484" i="18"/>
  <c r="C179" i="18"/>
  <c r="C366" i="18"/>
  <c r="C59" i="18"/>
  <c r="C170" i="18"/>
  <c r="C256" i="18"/>
  <c r="C539" i="18"/>
  <c r="C140" i="18"/>
  <c r="C388" i="18"/>
  <c r="C148" i="18"/>
  <c r="C4" i="18"/>
  <c r="C49" i="18"/>
  <c r="C309" i="18"/>
  <c r="C430" i="18"/>
  <c r="C302" i="18"/>
  <c r="C472" i="18"/>
  <c r="C474" i="18"/>
  <c r="C209" i="18"/>
  <c r="C411" i="18"/>
  <c r="C533" i="18"/>
  <c r="C225" i="18"/>
  <c r="C335" i="18"/>
  <c r="C317" i="18"/>
  <c r="C300" i="18"/>
  <c r="C449" i="18"/>
  <c r="C224" i="18"/>
  <c r="C342" i="18"/>
  <c r="C250" i="18"/>
  <c r="C306" i="18"/>
  <c r="C291" i="18"/>
  <c r="C255" i="18"/>
  <c r="C380" i="18"/>
  <c r="C299" i="18"/>
  <c r="C136" i="18"/>
  <c r="C323" i="18"/>
  <c r="C135" i="18"/>
  <c r="C425" i="18"/>
  <c r="C540" i="18"/>
  <c r="C266" i="18"/>
  <c r="C158" i="18"/>
  <c r="C132" i="18"/>
  <c r="C5" i="18"/>
  <c r="C314" i="18"/>
  <c r="C124" i="18"/>
  <c r="C305" i="18"/>
  <c r="C84" i="18"/>
  <c r="C105" i="18"/>
  <c r="C203" i="18"/>
  <c r="C414" i="18"/>
  <c r="C13" i="18"/>
  <c r="C180" i="18"/>
  <c r="C330" i="18"/>
  <c r="C424" i="18"/>
  <c r="C492" i="18"/>
  <c r="C522" i="18"/>
  <c r="C303" i="18"/>
  <c r="C30" i="18"/>
  <c r="C374" i="18"/>
  <c r="C478" i="18"/>
  <c r="C184" i="18"/>
  <c r="C428" i="18"/>
  <c r="C454" i="18"/>
  <c r="C245" i="18"/>
  <c r="C54" i="18"/>
  <c r="C157" i="18"/>
  <c r="C218" i="18"/>
  <c r="C55" i="18"/>
  <c r="C381" i="18"/>
  <c r="C229" i="18"/>
  <c r="C146" i="18"/>
  <c r="C163" i="18"/>
  <c r="C538" i="18"/>
  <c r="C367" i="18"/>
  <c r="C507" i="18"/>
  <c r="C334" i="18"/>
  <c r="C28" i="18"/>
  <c r="C277" i="18"/>
  <c r="B475" i="18"/>
  <c r="B393" i="18"/>
  <c r="B483" i="18"/>
  <c r="B239" i="18"/>
  <c r="B217" i="18"/>
  <c r="B238" i="18"/>
  <c r="B301" i="18"/>
  <c r="B196" i="18"/>
  <c r="B117" i="18"/>
  <c r="B462" i="18"/>
  <c r="B120" i="18"/>
  <c r="B356" i="18"/>
  <c r="B312" i="18"/>
  <c r="B285" i="18"/>
  <c r="B144" i="18"/>
  <c r="B375" i="18"/>
  <c r="B403" i="18"/>
  <c r="B396" i="18"/>
  <c r="B38" i="18"/>
  <c r="B361" i="18"/>
  <c r="B371" i="18"/>
  <c r="B296" i="18"/>
  <c r="B61" i="18"/>
  <c r="B126" i="18"/>
  <c r="B463" i="18"/>
  <c r="B93" i="18"/>
  <c r="B392" i="18"/>
  <c r="B315" i="18"/>
  <c r="B304" i="18"/>
  <c r="B246" i="18"/>
  <c r="B508" i="18"/>
  <c r="B251" i="18"/>
  <c r="B216" i="18"/>
  <c r="B378" i="18"/>
  <c r="B499" i="18"/>
  <c r="B60" i="18"/>
  <c r="B201" i="18"/>
  <c r="B235" i="18"/>
  <c r="B189" i="18"/>
  <c r="B399" i="18"/>
  <c r="B286" i="18"/>
  <c r="B496" i="18"/>
  <c r="B169" i="18"/>
  <c r="B495" i="18"/>
  <c r="B50" i="18"/>
  <c r="B100" i="18"/>
  <c r="B518" i="18"/>
  <c r="B385" i="18"/>
  <c r="B76" i="18"/>
  <c r="B290" i="18"/>
  <c r="B208" i="18"/>
  <c r="B404" i="18"/>
  <c r="B289" i="18"/>
  <c r="B214" i="18"/>
  <c r="B498" i="18"/>
  <c r="B280" i="18"/>
  <c r="B360" i="18"/>
  <c r="B177" i="18"/>
  <c r="B500" i="18"/>
  <c r="B72" i="18"/>
  <c r="B147" i="18"/>
  <c r="B175" i="18"/>
  <c r="B10" i="18"/>
  <c r="B447" i="18"/>
  <c r="B434" i="18"/>
  <c r="B40" i="18"/>
  <c r="B504" i="18"/>
  <c r="B346" i="18"/>
  <c r="B294" i="18"/>
  <c r="B408" i="18"/>
  <c r="B58" i="18"/>
  <c r="B19" i="18"/>
  <c r="B363" i="18"/>
  <c r="B195" i="18"/>
  <c r="B74" i="18"/>
  <c r="B406" i="18"/>
  <c r="B211" i="18"/>
  <c r="B405" i="18"/>
  <c r="B104" i="18"/>
  <c r="B506" i="18"/>
  <c r="B420" i="18"/>
  <c r="B517" i="18"/>
  <c r="B233" i="18"/>
  <c r="B436" i="18"/>
  <c r="B421" i="18"/>
  <c r="B114" i="18"/>
  <c r="B530" i="18"/>
  <c r="B343" i="18"/>
  <c r="B387" i="18"/>
  <c r="B227" i="18"/>
  <c r="B298" i="18"/>
  <c r="B32" i="18"/>
  <c r="B525" i="18"/>
  <c r="B213" i="18"/>
  <c r="B96" i="18"/>
  <c r="B391" i="18"/>
  <c r="B490" i="18"/>
  <c r="B249" i="18"/>
  <c r="B85" i="18"/>
  <c r="B357" i="18"/>
  <c r="B138" i="18"/>
  <c r="B307" i="18"/>
  <c r="B106" i="18"/>
  <c r="B407" i="18"/>
  <c r="B257" i="18"/>
  <c r="B324" i="18"/>
  <c r="B174" i="18"/>
  <c r="B178" i="18"/>
  <c r="B193" i="18"/>
  <c r="B514" i="18"/>
  <c r="B151" i="18"/>
  <c r="B116" i="18"/>
  <c r="B402" i="18"/>
  <c r="B519" i="18"/>
  <c r="B252" i="18"/>
  <c r="B497" i="18"/>
  <c r="B512" i="18"/>
  <c r="B200" i="18"/>
  <c r="B515" i="18"/>
  <c r="B43" i="18"/>
  <c r="B228" i="18"/>
  <c r="B15" i="18"/>
  <c r="B210" i="18"/>
  <c r="B526" i="18"/>
  <c r="B353" i="18"/>
  <c r="B295" i="18"/>
  <c r="B450" i="18"/>
  <c r="B248" i="18"/>
  <c r="B358" i="18"/>
  <c r="B535" i="18"/>
  <c r="B83" i="18"/>
  <c r="B154" i="18"/>
  <c r="B181" i="18"/>
  <c r="B23" i="18"/>
  <c r="B327" i="18"/>
  <c r="B473" i="18"/>
  <c r="B186" i="18"/>
  <c r="B274" i="18"/>
  <c r="B78" i="18"/>
  <c r="B394" i="18"/>
  <c r="B438" i="18"/>
  <c r="B520" i="18"/>
  <c r="B318" i="18"/>
  <c r="B389" i="18"/>
  <c r="B322" i="18"/>
  <c r="B426" i="18"/>
  <c r="B523" i="18"/>
  <c r="B321" i="18"/>
  <c r="B347" i="18"/>
  <c r="B284" i="18"/>
  <c r="B491" i="18"/>
  <c r="B258" i="18"/>
  <c r="B477" i="18"/>
  <c r="B65" i="18"/>
  <c r="B359" i="18"/>
  <c r="B345" i="18"/>
  <c r="B119" i="18"/>
  <c r="B493" i="18"/>
  <c r="B400" i="18"/>
  <c r="B532" i="18"/>
  <c r="B362" i="18"/>
  <c r="B88" i="18"/>
  <c r="B509" i="18"/>
  <c r="B465" i="18"/>
  <c r="B34" i="18"/>
  <c r="B87" i="18"/>
  <c r="B379" i="18"/>
  <c r="B168" i="18"/>
  <c r="B199" i="18"/>
  <c r="B329" i="18"/>
  <c r="B445" i="18"/>
  <c r="B150" i="18"/>
  <c r="B103" i="18"/>
  <c r="B197" i="18"/>
  <c r="B529" i="18"/>
  <c r="B20" i="18"/>
  <c r="B279" i="18"/>
  <c r="B165" i="18"/>
  <c r="B183" i="18"/>
  <c r="B67" i="18"/>
  <c r="B37" i="18"/>
  <c r="B440" i="18"/>
  <c r="B364" i="18"/>
  <c r="B108" i="18"/>
  <c r="B431" i="18"/>
  <c r="B308" i="18"/>
  <c r="B482" i="18"/>
  <c r="B16" i="18"/>
  <c r="B348" i="18"/>
  <c r="B272" i="18"/>
  <c r="B446" i="18"/>
  <c r="B264" i="18"/>
  <c r="B173" i="18"/>
  <c r="B488" i="18"/>
  <c r="B8" i="18"/>
  <c r="B134" i="18"/>
  <c r="B47" i="18"/>
  <c r="B461" i="18"/>
  <c r="B422" i="18"/>
  <c r="B456" i="18"/>
  <c r="B262" i="18"/>
  <c r="B377" i="18"/>
  <c r="B18" i="18"/>
  <c r="B7" i="18"/>
  <c r="B125" i="18"/>
  <c r="B531" i="18"/>
  <c r="B71" i="18"/>
  <c r="B102" i="18"/>
  <c r="B222" i="18"/>
  <c r="B243" i="18"/>
  <c r="B35" i="18"/>
  <c r="B265" i="18"/>
  <c r="B107" i="18"/>
  <c r="B68" i="18"/>
  <c r="B427" i="18"/>
  <c r="B432" i="18"/>
  <c r="B319" i="18"/>
  <c r="B149" i="18"/>
  <c r="B341" i="18"/>
  <c r="B232" i="18"/>
  <c r="B133" i="18"/>
  <c r="B6" i="18"/>
  <c r="B166" i="18"/>
  <c r="B528" i="18"/>
  <c r="B153" i="18"/>
  <c r="B66" i="18"/>
  <c r="B63" i="18"/>
  <c r="B333" i="18"/>
  <c r="B397" i="18"/>
  <c r="B415" i="18"/>
  <c r="B164" i="18"/>
  <c r="B110" i="18"/>
  <c r="B455" i="18"/>
  <c r="B287" i="18"/>
  <c r="B70" i="18"/>
  <c r="B513" i="18"/>
  <c r="B207" i="18"/>
  <c r="B198" i="18"/>
  <c r="B350" i="18"/>
  <c r="B401" i="18"/>
  <c r="B486" i="18"/>
  <c r="B131" i="18"/>
  <c r="B36" i="18"/>
  <c r="B79" i="18"/>
  <c r="B90" i="18"/>
  <c r="B516" i="18"/>
  <c r="B476" i="18"/>
  <c r="B352" i="18"/>
  <c r="B129" i="18"/>
  <c r="B77" i="18"/>
  <c r="B69" i="18"/>
  <c r="B459" i="18"/>
  <c r="B293" i="18"/>
  <c r="B541" i="18"/>
  <c r="B171" i="18"/>
  <c r="B297" i="18"/>
  <c r="B234" i="18"/>
  <c r="B276" i="18"/>
  <c r="B167" i="18"/>
  <c r="B27" i="18"/>
  <c r="B3" i="18"/>
  <c r="B534" i="18"/>
  <c r="B17" i="18"/>
  <c r="B398" i="18"/>
  <c r="B416" i="18"/>
  <c r="B452" i="18"/>
  <c r="B310" i="18"/>
  <c r="B376" i="18"/>
  <c r="B220" i="18"/>
  <c r="B527" i="18"/>
  <c r="B51" i="18"/>
  <c r="B292" i="18"/>
  <c r="B480" i="18"/>
  <c r="B326" i="18"/>
  <c r="B22" i="18"/>
  <c r="B130" i="18"/>
  <c r="B241" i="18"/>
  <c r="B187" i="18"/>
  <c r="B192" i="18"/>
  <c r="B2" i="18"/>
  <c r="B237" i="18"/>
  <c r="B29" i="18"/>
  <c r="B162" i="18"/>
  <c r="B188" i="18"/>
  <c r="B24" i="18"/>
  <c r="B226" i="18"/>
  <c r="B316" i="18"/>
  <c r="B311" i="18"/>
  <c r="B80" i="18"/>
  <c r="B288" i="18"/>
  <c r="B145" i="18"/>
  <c r="B278" i="18"/>
  <c r="B94" i="18"/>
  <c r="B444" i="18"/>
  <c r="B155" i="18"/>
  <c r="B435" i="18"/>
  <c r="B344" i="18"/>
  <c r="B332" i="18"/>
  <c r="B205" i="18"/>
  <c r="B468" i="18"/>
  <c r="B185" i="18"/>
  <c r="B52" i="18"/>
  <c r="B338" i="18"/>
  <c r="B101" i="18"/>
  <c r="B91" i="18"/>
  <c r="B487" i="18"/>
  <c r="B443" i="18"/>
  <c r="B111" i="18"/>
  <c r="B89" i="18"/>
  <c r="B395" i="18"/>
  <c r="B176" i="18"/>
  <c r="B142" i="18"/>
  <c r="B451" i="18"/>
  <c r="B417" i="18"/>
  <c r="B240" i="18"/>
  <c r="B354" i="18"/>
  <c r="B86" i="18"/>
  <c r="B351" i="18"/>
  <c r="B325" i="18"/>
  <c r="B215" i="18"/>
  <c r="B137" i="18"/>
  <c r="B97" i="18"/>
  <c r="B471" i="18"/>
  <c r="B503" i="18"/>
  <c r="B98" i="18"/>
  <c r="B182" i="18"/>
  <c r="B313" i="18"/>
  <c r="B275" i="18"/>
  <c r="B42" i="18"/>
  <c r="B442" i="18"/>
  <c r="B202" i="18"/>
  <c r="B481" i="18"/>
  <c r="B369" i="18"/>
  <c r="B115" i="18"/>
  <c r="B390" i="18"/>
  <c r="B437" i="18"/>
  <c r="B152" i="18"/>
  <c r="B521" i="18"/>
  <c r="B337" i="18"/>
  <c r="B46" i="18"/>
  <c r="B53" i="18"/>
  <c r="B510" i="18"/>
  <c r="B26" i="18"/>
  <c r="B161" i="18"/>
  <c r="B267" i="18"/>
  <c r="B45" i="18"/>
  <c r="B448" i="18"/>
  <c r="B511" i="18"/>
  <c r="B33" i="18"/>
  <c r="B460" i="18"/>
  <c r="B230" i="18"/>
  <c r="B254" i="18"/>
  <c r="B340" i="18"/>
  <c r="B57" i="18"/>
  <c r="B457" i="18"/>
  <c r="B128" i="18"/>
  <c r="B190" i="18"/>
  <c r="B31" i="18"/>
  <c r="B382" i="18"/>
  <c r="B75" i="18"/>
  <c r="B441" i="18"/>
  <c r="B121" i="18"/>
  <c r="B109" i="18"/>
  <c r="B206" i="18"/>
  <c r="B464" i="18"/>
  <c r="B236" i="18"/>
  <c r="B122" i="18"/>
  <c r="B259" i="18"/>
  <c r="B412" i="18"/>
  <c r="B485" i="18"/>
  <c r="B244" i="18"/>
  <c r="B219" i="18"/>
  <c r="B372" i="18"/>
  <c r="B470" i="18"/>
  <c r="B25" i="18"/>
  <c r="B99" i="18"/>
  <c r="B123" i="18"/>
  <c r="B320" i="18"/>
  <c r="B336" i="18"/>
  <c r="B467" i="18"/>
  <c r="B269" i="18"/>
  <c r="B494" i="18"/>
  <c r="B273" i="18"/>
  <c r="B44" i="18"/>
  <c r="B479" i="18"/>
  <c r="B159" i="18"/>
  <c r="B281" i="18"/>
  <c r="B524" i="18"/>
  <c r="B82" i="18"/>
  <c r="B384" i="18"/>
  <c r="B429" i="18"/>
  <c r="B537" i="18"/>
  <c r="B386" i="18"/>
  <c r="B41" i="18"/>
  <c r="B156" i="18"/>
  <c r="B160" i="18"/>
  <c r="B489" i="18"/>
  <c r="B191" i="18"/>
  <c r="B271" i="18"/>
  <c r="B270" i="18"/>
  <c r="B355" i="18"/>
  <c r="B112" i="18"/>
  <c r="B9" i="18"/>
  <c r="B383" i="18"/>
  <c r="B62" i="18"/>
  <c r="B413" i="18"/>
  <c r="B469" i="18"/>
  <c r="B172" i="18"/>
  <c r="B433" i="18"/>
  <c r="B247" i="18"/>
  <c r="B410" i="18"/>
  <c r="B423" i="18"/>
  <c r="B370" i="18"/>
  <c r="B73" i="18"/>
  <c r="B409" i="18"/>
  <c r="B331" i="18"/>
  <c r="B118" i="18"/>
  <c r="B453" i="18"/>
  <c r="B261" i="18"/>
  <c r="B81" i="18"/>
  <c r="B143" i="18"/>
  <c r="B458" i="18"/>
  <c r="B64" i="18"/>
  <c r="B536" i="18"/>
  <c r="B328" i="18"/>
  <c r="B92" i="18"/>
  <c r="B349" i="18"/>
  <c r="B95" i="18"/>
  <c r="B242" i="18"/>
  <c r="B501" i="18"/>
  <c r="B141" i="18"/>
  <c r="B48" i="18"/>
  <c r="B283" i="18"/>
  <c r="B221" i="18"/>
  <c r="B505" i="18"/>
  <c r="B194" i="18"/>
  <c r="B231" i="18"/>
  <c r="B282" i="18"/>
  <c r="B365" i="18"/>
  <c r="B253" i="18"/>
  <c r="B268" i="18"/>
  <c r="B11" i="18"/>
  <c r="B223" i="18"/>
  <c r="B21" i="18"/>
  <c r="B56" i="18"/>
  <c r="B368" i="18"/>
  <c r="B39" i="18"/>
  <c r="B466" i="18"/>
  <c r="B113" i="18"/>
  <c r="B127" i="18"/>
  <c r="B204" i="18"/>
  <c r="B212" i="18"/>
  <c r="B139" i="18"/>
  <c r="B339" i="18"/>
  <c r="B12" i="18"/>
  <c r="B419" i="18"/>
  <c r="B418" i="18"/>
  <c r="B439" i="18"/>
  <c r="B14" i="18"/>
  <c r="B260" i="18"/>
  <c r="B373" i="18"/>
  <c r="B263" i="18"/>
  <c r="B502" i="18"/>
  <c r="B484" i="18"/>
  <c r="B179" i="18"/>
  <c r="B366" i="18"/>
  <c r="B59" i="18"/>
  <c r="B170" i="18"/>
  <c r="B256" i="18"/>
  <c r="B539" i="18"/>
  <c r="B140" i="18"/>
  <c r="B388" i="18"/>
  <c r="B148" i="18"/>
  <c r="B4" i="18"/>
  <c r="B49" i="18"/>
  <c r="B309" i="18"/>
  <c r="B430" i="18"/>
  <c r="B302" i="18"/>
  <c r="B472" i="18"/>
  <c r="B474" i="18"/>
  <c r="B209" i="18"/>
  <c r="B411" i="18"/>
  <c r="B533" i="18"/>
  <c r="B225" i="18"/>
  <c r="B335" i="18"/>
  <c r="B317" i="18"/>
  <c r="B300" i="18"/>
  <c r="B449" i="18"/>
  <c r="B224" i="18"/>
  <c r="B342" i="18"/>
  <c r="B250" i="18"/>
  <c r="B306" i="18"/>
  <c r="B291" i="18"/>
  <c r="B255" i="18"/>
  <c r="B380" i="18"/>
  <c r="B299" i="18"/>
  <c r="B136" i="18"/>
  <c r="B323" i="18"/>
  <c r="B135" i="18"/>
  <c r="B425" i="18"/>
  <c r="B540" i="18"/>
  <c r="B266" i="18"/>
  <c r="B158" i="18"/>
  <c r="B132" i="18"/>
  <c r="B5" i="18"/>
  <c r="B314" i="18"/>
  <c r="B124" i="18"/>
  <c r="B305" i="18"/>
  <c r="B84" i="18"/>
  <c r="B105" i="18"/>
  <c r="B203" i="18"/>
  <c r="B414" i="18"/>
  <c r="B13" i="18"/>
  <c r="B180" i="18"/>
  <c r="B330" i="18"/>
  <c r="B424" i="18"/>
  <c r="B492" i="18"/>
  <c r="B522" i="18"/>
  <c r="B303" i="18"/>
  <c r="B30" i="18"/>
  <c r="B374" i="18"/>
  <c r="B478" i="18"/>
  <c r="B184" i="18"/>
  <c r="B428" i="18"/>
  <c r="B454" i="18"/>
  <c r="B245" i="18"/>
  <c r="B54" i="18"/>
  <c r="B157" i="18"/>
  <c r="B218" i="18"/>
  <c r="B55" i="18"/>
  <c r="B381" i="18"/>
  <c r="B229" i="18"/>
  <c r="B146" i="18"/>
  <c r="B163" i="18"/>
  <c r="B538" i="18"/>
  <c r="B367" i="18"/>
  <c r="B507" i="18"/>
  <c r="B334" i="18"/>
  <c r="B28" i="18"/>
  <c r="B277" i="18"/>
  <c r="T365" i="18" l="1"/>
  <c r="S44" i="18"/>
  <c r="S254" i="18"/>
  <c r="T503" i="18"/>
  <c r="S503" i="18"/>
  <c r="T142" i="18"/>
  <c r="S468" i="18"/>
  <c r="T79" i="18"/>
  <c r="S79" i="18"/>
  <c r="S140" i="18"/>
  <c r="S161" i="18"/>
  <c r="T158" i="18"/>
  <c r="S365" i="18"/>
  <c r="S142" i="18"/>
  <c r="S184" i="18"/>
  <c r="S481" i="18"/>
  <c r="T278" i="18"/>
  <c r="S278" i="18"/>
  <c r="T27" i="18"/>
  <c r="S27" i="18"/>
  <c r="S538" i="18"/>
  <c r="S172" i="18"/>
  <c r="S130" i="18"/>
  <c r="S54" i="18"/>
  <c r="S472" i="18"/>
  <c r="S502" i="18"/>
  <c r="T99" i="18"/>
  <c r="T333" i="18"/>
  <c r="S333" i="18"/>
  <c r="T385" i="18"/>
  <c r="S158" i="18"/>
  <c r="S99" i="18"/>
  <c r="S265" i="18"/>
  <c r="T109" i="18"/>
  <c r="S448" i="18"/>
  <c r="T337" i="18"/>
  <c r="S337" i="18"/>
  <c r="T202" i="18"/>
  <c r="S202" i="18"/>
  <c r="T471" i="18"/>
  <c r="S471" i="18"/>
  <c r="T443" i="18"/>
  <c r="S443" i="18"/>
  <c r="T205" i="18"/>
  <c r="S205" i="18"/>
  <c r="T145" i="18"/>
  <c r="S145" i="18"/>
  <c r="S162" i="18"/>
  <c r="T22" i="18"/>
  <c r="S22" i="18"/>
  <c r="T310" i="18"/>
  <c r="S310" i="18"/>
  <c r="T167" i="18"/>
  <c r="S167" i="18"/>
  <c r="T36" i="18"/>
  <c r="S36" i="18"/>
  <c r="T70" i="18"/>
  <c r="S70" i="18"/>
  <c r="T63" i="18"/>
  <c r="S63" i="18"/>
  <c r="S341" i="18"/>
  <c r="T35" i="18"/>
  <c r="S35" i="18"/>
  <c r="T18" i="18"/>
  <c r="S18" i="18"/>
  <c r="T174" i="18"/>
  <c r="T169" i="18"/>
  <c r="S55" i="18"/>
  <c r="S180" i="18"/>
  <c r="S323" i="18"/>
  <c r="S411" i="18"/>
  <c r="S4" i="18"/>
  <c r="S366" i="18"/>
  <c r="S439" i="18"/>
  <c r="S127" i="18"/>
  <c r="S11" i="18"/>
  <c r="S221" i="18"/>
  <c r="S261" i="18"/>
  <c r="S410" i="18"/>
  <c r="S9" i="18"/>
  <c r="S156" i="18"/>
  <c r="S281" i="18"/>
  <c r="S336" i="18"/>
  <c r="S244" i="18"/>
  <c r="S109" i="18"/>
  <c r="S457" i="18"/>
  <c r="S390" i="18"/>
  <c r="S183" i="18"/>
  <c r="S523" i="18"/>
  <c r="S252" i="18"/>
  <c r="S233" i="18"/>
  <c r="S208" i="18"/>
  <c r="S38" i="18"/>
  <c r="S157" i="18"/>
  <c r="S299" i="18"/>
  <c r="U449" i="18"/>
  <c r="S466" i="18"/>
  <c r="S479" i="18"/>
  <c r="S137" i="18"/>
  <c r="S245" i="18"/>
  <c r="S105" i="18"/>
  <c r="S255" i="18"/>
  <c r="S339" i="18"/>
  <c r="S271" i="18"/>
  <c r="S273" i="18"/>
  <c r="S382" i="18"/>
  <c r="S46" i="18"/>
  <c r="S111" i="18"/>
  <c r="S51" i="18"/>
  <c r="S71" i="18"/>
  <c r="S106" i="18"/>
  <c r="S58" i="18"/>
  <c r="S189" i="18"/>
  <c r="T410" i="18"/>
  <c r="T448" i="18"/>
  <c r="T162" i="18"/>
  <c r="T341" i="18"/>
  <c r="T359" i="18"/>
  <c r="T298" i="18"/>
  <c r="T8" i="18"/>
  <c r="S8" i="18"/>
  <c r="T445" i="18"/>
  <c r="S164" i="18"/>
  <c r="S422" i="18"/>
  <c r="T105" i="18"/>
  <c r="T11" i="18"/>
  <c r="T240" i="18"/>
  <c r="T69" i="18"/>
  <c r="T482" i="18"/>
  <c r="T381" i="18"/>
  <c r="T54" i="18"/>
  <c r="T303" i="18"/>
  <c r="T135" i="18"/>
  <c r="T380" i="18"/>
  <c r="T300" i="18"/>
  <c r="T472" i="18"/>
  <c r="T49" i="18"/>
  <c r="T59" i="18"/>
  <c r="T502" i="18"/>
  <c r="U12" i="18"/>
  <c r="T12" i="18"/>
  <c r="T39" i="18"/>
  <c r="T223" i="18"/>
  <c r="T141" i="18"/>
  <c r="T536" i="18"/>
  <c r="T331" i="18"/>
  <c r="T423" i="18"/>
  <c r="T270" i="18"/>
  <c r="T537" i="18"/>
  <c r="T44" i="18"/>
  <c r="T467" i="18"/>
  <c r="T259" i="18"/>
  <c r="T75" i="18"/>
  <c r="T254" i="18"/>
  <c r="T511" i="18"/>
  <c r="T437" i="18"/>
  <c r="T275" i="18"/>
  <c r="T215" i="18"/>
  <c r="T354" i="18"/>
  <c r="T101" i="18"/>
  <c r="T435" i="18"/>
  <c r="T311" i="18"/>
  <c r="T188" i="18"/>
  <c r="S2" i="18"/>
  <c r="T292" i="18"/>
  <c r="S292" i="18"/>
  <c r="T398" i="18"/>
  <c r="S398" i="18"/>
  <c r="T297" i="18"/>
  <c r="S297" i="18"/>
  <c r="T459" i="18"/>
  <c r="S352" i="18"/>
  <c r="T401" i="18"/>
  <c r="S401" i="18"/>
  <c r="T110" i="18"/>
  <c r="S110" i="18"/>
  <c r="T528" i="18"/>
  <c r="S528" i="18"/>
  <c r="T232" i="18"/>
  <c r="S432" i="18"/>
  <c r="T102" i="18"/>
  <c r="S102" i="18"/>
  <c r="T456" i="18"/>
  <c r="S456" i="18"/>
  <c r="T134" i="18"/>
  <c r="U134" i="18"/>
  <c r="T264" i="18"/>
  <c r="S264" i="18"/>
  <c r="T16" i="18"/>
  <c r="S108" i="18"/>
  <c r="T20" i="18"/>
  <c r="S150" i="18"/>
  <c r="T168" i="18"/>
  <c r="S168" i="18"/>
  <c r="T532" i="18"/>
  <c r="T345" i="18"/>
  <c r="S345" i="18"/>
  <c r="S258" i="18"/>
  <c r="T389" i="18"/>
  <c r="S394" i="18"/>
  <c r="T473" i="18"/>
  <c r="S473" i="18"/>
  <c r="T248" i="18"/>
  <c r="T526" i="18"/>
  <c r="S526" i="18"/>
  <c r="S43" i="18"/>
  <c r="T116" i="18"/>
  <c r="S178" i="18"/>
  <c r="T407" i="18"/>
  <c r="S407" i="18"/>
  <c r="T391" i="18"/>
  <c r="T32" i="18"/>
  <c r="S32" i="18"/>
  <c r="S343" i="18"/>
  <c r="T506" i="18"/>
  <c r="S406" i="18"/>
  <c r="T19" i="18"/>
  <c r="S19" i="18"/>
  <c r="T447" i="18"/>
  <c r="T72" i="18"/>
  <c r="S72" i="18"/>
  <c r="S280" i="18"/>
  <c r="S495" i="18"/>
  <c r="T399" i="18"/>
  <c r="S399" i="18"/>
  <c r="T251" i="18"/>
  <c r="T315" i="18"/>
  <c r="S315" i="18"/>
  <c r="S126" i="18"/>
  <c r="T375" i="18"/>
  <c r="S356" i="18"/>
  <c r="T196" i="18"/>
  <c r="S196" i="18"/>
  <c r="S28" i="18"/>
  <c r="S381" i="18"/>
  <c r="S330" i="18"/>
  <c r="S135" i="18"/>
  <c r="S250" i="18"/>
  <c r="S533" i="18"/>
  <c r="S49" i="18"/>
  <c r="S59" i="18"/>
  <c r="S14" i="18"/>
  <c r="S204" i="18"/>
  <c r="S223" i="18"/>
  <c r="S505" i="18"/>
  <c r="S349" i="18"/>
  <c r="S81" i="18"/>
  <c r="S423" i="18"/>
  <c r="S383" i="18"/>
  <c r="S160" i="18"/>
  <c r="S524" i="18"/>
  <c r="S467" i="18"/>
  <c r="S219" i="18"/>
  <c r="S206" i="18"/>
  <c r="S128" i="18"/>
  <c r="S511" i="18"/>
  <c r="S437" i="18"/>
  <c r="S313" i="18"/>
  <c r="S354" i="18"/>
  <c r="S101" i="18"/>
  <c r="S155" i="18"/>
  <c r="S188" i="18"/>
  <c r="S376" i="18"/>
  <c r="S459" i="18"/>
  <c r="S513" i="18"/>
  <c r="S232" i="18"/>
  <c r="S7" i="18"/>
  <c r="S16" i="18"/>
  <c r="S509" i="18"/>
  <c r="S83" i="18"/>
  <c r="S85" i="18"/>
  <c r="S504" i="18"/>
  <c r="S499" i="18"/>
  <c r="S483" i="18"/>
  <c r="T538" i="18"/>
  <c r="T140" i="18"/>
  <c r="T172" i="18"/>
  <c r="T161" i="18"/>
  <c r="T2" i="18"/>
  <c r="T432" i="18"/>
  <c r="T258" i="18"/>
  <c r="T343" i="18"/>
  <c r="T126" i="18"/>
  <c r="U218" i="18"/>
  <c r="U454" i="18"/>
  <c r="U13" i="18"/>
  <c r="U5" i="18"/>
  <c r="U335" i="18"/>
  <c r="T335" i="18"/>
  <c r="U209" i="18"/>
  <c r="T209" i="18"/>
  <c r="U256" i="18"/>
  <c r="T256" i="18"/>
  <c r="U179" i="18"/>
  <c r="T179" i="18"/>
  <c r="U139" i="18"/>
  <c r="T139" i="18"/>
  <c r="T56" i="18"/>
  <c r="U231" i="18"/>
  <c r="T231" i="18"/>
  <c r="U92" i="18"/>
  <c r="T92" i="18"/>
  <c r="U458" i="18"/>
  <c r="T458" i="18"/>
  <c r="U247" i="18"/>
  <c r="T247" i="18"/>
  <c r="U413" i="18"/>
  <c r="T413" i="18"/>
  <c r="U41" i="18"/>
  <c r="T41" i="18"/>
  <c r="U159" i="18"/>
  <c r="T159" i="18"/>
  <c r="U320" i="18"/>
  <c r="T320" i="18"/>
  <c r="U236" i="18"/>
  <c r="T236" i="18"/>
  <c r="U121" i="18"/>
  <c r="T121" i="18"/>
  <c r="U460" i="18"/>
  <c r="T460" i="18"/>
  <c r="U45" i="18"/>
  <c r="T45" i="18"/>
  <c r="U115" i="18"/>
  <c r="T115" i="18"/>
  <c r="U182" i="18"/>
  <c r="T182" i="18"/>
  <c r="U351" i="18"/>
  <c r="T351" i="18"/>
  <c r="U487" i="18"/>
  <c r="T487" i="18"/>
  <c r="U52" i="18"/>
  <c r="T52" i="18"/>
  <c r="U288" i="18"/>
  <c r="T288" i="18"/>
  <c r="U226" i="18"/>
  <c r="T226" i="18"/>
  <c r="U326" i="18"/>
  <c r="T326" i="18"/>
  <c r="U534" i="18"/>
  <c r="T534" i="18"/>
  <c r="U276" i="18"/>
  <c r="T276" i="18"/>
  <c r="U516" i="18"/>
  <c r="T516" i="18"/>
  <c r="U131" i="18"/>
  <c r="T131" i="18"/>
  <c r="U415" i="18"/>
  <c r="T415" i="18"/>
  <c r="U6" i="18"/>
  <c r="T6" i="18"/>
  <c r="U68" i="18"/>
  <c r="T68" i="18"/>
  <c r="U377" i="18"/>
  <c r="T377" i="18"/>
  <c r="U461" i="18"/>
  <c r="T461" i="18"/>
  <c r="U308" i="18"/>
  <c r="T308" i="18"/>
  <c r="U440" i="18"/>
  <c r="T440" i="18"/>
  <c r="U329" i="18"/>
  <c r="T329" i="18"/>
  <c r="U88" i="18"/>
  <c r="T88" i="18"/>
  <c r="U65" i="18"/>
  <c r="T65" i="18"/>
  <c r="U520" i="18"/>
  <c r="T520" i="18"/>
  <c r="U274" i="18"/>
  <c r="T274" i="18"/>
  <c r="U295" i="18"/>
  <c r="T295" i="18"/>
  <c r="U519" i="18"/>
  <c r="T519" i="18"/>
  <c r="U324" i="18"/>
  <c r="V324" i="18"/>
  <c r="T324" i="18"/>
  <c r="U249" i="18"/>
  <c r="T249" i="18"/>
  <c r="U213" i="18"/>
  <c r="T213" i="18"/>
  <c r="U114" i="18"/>
  <c r="T114" i="18"/>
  <c r="U517" i="18"/>
  <c r="T517" i="18"/>
  <c r="U195" i="18"/>
  <c r="T195" i="18"/>
  <c r="U408" i="18"/>
  <c r="T408" i="18"/>
  <c r="U175" i="18"/>
  <c r="T175" i="18"/>
  <c r="U177" i="18"/>
  <c r="T177" i="18"/>
  <c r="U290" i="18"/>
  <c r="T290" i="18"/>
  <c r="U100" i="18"/>
  <c r="T100" i="18"/>
  <c r="U235" i="18"/>
  <c r="T235" i="18"/>
  <c r="U378" i="18"/>
  <c r="T378" i="18"/>
  <c r="U93" i="18"/>
  <c r="T93" i="18"/>
  <c r="U396" i="18"/>
  <c r="T396" i="18"/>
  <c r="U285" i="18"/>
  <c r="T285" i="18"/>
  <c r="U238" i="18"/>
  <c r="T238" i="18"/>
  <c r="U393" i="18"/>
  <c r="T393" i="18"/>
  <c r="U367" i="18"/>
  <c r="V367" i="18"/>
  <c r="T367" i="18"/>
  <c r="U229" i="18"/>
  <c r="T229" i="18"/>
  <c r="U428" i="18"/>
  <c r="T428" i="18"/>
  <c r="W30" i="18"/>
  <c r="U30" i="18"/>
  <c r="V30" i="18"/>
  <c r="T30" i="18"/>
  <c r="U414" i="18"/>
  <c r="V414" i="18"/>
  <c r="T414" i="18"/>
  <c r="U132" i="18"/>
  <c r="V132" i="18"/>
  <c r="T132" i="18"/>
  <c r="U425" i="18"/>
  <c r="T425" i="18"/>
  <c r="U306" i="18"/>
  <c r="T306" i="18"/>
  <c r="V449" i="18"/>
  <c r="T449" i="18"/>
  <c r="U474" i="18"/>
  <c r="T474" i="18"/>
  <c r="T309" i="18"/>
  <c r="U309" i="18"/>
  <c r="U388" i="18"/>
  <c r="T388" i="18"/>
  <c r="U170" i="18"/>
  <c r="T170" i="18"/>
  <c r="U484" i="18"/>
  <c r="T484" i="18"/>
  <c r="U419" i="18"/>
  <c r="T419" i="18"/>
  <c r="U212" i="18"/>
  <c r="T212" i="18"/>
  <c r="U21" i="18"/>
  <c r="T21" i="18"/>
  <c r="U253" i="18"/>
  <c r="T253" i="18"/>
  <c r="T48" i="18"/>
  <c r="U48" i="18"/>
  <c r="U328" i="18"/>
  <c r="T328" i="18"/>
  <c r="U143" i="18"/>
  <c r="T143" i="18"/>
  <c r="U370" i="18"/>
  <c r="T370" i="18"/>
  <c r="U433" i="18"/>
  <c r="T433" i="18"/>
  <c r="T355" i="18"/>
  <c r="U489" i="18"/>
  <c r="T489" i="18"/>
  <c r="U82" i="18"/>
  <c r="T82" i="18"/>
  <c r="U269" i="18"/>
  <c r="T269" i="18"/>
  <c r="U123" i="18"/>
  <c r="T123" i="18"/>
  <c r="U190" i="18"/>
  <c r="T190" i="18"/>
  <c r="U33" i="18"/>
  <c r="T33" i="18"/>
  <c r="U267" i="18"/>
  <c r="T267" i="18"/>
  <c r="U53" i="18"/>
  <c r="T53" i="18"/>
  <c r="U369" i="18"/>
  <c r="T369" i="18"/>
  <c r="U98" i="18"/>
  <c r="T98" i="18"/>
  <c r="T86" i="18"/>
  <c r="U451" i="18"/>
  <c r="T451" i="18"/>
  <c r="U91" i="18"/>
  <c r="T91" i="18"/>
  <c r="U185" i="18"/>
  <c r="T185" i="18"/>
  <c r="U94" i="18"/>
  <c r="T94" i="18"/>
  <c r="U80" i="18"/>
  <c r="T80" i="18"/>
  <c r="U237" i="18"/>
  <c r="T237" i="18"/>
  <c r="U480" i="18"/>
  <c r="T480" i="18"/>
  <c r="U220" i="18"/>
  <c r="T220" i="18"/>
  <c r="U3" i="18"/>
  <c r="T3" i="18"/>
  <c r="U234" i="18"/>
  <c r="T234" i="18"/>
  <c r="U129" i="18"/>
  <c r="T129" i="18"/>
  <c r="U486" i="18"/>
  <c r="T486" i="18"/>
  <c r="U207" i="18"/>
  <c r="T207" i="18"/>
  <c r="U397" i="18"/>
  <c r="T397" i="18"/>
  <c r="T153" i="18"/>
  <c r="U319" i="18"/>
  <c r="T319" i="18"/>
  <c r="U107" i="18"/>
  <c r="T107" i="18"/>
  <c r="U125" i="18"/>
  <c r="T125" i="18"/>
  <c r="U47" i="18"/>
  <c r="T47" i="18"/>
  <c r="U173" i="18"/>
  <c r="T173" i="18"/>
  <c r="U431" i="18"/>
  <c r="T431" i="18"/>
  <c r="U37" i="18"/>
  <c r="T37" i="18"/>
  <c r="S37" i="18"/>
  <c r="U103" i="18"/>
  <c r="T103" i="18"/>
  <c r="S103" i="18"/>
  <c r="U34" i="18"/>
  <c r="T34" i="18"/>
  <c r="S34" i="18"/>
  <c r="T362" i="18"/>
  <c r="S362" i="18"/>
  <c r="U362" i="18"/>
  <c r="U477" i="18"/>
  <c r="T477" i="18"/>
  <c r="S477" i="18"/>
  <c r="U347" i="18"/>
  <c r="T347" i="18"/>
  <c r="S347" i="18"/>
  <c r="U438" i="18"/>
  <c r="T438" i="18"/>
  <c r="S438" i="18"/>
  <c r="U186" i="18"/>
  <c r="T186" i="18"/>
  <c r="S186" i="18"/>
  <c r="U358" i="18"/>
  <c r="T358" i="18"/>
  <c r="S358" i="18"/>
  <c r="U228" i="18"/>
  <c r="T228" i="18"/>
  <c r="S228" i="18"/>
  <c r="U512" i="18"/>
  <c r="T512" i="18"/>
  <c r="S512" i="18"/>
  <c r="U193" i="18"/>
  <c r="T193" i="18"/>
  <c r="S193" i="18"/>
  <c r="U257" i="18"/>
  <c r="T257" i="18"/>
  <c r="S257" i="18"/>
  <c r="T490" i="18"/>
  <c r="S490" i="18"/>
  <c r="U525" i="18"/>
  <c r="T525" i="18"/>
  <c r="S525" i="18"/>
  <c r="U421" i="18"/>
  <c r="T421" i="18"/>
  <c r="S421" i="18"/>
  <c r="U420" i="18"/>
  <c r="T420" i="18"/>
  <c r="S420" i="18"/>
  <c r="U363" i="18"/>
  <c r="T363" i="18"/>
  <c r="S363" i="18"/>
  <c r="U434" i="18"/>
  <c r="T434" i="18"/>
  <c r="S434" i="18"/>
  <c r="U147" i="18"/>
  <c r="T147" i="18"/>
  <c r="S147" i="18"/>
  <c r="U289" i="18"/>
  <c r="T289" i="18"/>
  <c r="S289" i="18"/>
  <c r="U76" i="18"/>
  <c r="T76" i="18"/>
  <c r="S76" i="18"/>
  <c r="U286" i="18"/>
  <c r="T286" i="18"/>
  <c r="S286" i="18"/>
  <c r="U201" i="18"/>
  <c r="T201" i="18"/>
  <c r="S201" i="18"/>
  <c r="U304" i="18"/>
  <c r="T304" i="18"/>
  <c r="S304" i="18"/>
  <c r="U463" i="18"/>
  <c r="T463" i="18"/>
  <c r="S463" i="18"/>
  <c r="U403" i="18"/>
  <c r="T403" i="18"/>
  <c r="S403" i="18"/>
  <c r="U312" i="18"/>
  <c r="T312" i="18"/>
  <c r="S312" i="18"/>
  <c r="U117" i="18"/>
  <c r="T117" i="18"/>
  <c r="S117" i="18"/>
  <c r="U217" i="18"/>
  <c r="T217" i="18"/>
  <c r="S217" i="18"/>
  <c r="U475" i="18"/>
  <c r="T475" i="18"/>
  <c r="S475" i="18"/>
  <c r="S165" i="18"/>
  <c r="S88" i="18"/>
  <c r="S535" i="18"/>
  <c r="S519" i="18"/>
  <c r="S40" i="18"/>
  <c r="S290" i="18"/>
  <c r="S393" i="18"/>
  <c r="T454" i="18"/>
  <c r="T84" i="18"/>
  <c r="U334" i="18"/>
  <c r="U163" i="18"/>
  <c r="U55" i="18"/>
  <c r="U245" i="18"/>
  <c r="U478" i="18"/>
  <c r="U522" i="18"/>
  <c r="U180" i="18"/>
  <c r="U105" i="18"/>
  <c r="U314" i="18"/>
  <c r="U266" i="18"/>
  <c r="U323" i="18"/>
  <c r="U255" i="18"/>
  <c r="U342" i="18"/>
  <c r="U317" i="18"/>
  <c r="U411" i="18"/>
  <c r="U302" i="18"/>
  <c r="U4" i="18"/>
  <c r="U539" i="18"/>
  <c r="U366" i="18"/>
  <c r="U263" i="18"/>
  <c r="U439" i="18"/>
  <c r="U339" i="18"/>
  <c r="V339" i="18"/>
  <c r="U127" i="18"/>
  <c r="U368" i="18"/>
  <c r="U11" i="18"/>
  <c r="U282" i="18"/>
  <c r="U221" i="18"/>
  <c r="U501" i="18"/>
  <c r="U64" i="18"/>
  <c r="U261" i="18"/>
  <c r="U409" i="18"/>
  <c r="U410" i="18"/>
  <c r="U469" i="18"/>
  <c r="U9" i="18"/>
  <c r="U271" i="18"/>
  <c r="U156" i="18"/>
  <c r="U429" i="18"/>
  <c r="U281" i="18"/>
  <c r="U336" i="18"/>
  <c r="U25" i="18"/>
  <c r="U244" i="18"/>
  <c r="U122" i="18"/>
  <c r="U109" i="18"/>
  <c r="U382" i="18"/>
  <c r="V382" i="18"/>
  <c r="U457" i="18"/>
  <c r="U230" i="18"/>
  <c r="U448" i="18"/>
  <c r="U26" i="18"/>
  <c r="U337" i="18"/>
  <c r="U390" i="18"/>
  <c r="U202" i="18"/>
  <c r="V202" i="18"/>
  <c r="U313" i="18"/>
  <c r="V313" i="18"/>
  <c r="U471" i="18"/>
  <c r="U325" i="18"/>
  <c r="U240" i="18"/>
  <c r="U176" i="18"/>
  <c r="U443" i="18"/>
  <c r="U338" i="18"/>
  <c r="U205" i="18"/>
  <c r="U155" i="18"/>
  <c r="U145" i="18"/>
  <c r="U316" i="18"/>
  <c r="U162" i="18"/>
  <c r="U192" i="18"/>
  <c r="U22" i="18"/>
  <c r="U51" i="18"/>
  <c r="U310" i="18"/>
  <c r="V310" i="18"/>
  <c r="U17" i="18"/>
  <c r="V17" i="18"/>
  <c r="U167" i="18"/>
  <c r="U171" i="18"/>
  <c r="U69" i="18"/>
  <c r="U476" i="18"/>
  <c r="U36" i="18"/>
  <c r="U350" i="18"/>
  <c r="U70" i="18"/>
  <c r="V70" i="18"/>
  <c r="U164" i="18"/>
  <c r="U63" i="18"/>
  <c r="U166" i="18"/>
  <c r="U341" i="18"/>
  <c r="U427" i="18"/>
  <c r="U35" i="18"/>
  <c r="U71" i="18"/>
  <c r="U18" i="18"/>
  <c r="U422" i="18"/>
  <c r="V422" i="18"/>
  <c r="U8" i="18"/>
  <c r="U446" i="18"/>
  <c r="U482" i="18"/>
  <c r="U364" i="18"/>
  <c r="U183" i="18"/>
  <c r="U529" i="18"/>
  <c r="U445" i="18"/>
  <c r="V445" i="18"/>
  <c r="U379" i="18"/>
  <c r="U509" i="18"/>
  <c r="U400" i="18"/>
  <c r="U359" i="18"/>
  <c r="U491" i="18"/>
  <c r="U523" i="18"/>
  <c r="U318" i="18"/>
  <c r="U78" i="18"/>
  <c r="U327" i="18"/>
  <c r="U83" i="18"/>
  <c r="U450" i="18"/>
  <c r="U210" i="18"/>
  <c r="U515" i="18"/>
  <c r="U252" i="18"/>
  <c r="U151" i="18"/>
  <c r="U174" i="18"/>
  <c r="V174" i="18"/>
  <c r="U106" i="18"/>
  <c r="V106" i="18"/>
  <c r="U85" i="18"/>
  <c r="U96" i="18"/>
  <c r="U298" i="18"/>
  <c r="U530" i="18"/>
  <c r="U233" i="18"/>
  <c r="U104" i="18"/>
  <c r="U74" i="18"/>
  <c r="U58" i="18"/>
  <c r="V58" i="18"/>
  <c r="U504" i="18"/>
  <c r="U10" i="18"/>
  <c r="U500" i="18"/>
  <c r="U498" i="18"/>
  <c r="U208" i="18"/>
  <c r="U518" i="18"/>
  <c r="U169" i="18"/>
  <c r="U189" i="18"/>
  <c r="V189" i="18"/>
  <c r="U499" i="18"/>
  <c r="U508" i="18"/>
  <c r="U392" i="18"/>
  <c r="U61" i="18"/>
  <c r="U38" i="18"/>
  <c r="U144" i="18"/>
  <c r="U120" i="18"/>
  <c r="V120" i="18"/>
  <c r="U301" i="18"/>
  <c r="V301" i="18"/>
  <c r="U483" i="18"/>
  <c r="S277" i="18"/>
  <c r="S367" i="18"/>
  <c r="S229" i="18"/>
  <c r="S428" i="18"/>
  <c r="S30" i="18"/>
  <c r="S414" i="18"/>
  <c r="S305" i="18"/>
  <c r="S132" i="18"/>
  <c r="S425" i="18"/>
  <c r="S306" i="18"/>
  <c r="S449" i="18"/>
  <c r="S474" i="18"/>
  <c r="S309" i="18"/>
  <c r="S388" i="18"/>
  <c r="S170" i="18"/>
  <c r="S484" i="18"/>
  <c r="S260" i="18"/>
  <c r="S419" i="18"/>
  <c r="S212" i="18"/>
  <c r="S21" i="18"/>
  <c r="S253" i="18"/>
  <c r="S48" i="18"/>
  <c r="S95" i="18"/>
  <c r="S328" i="18"/>
  <c r="S143" i="18"/>
  <c r="S370" i="18"/>
  <c r="S433" i="18"/>
  <c r="S355" i="18"/>
  <c r="S489" i="18"/>
  <c r="S82" i="18"/>
  <c r="S269" i="18"/>
  <c r="S123" i="18"/>
  <c r="S464" i="18"/>
  <c r="S190" i="18"/>
  <c r="S33" i="18"/>
  <c r="S267" i="18"/>
  <c r="S53" i="18"/>
  <c r="S152" i="18"/>
  <c r="S369" i="18"/>
  <c r="S98" i="18"/>
  <c r="S86" i="18"/>
  <c r="S451" i="18"/>
  <c r="S91" i="18"/>
  <c r="S185" i="18"/>
  <c r="S94" i="18"/>
  <c r="S80" i="18"/>
  <c r="S24" i="18"/>
  <c r="S237" i="18"/>
  <c r="S480" i="18"/>
  <c r="S220" i="18"/>
  <c r="S3" i="18"/>
  <c r="S234" i="18"/>
  <c r="S293" i="18"/>
  <c r="S129" i="18"/>
  <c r="S486" i="18"/>
  <c r="S207" i="18"/>
  <c r="S397" i="18"/>
  <c r="S153" i="18"/>
  <c r="S133" i="18"/>
  <c r="S319" i="18"/>
  <c r="S107" i="18"/>
  <c r="S222" i="18"/>
  <c r="S125" i="18"/>
  <c r="S47" i="18"/>
  <c r="S173" i="18"/>
  <c r="S348" i="18"/>
  <c r="S431" i="18"/>
  <c r="S67" i="18"/>
  <c r="S529" i="18"/>
  <c r="S329" i="18"/>
  <c r="S465" i="18"/>
  <c r="S400" i="18"/>
  <c r="S65" i="18"/>
  <c r="S321" i="18"/>
  <c r="S318" i="18"/>
  <c r="S274" i="18"/>
  <c r="S154" i="18"/>
  <c r="S450" i="18"/>
  <c r="S15" i="18"/>
  <c r="S497" i="18"/>
  <c r="S151" i="18"/>
  <c r="S324" i="18"/>
  <c r="S357" i="18"/>
  <c r="S96" i="18"/>
  <c r="S436" i="18"/>
  <c r="S104" i="18"/>
  <c r="S195" i="18"/>
  <c r="S346" i="18"/>
  <c r="S10" i="18"/>
  <c r="S177" i="18"/>
  <c r="S404" i="18"/>
  <c r="S518" i="18"/>
  <c r="S496" i="18"/>
  <c r="S60" i="18"/>
  <c r="S508" i="18"/>
  <c r="S93" i="18"/>
  <c r="S361" i="18"/>
  <c r="S144" i="18"/>
  <c r="S239" i="18"/>
  <c r="T334" i="18"/>
  <c r="T478" i="18"/>
  <c r="T203" i="18"/>
  <c r="T314" i="18"/>
  <c r="T342" i="18"/>
  <c r="T14" i="18"/>
  <c r="T349" i="18"/>
  <c r="T160" i="18"/>
  <c r="T206" i="18"/>
  <c r="T481" i="18"/>
  <c r="T468" i="18"/>
  <c r="T376" i="18"/>
  <c r="T513" i="18"/>
  <c r="T7" i="18"/>
  <c r="T150" i="18"/>
  <c r="T394" i="18"/>
  <c r="T178" i="18"/>
  <c r="T406" i="18"/>
  <c r="T495" i="18"/>
  <c r="T356" i="18"/>
  <c r="U136" i="18"/>
  <c r="U355" i="18"/>
  <c r="U153" i="18"/>
  <c r="U146" i="18"/>
  <c r="U492" i="18"/>
  <c r="V492" i="18"/>
  <c r="U540" i="18"/>
  <c r="V540" i="18"/>
  <c r="U224" i="18"/>
  <c r="U148" i="18"/>
  <c r="T148" i="18"/>
  <c r="U418" i="18"/>
  <c r="T418" i="18"/>
  <c r="U268" i="18"/>
  <c r="T268" i="18"/>
  <c r="U242" i="18"/>
  <c r="T242" i="18"/>
  <c r="U73" i="18"/>
  <c r="T73" i="18"/>
  <c r="U191" i="18"/>
  <c r="T191" i="18"/>
  <c r="U494" i="18"/>
  <c r="T494" i="18"/>
  <c r="U485" i="18"/>
  <c r="V485" i="18"/>
  <c r="T485" i="18"/>
  <c r="U57" i="18"/>
  <c r="V57" i="18"/>
  <c r="T57" i="18"/>
  <c r="U521" i="18"/>
  <c r="V521" i="18"/>
  <c r="T521" i="18"/>
  <c r="U97" i="18"/>
  <c r="V97" i="18"/>
  <c r="T97" i="18"/>
  <c r="U395" i="18"/>
  <c r="T395" i="18"/>
  <c r="U444" i="18"/>
  <c r="T444" i="18"/>
  <c r="U187" i="18"/>
  <c r="T187" i="18"/>
  <c r="U452" i="18"/>
  <c r="T452" i="18"/>
  <c r="U77" i="18"/>
  <c r="T77" i="18"/>
  <c r="U287" i="18"/>
  <c r="T287" i="18"/>
  <c r="U149" i="18"/>
  <c r="T149" i="18"/>
  <c r="U531" i="18"/>
  <c r="T531" i="18"/>
  <c r="U272" i="18"/>
  <c r="T272" i="18"/>
  <c r="U197" i="18"/>
  <c r="T197" i="18"/>
  <c r="U493" i="18"/>
  <c r="T493" i="18"/>
  <c r="U426" i="18"/>
  <c r="T426" i="18"/>
  <c r="U535" i="18"/>
  <c r="V535" i="18"/>
  <c r="T535" i="18"/>
  <c r="U200" i="18"/>
  <c r="T200" i="18"/>
  <c r="S520" i="18"/>
  <c r="S213" i="18"/>
  <c r="S175" i="18"/>
  <c r="S100" i="18"/>
  <c r="S285" i="18"/>
  <c r="T5" i="18"/>
  <c r="T224" i="18"/>
  <c r="V200" i="18"/>
  <c r="U507" i="18"/>
  <c r="U374" i="18"/>
  <c r="W84" i="18"/>
  <c r="U84" i="18"/>
  <c r="U291" i="18"/>
  <c r="U430" i="18"/>
  <c r="T430" i="18"/>
  <c r="U373" i="18"/>
  <c r="T373" i="18"/>
  <c r="U113" i="18"/>
  <c r="V113" i="18"/>
  <c r="T113" i="18"/>
  <c r="V283" i="18"/>
  <c r="U283" i="18"/>
  <c r="T283" i="18"/>
  <c r="V453" i="18"/>
  <c r="U453" i="18"/>
  <c r="T453" i="18"/>
  <c r="U112" i="18"/>
  <c r="T112" i="18"/>
  <c r="U384" i="18"/>
  <c r="T384" i="18"/>
  <c r="U470" i="18"/>
  <c r="V470" i="18"/>
  <c r="T470" i="18"/>
  <c r="U31" i="18"/>
  <c r="T31" i="18"/>
  <c r="U510" i="18"/>
  <c r="V510" i="18"/>
  <c r="T510" i="18"/>
  <c r="U442" i="18"/>
  <c r="T442" i="18"/>
  <c r="U417" i="18"/>
  <c r="T417" i="18"/>
  <c r="U332" i="18"/>
  <c r="T332" i="18"/>
  <c r="U29" i="18"/>
  <c r="T29" i="18"/>
  <c r="U527" i="18"/>
  <c r="T527" i="18"/>
  <c r="U541" i="18"/>
  <c r="T541" i="18"/>
  <c r="U198" i="18"/>
  <c r="T198" i="18"/>
  <c r="U66" i="18"/>
  <c r="V66" i="18"/>
  <c r="T66" i="18"/>
  <c r="U243" i="18"/>
  <c r="V243" i="18"/>
  <c r="T243" i="18"/>
  <c r="U488" i="18"/>
  <c r="V488" i="18"/>
  <c r="T488" i="18"/>
  <c r="U165" i="18"/>
  <c r="T165" i="18"/>
  <c r="U87" i="18"/>
  <c r="T87" i="18"/>
  <c r="U284" i="18"/>
  <c r="V284" i="18"/>
  <c r="T284" i="18"/>
  <c r="U23" i="18"/>
  <c r="T23" i="18"/>
  <c r="U15" i="18"/>
  <c r="T15" i="18"/>
  <c r="U514" i="18"/>
  <c r="T514" i="18"/>
  <c r="U307" i="18"/>
  <c r="T307" i="18"/>
  <c r="U227" i="18"/>
  <c r="T227" i="18"/>
  <c r="U405" i="18"/>
  <c r="T405" i="18"/>
  <c r="U40" i="18"/>
  <c r="V40" i="18"/>
  <c r="T40" i="18"/>
  <c r="U214" i="18"/>
  <c r="T214" i="18"/>
  <c r="U496" i="18"/>
  <c r="T496" i="18"/>
  <c r="U246" i="18"/>
  <c r="T246" i="18"/>
  <c r="U296" i="18"/>
  <c r="V296" i="18"/>
  <c r="T296" i="18"/>
  <c r="U462" i="18"/>
  <c r="T462" i="18"/>
  <c r="S197" i="18"/>
  <c r="S295" i="18"/>
  <c r="S514" i="18"/>
  <c r="S405" i="18"/>
  <c r="T277" i="18"/>
  <c r="U157" i="18"/>
  <c r="V157" i="18"/>
  <c r="T157" i="18"/>
  <c r="U424" i="18"/>
  <c r="T424" i="18"/>
  <c r="U305" i="18"/>
  <c r="T305" i="18"/>
  <c r="U299" i="18"/>
  <c r="T299" i="18"/>
  <c r="U225" i="18"/>
  <c r="T225" i="18"/>
  <c r="U260" i="18"/>
  <c r="T260" i="18"/>
  <c r="U466" i="18"/>
  <c r="T466" i="18"/>
  <c r="U194" i="18"/>
  <c r="T194" i="18"/>
  <c r="U95" i="18"/>
  <c r="T95" i="18"/>
  <c r="U118" i="18"/>
  <c r="T118" i="18"/>
  <c r="U62" i="18"/>
  <c r="T62" i="18"/>
  <c r="U386" i="18"/>
  <c r="T386" i="18"/>
  <c r="U479" i="18"/>
  <c r="T479" i="18"/>
  <c r="U372" i="18"/>
  <c r="T372" i="18"/>
  <c r="U412" i="18"/>
  <c r="T412" i="18"/>
  <c r="U464" i="18"/>
  <c r="T464" i="18"/>
  <c r="U441" i="18"/>
  <c r="T441" i="18"/>
  <c r="U340" i="18"/>
  <c r="T340" i="18"/>
  <c r="U152" i="18"/>
  <c r="T152" i="18"/>
  <c r="U42" i="18"/>
  <c r="T42" i="18"/>
  <c r="U137" i="18"/>
  <c r="T137" i="18"/>
  <c r="U89" i="18"/>
  <c r="T89" i="18"/>
  <c r="T344" i="18"/>
  <c r="U24" i="18"/>
  <c r="T24" i="18"/>
  <c r="U241" i="18"/>
  <c r="T241" i="18"/>
  <c r="U416" i="18"/>
  <c r="T416" i="18"/>
  <c r="U293" i="18"/>
  <c r="T293" i="18"/>
  <c r="U90" i="18"/>
  <c r="T90" i="18"/>
  <c r="U455" i="18"/>
  <c r="T455" i="18"/>
  <c r="U133" i="18"/>
  <c r="T133" i="18"/>
  <c r="U222" i="18"/>
  <c r="T222" i="18"/>
  <c r="U262" i="18"/>
  <c r="T262" i="18"/>
  <c r="U348" i="18"/>
  <c r="T348" i="18"/>
  <c r="U279" i="18"/>
  <c r="T279" i="18"/>
  <c r="S279" i="18"/>
  <c r="U199" i="18"/>
  <c r="T199" i="18"/>
  <c r="S199" i="18"/>
  <c r="U119" i="18"/>
  <c r="T119" i="18"/>
  <c r="S119" i="18"/>
  <c r="U322" i="18"/>
  <c r="T322" i="18"/>
  <c r="S322" i="18"/>
  <c r="U181" i="18"/>
  <c r="T181" i="18"/>
  <c r="S181" i="18"/>
  <c r="U353" i="18"/>
  <c r="T353" i="18"/>
  <c r="S353" i="18"/>
  <c r="U402" i="18"/>
  <c r="T402" i="18"/>
  <c r="S402" i="18"/>
  <c r="U138" i="18"/>
  <c r="T138" i="18"/>
  <c r="S138" i="18"/>
  <c r="U387" i="18"/>
  <c r="T387" i="18"/>
  <c r="S387" i="18"/>
  <c r="U211" i="18"/>
  <c r="T211" i="18"/>
  <c r="S211" i="18"/>
  <c r="U294" i="18"/>
  <c r="T294" i="18"/>
  <c r="S294" i="18"/>
  <c r="U360" i="18"/>
  <c r="T360" i="18"/>
  <c r="S360" i="18"/>
  <c r="U50" i="18"/>
  <c r="T50" i="18"/>
  <c r="S50" i="18"/>
  <c r="T216" i="18"/>
  <c r="S216" i="18"/>
  <c r="U216" i="18"/>
  <c r="U371" i="18"/>
  <c r="T371" i="18"/>
  <c r="S371" i="18"/>
  <c r="S426" i="18"/>
  <c r="S249" i="18"/>
  <c r="S517" i="18"/>
  <c r="S378" i="18"/>
  <c r="S396" i="18"/>
  <c r="V490" i="18"/>
  <c r="V214" i="18"/>
  <c r="U277" i="18"/>
  <c r="U86" i="18"/>
  <c r="U490" i="18"/>
  <c r="U28" i="18"/>
  <c r="U538" i="18"/>
  <c r="U54" i="18"/>
  <c r="U184" i="18"/>
  <c r="U303" i="18"/>
  <c r="U330" i="18"/>
  <c r="U203" i="18"/>
  <c r="U124" i="18"/>
  <c r="U158" i="18"/>
  <c r="U135" i="18"/>
  <c r="U380" i="18"/>
  <c r="U250" i="18"/>
  <c r="U300" i="18"/>
  <c r="U533" i="18"/>
  <c r="U472" i="18"/>
  <c r="U49" i="18"/>
  <c r="V49" i="18"/>
  <c r="U140" i="18"/>
  <c r="U59" i="18"/>
  <c r="U502" i="18"/>
  <c r="U14" i="18"/>
  <c r="V14" i="18"/>
  <c r="U204" i="18"/>
  <c r="U39" i="18"/>
  <c r="U223" i="18"/>
  <c r="V223" i="18"/>
  <c r="U365" i="18"/>
  <c r="U505" i="18"/>
  <c r="U141" i="18"/>
  <c r="U349" i="18"/>
  <c r="V349" i="18"/>
  <c r="U536" i="18"/>
  <c r="U81" i="18"/>
  <c r="U331" i="18"/>
  <c r="U423" i="18"/>
  <c r="V423" i="18"/>
  <c r="U172" i="18"/>
  <c r="U383" i="18"/>
  <c r="U270" i="18"/>
  <c r="U160" i="18"/>
  <c r="V160" i="18"/>
  <c r="U537" i="18"/>
  <c r="U524" i="18"/>
  <c r="U44" i="18"/>
  <c r="U467" i="18"/>
  <c r="V467" i="18"/>
  <c r="U99" i="18"/>
  <c r="U219" i="18"/>
  <c r="U259" i="18"/>
  <c r="U206" i="18"/>
  <c r="V206" i="18"/>
  <c r="U75" i="18"/>
  <c r="U128" i="18"/>
  <c r="U254" i="18"/>
  <c r="U511" i="18"/>
  <c r="V511" i="18"/>
  <c r="U161" i="18"/>
  <c r="U46" i="18"/>
  <c r="U437" i="18"/>
  <c r="U481" i="18"/>
  <c r="V481" i="18"/>
  <c r="U275" i="18"/>
  <c r="U503" i="18"/>
  <c r="U215" i="18"/>
  <c r="U354" i="18"/>
  <c r="V354" i="18"/>
  <c r="U142" i="18"/>
  <c r="U111" i="18"/>
  <c r="U101" i="18"/>
  <c r="U468" i="18"/>
  <c r="V468" i="18"/>
  <c r="U435" i="18"/>
  <c r="U278" i="18"/>
  <c r="U311" i="18"/>
  <c r="U188" i="18"/>
  <c r="U2" i="18"/>
  <c r="U130" i="18"/>
  <c r="U292" i="18"/>
  <c r="U376" i="18"/>
  <c r="U398" i="18"/>
  <c r="U27" i="18"/>
  <c r="U297" i="18"/>
  <c r="U459" i="18"/>
  <c r="U352" i="18"/>
  <c r="U79" i="18"/>
  <c r="U401" i="18"/>
  <c r="U513" i="18"/>
  <c r="V513" i="18"/>
  <c r="U110" i="18"/>
  <c r="U333" i="18"/>
  <c r="U528" i="18"/>
  <c r="U232" i="18"/>
  <c r="V232" i="18"/>
  <c r="U432" i="18"/>
  <c r="U265" i="18"/>
  <c r="U102" i="18"/>
  <c r="U7" i="18"/>
  <c r="V7" i="18"/>
  <c r="U456" i="18"/>
  <c r="U264" i="18"/>
  <c r="U16" i="18"/>
  <c r="V16" i="18"/>
  <c r="U108" i="18"/>
  <c r="U67" i="18"/>
  <c r="U20" i="18"/>
  <c r="U150" i="18"/>
  <c r="V150" i="18"/>
  <c r="U168" i="18"/>
  <c r="U465" i="18"/>
  <c r="U532" i="18"/>
  <c r="U345" i="18"/>
  <c r="V345" i="18"/>
  <c r="U258" i="18"/>
  <c r="U321" i="18"/>
  <c r="U389" i="18"/>
  <c r="U394" i="18"/>
  <c r="U473" i="18"/>
  <c r="U154" i="18"/>
  <c r="U248" i="18"/>
  <c r="U526" i="18"/>
  <c r="V526" i="18"/>
  <c r="U43" i="18"/>
  <c r="U497" i="18"/>
  <c r="U116" i="18"/>
  <c r="U178" i="18"/>
  <c r="V178" i="18"/>
  <c r="U407" i="18"/>
  <c r="U357" i="18"/>
  <c r="U391" i="18"/>
  <c r="V391" i="18"/>
  <c r="U32" i="18"/>
  <c r="V32" i="18"/>
  <c r="U343" i="18"/>
  <c r="U436" i="18"/>
  <c r="U506" i="18"/>
  <c r="U406" i="18"/>
  <c r="U19" i="18"/>
  <c r="V19" i="18"/>
  <c r="U447" i="18"/>
  <c r="U72" i="18"/>
  <c r="V72" i="18"/>
  <c r="U280" i="18"/>
  <c r="U404" i="18"/>
  <c r="U385" i="18"/>
  <c r="U495" i="18"/>
  <c r="V495" i="18"/>
  <c r="U399" i="18"/>
  <c r="U60" i="18"/>
  <c r="U251" i="18"/>
  <c r="V251" i="18"/>
  <c r="U315" i="18"/>
  <c r="V315" i="18"/>
  <c r="U126" i="18"/>
  <c r="U361" i="18"/>
  <c r="U375" i="18"/>
  <c r="U356" i="18"/>
  <c r="U196" i="18"/>
  <c r="U239" i="18"/>
  <c r="S507" i="18"/>
  <c r="S146" i="18"/>
  <c r="S218" i="18"/>
  <c r="S454" i="18"/>
  <c r="S374" i="18"/>
  <c r="S492" i="18"/>
  <c r="S13" i="18"/>
  <c r="S84" i="18"/>
  <c r="S5" i="18"/>
  <c r="S540" i="18"/>
  <c r="S136" i="18"/>
  <c r="S291" i="18"/>
  <c r="S224" i="18"/>
  <c r="S335" i="18"/>
  <c r="S209" i="18"/>
  <c r="S430" i="18"/>
  <c r="S148" i="18"/>
  <c r="S256" i="18"/>
  <c r="S179" i="18"/>
  <c r="S373" i="18"/>
  <c r="S418" i="18"/>
  <c r="S139" i="18"/>
  <c r="S113" i="18"/>
  <c r="S56" i="18"/>
  <c r="S268" i="18"/>
  <c r="S231" i="18"/>
  <c r="S283" i="18"/>
  <c r="S242" i="18"/>
  <c r="S92" i="18"/>
  <c r="S458" i="18"/>
  <c r="S453" i="18"/>
  <c r="S73" i="18"/>
  <c r="S247" i="18"/>
  <c r="S413" i="18"/>
  <c r="S112" i="18"/>
  <c r="S191" i="18"/>
  <c r="S41" i="18"/>
  <c r="S384" i="18"/>
  <c r="S159" i="18"/>
  <c r="S494" i="18"/>
  <c r="S320" i="18"/>
  <c r="S470" i="18"/>
  <c r="S485" i="18"/>
  <c r="S236" i="18"/>
  <c r="S121" i="18"/>
  <c r="S31" i="18"/>
  <c r="S57" i="18"/>
  <c r="S460" i="18"/>
  <c r="S45" i="18"/>
  <c r="S510" i="18"/>
  <c r="S521" i="18"/>
  <c r="S115" i="18"/>
  <c r="S442" i="18"/>
  <c r="S182" i="18"/>
  <c r="S97" i="18"/>
  <c r="S351" i="18"/>
  <c r="S417" i="18"/>
  <c r="S395" i="18"/>
  <c r="S487" i="18"/>
  <c r="S52" i="18"/>
  <c r="S332" i="18"/>
  <c r="S444" i="18"/>
  <c r="S288" i="18"/>
  <c r="S226" i="18"/>
  <c r="S29" i="18"/>
  <c r="S187" i="18"/>
  <c r="S326" i="18"/>
  <c r="S527" i="18"/>
  <c r="S452" i="18"/>
  <c r="S534" i="18"/>
  <c r="S276" i="18"/>
  <c r="S541" i="18"/>
  <c r="S77" i="18"/>
  <c r="S516" i="18"/>
  <c r="S131" i="18"/>
  <c r="S198" i="18"/>
  <c r="S287" i="18"/>
  <c r="S415" i="18"/>
  <c r="S66" i="18"/>
  <c r="S6" i="18"/>
  <c r="S149" i="18"/>
  <c r="S68" i="18"/>
  <c r="S243" i="18"/>
  <c r="S531" i="18"/>
  <c r="S377" i="18"/>
  <c r="S461" i="18"/>
  <c r="S488" i="18"/>
  <c r="S272" i="18"/>
  <c r="S308" i="18"/>
  <c r="S440" i="18"/>
  <c r="S20" i="18"/>
  <c r="S445" i="18"/>
  <c r="S87" i="18"/>
  <c r="S532" i="18"/>
  <c r="S359" i="18"/>
  <c r="S284" i="18"/>
  <c r="S389" i="18"/>
  <c r="S78" i="18"/>
  <c r="S23" i="18"/>
  <c r="S248" i="18"/>
  <c r="S210" i="18"/>
  <c r="S200" i="18"/>
  <c r="S116" i="18"/>
  <c r="S174" i="18"/>
  <c r="S307" i="18"/>
  <c r="S391" i="18"/>
  <c r="S298" i="18"/>
  <c r="S114" i="18"/>
  <c r="S506" i="18"/>
  <c r="S74" i="18"/>
  <c r="S408" i="18"/>
  <c r="S447" i="18"/>
  <c r="S500" i="18"/>
  <c r="S214" i="18"/>
  <c r="S385" i="18"/>
  <c r="S169" i="18"/>
  <c r="S235" i="18"/>
  <c r="S251" i="18"/>
  <c r="S392" i="18"/>
  <c r="S296" i="18"/>
  <c r="S375" i="18"/>
  <c r="S120" i="18"/>
  <c r="S238" i="18"/>
  <c r="T28" i="18"/>
  <c r="T163" i="18"/>
  <c r="T218" i="18"/>
  <c r="T184" i="18"/>
  <c r="T522" i="18"/>
  <c r="T13" i="18"/>
  <c r="T124" i="18"/>
  <c r="T266" i="18"/>
  <c r="T136" i="18"/>
  <c r="T250" i="18"/>
  <c r="T317" i="18"/>
  <c r="T302" i="18"/>
  <c r="T539" i="18"/>
  <c r="T263" i="18"/>
  <c r="T339" i="18"/>
  <c r="T368" i="18"/>
  <c r="T282" i="18"/>
  <c r="T501" i="18"/>
  <c r="T64" i="18"/>
  <c r="T409" i="18"/>
  <c r="T469" i="18"/>
  <c r="T271" i="18"/>
  <c r="T429" i="18"/>
  <c r="T273" i="18"/>
  <c r="T25" i="18"/>
  <c r="T122" i="18"/>
  <c r="T382" i="18"/>
  <c r="T230" i="18"/>
  <c r="T26" i="18"/>
  <c r="T390" i="18"/>
  <c r="T313" i="18"/>
  <c r="T325" i="18"/>
  <c r="T176" i="18"/>
  <c r="T338" i="18"/>
  <c r="T155" i="18"/>
  <c r="T316" i="18"/>
  <c r="T192" i="18"/>
  <c r="T51" i="18"/>
  <c r="T17" i="18"/>
  <c r="T171" i="18"/>
  <c r="T476" i="18"/>
  <c r="T350" i="18"/>
  <c r="T164" i="18"/>
  <c r="T166" i="18"/>
  <c r="T427" i="18"/>
  <c r="T71" i="18"/>
  <c r="T422" i="18"/>
  <c r="T446" i="18"/>
  <c r="T364" i="18"/>
  <c r="T529" i="18"/>
  <c r="T379" i="18"/>
  <c r="T400" i="18"/>
  <c r="T491" i="18"/>
  <c r="T318" i="18"/>
  <c r="T327" i="18"/>
  <c r="T450" i="18"/>
  <c r="T515" i="18"/>
  <c r="T151" i="18"/>
  <c r="T106" i="18"/>
  <c r="T96" i="18"/>
  <c r="T530" i="18"/>
  <c r="T104" i="18"/>
  <c r="T58" i="18"/>
  <c r="T10" i="18"/>
  <c r="T498" i="18"/>
  <c r="T518" i="18"/>
  <c r="T189" i="18"/>
  <c r="T508" i="18"/>
  <c r="T61" i="18"/>
  <c r="T144" i="18"/>
  <c r="T301" i="18"/>
  <c r="V401" i="18"/>
  <c r="V306" i="18"/>
  <c r="V489" i="18"/>
  <c r="V369" i="18"/>
  <c r="V220" i="18"/>
  <c r="V125" i="18"/>
  <c r="V290" i="18"/>
  <c r="U381" i="18"/>
  <c r="U56" i="18"/>
  <c r="U344" i="18"/>
  <c r="U346" i="18"/>
  <c r="D66" i="16"/>
  <c r="D439" i="16"/>
  <c r="D264" i="16"/>
  <c r="D527" i="16"/>
  <c r="D241" i="16"/>
  <c r="D344" i="16"/>
  <c r="D380" i="16"/>
  <c r="D345" i="16"/>
  <c r="D470" i="16"/>
  <c r="D458" i="16"/>
  <c r="D202" i="16"/>
  <c r="D330" i="16"/>
  <c r="D278" i="16"/>
  <c r="D379" i="16"/>
  <c r="D419" i="16"/>
  <c r="D498" i="16"/>
  <c r="D83" i="16"/>
  <c r="D514" i="16"/>
  <c r="D159" i="16"/>
  <c r="D46" i="16"/>
  <c r="D423" i="16"/>
  <c r="D253" i="16"/>
  <c r="D184" i="16"/>
  <c r="D418" i="16"/>
  <c r="D270" i="16"/>
  <c r="D492" i="16"/>
  <c r="D488" i="16"/>
  <c r="D11" i="16"/>
  <c r="D550" i="16"/>
  <c r="D476" i="16"/>
  <c r="D297" i="16"/>
  <c r="D167" i="16"/>
  <c r="D525" i="16"/>
  <c r="D98" i="16"/>
  <c r="D246" i="16"/>
  <c r="D185" i="16"/>
  <c r="D417" i="16"/>
  <c r="D101" i="16"/>
  <c r="D516" i="16"/>
  <c r="D34" i="16"/>
  <c r="D499" i="16"/>
  <c r="D150" i="16"/>
  <c r="D111" i="16"/>
  <c r="D402" i="16"/>
  <c r="D309" i="16"/>
  <c r="D225" i="16"/>
  <c r="D286" i="16"/>
  <c r="D495" i="16"/>
  <c r="D10" i="16"/>
  <c r="D80" i="16"/>
  <c r="D442" i="16"/>
  <c r="D555" i="16"/>
  <c r="D540" i="16"/>
  <c r="D237" i="16"/>
  <c r="D5" i="16"/>
  <c r="D485" i="16"/>
  <c r="D193" i="16"/>
  <c r="D339" i="16"/>
  <c r="D502" i="16"/>
  <c r="D548" i="16"/>
  <c r="D127" i="16"/>
  <c r="D79" i="16"/>
  <c r="D40" i="16"/>
  <c r="D189" i="16"/>
  <c r="D191" i="16"/>
  <c r="D293" i="16"/>
  <c r="D103" i="16"/>
  <c r="D350" i="16"/>
  <c r="D405" i="16"/>
  <c r="D87" i="16"/>
  <c r="D17" i="16"/>
  <c r="D126" i="16"/>
  <c r="D78" i="16"/>
  <c r="D511" i="16"/>
  <c r="D18" i="16"/>
  <c r="D389" i="16"/>
  <c r="D313" i="16"/>
  <c r="D413" i="16"/>
  <c r="D517" i="16"/>
  <c r="D352" i="16"/>
  <c r="D373" i="16"/>
  <c r="D73" i="16"/>
  <c r="D452" i="16"/>
  <c r="D388" i="16"/>
  <c r="D31" i="16"/>
  <c r="D182" i="16"/>
  <c r="D257" i="16"/>
  <c r="D342" i="16"/>
  <c r="D153" i="16"/>
  <c r="D161" i="16"/>
  <c r="D47" i="16"/>
  <c r="D358" i="16"/>
  <c r="D179" i="16"/>
  <c r="D310" i="16"/>
  <c r="D303" i="16"/>
  <c r="D52" i="16"/>
  <c r="D378" i="16"/>
  <c r="D39" i="16"/>
  <c r="D363" i="16"/>
  <c r="D465" i="16"/>
  <c r="D186" i="16"/>
  <c r="D561" i="16"/>
  <c r="D546" i="16"/>
  <c r="D240" i="16"/>
  <c r="D440" i="16"/>
  <c r="D244" i="16"/>
  <c r="D117" i="16"/>
  <c r="D95" i="16"/>
  <c r="D164" i="16"/>
  <c r="D282" i="16"/>
  <c r="D532" i="16"/>
  <c r="D124" i="16"/>
  <c r="D479" i="16"/>
  <c r="D353" i="16"/>
  <c r="D220" i="16"/>
  <c r="D298" i="16"/>
  <c r="D180" i="16"/>
  <c r="D435" i="16"/>
  <c r="D314" i="16"/>
  <c r="D448" i="16"/>
  <c r="D248" i="16"/>
  <c r="D157" i="16"/>
  <c r="D227" i="16"/>
  <c r="D177" i="16"/>
  <c r="D414" i="16"/>
  <c r="D6" i="16"/>
  <c r="D277" i="16"/>
  <c r="D249" i="16"/>
  <c r="D216" i="16"/>
  <c r="D90" i="16"/>
  <c r="D221" i="16"/>
  <c r="D535" i="16"/>
  <c r="D100" i="16"/>
  <c r="D333" i="16"/>
  <c r="D534" i="16"/>
  <c r="D305" i="16"/>
  <c r="D62" i="16"/>
  <c r="D224" i="16"/>
  <c r="D394" i="16"/>
  <c r="D374" i="16"/>
  <c r="D268" i="16"/>
  <c r="D484" i="16"/>
  <c r="D306" i="16"/>
  <c r="D304" i="16"/>
  <c r="D311" i="16"/>
  <c r="D474" i="16"/>
  <c r="D467" i="16"/>
  <c r="D2" i="16"/>
  <c r="D94" i="16"/>
  <c r="D42" i="16"/>
  <c r="D371" i="16"/>
  <c r="D108" i="16"/>
  <c r="D37" i="16"/>
  <c r="D9" i="16"/>
  <c r="D445" i="16"/>
  <c r="D122" i="16"/>
  <c r="D356" i="16"/>
  <c r="D258" i="16"/>
  <c r="D533" i="16"/>
  <c r="D424" i="16"/>
  <c r="D147" i="16"/>
  <c r="D148" i="16"/>
  <c r="D65" i="16"/>
  <c r="D455" i="16"/>
  <c r="D524" i="16"/>
  <c r="D15" i="16"/>
  <c r="D64" i="16"/>
  <c r="D233" i="16"/>
  <c r="D223" i="16"/>
  <c r="D77" i="16"/>
  <c r="D421" i="16"/>
  <c r="D425" i="16"/>
  <c r="D123" i="16"/>
  <c r="D70" i="16"/>
  <c r="D366" i="16"/>
  <c r="D137" i="16"/>
  <c r="D318" i="16"/>
  <c r="D316" i="16"/>
  <c r="D361" i="16"/>
  <c r="D411" i="16"/>
  <c r="D27" i="16"/>
  <c r="D188" i="16"/>
  <c r="D192" i="16"/>
  <c r="D232" i="16"/>
  <c r="D300" i="16"/>
  <c r="D559" i="16"/>
  <c r="D134" i="16"/>
  <c r="D71" i="16"/>
  <c r="D45" i="16"/>
  <c r="D266" i="16"/>
  <c r="E66" i="16"/>
  <c r="E439" i="16"/>
  <c r="E264" i="16"/>
  <c r="E527" i="16"/>
  <c r="E241" i="16"/>
  <c r="E344" i="16"/>
  <c r="E380" i="16"/>
  <c r="E345" i="16"/>
  <c r="E470" i="16"/>
  <c r="E458" i="16"/>
  <c r="E202" i="16"/>
  <c r="E330" i="16"/>
  <c r="E278" i="16"/>
  <c r="E379" i="16"/>
  <c r="E419" i="16"/>
  <c r="E498" i="16"/>
  <c r="E83" i="16"/>
  <c r="E514" i="16"/>
  <c r="E159" i="16"/>
  <c r="E46" i="16"/>
  <c r="E423" i="16"/>
  <c r="E253" i="16"/>
  <c r="E184" i="16"/>
  <c r="E418" i="16"/>
  <c r="E270" i="16"/>
  <c r="E492" i="16"/>
  <c r="E488" i="16"/>
  <c r="E11" i="16"/>
  <c r="E550" i="16"/>
  <c r="E476" i="16"/>
  <c r="E297" i="16"/>
  <c r="E167" i="16"/>
  <c r="E525" i="16"/>
  <c r="E98" i="16"/>
  <c r="E246" i="16"/>
  <c r="E185" i="16"/>
  <c r="E417" i="16"/>
  <c r="E101" i="16"/>
  <c r="E516" i="16"/>
  <c r="E34" i="16"/>
  <c r="E499" i="16"/>
  <c r="E150" i="16"/>
  <c r="E111" i="16"/>
  <c r="E402" i="16"/>
  <c r="E309" i="16"/>
  <c r="E225" i="16"/>
  <c r="E286" i="16"/>
  <c r="E495" i="16"/>
  <c r="E10" i="16"/>
  <c r="E80" i="16"/>
  <c r="E442" i="16"/>
  <c r="E555" i="16"/>
  <c r="E540" i="16"/>
  <c r="E237" i="16"/>
  <c r="E5" i="16"/>
  <c r="E485" i="16"/>
  <c r="E193" i="16"/>
  <c r="E339" i="16"/>
  <c r="E502" i="16"/>
  <c r="E548" i="16"/>
  <c r="E127" i="16"/>
  <c r="E79" i="16"/>
  <c r="E40" i="16"/>
  <c r="E189" i="16"/>
  <c r="E191" i="16"/>
  <c r="E293" i="16"/>
  <c r="E103" i="16"/>
  <c r="E350" i="16"/>
  <c r="E405" i="16"/>
  <c r="E87" i="16"/>
  <c r="E17" i="16"/>
  <c r="E126" i="16"/>
  <c r="E78" i="16"/>
  <c r="E511" i="16"/>
  <c r="E18" i="16"/>
  <c r="E389" i="16"/>
  <c r="E313" i="16"/>
  <c r="E413" i="16"/>
  <c r="E517" i="16"/>
  <c r="E352" i="16"/>
  <c r="E373" i="16"/>
  <c r="E73" i="16"/>
  <c r="E452" i="16"/>
  <c r="E388" i="16"/>
  <c r="E31" i="16"/>
  <c r="E182" i="16"/>
  <c r="E257" i="16"/>
  <c r="E342" i="16"/>
  <c r="E153" i="16"/>
  <c r="E161" i="16"/>
  <c r="E47" i="16"/>
  <c r="E358" i="16"/>
  <c r="E179" i="16"/>
  <c r="E310" i="16"/>
  <c r="E303" i="16"/>
  <c r="E52" i="16"/>
  <c r="E378" i="16"/>
  <c r="E39" i="16"/>
  <c r="E363" i="16"/>
  <c r="E465" i="16"/>
  <c r="E186" i="16"/>
  <c r="E561" i="16"/>
  <c r="E546" i="16"/>
  <c r="E240" i="16"/>
  <c r="E440" i="16"/>
  <c r="E244" i="16"/>
  <c r="E117" i="16"/>
  <c r="E95" i="16"/>
  <c r="E164" i="16"/>
  <c r="E282" i="16"/>
  <c r="E532" i="16"/>
  <c r="E124" i="16"/>
  <c r="E479" i="16"/>
  <c r="E353" i="16"/>
  <c r="E220" i="16"/>
  <c r="E298" i="16"/>
  <c r="E180" i="16"/>
  <c r="E435" i="16"/>
  <c r="E314" i="16"/>
  <c r="E448" i="16"/>
  <c r="E248" i="16"/>
  <c r="E157" i="16"/>
  <c r="E227" i="16"/>
  <c r="E177" i="16"/>
  <c r="E414" i="16"/>
  <c r="E6" i="16"/>
  <c r="E277" i="16"/>
  <c r="E249" i="16"/>
  <c r="E216" i="16"/>
  <c r="E90" i="16"/>
  <c r="E221" i="16"/>
  <c r="E535" i="16"/>
  <c r="E100" i="16"/>
  <c r="E333" i="16"/>
  <c r="E534" i="16"/>
  <c r="E305" i="16"/>
  <c r="E62" i="16"/>
  <c r="E224" i="16"/>
  <c r="E394" i="16"/>
  <c r="E374" i="16"/>
  <c r="E268" i="16"/>
  <c r="E484" i="16"/>
  <c r="E306" i="16"/>
  <c r="E304" i="16"/>
  <c r="E311" i="16"/>
  <c r="E474" i="16"/>
  <c r="E467" i="16"/>
  <c r="E2" i="16"/>
  <c r="E94" i="16"/>
  <c r="E42" i="16"/>
  <c r="E371" i="16"/>
  <c r="E108" i="16"/>
  <c r="E37" i="16"/>
  <c r="E9" i="16"/>
  <c r="E445" i="16"/>
  <c r="E122" i="16"/>
  <c r="E356" i="16"/>
  <c r="E258" i="16"/>
  <c r="E533" i="16"/>
  <c r="E424" i="16"/>
  <c r="E147" i="16"/>
  <c r="E148" i="16"/>
  <c r="E65" i="16"/>
  <c r="E455" i="16"/>
  <c r="E524" i="16"/>
  <c r="E15" i="16"/>
  <c r="E64" i="16"/>
  <c r="E233" i="16"/>
  <c r="E223" i="16"/>
  <c r="E77" i="16"/>
  <c r="E421" i="16"/>
  <c r="E425" i="16"/>
  <c r="E123" i="16"/>
  <c r="E70" i="16"/>
  <c r="E366" i="16"/>
  <c r="E137" i="16"/>
  <c r="E318" i="16"/>
  <c r="E316" i="16"/>
  <c r="E361" i="16"/>
  <c r="E411" i="16"/>
  <c r="E27" i="16"/>
  <c r="E188" i="16"/>
  <c r="E192" i="16"/>
  <c r="E232" i="16"/>
  <c r="E300" i="16"/>
  <c r="E559" i="16"/>
  <c r="E134" i="16"/>
  <c r="E71" i="16"/>
  <c r="E45" i="16"/>
  <c r="E266" i="16"/>
  <c r="F66" i="16"/>
  <c r="F439" i="16"/>
  <c r="F264" i="16"/>
  <c r="F527" i="16"/>
  <c r="F241" i="16"/>
  <c r="F344" i="16"/>
  <c r="F380" i="16"/>
  <c r="F345" i="16"/>
  <c r="F470" i="16"/>
  <c r="F458" i="16"/>
  <c r="F202" i="16"/>
  <c r="F330" i="16"/>
  <c r="F278" i="16"/>
  <c r="F379" i="16"/>
  <c r="F419" i="16"/>
  <c r="F498" i="16"/>
  <c r="F83" i="16"/>
  <c r="F514" i="16"/>
  <c r="F159" i="16"/>
  <c r="F46" i="16"/>
  <c r="F423" i="16"/>
  <c r="F253" i="16"/>
  <c r="F184" i="16"/>
  <c r="F418" i="16"/>
  <c r="F270" i="16"/>
  <c r="F492" i="16"/>
  <c r="F488" i="16"/>
  <c r="F11" i="16"/>
  <c r="F550" i="16"/>
  <c r="F476" i="16"/>
  <c r="F297" i="16"/>
  <c r="F167" i="16"/>
  <c r="F525" i="16"/>
  <c r="F98" i="16"/>
  <c r="F246" i="16"/>
  <c r="F185" i="16"/>
  <c r="F417" i="16"/>
  <c r="F101" i="16"/>
  <c r="F516" i="16"/>
  <c r="F34" i="16"/>
  <c r="F499" i="16"/>
  <c r="F150" i="16"/>
  <c r="F111" i="16"/>
  <c r="F402" i="16"/>
  <c r="F309" i="16"/>
  <c r="F225" i="16"/>
  <c r="F286" i="16"/>
  <c r="F495" i="16"/>
  <c r="F10" i="16"/>
  <c r="F80" i="16"/>
  <c r="F442" i="16"/>
  <c r="F555" i="16"/>
  <c r="F540" i="16"/>
  <c r="F237" i="16"/>
  <c r="F5" i="16"/>
  <c r="F485" i="16"/>
  <c r="F193" i="16"/>
  <c r="F339" i="16"/>
  <c r="F502" i="16"/>
  <c r="F548" i="16"/>
  <c r="F127" i="16"/>
  <c r="F79" i="16"/>
  <c r="F40" i="16"/>
  <c r="F189" i="16"/>
  <c r="F191" i="16"/>
  <c r="F293" i="16"/>
  <c r="F103" i="16"/>
  <c r="F350" i="16"/>
  <c r="F405" i="16"/>
  <c r="F87" i="16"/>
  <c r="F17" i="16"/>
  <c r="F126" i="16"/>
  <c r="F78" i="16"/>
  <c r="F511" i="16"/>
  <c r="F18" i="16"/>
  <c r="F389" i="16"/>
  <c r="F313" i="16"/>
  <c r="F413" i="16"/>
  <c r="F517" i="16"/>
  <c r="F352" i="16"/>
  <c r="F373" i="16"/>
  <c r="F73" i="16"/>
  <c r="F452" i="16"/>
  <c r="F388" i="16"/>
  <c r="F31" i="16"/>
  <c r="F182" i="16"/>
  <c r="F257" i="16"/>
  <c r="F342" i="16"/>
  <c r="F153" i="16"/>
  <c r="F161" i="16"/>
  <c r="F47" i="16"/>
  <c r="F358" i="16"/>
  <c r="F179" i="16"/>
  <c r="F310" i="16"/>
  <c r="F303" i="16"/>
  <c r="F52" i="16"/>
  <c r="F378" i="16"/>
  <c r="F39" i="16"/>
  <c r="F363" i="16"/>
  <c r="F465" i="16"/>
  <c r="F186" i="16"/>
  <c r="F561" i="16"/>
  <c r="F546" i="16"/>
  <c r="F240" i="16"/>
  <c r="F440" i="16"/>
  <c r="F244" i="16"/>
  <c r="F117" i="16"/>
  <c r="F95" i="16"/>
  <c r="F164" i="16"/>
  <c r="F282" i="16"/>
  <c r="F532" i="16"/>
  <c r="F124" i="16"/>
  <c r="F479" i="16"/>
  <c r="F353" i="16"/>
  <c r="F220" i="16"/>
  <c r="F298" i="16"/>
  <c r="F180" i="16"/>
  <c r="F435" i="16"/>
  <c r="F314" i="16"/>
  <c r="F448" i="16"/>
  <c r="F248" i="16"/>
  <c r="F157" i="16"/>
  <c r="F227" i="16"/>
  <c r="F177" i="16"/>
  <c r="F414" i="16"/>
  <c r="F6" i="16"/>
  <c r="F277" i="16"/>
  <c r="F249" i="16"/>
  <c r="F216" i="16"/>
  <c r="F90" i="16"/>
  <c r="F221" i="16"/>
  <c r="F535" i="16"/>
  <c r="F100" i="16"/>
  <c r="F333" i="16"/>
  <c r="F534" i="16"/>
  <c r="F305" i="16"/>
  <c r="F62" i="16"/>
  <c r="F224" i="16"/>
  <c r="F394" i="16"/>
  <c r="F374" i="16"/>
  <c r="F268" i="16"/>
  <c r="F484" i="16"/>
  <c r="F306" i="16"/>
  <c r="F304" i="16"/>
  <c r="F311" i="16"/>
  <c r="F474" i="16"/>
  <c r="F467" i="16"/>
  <c r="F2" i="16"/>
  <c r="F94" i="16"/>
  <c r="F42" i="16"/>
  <c r="F371" i="16"/>
  <c r="F108" i="16"/>
  <c r="F37" i="16"/>
  <c r="F9" i="16"/>
  <c r="F445" i="16"/>
  <c r="F122" i="16"/>
  <c r="F356" i="16"/>
  <c r="F258" i="16"/>
  <c r="F533" i="16"/>
  <c r="F424" i="16"/>
  <c r="F147" i="16"/>
  <c r="F148" i="16"/>
  <c r="F65" i="16"/>
  <c r="F455" i="16"/>
  <c r="F524" i="16"/>
  <c r="F15" i="16"/>
  <c r="F64" i="16"/>
  <c r="F233" i="16"/>
  <c r="F223" i="16"/>
  <c r="F77" i="16"/>
  <c r="F421" i="16"/>
  <c r="F425" i="16"/>
  <c r="F123" i="16"/>
  <c r="F70" i="16"/>
  <c r="F366" i="16"/>
  <c r="F137" i="16"/>
  <c r="F318" i="16"/>
  <c r="F316" i="16"/>
  <c r="F361" i="16"/>
  <c r="F411" i="16"/>
  <c r="F27" i="16"/>
  <c r="F188" i="16"/>
  <c r="F192" i="16"/>
  <c r="F232" i="16"/>
  <c r="F300" i="16"/>
  <c r="F559" i="16"/>
  <c r="F134" i="16"/>
  <c r="F71" i="16"/>
  <c r="F45" i="16"/>
  <c r="F266" i="16"/>
  <c r="V473" i="18" l="1"/>
  <c r="V239" i="18"/>
  <c r="W495" i="18"/>
  <c r="X495" i="18" s="1"/>
  <c r="V436" i="18"/>
  <c r="W178" i="18"/>
  <c r="W345" i="18"/>
  <c r="V456" i="18"/>
  <c r="W215" i="18"/>
  <c r="V161" i="18"/>
  <c r="V12" i="18"/>
  <c r="V135" i="18"/>
  <c r="W203" i="18"/>
  <c r="V241" i="18"/>
  <c r="V462" i="18"/>
  <c r="W243" i="18"/>
  <c r="W510" i="18"/>
  <c r="X510" i="18" s="1"/>
  <c r="V374" i="18"/>
  <c r="W485" i="18"/>
  <c r="V224" i="18"/>
  <c r="V18" i="18"/>
  <c r="V447" i="18"/>
  <c r="W105" i="18"/>
  <c r="V109" i="18"/>
  <c r="V285" i="18"/>
  <c r="V175" i="18"/>
  <c r="V92" i="18"/>
  <c r="V264" i="18"/>
  <c r="V528" i="18"/>
  <c r="V39" i="18"/>
  <c r="V103" i="18"/>
  <c r="V185" i="18"/>
  <c r="V95" i="18"/>
  <c r="V248" i="18"/>
  <c r="V459" i="18"/>
  <c r="V376" i="18"/>
  <c r="V188" i="18"/>
  <c r="V379" i="18"/>
  <c r="V155" i="18"/>
  <c r="V64" i="18"/>
  <c r="W339" i="18"/>
  <c r="X339" i="18" s="1"/>
  <c r="V257" i="18"/>
  <c r="W104" i="18"/>
  <c r="V509" i="18"/>
  <c r="V183" i="18"/>
  <c r="V22" i="18"/>
  <c r="V145" i="18"/>
  <c r="V443" i="18"/>
  <c r="W64" i="18"/>
  <c r="X64" i="18" s="1"/>
  <c r="V221" i="18"/>
  <c r="V127" i="18"/>
  <c r="V411" i="18"/>
  <c r="V317" i="18"/>
  <c r="V323" i="18"/>
  <c r="V266" i="18"/>
  <c r="V314" i="18"/>
  <c r="V477" i="18"/>
  <c r="V207" i="18"/>
  <c r="V299" i="18"/>
  <c r="V169" i="18"/>
  <c r="V327" i="18"/>
  <c r="V78" i="18"/>
  <c r="V164" i="18"/>
  <c r="V205" i="18"/>
  <c r="V429" i="18"/>
  <c r="V309" i="18"/>
  <c r="V260" i="18"/>
  <c r="V258" i="18"/>
  <c r="V128" i="18"/>
  <c r="V505" i="18"/>
  <c r="V340" i="18"/>
  <c r="V246" i="18"/>
  <c r="V77" i="18"/>
  <c r="V452" i="18"/>
  <c r="W452" i="18"/>
  <c r="V187" i="18"/>
  <c r="V494" i="18"/>
  <c r="V191" i="18"/>
  <c r="V73" i="18"/>
  <c r="V242" i="18"/>
  <c r="V268" i="18"/>
  <c r="V146" i="18"/>
  <c r="V196" i="18"/>
  <c r="W361" i="18"/>
  <c r="V399" i="18"/>
  <c r="W506" i="18"/>
  <c r="V407" i="18"/>
  <c r="W354" i="18"/>
  <c r="W46" i="18"/>
  <c r="W128" i="18"/>
  <c r="W206" i="18"/>
  <c r="X206" i="18" s="1"/>
  <c r="V303" i="18"/>
  <c r="V211" i="18"/>
  <c r="V42" i="18"/>
  <c r="V152" i="18"/>
  <c r="V466" i="18"/>
  <c r="V496" i="18"/>
  <c r="V405" i="18"/>
  <c r="V15" i="18"/>
  <c r="W15" i="18"/>
  <c r="W66" i="18"/>
  <c r="V525" i="18"/>
  <c r="V464" i="18"/>
  <c r="W315" i="18"/>
  <c r="W251" i="18"/>
  <c r="W60" i="18"/>
  <c r="V506" i="18"/>
  <c r="W391" i="18"/>
  <c r="X391" i="18" s="1"/>
  <c r="W357" i="18"/>
  <c r="W248" i="18"/>
  <c r="W154" i="18"/>
  <c r="W321" i="18"/>
  <c r="W532" i="18"/>
  <c r="W465" i="18"/>
  <c r="V134" i="18"/>
  <c r="X134" i="18" s="1"/>
  <c r="W7" i="18"/>
  <c r="X7" i="18" s="1"/>
  <c r="V265" i="18"/>
  <c r="W265" i="18"/>
  <c r="W333" i="18"/>
  <c r="W398" i="18"/>
  <c r="V142" i="18"/>
  <c r="V275" i="18"/>
  <c r="V46" i="18"/>
  <c r="W511" i="18"/>
  <c r="X511" i="18" s="1"/>
  <c r="W254" i="18"/>
  <c r="V219" i="18"/>
  <c r="W219" i="18"/>
  <c r="W44" i="18"/>
  <c r="V524" i="18"/>
  <c r="W524" i="18"/>
  <c r="V365" i="18"/>
  <c r="W39" i="18"/>
  <c r="V204" i="18"/>
  <c r="V59" i="18"/>
  <c r="V300" i="18"/>
  <c r="W300" i="18"/>
  <c r="V250" i="18"/>
  <c r="W380" i="18"/>
  <c r="V330" i="18"/>
  <c r="V381" i="18"/>
  <c r="V28" i="18"/>
  <c r="V371" i="18"/>
  <c r="V50" i="18"/>
  <c r="W50" i="18"/>
  <c r="V387" i="18"/>
  <c r="W71" i="18"/>
  <c r="V176" i="18"/>
  <c r="W390" i="18"/>
  <c r="V475" i="18"/>
  <c r="V289" i="18"/>
  <c r="V421" i="18"/>
  <c r="V153" i="18"/>
  <c r="V486" i="18"/>
  <c r="V234" i="18"/>
  <c r="V237" i="18"/>
  <c r="V355" i="18"/>
  <c r="V328" i="18"/>
  <c r="V484" i="18"/>
  <c r="W290" i="18"/>
  <c r="X290" i="18" s="1"/>
  <c r="V177" i="18"/>
  <c r="V65" i="18"/>
  <c r="V320" i="18"/>
  <c r="W335" i="18"/>
  <c r="V138" i="18"/>
  <c r="V402" i="18"/>
  <c r="V262" i="18"/>
  <c r="W262" i="18"/>
  <c r="V222" i="18"/>
  <c r="V344" i="18"/>
  <c r="V137" i="18"/>
  <c r="V372" i="18"/>
  <c r="W372" i="18"/>
  <c r="V386" i="18"/>
  <c r="W386" i="18"/>
  <c r="V62" i="18"/>
  <c r="W62" i="18"/>
  <c r="W462" i="18"/>
  <c r="V514" i="18"/>
  <c r="W284" i="18"/>
  <c r="V417" i="18"/>
  <c r="V442" i="18"/>
  <c r="W442" i="18"/>
  <c r="W113" i="18"/>
  <c r="X113" i="18" s="1"/>
  <c r="V519" i="18"/>
  <c r="V426" i="18"/>
  <c r="W426" i="18"/>
  <c r="V149" i="18"/>
  <c r="V287" i="18"/>
  <c r="W287" i="18"/>
  <c r="V444" i="18"/>
  <c r="W97" i="18"/>
  <c r="X97" i="18" s="1"/>
  <c r="W57" i="18"/>
  <c r="X57" i="18" s="1"/>
  <c r="W148" i="18"/>
  <c r="W224" i="18"/>
  <c r="V483" i="18"/>
  <c r="V504" i="18"/>
  <c r="V233" i="18"/>
  <c r="V515" i="18"/>
  <c r="W379" i="18"/>
  <c r="V529" i="18"/>
  <c r="V8" i="18"/>
  <c r="V35" i="18"/>
  <c r="V427" i="18"/>
  <c r="X427" i="18" s="1"/>
  <c r="V171" i="18"/>
  <c r="W155" i="18"/>
  <c r="V338" i="18"/>
  <c r="W176" i="18"/>
  <c r="V471" i="18"/>
  <c r="W202" i="18"/>
  <c r="V26" i="18"/>
  <c r="W271" i="18"/>
  <c r="W409" i="18"/>
  <c r="V501" i="18"/>
  <c r="V342" i="18"/>
  <c r="V255" i="18"/>
  <c r="V180" i="18"/>
  <c r="V522" i="18"/>
  <c r="V55" i="18"/>
  <c r="V163" i="18"/>
  <c r="V217" i="18"/>
  <c r="V463" i="18"/>
  <c r="W434" i="18"/>
  <c r="V193" i="18"/>
  <c r="V358" i="18"/>
  <c r="V186" i="18"/>
  <c r="V37" i="18"/>
  <c r="W37" i="18"/>
  <c r="V431" i="18"/>
  <c r="W431" i="18"/>
  <c r="V397" i="18"/>
  <c r="W397" i="18"/>
  <c r="V480" i="18"/>
  <c r="V80" i="18"/>
  <c r="V451" i="18"/>
  <c r="W451" i="18"/>
  <c r="X451" i="18" s="1"/>
  <c r="V53" i="18"/>
  <c r="W53" i="18"/>
  <c r="V267" i="18"/>
  <c r="W267" i="18"/>
  <c r="X267" i="18" s="1"/>
  <c r="V82" i="18"/>
  <c r="V48" i="18"/>
  <c r="V295" i="18"/>
  <c r="V520" i="18"/>
  <c r="V52" i="18"/>
  <c r="V460" i="18"/>
  <c r="V121" i="18"/>
  <c r="V236" i="18"/>
  <c r="V331" i="18"/>
  <c r="V144" i="18"/>
  <c r="V38" i="18"/>
  <c r="V74" i="18"/>
  <c r="V85" i="18"/>
  <c r="V491" i="18"/>
  <c r="W422" i="18"/>
  <c r="V71" i="18"/>
  <c r="V476" i="18"/>
  <c r="W313" i="18"/>
  <c r="V390" i="18"/>
  <c r="V337" i="18"/>
  <c r="V469" i="18"/>
  <c r="V478" i="18"/>
  <c r="V245" i="18"/>
  <c r="V334" i="18"/>
  <c r="V3" i="18"/>
  <c r="V98" i="18"/>
  <c r="W449" i="18"/>
  <c r="V274" i="18"/>
  <c r="V6" i="18"/>
  <c r="V226" i="18"/>
  <c r="V115" i="18"/>
  <c r="V247" i="18"/>
  <c r="V335" i="18"/>
  <c r="X335" i="18" s="1"/>
  <c r="V532" i="18"/>
  <c r="V297" i="18"/>
  <c r="W239" i="18"/>
  <c r="W399" i="18"/>
  <c r="V385" i="18"/>
  <c r="W72" i="18"/>
  <c r="W346" i="18"/>
  <c r="W32" i="18"/>
  <c r="W407" i="18"/>
  <c r="V116" i="18"/>
  <c r="W526" i="18"/>
  <c r="X526" i="18" s="1"/>
  <c r="W394" i="18"/>
  <c r="V321" i="18"/>
  <c r="W258" i="18"/>
  <c r="W168" i="18"/>
  <c r="V108" i="18"/>
  <c r="W134" i="18"/>
  <c r="W432" i="18"/>
  <c r="W110" i="18"/>
  <c r="W401" i="18"/>
  <c r="V352" i="18"/>
  <c r="V398" i="18"/>
  <c r="W292" i="18"/>
  <c r="V2" i="18"/>
  <c r="V435" i="18"/>
  <c r="W99" i="18"/>
  <c r="W537" i="18"/>
  <c r="V172" i="18"/>
  <c r="V536" i="18"/>
  <c r="W141" i="18"/>
  <c r="W223" i="18"/>
  <c r="W204" i="18"/>
  <c r="W14" i="18"/>
  <c r="W502" i="18"/>
  <c r="V140" i="18"/>
  <c r="W250" i="18"/>
  <c r="X250" i="18" s="1"/>
  <c r="W330" i="18"/>
  <c r="W28" i="18"/>
  <c r="W371" i="18"/>
  <c r="X371" i="18" s="1"/>
  <c r="W216" i="18"/>
  <c r="W387" i="18"/>
  <c r="W138" i="18"/>
  <c r="W402" i="18"/>
  <c r="V353" i="18"/>
  <c r="W222" i="18"/>
  <c r="W344" i="18"/>
  <c r="V89" i="18"/>
  <c r="W89" i="18"/>
  <c r="W137" i="18"/>
  <c r="W42" i="18"/>
  <c r="W95" i="18"/>
  <c r="V194" i="18"/>
  <c r="W194" i="18"/>
  <c r="W424" i="18"/>
  <c r="W277" i="18"/>
  <c r="W296" i="18"/>
  <c r="X296" i="18" s="1"/>
  <c r="W307" i="18"/>
  <c r="W514" i="18"/>
  <c r="W165" i="18"/>
  <c r="W417" i="18"/>
  <c r="V373" i="18"/>
  <c r="V430" i="18"/>
  <c r="W507" i="18"/>
  <c r="W200" i="18"/>
  <c r="W149" i="18"/>
  <c r="W444" i="18"/>
  <c r="X444" i="18" s="1"/>
  <c r="V395" i="18"/>
  <c r="W521" i="18"/>
  <c r="X521" i="18" s="1"/>
  <c r="W492" i="18"/>
  <c r="W144" i="18"/>
  <c r="W38" i="18"/>
  <c r="V61" i="18"/>
  <c r="V392" i="18"/>
  <c r="W508" i="18"/>
  <c r="W189" i="18"/>
  <c r="W518" i="18"/>
  <c r="V208" i="18"/>
  <c r="W74" i="18"/>
  <c r="W298" i="18"/>
  <c r="W85" i="18"/>
  <c r="V151" i="18"/>
  <c r="W515" i="18"/>
  <c r="V210" i="18"/>
  <c r="W450" i="18"/>
  <c r="W327" i="18"/>
  <c r="V523" i="18"/>
  <c r="W364" i="18"/>
  <c r="W482" i="18"/>
  <c r="W446" i="18"/>
  <c r="W8" i="18"/>
  <c r="X8" i="18" s="1"/>
  <c r="V375" i="18"/>
  <c r="W352" i="18"/>
  <c r="W536" i="18"/>
  <c r="W348" i="18"/>
  <c r="V424" i="18"/>
  <c r="V307" i="18"/>
  <c r="X307" i="18" s="1"/>
  <c r="W112" i="18"/>
  <c r="W453" i="18"/>
  <c r="X453" i="18" s="1"/>
  <c r="W499" i="18"/>
  <c r="V518" i="18"/>
  <c r="X518" i="18" s="1"/>
  <c r="W498" i="18"/>
  <c r="V500" i="18"/>
  <c r="V10" i="18"/>
  <c r="W252" i="18"/>
  <c r="W83" i="18"/>
  <c r="V318" i="18"/>
  <c r="W491" i="18"/>
  <c r="V359" i="18"/>
  <c r="V400" i="18"/>
  <c r="V364" i="18"/>
  <c r="V482" i="18"/>
  <c r="W341" i="18"/>
  <c r="W166" i="18"/>
  <c r="W63" i="18"/>
  <c r="W350" i="18"/>
  <c r="W36" i="18"/>
  <c r="V316" i="18"/>
  <c r="V240" i="18"/>
  <c r="W448" i="18"/>
  <c r="W457" i="18"/>
  <c r="W244" i="18"/>
  <c r="W281" i="18"/>
  <c r="W156" i="18"/>
  <c r="W9" i="18"/>
  <c r="W439" i="18"/>
  <c r="W263" i="18"/>
  <c r="V539" i="18"/>
  <c r="V4" i="18"/>
  <c r="V302" i="18"/>
  <c r="W117" i="18"/>
  <c r="W201" i="18"/>
  <c r="W512" i="18"/>
  <c r="W438" i="18"/>
  <c r="W173" i="18"/>
  <c r="W220" i="18"/>
  <c r="X220" i="18" s="1"/>
  <c r="W91" i="18"/>
  <c r="W369" i="18"/>
  <c r="W82" i="18"/>
  <c r="V370" i="18"/>
  <c r="W370" i="18"/>
  <c r="W375" i="18"/>
  <c r="W389" i="18"/>
  <c r="W108" i="18"/>
  <c r="W2" i="18"/>
  <c r="W435" i="18"/>
  <c r="W101" i="18"/>
  <c r="X101" i="18" s="1"/>
  <c r="W270" i="18"/>
  <c r="W172" i="18"/>
  <c r="W124" i="18"/>
  <c r="W538" i="18"/>
  <c r="W353" i="18"/>
  <c r="W181" i="18"/>
  <c r="W322" i="18"/>
  <c r="W119" i="18"/>
  <c r="W24" i="18"/>
  <c r="W412" i="18"/>
  <c r="W479" i="18"/>
  <c r="W118" i="18"/>
  <c r="W225" i="18"/>
  <c r="W214" i="18"/>
  <c r="W23" i="18"/>
  <c r="W29" i="18"/>
  <c r="W31" i="18"/>
  <c r="W373" i="18"/>
  <c r="V291" i="18"/>
  <c r="W493" i="18"/>
  <c r="W197" i="18"/>
  <c r="W272" i="18"/>
  <c r="W531" i="18"/>
  <c r="W264" i="18"/>
  <c r="V428" i="18"/>
  <c r="W196" i="18"/>
  <c r="V404" i="18"/>
  <c r="V280" i="18"/>
  <c r="W280" i="18"/>
  <c r="W447" i="18"/>
  <c r="V346" i="18"/>
  <c r="W19" i="18"/>
  <c r="V343" i="18"/>
  <c r="W343" i="18"/>
  <c r="V497" i="18"/>
  <c r="V43" i="18"/>
  <c r="W43" i="18"/>
  <c r="V389" i="18"/>
  <c r="V465" i="18"/>
  <c r="X465" i="18" s="1"/>
  <c r="W150" i="18"/>
  <c r="X150" i="18" s="1"/>
  <c r="V67" i="18"/>
  <c r="W67" i="18"/>
  <c r="W102" i="18"/>
  <c r="W232" i="18"/>
  <c r="X232" i="18" s="1"/>
  <c r="W528" i="18"/>
  <c r="V333" i="18"/>
  <c r="W513" i="18"/>
  <c r="V79" i="18"/>
  <c r="W79" i="18"/>
  <c r="W297" i="18"/>
  <c r="V27" i="18"/>
  <c r="W27" i="18"/>
  <c r="W130" i="18"/>
  <c r="V278" i="18"/>
  <c r="W278" i="18"/>
  <c r="W468" i="18"/>
  <c r="X468" i="18" s="1"/>
  <c r="W142" i="18"/>
  <c r="W275" i="18"/>
  <c r="W437" i="18"/>
  <c r="V75" i="18"/>
  <c r="W259" i="18"/>
  <c r="W467" i="18"/>
  <c r="W160" i="18"/>
  <c r="V383" i="18"/>
  <c r="W383" i="18"/>
  <c r="W331" i="18"/>
  <c r="V81" i="18"/>
  <c r="W81" i="18"/>
  <c r="W365" i="18"/>
  <c r="X365" i="18" s="1"/>
  <c r="W12" i="18"/>
  <c r="W59" i="18"/>
  <c r="W533" i="18"/>
  <c r="W158" i="18"/>
  <c r="V124" i="18"/>
  <c r="W184" i="18"/>
  <c r="W54" i="18"/>
  <c r="W381" i="18"/>
  <c r="V538" i="18"/>
  <c r="W360" i="18"/>
  <c r="W294" i="18"/>
  <c r="V181" i="18"/>
  <c r="V322" i="18"/>
  <c r="V199" i="18"/>
  <c r="W199" i="18"/>
  <c r="W279" i="18"/>
  <c r="W293" i="18"/>
  <c r="V416" i="18"/>
  <c r="W416" i="18"/>
  <c r="W241" i="18"/>
  <c r="W464" i="18"/>
  <c r="V412" i="18"/>
  <c r="V479" i="18"/>
  <c r="V118" i="18"/>
  <c r="W260" i="18"/>
  <c r="V225" i="18"/>
  <c r="W299" i="18"/>
  <c r="W305" i="18"/>
  <c r="V23" i="18"/>
  <c r="W87" i="18"/>
  <c r="V165" i="18"/>
  <c r="W198" i="18"/>
  <c r="W541" i="18"/>
  <c r="W527" i="18"/>
  <c r="V29" i="18"/>
  <c r="V332" i="18"/>
  <c r="W332" i="18"/>
  <c r="V31" i="18"/>
  <c r="W384" i="18"/>
  <c r="W430" i="18"/>
  <c r="W291" i="18"/>
  <c r="V84" i="18"/>
  <c r="W535" i="18"/>
  <c r="X535" i="18" s="1"/>
  <c r="V493" i="18"/>
  <c r="V197" i="18"/>
  <c r="V272" i="18"/>
  <c r="V531" i="18"/>
  <c r="W395" i="18"/>
  <c r="X395" i="18" s="1"/>
  <c r="W268" i="18"/>
  <c r="W418" i="18"/>
  <c r="V148" i="18"/>
  <c r="W540" i="18"/>
  <c r="W146" i="18"/>
  <c r="W301" i="18"/>
  <c r="X301" i="18" s="1"/>
  <c r="W392" i="18"/>
  <c r="W208" i="18"/>
  <c r="X208" i="18" s="1"/>
  <c r="V498" i="18"/>
  <c r="W10" i="18"/>
  <c r="W58" i="18"/>
  <c r="X58" i="18" s="1"/>
  <c r="V104" i="18"/>
  <c r="X104" i="18" s="1"/>
  <c r="W530" i="18"/>
  <c r="V298" i="18"/>
  <c r="V96" i="18"/>
  <c r="X96" i="18" s="1"/>
  <c r="W174" i="18"/>
  <c r="X174" i="18" s="1"/>
  <c r="W210" i="18"/>
  <c r="W18" i="18"/>
  <c r="W35" i="18"/>
  <c r="W70" i="18"/>
  <c r="X70" i="18" s="1"/>
  <c r="W17" i="18"/>
  <c r="V51" i="18"/>
  <c r="W192" i="18"/>
  <c r="V162" i="18"/>
  <c r="W240" i="18"/>
  <c r="W325" i="18"/>
  <c r="W471" i="18"/>
  <c r="W337" i="18"/>
  <c r="V273" i="18"/>
  <c r="W469" i="18"/>
  <c r="V409" i="18"/>
  <c r="W368" i="18"/>
  <c r="W539" i="18"/>
  <c r="W302" i="18"/>
  <c r="W180" i="18"/>
  <c r="W478" i="18"/>
  <c r="W55" i="18"/>
  <c r="W334" i="18"/>
  <c r="W217" i="18"/>
  <c r="W463" i="18"/>
  <c r="W304" i="18"/>
  <c r="W147" i="18"/>
  <c r="W193" i="18"/>
  <c r="W186" i="18"/>
  <c r="W362" i="18"/>
  <c r="V34" i="18"/>
  <c r="W34" i="18"/>
  <c r="W103" i="18"/>
  <c r="X103" i="18" s="1"/>
  <c r="V47" i="18"/>
  <c r="W47" i="18"/>
  <c r="W207" i="18"/>
  <c r="X207" i="18" s="1"/>
  <c r="W480" i="18"/>
  <c r="W237" i="18"/>
  <c r="W80" i="18"/>
  <c r="W33" i="18"/>
  <c r="W489" i="18"/>
  <c r="X489" i="18" s="1"/>
  <c r="V143" i="18"/>
  <c r="W143" i="18"/>
  <c r="W328" i="18"/>
  <c r="W419" i="18"/>
  <c r="W170" i="18"/>
  <c r="W474" i="18"/>
  <c r="W393" i="18"/>
  <c r="V238" i="18"/>
  <c r="W238" i="18"/>
  <c r="V378" i="18"/>
  <c r="W177" i="18"/>
  <c r="V517" i="18"/>
  <c r="W517" i="18"/>
  <c r="V114" i="18"/>
  <c r="W114" i="18"/>
  <c r="V213" i="18"/>
  <c r="W519" i="18"/>
  <c r="W295" i="18"/>
  <c r="W520" i="18"/>
  <c r="W65" i="18"/>
  <c r="W440" i="18"/>
  <c r="W308" i="18"/>
  <c r="W68" i="18"/>
  <c r="V415" i="18"/>
  <c r="W516" i="18"/>
  <c r="W326" i="18"/>
  <c r="W52" i="18"/>
  <c r="V487" i="18"/>
  <c r="V351" i="18"/>
  <c r="W45" i="18"/>
  <c r="W460" i="18"/>
  <c r="W121" i="18"/>
  <c r="W236" i="18"/>
  <c r="W247" i="18"/>
  <c r="W256" i="18"/>
  <c r="V5" i="18"/>
  <c r="V454" i="18"/>
  <c r="V356" i="18"/>
  <c r="V20" i="18"/>
  <c r="V292" i="18"/>
  <c r="V101" i="18"/>
  <c r="V472" i="18"/>
  <c r="V277" i="18"/>
  <c r="V305" i="18"/>
  <c r="V293" i="18"/>
  <c r="V33" i="18"/>
  <c r="W21" i="18"/>
  <c r="V212" i="18"/>
  <c r="W212" i="18"/>
  <c r="V419" i="18"/>
  <c r="W309" i="18"/>
  <c r="V474" i="18"/>
  <c r="X474" i="18" s="1"/>
  <c r="W425" i="18"/>
  <c r="V229" i="18"/>
  <c r="W229" i="18"/>
  <c r="V393" i="18"/>
  <c r="W396" i="18"/>
  <c r="W408" i="18"/>
  <c r="W274" i="18"/>
  <c r="V308" i="18"/>
  <c r="W6" i="18"/>
  <c r="W131" i="18"/>
  <c r="V276" i="18"/>
  <c r="W226" i="18"/>
  <c r="X226" i="18" s="1"/>
  <c r="V288" i="18"/>
  <c r="W182" i="18"/>
  <c r="W115" i="18"/>
  <c r="V45" i="18"/>
  <c r="W41" i="18"/>
  <c r="W413" i="18"/>
  <c r="W231" i="18"/>
  <c r="W56" i="18"/>
  <c r="V139" i="18"/>
  <c r="W179" i="18"/>
  <c r="W136" i="18"/>
  <c r="W5" i="18"/>
  <c r="W13" i="18"/>
  <c r="W454" i="18"/>
  <c r="W218" i="18"/>
  <c r="V406" i="18"/>
  <c r="V394" i="18"/>
  <c r="V311" i="18"/>
  <c r="V215" i="18"/>
  <c r="V437" i="18"/>
  <c r="V203" i="18"/>
  <c r="V54" i="18"/>
  <c r="V348" i="18"/>
  <c r="V24" i="18"/>
  <c r="V269" i="18"/>
  <c r="W523" i="18"/>
  <c r="W400" i="18"/>
  <c r="X400" i="18" s="1"/>
  <c r="V446" i="18"/>
  <c r="W427" i="18"/>
  <c r="V341" i="18"/>
  <c r="V63" i="18"/>
  <c r="V36" i="18"/>
  <c r="W69" i="18"/>
  <c r="W171" i="18"/>
  <c r="W167" i="18"/>
  <c r="W51" i="18"/>
  <c r="W22" i="18"/>
  <c r="W26" i="18"/>
  <c r="V448" i="18"/>
  <c r="W230" i="18"/>
  <c r="V457" i="18"/>
  <c r="W122" i="18"/>
  <c r="V244" i="18"/>
  <c r="X244" i="18" s="1"/>
  <c r="V25" i="18"/>
  <c r="W336" i="18"/>
  <c r="W273" i="18"/>
  <c r="V281" i="18"/>
  <c r="V9" i="18"/>
  <c r="W410" i="18"/>
  <c r="W261" i="18"/>
  <c r="W282" i="18"/>
  <c r="V11" i="18"/>
  <c r="V368" i="18"/>
  <c r="W127" i="18"/>
  <c r="W366" i="18"/>
  <c r="X366" i="18" s="1"/>
  <c r="W411" i="18"/>
  <c r="W317" i="18"/>
  <c r="W266" i="18"/>
  <c r="W314" i="18"/>
  <c r="V117" i="18"/>
  <c r="V312" i="18"/>
  <c r="W312" i="18"/>
  <c r="V201" i="18"/>
  <c r="X201" i="18" s="1"/>
  <c r="W286" i="18"/>
  <c r="W76" i="18"/>
  <c r="W363" i="18"/>
  <c r="W420" i="18"/>
  <c r="W490" i="18"/>
  <c r="X490" i="18" s="1"/>
  <c r="V512" i="18"/>
  <c r="W228" i="18"/>
  <c r="V438" i="18"/>
  <c r="W347" i="18"/>
  <c r="V362" i="18"/>
  <c r="V173" i="18"/>
  <c r="W153" i="18"/>
  <c r="W3" i="18"/>
  <c r="W185" i="18"/>
  <c r="V91" i="18"/>
  <c r="W98" i="18"/>
  <c r="W269" i="18"/>
  <c r="W355" i="18"/>
  <c r="V433" i="18"/>
  <c r="W433" i="18"/>
  <c r="W253" i="18"/>
  <c r="W484" i="18"/>
  <c r="W388" i="18"/>
  <c r="W306" i="18"/>
  <c r="X306" i="18" s="1"/>
  <c r="V425" i="18"/>
  <c r="W414" i="18"/>
  <c r="W428" i="18"/>
  <c r="W367" i="18"/>
  <c r="X367" i="18" s="1"/>
  <c r="V396" i="18"/>
  <c r="V93" i="18"/>
  <c r="W93" i="18"/>
  <c r="W235" i="18"/>
  <c r="W100" i="18"/>
  <c r="V408" i="18"/>
  <c r="W195" i="18"/>
  <c r="W249" i="18"/>
  <c r="W88" i="18"/>
  <c r="V440" i="18"/>
  <c r="W461" i="18"/>
  <c r="W377" i="18"/>
  <c r="V68" i="18"/>
  <c r="V516" i="18"/>
  <c r="W534" i="18"/>
  <c r="V326" i="18"/>
  <c r="W487" i="18"/>
  <c r="V182" i="18"/>
  <c r="W159" i="18"/>
  <c r="V413" i="18"/>
  <c r="W458" i="18"/>
  <c r="W92" i="18"/>
  <c r="V256" i="18"/>
  <c r="W209" i="18"/>
  <c r="V13" i="18"/>
  <c r="X13" i="18" s="1"/>
  <c r="V218" i="18"/>
  <c r="V259" i="18"/>
  <c r="V216" i="18"/>
  <c r="V304" i="18"/>
  <c r="W356" i="18"/>
  <c r="V361" i="18"/>
  <c r="V126" i="18"/>
  <c r="W126" i="18"/>
  <c r="V60" i="18"/>
  <c r="W385" i="18"/>
  <c r="W404" i="18"/>
  <c r="W406" i="18"/>
  <c r="W436" i="18"/>
  <c r="V357" i="18"/>
  <c r="W116" i="18"/>
  <c r="W497" i="18"/>
  <c r="V154" i="18"/>
  <c r="W473" i="18"/>
  <c r="V168" i="18"/>
  <c r="W20" i="18"/>
  <c r="W16" i="18"/>
  <c r="W456" i="18"/>
  <c r="V432" i="18"/>
  <c r="V110" i="18"/>
  <c r="W459" i="18"/>
  <c r="V130" i="18"/>
  <c r="W188" i="18"/>
  <c r="W311" i="18"/>
  <c r="V111" i="18"/>
  <c r="W111" i="18"/>
  <c r="V503" i="18"/>
  <c r="W503" i="18"/>
  <c r="W481" i="18"/>
  <c r="W161" i="18"/>
  <c r="X161" i="18" s="1"/>
  <c r="W75" i="18"/>
  <c r="X75" i="18" s="1"/>
  <c r="V99" i="18"/>
  <c r="V537" i="18"/>
  <c r="W423" i="18"/>
  <c r="X423" i="18" s="1"/>
  <c r="W349" i="18"/>
  <c r="X349" i="18" s="1"/>
  <c r="W505" i="18"/>
  <c r="W140" i="18"/>
  <c r="W472" i="18"/>
  <c r="V533" i="18"/>
  <c r="W135" i="18"/>
  <c r="V158" i="18"/>
  <c r="W303" i="18"/>
  <c r="V184" i="18"/>
  <c r="V360" i="18"/>
  <c r="V294" i="18"/>
  <c r="W211" i="18"/>
  <c r="V279" i="18"/>
  <c r="W133" i="18"/>
  <c r="V455" i="18"/>
  <c r="W455" i="18"/>
  <c r="V90" i="18"/>
  <c r="W90" i="18"/>
  <c r="W152" i="18"/>
  <c r="W340" i="18"/>
  <c r="V441" i="18"/>
  <c r="W441" i="18"/>
  <c r="W466" i="18"/>
  <c r="W157" i="18"/>
  <c r="X157" i="18" s="1"/>
  <c r="W246" i="18"/>
  <c r="W496" i="18"/>
  <c r="W40" i="18"/>
  <c r="X40" i="18" s="1"/>
  <c r="W405" i="18"/>
  <c r="V227" i="18"/>
  <c r="W227" i="18"/>
  <c r="V87" i="18"/>
  <c r="W488" i="18"/>
  <c r="X488" i="18" s="1"/>
  <c r="V198" i="18"/>
  <c r="V541" i="18"/>
  <c r="V527" i="18"/>
  <c r="W470" i="18"/>
  <c r="V384" i="18"/>
  <c r="V112" i="18"/>
  <c r="W283" i="18"/>
  <c r="W374" i="18"/>
  <c r="X374" i="18" s="1"/>
  <c r="V507" i="18"/>
  <c r="W77" i="18"/>
  <c r="W187" i="18"/>
  <c r="W494" i="18"/>
  <c r="W191" i="18"/>
  <c r="W73" i="18"/>
  <c r="W242" i="18"/>
  <c r="V418" i="18"/>
  <c r="W483" i="18"/>
  <c r="W120" i="18"/>
  <c r="W61" i="18"/>
  <c r="V508" i="18"/>
  <c r="V499" i="18"/>
  <c r="W169" i="18"/>
  <c r="X169" i="18" s="1"/>
  <c r="W500" i="18"/>
  <c r="W504" i="18"/>
  <c r="W233" i="18"/>
  <c r="V530" i="18"/>
  <c r="X530" i="18" s="1"/>
  <c r="W96" i="18"/>
  <c r="W106" i="18"/>
  <c r="X106" i="18" s="1"/>
  <c r="W151" i="18"/>
  <c r="V252" i="18"/>
  <c r="V450" i="18"/>
  <c r="V83" i="18"/>
  <c r="W78" i="18"/>
  <c r="X78" i="18" s="1"/>
  <c r="W318" i="18"/>
  <c r="W359" i="18"/>
  <c r="W509" i="18"/>
  <c r="W445" i="18"/>
  <c r="W529" i="18"/>
  <c r="W183" i="18"/>
  <c r="V166" i="18"/>
  <c r="W164" i="18"/>
  <c r="X164" i="18" s="1"/>
  <c r="V350" i="18"/>
  <c r="W476" i="18"/>
  <c r="V69" i="18"/>
  <c r="V167" i="18"/>
  <c r="W310" i="18"/>
  <c r="V192" i="18"/>
  <c r="W162" i="18"/>
  <c r="W316" i="18"/>
  <c r="X316" i="18" s="1"/>
  <c r="W145" i="18"/>
  <c r="W205" i="18"/>
  <c r="W338" i="18"/>
  <c r="W443" i="18"/>
  <c r="V325" i="18"/>
  <c r="V230" i="18"/>
  <c r="W382" i="18"/>
  <c r="X382" i="18" s="1"/>
  <c r="W109" i="18"/>
  <c r="V122" i="18"/>
  <c r="W25" i="18"/>
  <c r="V336" i="18"/>
  <c r="W429" i="18"/>
  <c r="V156" i="18"/>
  <c r="V271" i="18"/>
  <c r="V410" i="18"/>
  <c r="V261" i="18"/>
  <c r="W501" i="18"/>
  <c r="W221" i="18"/>
  <c r="V282" i="18"/>
  <c r="W11" i="18"/>
  <c r="V439" i="18"/>
  <c r="V263" i="18"/>
  <c r="V366" i="18"/>
  <c r="W4" i="18"/>
  <c r="W342" i="18"/>
  <c r="W255" i="18"/>
  <c r="W323" i="18"/>
  <c r="V105" i="18"/>
  <c r="W522" i="18"/>
  <c r="W245" i="18"/>
  <c r="W163" i="18"/>
  <c r="W475" i="18"/>
  <c r="V403" i="18"/>
  <c r="W403" i="18"/>
  <c r="V286" i="18"/>
  <c r="V76" i="18"/>
  <c r="W289" i="18"/>
  <c r="V147" i="18"/>
  <c r="V434" i="18"/>
  <c r="V363" i="18"/>
  <c r="V420" i="18"/>
  <c r="W421" i="18"/>
  <c r="W525" i="18"/>
  <c r="W257" i="18"/>
  <c r="V228" i="18"/>
  <c r="W358" i="18"/>
  <c r="V347" i="18"/>
  <c r="W477" i="18"/>
  <c r="W125" i="18"/>
  <c r="X125" i="18" s="1"/>
  <c r="V107" i="18"/>
  <c r="W107" i="18"/>
  <c r="V319" i="18"/>
  <c r="W319" i="18"/>
  <c r="W486" i="18"/>
  <c r="V129" i="18"/>
  <c r="W129" i="18"/>
  <c r="W234" i="18"/>
  <c r="V94" i="18"/>
  <c r="W94" i="18"/>
  <c r="W86" i="18"/>
  <c r="V190" i="18"/>
  <c r="W190" i="18"/>
  <c r="V123" i="18"/>
  <c r="W123" i="18"/>
  <c r="W48" i="18"/>
  <c r="V253" i="18"/>
  <c r="V170" i="18"/>
  <c r="V388" i="18"/>
  <c r="W132" i="18"/>
  <c r="X132" i="18" s="1"/>
  <c r="W285" i="18"/>
  <c r="W378" i="18"/>
  <c r="V235" i="18"/>
  <c r="V100" i="18"/>
  <c r="W175" i="18"/>
  <c r="V195" i="18"/>
  <c r="W213" i="18"/>
  <c r="V249" i="18"/>
  <c r="W324" i="18"/>
  <c r="V88" i="18"/>
  <c r="V329" i="18"/>
  <c r="W329" i="18"/>
  <c r="V461" i="18"/>
  <c r="V377" i="18"/>
  <c r="W415" i="18"/>
  <c r="V131" i="18"/>
  <c r="W276" i="18"/>
  <c r="V534" i="18"/>
  <c r="W288" i="18"/>
  <c r="W351" i="18"/>
  <c r="W320" i="18"/>
  <c r="V159" i="18"/>
  <c r="V41" i="18"/>
  <c r="V458" i="18"/>
  <c r="V231" i="18"/>
  <c r="V56" i="18"/>
  <c r="W139" i="18"/>
  <c r="V179" i="18"/>
  <c r="V209" i="18"/>
  <c r="V136" i="18"/>
  <c r="V102" i="18"/>
  <c r="W376" i="18"/>
  <c r="X376" i="18" s="1"/>
  <c r="V254" i="18"/>
  <c r="V44" i="18"/>
  <c r="V270" i="18"/>
  <c r="V141" i="18"/>
  <c r="V502" i="18"/>
  <c r="W49" i="18"/>
  <c r="X49" i="18" s="1"/>
  <c r="V119" i="18"/>
  <c r="V133" i="18"/>
  <c r="V380" i="18"/>
  <c r="V86" i="18"/>
  <c r="V21" i="18"/>
  <c r="X21" i="18" s="1"/>
  <c r="Q232" i="16"/>
  <c r="S350" i="16"/>
  <c r="S185" i="16"/>
  <c r="S11" i="16"/>
  <c r="R330" i="16"/>
  <c r="T527" i="16"/>
  <c r="Q318" i="16"/>
  <c r="Q70" i="16"/>
  <c r="T533" i="16"/>
  <c r="T467" i="16"/>
  <c r="S306" i="16"/>
  <c r="S227" i="16"/>
  <c r="S103" i="16"/>
  <c r="R5" i="16"/>
  <c r="T286" i="16"/>
  <c r="R316" i="16"/>
  <c r="S511" i="16"/>
  <c r="R79" i="16"/>
  <c r="T339" i="16"/>
  <c r="R225" i="16"/>
  <c r="S344" i="16"/>
  <c r="R100" i="16"/>
  <c r="S179" i="16"/>
  <c r="T31" i="16"/>
  <c r="R373" i="16"/>
  <c r="S278" i="16"/>
  <c r="T470" i="16"/>
  <c r="T66" i="16"/>
  <c r="S108" i="16"/>
  <c r="R108" i="16"/>
  <c r="S79" i="16"/>
  <c r="S314" i="16"/>
  <c r="Q546" i="16"/>
  <c r="T561" i="16"/>
  <c r="Q246" i="16"/>
  <c r="R103" i="16"/>
  <c r="T148" i="16"/>
  <c r="Q339" i="16"/>
  <c r="T352" i="16"/>
  <c r="T100" i="16"/>
  <c r="T101" i="16"/>
  <c r="X481" i="18"/>
  <c r="S241" i="16"/>
  <c r="U237" i="16"/>
  <c r="T535" i="16"/>
  <c r="T191" i="16"/>
  <c r="T159" i="16"/>
  <c r="Q9" i="16"/>
  <c r="T11" i="16"/>
  <c r="T232" i="16"/>
  <c r="T10" i="16"/>
  <c r="Q345" i="16"/>
  <c r="R46" i="16"/>
  <c r="S257" i="16"/>
  <c r="R394" i="16"/>
  <c r="U27" i="16"/>
  <c r="T314" i="16"/>
  <c r="S64" i="16"/>
  <c r="R45" i="16"/>
  <c r="R220" i="16"/>
  <c r="T45" i="16"/>
  <c r="S394" i="16"/>
  <c r="R533" i="16"/>
  <c r="X16" i="18"/>
  <c r="X459" i="18"/>
  <c r="X66" i="18"/>
  <c r="R300" i="16"/>
  <c r="Q300" i="16"/>
  <c r="S421" i="16"/>
  <c r="S216" i="16"/>
  <c r="R216" i="16"/>
  <c r="Q216" i="16"/>
  <c r="T157" i="16"/>
  <c r="S220" i="16"/>
  <c r="Q220" i="16"/>
  <c r="Q313" i="16"/>
  <c r="S87" i="16"/>
  <c r="R87" i="16"/>
  <c r="T87" i="16"/>
  <c r="Q79" i="16"/>
  <c r="R237" i="16"/>
  <c r="T237" i="16"/>
  <c r="R516" i="16"/>
  <c r="T516" i="16"/>
  <c r="S167" i="16"/>
  <c r="R418" i="16"/>
  <c r="Q418" i="16"/>
  <c r="T418" i="16"/>
  <c r="R498" i="16"/>
  <c r="T421" i="16"/>
  <c r="T220" i="16"/>
  <c r="T363" i="16"/>
  <c r="T79" i="16"/>
  <c r="T150" i="16"/>
  <c r="S300" i="16"/>
  <c r="S65" i="16"/>
  <c r="S305" i="16"/>
  <c r="S117" i="16"/>
  <c r="S339" i="16"/>
  <c r="S66" i="16"/>
  <c r="Q421" i="16"/>
  <c r="Q306" i="16"/>
  <c r="Q6" i="16"/>
  <c r="Q363" i="16"/>
  <c r="Q78" i="16"/>
  <c r="Q80" i="16"/>
  <c r="Q167" i="16"/>
  <c r="R27" i="16"/>
  <c r="R445" i="16"/>
  <c r="R546" i="16"/>
  <c r="R339" i="16"/>
  <c r="R150" i="16"/>
  <c r="U318" i="16"/>
  <c r="U157" i="16"/>
  <c r="U78" i="16"/>
  <c r="T282" i="16"/>
  <c r="T310" i="16"/>
  <c r="T27" i="16"/>
  <c r="S45" i="16"/>
  <c r="R64" i="16"/>
  <c r="Q64" i="16"/>
  <c r="Q533" i="16"/>
  <c r="Q371" i="16"/>
  <c r="S371" i="16"/>
  <c r="R467" i="16"/>
  <c r="S100" i="16"/>
  <c r="R532" i="16"/>
  <c r="S532" i="16"/>
  <c r="S363" i="16"/>
  <c r="U363" i="16"/>
  <c r="Q303" i="16"/>
  <c r="S47" i="16"/>
  <c r="R257" i="16"/>
  <c r="S78" i="16"/>
  <c r="U80" i="16"/>
  <c r="S80" i="16"/>
  <c r="Q150" i="16"/>
  <c r="R185" i="16"/>
  <c r="S330" i="16"/>
  <c r="T241" i="16"/>
  <c r="T306" i="16"/>
  <c r="T77" i="16"/>
  <c r="T9" i="16"/>
  <c r="T394" i="16"/>
  <c r="T216" i="16"/>
  <c r="T532" i="16"/>
  <c r="T47" i="16"/>
  <c r="T78" i="16"/>
  <c r="T498" i="16"/>
  <c r="S27" i="16"/>
  <c r="S445" i="16"/>
  <c r="S6" i="16"/>
  <c r="S546" i="16"/>
  <c r="S313" i="16"/>
  <c r="S225" i="16"/>
  <c r="S46" i="16"/>
  <c r="Q45" i="16"/>
  <c r="Q65" i="16"/>
  <c r="Q394" i="16"/>
  <c r="Q314" i="16"/>
  <c r="Q47" i="16"/>
  <c r="Q87" i="16"/>
  <c r="Q225" i="16"/>
  <c r="Q46" i="16"/>
  <c r="Q241" i="16"/>
  <c r="R6" i="16"/>
  <c r="R363" i="16"/>
  <c r="R78" i="16"/>
  <c r="R167" i="16"/>
  <c r="R241" i="16"/>
  <c r="U47" i="16"/>
  <c r="U6" i="16"/>
  <c r="U150" i="16"/>
  <c r="T318" i="16"/>
  <c r="T65" i="16"/>
  <c r="T371" i="16"/>
  <c r="T414" i="16"/>
  <c r="T546" i="16"/>
  <c r="T257" i="16"/>
  <c r="T80" i="16"/>
  <c r="T167" i="16"/>
  <c r="T330" i="16"/>
  <c r="S318" i="16"/>
  <c r="S467" i="16"/>
  <c r="S157" i="16"/>
  <c r="S303" i="16"/>
  <c r="S293" i="16"/>
  <c r="S150" i="16"/>
  <c r="S498" i="16"/>
  <c r="Q27" i="16"/>
  <c r="Q445" i="16"/>
  <c r="Q305" i="16"/>
  <c r="Q532" i="16"/>
  <c r="Q257" i="16"/>
  <c r="Q293" i="16"/>
  <c r="Q185" i="16"/>
  <c r="Q498" i="16"/>
  <c r="Q66" i="16"/>
  <c r="R421" i="16"/>
  <c r="R306" i="16"/>
  <c r="R314" i="16"/>
  <c r="R303" i="16"/>
  <c r="R80" i="16"/>
  <c r="R11" i="16"/>
  <c r="R66" i="16"/>
  <c r="U293" i="16"/>
  <c r="X202" i="18"/>
  <c r="X470" i="18"/>
  <c r="X283" i="18"/>
  <c r="X146" i="18"/>
  <c r="X422" i="18"/>
  <c r="X14" i="18"/>
  <c r="X251" i="18"/>
  <c r="X46" i="18"/>
  <c r="X28" i="18"/>
  <c r="X214" i="18"/>
  <c r="X284" i="18"/>
  <c r="X492" i="18"/>
  <c r="X189" i="18"/>
  <c r="X17" i="18"/>
  <c r="X436" i="18"/>
  <c r="X333" i="18"/>
  <c r="X467" i="18"/>
  <c r="X160" i="18"/>
  <c r="X23" i="18"/>
  <c r="X293" i="18"/>
  <c r="X30" i="18"/>
  <c r="X313" i="18"/>
  <c r="X369" i="18"/>
  <c r="X414" i="18"/>
  <c r="X440" i="18"/>
  <c r="T300" i="16"/>
  <c r="T137" i="16"/>
  <c r="T64" i="16"/>
  <c r="T445" i="16"/>
  <c r="T474" i="16"/>
  <c r="T305" i="16"/>
  <c r="T6" i="16"/>
  <c r="T435" i="16"/>
  <c r="T117" i="16"/>
  <c r="T303" i="16"/>
  <c r="T182" i="16"/>
  <c r="T313" i="16"/>
  <c r="T293" i="16"/>
  <c r="T193" i="16"/>
  <c r="T225" i="16"/>
  <c r="T185" i="16"/>
  <c r="T46" i="16"/>
  <c r="S533" i="16"/>
  <c r="S237" i="16"/>
  <c r="S516" i="16"/>
  <c r="S418" i="16"/>
  <c r="Q71" i="16"/>
  <c r="Q467" i="16"/>
  <c r="Q100" i="16"/>
  <c r="Q157" i="16"/>
  <c r="Q117" i="16"/>
  <c r="Q310" i="16"/>
  <c r="Q405" i="16"/>
  <c r="Q237" i="16"/>
  <c r="Q516" i="16"/>
  <c r="Q11" i="16"/>
  <c r="Q330" i="16"/>
  <c r="R318" i="16"/>
  <c r="R65" i="16"/>
  <c r="R371" i="16"/>
  <c r="R305" i="16"/>
  <c r="R157" i="16"/>
  <c r="R117" i="16"/>
  <c r="R47" i="16"/>
  <c r="R313" i="16"/>
  <c r="R293" i="16"/>
  <c r="T83" i="16"/>
  <c r="T345" i="16"/>
  <c r="U258" i="16"/>
  <c r="T246" i="16"/>
  <c r="T184" i="16"/>
  <c r="Q414" i="16"/>
  <c r="Q191" i="16"/>
  <c r="Q101" i="16"/>
  <c r="Q527" i="16"/>
  <c r="U405" i="16"/>
  <c r="U193" i="16"/>
  <c r="T71" i="16"/>
  <c r="T411" i="16"/>
  <c r="T15" i="16"/>
  <c r="T258" i="16"/>
  <c r="T42" i="16"/>
  <c r="T484" i="16"/>
  <c r="T534" i="16"/>
  <c r="T353" i="16"/>
  <c r="T244" i="16"/>
  <c r="T39" i="16"/>
  <c r="T161" i="16"/>
  <c r="T452" i="16"/>
  <c r="T389" i="16"/>
  <c r="T405" i="16"/>
  <c r="T127" i="16"/>
  <c r="T540" i="16"/>
  <c r="Q258" i="16"/>
  <c r="Q39" i="16"/>
  <c r="U71" i="16"/>
  <c r="U345" i="16"/>
  <c r="S465" i="16"/>
  <c r="Q5" i="16"/>
  <c r="R286" i="16"/>
  <c r="Q298" i="16"/>
  <c r="T111" i="16"/>
  <c r="S90" i="16"/>
  <c r="T550" i="16"/>
  <c r="T344" i="16"/>
  <c r="S425" i="16"/>
  <c r="R465" i="16"/>
  <c r="R134" i="16"/>
  <c r="R192" i="16"/>
  <c r="R356" i="16"/>
  <c r="R249" i="16"/>
  <c r="S249" i="16"/>
  <c r="S378" i="16"/>
  <c r="R378" i="16"/>
  <c r="R350" i="16"/>
  <c r="R98" i="16"/>
  <c r="T134" i="16"/>
  <c r="T361" i="16"/>
  <c r="T123" i="16"/>
  <c r="T524" i="16"/>
  <c r="T356" i="16"/>
  <c r="T94" i="16"/>
  <c r="T268" i="16"/>
  <c r="T249" i="16"/>
  <c r="T248" i="16"/>
  <c r="T479" i="16"/>
  <c r="T440" i="16"/>
  <c r="T378" i="16"/>
  <c r="R266" i="16"/>
  <c r="Q266" i="16"/>
  <c r="S266" i="16"/>
  <c r="S188" i="16"/>
  <c r="R188" i="16"/>
  <c r="Q188" i="16"/>
  <c r="S70" i="16"/>
  <c r="R70" i="16"/>
  <c r="S233" i="16"/>
  <c r="R233" i="16"/>
  <c r="S424" i="16"/>
  <c r="R424" i="16"/>
  <c r="Q424" i="16"/>
  <c r="Q108" i="16"/>
  <c r="Q304" i="16"/>
  <c r="R304" i="16"/>
  <c r="Q62" i="16"/>
  <c r="R62" i="16"/>
  <c r="Q90" i="16"/>
  <c r="Q227" i="16"/>
  <c r="R298" i="16"/>
  <c r="R95" i="16"/>
  <c r="S95" i="16"/>
  <c r="Q465" i="16"/>
  <c r="R358" i="16"/>
  <c r="Q358" i="16"/>
  <c r="S358" i="16"/>
  <c r="R388" i="16"/>
  <c r="Q388" i="16"/>
  <c r="S388" i="16"/>
  <c r="R413" i="16"/>
  <c r="Q413" i="16"/>
  <c r="S413" i="16"/>
  <c r="R17" i="16"/>
  <c r="Q17" i="16"/>
  <c r="S17" i="16"/>
  <c r="R40" i="16"/>
  <c r="Q40" i="16"/>
  <c r="S5" i="16"/>
  <c r="S286" i="16"/>
  <c r="R525" i="16"/>
  <c r="Q525" i="16"/>
  <c r="S525" i="16"/>
  <c r="R270" i="16"/>
  <c r="Q270" i="16"/>
  <c r="S270" i="16"/>
  <c r="R83" i="16"/>
  <c r="Q83" i="16"/>
  <c r="S83" i="16"/>
  <c r="R470" i="16"/>
  <c r="Q470" i="16"/>
  <c r="S470" i="16"/>
  <c r="Q439" i="16"/>
  <c r="S439" i="16"/>
  <c r="T525" i="16"/>
  <c r="T270" i="16"/>
  <c r="T278" i="16"/>
  <c r="T439" i="16"/>
  <c r="S559" i="16"/>
  <c r="S304" i="16"/>
  <c r="S298" i="16"/>
  <c r="S40" i="16"/>
  <c r="Q233" i="16"/>
  <c r="Q2" i="16"/>
  <c r="Q95" i="16"/>
  <c r="Q342" i="16"/>
  <c r="Q286" i="16"/>
  <c r="Q550" i="16"/>
  <c r="R90" i="16"/>
  <c r="R439" i="16"/>
  <c r="R37" i="16"/>
  <c r="R177" i="16"/>
  <c r="R179" i="16"/>
  <c r="R189" i="16"/>
  <c r="S189" i="16"/>
  <c r="R417" i="16"/>
  <c r="S417" i="16"/>
  <c r="R264" i="16"/>
  <c r="S264" i="16"/>
  <c r="T192" i="16"/>
  <c r="T366" i="16"/>
  <c r="T223" i="16"/>
  <c r="T147" i="16"/>
  <c r="T37" i="16"/>
  <c r="T311" i="16"/>
  <c r="T224" i="16"/>
  <c r="T221" i="16"/>
  <c r="T177" i="16"/>
  <c r="T180" i="16"/>
  <c r="T164" i="16"/>
  <c r="T186" i="16"/>
  <c r="T179" i="16"/>
  <c r="T153" i="16"/>
  <c r="T73" i="16"/>
  <c r="T517" i="16"/>
  <c r="T18" i="16"/>
  <c r="T126" i="16"/>
  <c r="T350" i="16"/>
  <c r="T189" i="16"/>
  <c r="T548" i="16"/>
  <c r="T485" i="16"/>
  <c r="T555" i="16"/>
  <c r="S98" i="16"/>
  <c r="R380" i="16"/>
  <c r="R559" i="16"/>
  <c r="Q559" i="16"/>
  <c r="Q316" i="16"/>
  <c r="Q425" i="16"/>
  <c r="Q455" i="16"/>
  <c r="S455" i="16"/>
  <c r="R455" i="16"/>
  <c r="R122" i="16"/>
  <c r="Q122" i="16"/>
  <c r="S122" i="16"/>
  <c r="R2" i="16"/>
  <c r="S2" i="16"/>
  <c r="R374" i="16"/>
  <c r="S374" i="16"/>
  <c r="R333" i="16"/>
  <c r="S333" i="16"/>
  <c r="Q333" i="16"/>
  <c r="S277" i="16"/>
  <c r="R277" i="16"/>
  <c r="Q277" i="16"/>
  <c r="Q448" i="16"/>
  <c r="S448" i="16"/>
  <c r="R448" i="16"/>
  <c r="Q124" i="16"/>
  <c r="S124" i="16"/>
  <c r="R124" i="16"/>
  <c r="Q240" i="16"/>
  <c r="S240" i="16"/>
  <c r="R240" i="16"/>
  <c r="Q52" i="16"/>
  <c r="R52" i="16"/>
  <c r="S52" i="16"/>
  <c r="R342" i="16"/>
  <c r="S342" i="16"/>
  <c r="S373" i="16"/>
  <c r="Q511" i="16"/>
  <c r="Q103" i="16"/>
  <c r="R502" i="16"/>
  <c r="Q502" i="16"/>
  <c r="S502" i="16"/>
  <c r="R442" i="16"/>
  <c r="Q442" i="16"/>
  <c r="S442" i="16"/>
  <c r="R111" i="16"/>
  <c r="Q111" i="16"/>
  <c r="S111" i="16"/>
  <c r="S550" i="16"/>
  <c r="S423" i="16"/>
  <c r="R423" i="16"/>
  <c r="R278" i="16"/>
  <c r="Q278" i="16"/>
  <c r="R344" i="16"/>
  <c r="Q344" i="16"/>
  <c r="T266" i="16"/>
  <c r="T559" i="16"/>
  <c r="T188" i="16"/>
  <c r="T316" i="16"/>
  <c r="T70" i="16"/>
  <c r="T425" i="16"/>
  <c r="T233" i="16"/>
  <c r="T455" i="16"/>
  <c r="T424" i="16"/>
  <c r="T122" i="16"/>
  <c r="T108" i="16"/>
  <c r="T2" i="16"/>
  <c r="T304" i="16"/>
  <c r="T374" i="16"/>
  <c r="T62" i="16"/>
  <c r="T333" i="16"/>
  <c r="T90" i="16"/>
  <c r="T277" i="16"/>
  <c r="T227" i="16"/>
  <c r="T448" i="16"/>
  <c r="T298" i="16"/>
  <c r="T124" i="16"/>
  <c r="T95" i="16"/>
  <c r="T240" i="16"/>
  <c r="T465" i="16"/>
  <c r="T52" i="16"/>
  <c r="T358" i="16"/>
  <c r="T342" i="16"/>
  <c r="T388" i="16"/>
  <c r="T373" i="16"/>
  <c r="T413" i="16"/>
  <c r="T511" i="16"/>
  <c r="T17" i="16"/>
  <c r="T103" i="16"/>
  <c r="T40" i="16"/>
  <c r="T502" i="16"/>
  <c r="T5" i="16"/>
  <c r="T442" i="16"/>
  <c r="T423" i="16"/>
  <c r="S134" i="16"/>
  <c r="S316" i="16"/>
  <c r="S356" i="16"/>
  <c r="S62" i="16"/>
  <c r="S380" i="16"/>
  <c r="Q374" i="16"/>
  <c r="Q373" i="16"/>
  <c r="Q423" i="16"/>
  <c r="R425" i="16"/>
  <c r="R227" i="16"/>
  <c r="R511" i="16"/>
  <c r="R550" i="16"/>
  <c r="U278" i="16"/>
  <c r="S192" i="16"/>
  <c r="S37" i="16"/>
  <c r="S177" i="16"/>
  <c r="R71" i="16"/>
  <c r="S71" i="16"/>
  <c r="R232" i="16"/>
  <c r="S232" i="16"/>
  <c r="R411" i="16"/>
  <c r="S411" i="16"/>
  <c r="U411" i="16"/>
  <c r="Q411" i="16"/>
  <c r="R137" i="16"/>
  <c r="S137" i="16"/>
  <c r="U137" i="16"/>
  <c r="Q137" i="16"/>
  <c r="R77" i="16"/>
  <c r="S77" i="16"/>
  <c r="R15" i="16"/>
  <c r="S15" i="16"/>
  <c r="U15" i="16"/>
  <c r="Q15" i="16"/>
  <c r="R148" i="16"/>
  <c r="S148" i="16"/>
  <c r="U148" i="16"/>
  <c r="Q148" i="16"/>
  <c r="R258" i="16"/>
  <c r="S258" i="16"/>
  <c r="R9" i="16"/>
  <c r="S9" i="16"/>
  <c r="R42" i="16"/>
  <c r="S42" i="16"/>
  <c r="U42" i="16"/>
  <c r="Q42" i="16"/>
  <c r="R474" i="16"/>
  <c r="S474" i="16"/>
  <c r="U474" i="16"/>
  <c r="Q474" i="16"/>
  <c r="R484" i="16"/>
  <c r="S484" i="16"/>
  <c r="R534" i="16"/>
  <c r="S534" i="16"/>
  <c r="U534" i="16"/>
  <c r="Q534" i="16"/>
  <c r="R535" i="16"/>
  <c r="S535" i="16"/>
  <c r="U535" i="16"/>
  <c r="Q535" i="16"/>
  <c r="U414" i="16"/>
  <c r="R414" i="16"/>
  <c r="S414" i="16"/>
  <c r="R435" i="16"/>
  <c r="S435" i="16"/>
  <c r="Q435" i="16"/>
  <c r="R353" i="16"/>
  <c r="S353" i="16"/>
  <c r="U353" i="16"/>
  <c r="R282" i="16"/>
  <c r="S282" i="16"/>
  <c r="R244" i="16"/>
  <c r="S244" i="16"/>
  <c r="U244" i="16"/>
  <c r="Q244" i="16"/>
  <c r="R561" i="16"/>
  <c r="S561" i="16"/>
  <c r="U561" i="16"/>
  <c r="Q561" i="16"/>
  <c r="R39" i="16"/>
  <c r="S39" i="16"/>
  <c r="R310" i="16"/>
  <c r="S310" i="16"/>
  <c r="R161" i="16"/>
  <c r="S161" i="16"/>
  <c r="U161" i="16"/>
  <c r="Q161" i="16"/>
  <c r="R182" i="16"/>
  <c r="S182" i="16"/>
  <c r="Q182" i="16"/>
  <c r="R452" i="16"/>
  <c r="S452" i="16"/>
  <c r="U452" i="16"/>
  <c r="U352" i="16"/>
  <c r="R352" i="16"/>
  <c r="S352" i="16"/>
  <c r="R389" i="16"/>
  <c r="S389" i="16"/>
  <c r="U389" i="16"/>
  <c r="Q389" i="16"/>
  <c r="R405" i="16"/>
  <c r="S405" i="16"/>
  <c r="U191" i="16"/>
  <c r="R191" i="16"/>
  <c r="S191" i="16"/>
  <c r="R127" i="16"/>
  <c r="S127" i="16"/>
  <c r="U127" i="16"/>
  <c r="Q127" i="16"/>
  <c r="R193" i="16"/>
  <c r="S193" i="16"/>
  <c r="Q193" i="16"/>
  <c r="R540" i="16"/>
  <c r="S540" i="16"/>
  <c r="U540" i="16"/>
  <c r="U10" i="16"/>
  <c r="R10" i="16"/>
  <c r="S10" i="16"/>
  <c r="R309" i="16"/>
  <c r="S309" i="16"/>
  <c r="U309" i="16"/>
  <c r="Q309" i="16"/>
  <c r="R499" i="16"/>
  <c r="S499" i="16"/>
  <c r="U499" i="16"/>
  <c r="Q499" i="16"/>
  <c r="R101" i="16"/>
  <c r="S101" i="16"/>
  <c r="U246" i="16"/>
  <c r="R246" i="16"/>
  <c r="S246" i="16"/>
  <c r="R297" i="16"/>
  <c r="S297" i="16"/>
  <c r="U297" i="16"/>
  <c r="Q297" i="16"/>
  <c r="R488" i="16"/>
  <c r="S488" i="16"/>
  <c r="Q488" i="16"/>
  <c r="R184" i="16"/>
  <c r="S184" i="16"/>
  <c r="U184" i="16"/>
  <c r="U159" i="16"/>
  <c r="R159" i="16"/>
  <c r="S159" i="16"/>
  <c r="R419" i="16"/>
  <c r="S419" i="16"/>
  <c r="U419" i="16"/>
  <c r="Q419" i="16"/>
  <c r="R202" i="16"/>
  <c r="S202" i="16"/>
  <c r="U202" i="16"/>
  <c r="Q202" i="16"/>
  <c r="R345" i="16"/>
  <c r="S345" i="16"/>
  <c r="R527" i="16"/>
  <c r="S527" i="16"/>
  <c r="U134" i="16"/>
  <c r="Q134" i="16"/>
  <c r="Q192" i="16"/>
  <c r="U361" i="16"/>
  <c r="Q361" i="16"/>
  <c r="R361" i="16"/>
  <c r="S361" i="16"/>
  <c r="Q366" i="16"/>
  <c r="R366" i="16"/>
  <c r="S366" i="16"/>
  <c r="U123" i="16"/>
  <c r="Q123" i="16"/>
  <c r="U223" i="16"/>
  <c r="Q223" i="16"/>
  <c r="U524" i="16"/>
  <c r="Q524" i="16"/>
  <c r="R524" i="16"/>
  <c r="S524" i="16"/>
  <c r="Q147" i="16"/>
  <c r="R147" i="16"/>
  <c r="S147" i="16"/>
  <c r="Q356" i="16"/>
  <c r="Q37" i="16"/>
  <c r="Q94" i="16"/>
  <c r="R94" i="16"/>
  <c r="S94" i="16"/>
  <c r="U311" i="16"/>
  <c r="Q311" i="16"/>
  <c r="R311" i="16"/>
  <c r="S311" i="16"/>
  <c r="U268" i="16"/>
  <c r="Q268" i="16"/>
  <c r="U224" i="16"/>
  <c r="Q224" i="16"/>
  <c r="Q221" i="16"/>
  <c r="R221" i="16"/>
  <c r="S221" i="16"/>
  <c r="Q249" i="16"/>
  <c r="Q177" i="16"/>
  <c r="U248" i="16"/>
  <c r="Q248" i="16"/>
  <c r="R248" i="16"/>
  <c r="S248" i="16"/>
  <c r="Q180" i="16"/>
  <c r="R180" i="16"/>
  <c r="S180" i="16"/>
  <c r="U479" i="16"/>
  <c r="Q479" i="16"/>
  <c r="U164" i="16"/>
  <c r="Q164" i="16"/>
  <c r="U440" i="16"/>
  <c r="Q440" i="16"/>
  <c r="R440" i="16"/>
  <c r="S440" i="16"/>
  <c r="U186" i="16"/>
  <c r="Q186" i="16"/>
  <c r="R186" i="16"/>
  <c r="S186" i="16"/>
  <c r="Q378" i="16"/>
  <c r="Q179" i="16"/>
  <c r="U153" i="16"/>
  <c r="Q153" i="16"/>
  <c r="R153" i="16"/>
  <c r="S153" i="16"/>
  <c r="Q31" i="16"/>
  <c r="R31" i="16"/>
  <c r="S31" i="16"/>
  <c r="U73" i="16"/>
  <c r="Q73" i="16"/>
  <c r="U517" i="16"/>
  <c r="Q517" i="16"/>
  <c r="U18" i="16"/>
  <c r="Q18" i="16"/>
  <c r="R18" i="16"/>
  <c r="S18" i="16"/>
  <c r="U126" i="16"/>
  <c r="Q126" i="16"/>
  <c r="R126" i="16"/>
  <c r="S126" i="16"/>
  <c r="Q350" i="16"/>
  <c r="Q189" i="16"/>
  <c r="U548" i="16"/>
  <c r="Q548" i="16"/>
  <c r="R548" i="16"/>
  <c r="S548" i="16"/>
  <c r="Q485" i="16"/>
  <c r="R485" i="16"/>
  <c r="S485" i="16"/>
  <c r="U555" i="16"/>
  <c r="Q555" i="16"/>
  <c r="U495" i="16"/>
  <c r="Q495" i="16"/>
  <c r="T495" i="16"/>
  <c r="U402" i="16"/>
  <c r="Q402" i="16"/>
  <c r="R402" i="16"/>
  <c r="S402" i="16"/>
  <c r="T402" i="16"/>
  <c r="U34" i="16"/>
  <c r="Q34" i="16"/>
  <c r="T34" i="16"/>
  <c r="R34" i="16"/>
  <c r="S34" i="16"/>
  <c r="Q417" i="16"/>
  <c r="T417" i="16"/>
  <c r="Q98" i="16"/>
  <c r="T98" i="16"/>
  <c r="U476" i="16"/>
  <c r="Q476" i="16"/>
  <c r="R476" i="16"/>
  <c r="S476" i="16"/>
  <c r="T476" i="16"/>
  <c r="Q492" i="16"/>
  <c r="T492" i="16"/>
  <c r="R492" i="16"/>
  <c r="S492" i="16"/>
  <c r="U253" i="16"/>
  <c r="Q253" i="16"/>
  <c r="T253" i="16"/>
  <c r="U514" i="16"/>
  <c r="Q514" i="16"/>
  <c r="T514" i="16"/>
  <c r="U379" i="16"/>
  <c r="Q379" i="16"/>
  <c r="R379" i="16"/>
  <c r="S379" i="16"/>
  <c r="T379" i="16"/>
  <c r="U458" i="16"/>
  <c r="Q458" i="16"/>
  <c r="T458" i="16"/>
  <c r="R458" i="16"/>
  <c r="S458" i="16"/>
  <c r="U380" i="16"/>
  <c r="Q380" i="16"/>
  <c r="T380" i="16"/>
  <c r="Q264" i="16"/>
  <c r="T264" i="16"/>
  <c r="T499" i="16"/>
  <c r="T488" i="16"/>
  <c r="T202" i="16"/>
  <c r="S223" i="16"/>
  <c r="S224" i="16"/>
  <c r="S164" i="16"/>
  <c r="S517" i="16"/>
  <c r="S495" i="16"/>
  <c r="S514" i="16"/>
  <c r="Q77" i="16"/>
  <c r="Q282" i="16"/>
  <c r="Q352" i="16"/>
  <c r="Q10" i="16"/>
  <c r="Q159" i="16"/>
  <c r="R223" i="16"/>
  <c r="R224" i="16"/>
  <c r="R164" i="16"/>
  <c r="R517" i="16"/>
  <c r="R495" i="16"/>
  <c r="R514" i="16"/>
  <c r="U77" i="16"/>
  <c r="U182" i="16"/>
  <c r="U488" i="16"/>
  <c r="T309" i="16"/>
  <c r="T297" i="16"/>
  <c r="T419" i="16"/>
  <c r="S123" i="16"/>
  <c r="S268" i="16"/>
  <c r="S479" i="16"/>
  <c r="S73" i="16"/>
  <c r="S555" i="16"/>
  <c r="S253" i="16"/>
  <c r="Q484" i="16"/>
  <c r="Q353" i="16"/>
  <c r="Q452" i="16"/>
  <c r="Q540" i="16"/>
  <c r="Q184" i="16"/>
  <c r="R123" i="16"/>
  <c r="R268" i="16"/>
  <c r="R479" i="16"/>
  <c r="R73" i="16"/>
  <c r="R555" i="16"/>
  <c r="R253" i="16"/>
  <c r="U484" i="16"/>
  <c r="U39" i="16"/>
  <c r="U101" i="16"/>
  <c r="F496" i="16"/>
  <c r="F431" i="16"/>
  <c r="F92" i="16"/>
  <c r="F412" i="16"/>
  <c r="F459" i="16"/>
  <c r="F505" i="16"/>
  <c r="F151" i="16"/>
  <c r="F19" i="16"/>
  <c r="F97" i="16"/>
  <c r="F290" i="16"/>
  <c r="F317" i="16"/>
  <c r="F508" i="16"/>
  <c r="F372" i="16"/>
  <c r="F72" i="16"/>
  <c r="F515" i="16"/>
  <c r="F30" i="16"/>
  <c r="F291" i="16"/>
  <c r="F149" i="16"/>
  <c r="F368" i="16"/>
  <c r="F543" i="16"/>
  <c r="F121" i="16"/>
  <c r="F269" i="16"/>
  <c r="F154" i="16"/>
  <c r="F335" i="16"/>
  <c r="F326" i="16"/>
  <c r="F327" i="16"/>
  <c r="F522" i="16"/>
  <c r="F174" i="16"/>
  <c r="F482" i="16"/>
  <c r="F408" i="16"/>
  <c r="F32" i="16"/>
  <c r="F334" i="16"/>
  <c r="F396" i="16"/>
  <c r="F156" i="16"/>
  <c r="F469" i="16"/>
  <c r="F107" i="16"/>
  <c r="F24" i="16"/>
  <c r="F115" i="16"/>
  <c r="F128" i="16"/>
  <c r="F343" i="16"/>
  <c r="F390" i="16"/>
  <c r="F422" i="16"/>
  <c r="F294" i="16"/>
  <c r="F506" i="16"/>
  <c r="F434" i="16"/>
  <c r="F426" i="16"/>
  <c r="F284" i="16"/>
  <c r="F287" i="16"/>
  <c r="F447" i="16"/>
  <c r="F453" i="16"/>
  <c r="F341" i="16"/>
  <c r="F456" i="16"/>
  <c r="F215" i="16"/>
  <c r="F355" i="16"/>
  <c r="F541" i="16"/>
  <c r="F199" i="16"/>
  <c r="F67" i="16"/>
  <c r="F427" i="16"/>
  <c r="F145" i="16"/>
  <c r="F208" i="16"/>
  <c r="F4" i="16"/>
  <c r="F503" i="16"/>
  <c r="F219" i="16"/>
  <c r="F36" i="16"/>
  <c r="F222" i="16"/>
  <c r="F351" i="16"/>
  <c r="F22" i="16"/>
  <c r="F391" i="16"/>
  <c r="F91" i="16"/>
  <c r="F176" i="16"/>
  <c r="F84" i="16"/>
  <c r="F3" i="16"/>
  <c r="F170" i="16"/>
  <c r="F520" i="16"/>
  <c r="F234" i="16"/>
  <c r="F369" i="16"/>
  <c r="F8" i="16"/>
  <c r="F409" i="16"/>
  <c r="F400" i="16"/>
  <c r="F308" i="16"/>
  <c r="F454" i="16"/>
  <c r="F387" i="16"/>
  <c r="F229" i="16"/>
  <c r="F196" i="16"/>
  <c r="F283" i="16"/>
  <c r="F539" i="16"/>
  <c r="F477" i="16"/>
  <c r="F172" i="16"/>
  <c r="F210" i="16"/>
  <c r="F35" i="16"/>
  <c r="F510" i="16"/>
  <c r="F262" i="16"/>
  <c r="F54" i="16"/>
  <c r="F538" i="16"/>
  <c r="F347" i="16"/>
  <c r="F173" i="16"/>
  <c r="F48" i="16"/>
  <c r="F360" i="16"/>
  <c r="F497" i="16"/>
  <c r="F336" i="16"/>
  <c r="F383" i="16"/>
  <c r="F204" i="16"/>
  <c r="F279" i="16"/>
  <c r="F537" i="16"/>
  <c r="F504" i="16"/>
  <c r="F289" i="16"/>
  <c r="F320" i="16"/>
  <c r="F395" i="16"/>
  <c r="F429" i="16"/>
  <c r="F203" i="16"/>
  <c r="F68" i="16"/>
  <c r="F276" i="16"/>
  <c r="F131" i="16"/>
  <c r="F86" i="16"/>
  <c r="F299" i="16"/>
  <c r="F113" i="16"/>
  <c r="F328" i="16"/>
  <c r="F139" i="16"/>
  <c r="F490" i="16"/>
  <c r="F384" i="16"/>
  <c r="F194" i="16"/>
  <c r="F462" i="16"/>
  <c r="F105" i="16"/>
  <c r="F44" i="16"/>
  <c r="F354" i="16"/>
  <c r="F93" i="16"/>
  <c r="F554" i="16"/>
  <c r="F175" i="16"/>
  <c r="F444" i="16"/>
  <c r="F235" i="16"/>
  <c r="F468" i="16"/>
  <c r="F259" i="16"/>
  <c r="F74" i="16"/>
  <c r="F557" i="16"/>
  <c r="F521" i="16"/>
  <c r="F245" i="16"/>
  <c r="F365" i="16"/>
  <c r="F263" i="16"/>
  <c r="F493" i="16"/>
  <c r="F195" i="16"/>
  <c r="F109" i="16"/>
  <c r="F420" i="16"/>
  <c r="F392" i="16"/>
  <c r="F267" i="16"/>
  <c r="F226" i="16"/>
  <c r="F544" i="16"/>
  <c r="F106" i="16"/>
  <c r="F349" i="16"/>
  <c r="F53" i="16"/>
  <c r="F181" i="16"/>
  <c r="F239" i="16"/>
  <c r="F50" i="16"/>
  <c r="F43" i="16"/>
  <c r="F81" i="16"/>
  <c r="F443" i="16"/>
  <c r="F197" i="16"/>
  <c r="F112" i="16"/>
  <c r="F165" i="16"/>
  <c r="F321" i="16"/>
  <c r="F410" i="16"/>
  <c r="F401" i="16"/>
  <c r="F338" i="16"/>
  <c r="F7" i="16"/>
  <c r="F481" i="16"/>
  <c r="F433" i="16"/>
  <c r="F230" i="16"/>
  <c r="F375" i="16"/>
  <c r="F160" i="16"/>
  <c r="F513" i="16"/>
  <c r="F214" i="16"/>
  <c r="F110" i="16"/>
  <c r="F501" i="16"/>
  <c r="F255" i="16"/>
  <c r="F250" i="16"/>
  <c r="F430" i="16"/>
  <c r="F438" i="16"/>
  <c r="F125" i="16"/>
  <c r="F49" i="16"/>
  <c r="F129" i="16"/>
  <c r="F441" i="16"/>
  <c r="F238" i="16"/>
  <c r="F359" i="16"/>
  <c r="F362" i="16"/>
  <c r="F471" i="16"/>
  <c r="F120" i="16"/>
  <c r="F364" i="16"/>
  <c r="F254" i="16"/>
  <c r="F357" i="16"/>
  <c r="F415" i="16"/>
  <c r="F274" i="16"/>
  <c r="F25" i="16"/>
  <c r="F331" i="16"/>
  <c r="F450" i="16"/>
  <c r="F144" i="16"/>
  <c r="F475" i="16"/>
  <c r="F21" i="16"/>
  <c r="F530" i="16"/>
  <c r="F403" i="16"/>
  <c r="F16" i="16"/>
  <c r="F491" i="16"/>
  <c r="F57" i="16"/>
  <c r="F340" i="16"/>
  <c r="F437" i="16"/>
  <c r="F63" i="16"/>
  <c r="F206" i="16"/>
  <c r="F480" i="16"/>
  <c r="F428" i="16"/>
  <c r="F251" i="16"/>
  <c r="F397" i="16"/>
  <c r="F556" i="16"/>
  <c r="F271" i="16"/>
  <c r="F166" i="16"/>
  <c r="F386" i="16"/>
  <c r="F399" i="16"/>
  <c r="F187" i="16"/>
  <c r="F315" i="16"/>
  <c r="F381" i="16"/>
  <c r="F207" i="16"/>
  <c r="F136" i="16"/>
  <c r="F85" i="16"/>
  <c r="F212" i="16"/>
  <c r="F449" i="16"/>
  <c r="F143" i="16"/>
  <c r="F29" i="16"/>
  <c r="F406" i="16"/>
  <c r="F163" i="16"/>
  <c r="F463" i="16"/>
  <c r="F55" i="16"/>
  <c r="F285" i="16"/>
  <c r="F329" i="16"/>
  <c r="F281" i="16"/>
  <c r="F487" i="16"/>
  <c r="F509" i="16"/>
  <c r="F211" i="16"/>
  <c r="F377" i="16"/>
  <c r="F319" i="16"/>
  <c r="F20" i="16"/>
  <c r="F385" i="16"/>
  <c r="F478" i="16"/>
  <c r="F33" i="16"/>
  <c r="F280" i="16"/>
  <c r="F558" i="16"/>
  <c r="F551" i="16"/>
  <c r="F324" i="16"/>
  <c r="F41" i="16"/>
  <c r="F56" i="16"/>
  <c r="F104" i="16"/>
  <c r="F451" i="16"/>
  <c r="F265" i="16"/>
  <c r="F141" i="16"/>
  <c r="F190" i="16"/>
  <c r="F382" i="16"/>
  <c r="F500" i="16"/>
  <c r="F542" i="16"/>
  <c r="F130" i="16"/>
  <c r="F457" i="16"/>
  <c r="F507" i="16"/>
  <c r="F307" i="16"/>
  <c r="F60" i="16"/>
  <c r="F323" i="16"/>
  <c r="F523" i="16"/>
  <c r="F494" i="16"/>
  <c r="F547" i="16"/>
  <c r="F155" i="16"/>
  <c r="F138" i="16"/>
  <c r="F58" i="16"/>
  <c r="F135" i="16"/>
  <c r="F302" i="16"/>
  <c r="F242" i="16"/>
  <c r="F512" i="16"/>
  <c r="F376" i="16"/>
  <c r="F205" i="16"/>
  <c r="F460" i="16"/>
  <c r="F346" i="16"/>
  <c r="F23" i="16"/>
  <c r="F116" i="16"/>
  <c r="F178" i="16"/>
  <c r="F519" i="16"/>
  <c r="F528" i="16"/>
  <c r="F531" i="16"/>
  <c r="F14" i="16"/>
  <c r="F119" i="16"/>
  <c r="F133" i="16"/>
  <c r="F13" i="16"/>
  <c r="F28" i="16"/>
  <c r="F75" i="16"/>
  <c r="F288" i="16"/>
  <c r="F536" i="16"/>
  <c r="F260" i="16"/>
  <c r="F407" i="16"/>
  <c r="F247" i="16"/>
  <c r="F169" i="16"/>
  <c r="F553" i="16"/>
  <c r="F466" i="16"/>
  <c r="F473" i="16"/>
  <c r="F332" i="16"/>
  <c r="F322" i="16"/>
  <c r="F552" i="16"/>
  <c r="F102" i="16"/>
  <c r="F243" i="16"/>
  <c r="F76" i="16"/>
  <c r="F217" i="16"/>
  <c r="F370" i="16"/>
  <c r="F348" i="16"/>
  <c r="F549" i="16"/>
  <c r="F464" i="16"/>
  <c r="F201" i="16"/>
  <c r="F272" i="16"/>
  <c r="F256" i="16"/>
  <c r="F213" i="16"/>
  <c r="F26" i="16"/>
  <c r="F367" i="16"/>
  <c r="F518" i="16"/>
  <c r="F218" i="16"/>
  <c r="F114" i="16"/>
  <c r="F162" i="16"/>
  <c r="F489" i="16"/>
  <c r="F472" i="16"/>
  <c r="F146" i="16"/>
  <c r="F560" i="16"/>
  <c r="F312" i="16"/>
  <c r="F529" i="16"/>
  <c r="F69" i="16"/>
  <c r="F296" i="16"/>
  <c r="F59" i="16"/>
  <c r="F273" i="16"/>
  <c r="F228" i="16"/>
  <c r="F261" i="16"/>
  <c r="F337" i="16"/>
  <c r="F432" i="16"/>
  <c r="F38" i="16"/>
  <c r="F140" i="16"/>
  <c r="F171" i="16"/>
  <c r="F562" i="16"/>
  <c r="F325" i="16"/>
  <c r="F51" i="16"/>
  <c r="F198" i="16"/>
  <c r="F292" i="16"/>
  <c r="F132" i="16"/>
  <c r="F446" i="16"/>
  <c r="F96" i="16"/>
  <c r="F416" i="16"/>
  <c r="F12" i="16"/>
  <c r="F545" i="16"/>
  <c r="F483" i="16"/>
  <c r="F486" i="16"/>
  <c r="F398" i="16"/>
  <c r="F301" i="16"/>
  <c r="F275" i="16"/>
  <c r="F436" i="16"/>
  <c r="F526" i="16"/>
  <c r="F231" i="16"/>
  <c r="F89" i="16"/>
  <c r="F236" i="16"/>
  <c r="F61" i="16"/>
  <c r="F152" i="16"/>
  <c r="F82" i="16"/>
  <c r="F295" i="16"/>
  <c r="F461" i="16"/>
  <c r="F404" i="16"/>
  <c r="F118" i="16"/>
  <c r="F200" i="16"/>
  <c r="F393" i="16"/>
  <c r="F168" i="16"/>
  <c r="F183" i="16"/>
  <c r="F158" i="16"/>
  <c r="F209" i="16"/>
  <c r="F99" i="16"/>
  <c r="F142" i="16"/>
  <c r="F88" i="16"/>
  <c r="F252" i="16"/>
  <c r="F563" i="16"/>
  <c r="E496" i="16"/>
  <c r="E431" i="16"/>
  <c r="E92" i="16"/>
  <c r="E412" i="16"/>
  <c r="E459" i="16"/>
  <c r="E505" i="16"/>
  <c r="E151" i="16"/>
  <c r="E19" i="16"/>
  <c r="E97" i="16"/>
  <c r="E290" i="16"/>
  <c r="E317" i="16"/>
  <c r="E508" i="16"/>
  <c r="E372" i="16"/>
  <c r="E72" i="16"/>
  <c r="E515" i="16"/>
  <c r="E30" i="16"/>
  <c r="E291" i="16"/>
  <c r="E149" i="16"/>
  <c r="E368" i="16"/>
  <c r="E543" i="16"/>
  <c r="E121" i="16"/>
  <c r="E269" i="16"/>
  <c r="E154" i="16"/>
  <c r="E335" i="16"/>
  <c r="E326" i="16"/>
  <c r="E327" i="16"/>
  <c r="E522" i="16"/>
  <c r="E174" i="16"/>
  <c r="E482" i="16"/>
  <c r="E408" i="16"/>
  <c r="E32" i="16"/>
  <c r="E334" i="16"/>
  <c r="E396" i="16"/>
  <c r="E156" i="16"/>
  <c r="E469" i="16"/>
  <c r="E107" i="16"/>
  <c r="E24" i="16"/>
  <c r="E115" i="16"/>
  <c r="E128" i="16"/>
  <c r="E343" i="16"/>
  <c r="E390" i="16"/>
  <c r="E422" i="16"/>
  <c r="E294" i="16"/>
  <c r="E506" i="16"/>
  <c r="E434" i="16"/>
  <c r="E426" i="16"/>
  <c r="E284" i="16"/>
  <c r="E287" i="16"/>
  <c r="E447" i="16"/>
  <c r="E453" i="16"/>
  <c r="E341" i="16"/>
  <c r="E456" i="16"/>
  <c r="E215" i="16"/>
  <c r="E355" i="16"/>
  <c r="E541" i="16"/>
  <c r="E199" i="16"/>
  <c r="E67" i="16"/>
  <c r="E427" i="16"/>
  <c r="E145" i="16"/>
  <c r="E208" i="16"/>
  <c r="E4" i="16"/>
  <c r="E503" i="16"/>
  <c r="E219" i="16"/>
  <c r="E36" i="16"/>
  <c r="E222" i="16"/>
  <c r="E351" i="16"/>
  <c r="E22" i="16"/>
  <c r="E391" i="16"/>
  <c r="E91" i="16"/>
  <c r="E176" i="16"/>
  <c r="E84" i="16"/>
  <c r="E3" i="16"/>
  <c r="E170" i="16"/>
  <c r="E520" i="16"/>
  <c r="E234" i="16"/>
  <c r="E369" i="16"/>
  <c r="E8" i="16"/>
  <c r="E409" i="16"/>
  <c r="E400" i="16"/>
  <c r="E308" i="16"/>
  <c r="E454" i="16"/>
  <c r="E387" i="16"/>
  <c r="E229" i="16"/>
  <c r="E196" i="16"/>
  <c r="E283" i="16"/>
  <c r="E539" i="16"/>
  <c r="E477" i="16"/>
  <c r="E172" i="16"/>
  <c r="E210" i="16"/>
  <c r="E35" i="16"/>
  <c r="E510" i="16"/>
  <c r="E262" i="16"/>
  <c r="E54" i="16"/>
  <c r="E538" i="16"/>
  <c r="E347" i="16"/>
  <c r="E173" i="16"/>
  <c r="E48" i="16"/>
  <c r="E360" i="16"/>
  <c r="E497" i="16"/>
  <c r="E336" i="16"/>
  <c r="E383" i="16"/>
  <c r="E204" i="16"/>
  <c r="E279" i="16"/>
  <c r="E537" i="16"/>
  <c r="E504" i="16"/>
  <c r="E289" i="16"/>
  <c r="E320" i="16"/>
  <c r="E395" i="16"/>
  <c r="E429" i="16"/>
  <c r="E203" i="16"/>
  <c r="E68" i="16"/>
  <c r="E276" i="16"/>
  <c r="E131" i="16"/>
  <c r="E86" i="16"/>
  <c r="E299" i="16"/>
  <c r="E113" i="16"/>
  <c r="E328" i="16"/>
  <c r="E139" i="16"/>
  <c r="E490" i="16"/>
  <c r="E384" i="16"/>
  <c r="E194" i="16"/>
  <c r="E462" i="16"/>
  <c r="E105" i="16"/>
  <c r="E44" i="16"/>
  <c r="E354" i="16"/>
  <c r="E93" i="16"/>
  <c r="E554" i="16"/>
  <c r="E175" i="16"/>
  <c r="E444" i="16"/>
  <c r="E235" i="16"/>
  <c r="E468" i="16"/>
  <c r="E259" i="16"/>
  <c r="E74" i="16"/>
  <c r="E557" i="16"/>
  <c r="E521" i="16"/>
  <c r="E245" i="16"/>
  <c r="E365" i="16"/>
  <c r="E263" i="16"/>
  <c r="E493" i="16"/>
  <c r="E195" i="16"/>
  <c r="E109" i="16"/>
  <c r="E420" i="16"/>
  <c r="E392" i="16"/>
  <c r="E267" i="16"/>
  <c r="E226" i="16"/>
  <c r="E544" i="16"/>
  <c r="E106" i="16"/>
  <c r="E349" i="16"/>
  <c r="E53" i="16"/>
  <c r="E181" i="16"/>
  <c r="E239" i="16"/>
  <c r="E50" i="16"/>
  <c r="E43" i="16"/>
  <c r="E81" i="16"/>
  <c r="E443" i="16"/>
  <c r="E197" i="16"/>
  <c r="E112" i="16"/>
  <c r="E165" i="16"/>
  <c r="E321" i="16"/>
  <c r="E410" i="16"/>
  <c r="E401" i="16"/>
  <c r="E338" i="16"/>
  <c r="E7" i="16"/>
  <c r="E481" i="16"/>
  <c r="E433" i="16"/>
  <c r="E230" i="16"/>
  <c r="E375" i="16"/>
  <c r="E160" i="16"/>
  <c r="E513" i="16"/>
  <c r="E214" i="16"/>
  <c r="E110" i="16"/>
  <c r="E501" i="16"/>
  <c r="E255" i="16"/>
  <c r="E250" i="16"/>
  <c r="E430" i="16"/>
  <c r="E438" i="16"/>
  <c r="E125" i="16"/>
  <c r="E49" i="16"/>
  <c r="E129" i="16"/>
  <c r="E441" i="16"/>
  <c r="E238" i="16"/>
  <c r="E359" i="16"/>
  <c r="E362" i="16"/>
  <c r="E471" i="16"/>
  <c r="E120" i="16"/>
  <c r="E364" i="16"/>
  <c r="E254" i="16"/>
  <c r="E357" i="16"/>
  <c r="E415" i="16"/>
  <c r="E274" i="16"/>
  <c r="E25" i="16"/>
  <c r="E331" i="16"/>
  <c r="E450" i="16"/>
  <c r="E144" i="16"/>
  <c r="E475" i="16"/>
  <c r="E21" i="16"/>
  <c r="E530" i="16"/>
  <c r="E403" i="16"/>
  <c r="E16" i="16"/>
  <c r="E491" i="16"/>
  <c r="E57" i="16"/>
  <c r="E340" i="16"/>
  <c r="E437" i="16"/>
  <c r="E63" i="16"/>
  <c r="E206" i="16"/>
  <c r="E480" i="16"/>
  <c r="E428" i="16"/>
  <c r="E251" i="16"/>
  <c r="E397" i="16"/>
  <c r="E556" i="16"/>
  <c r="E271" i="16"/>
  <c r="E166" i="16"/>
  <c r="E386" i="16"/>
  <c r="E399" i="16"/>
  <c r="E187" i="16"/>
  <c r="E315" i="16"/>
  <c r="E381" i="16"/>
  <c r="E207" i="16"/>
  <c r="E136" i="16"/>
  <c r="E85" i="16"/>
  <c r="E212" i="16"/>
  <c r="E449" i="16"/>
  <c r="E143" i="16"/>
  <c r="E29" i="16"/>
  <c r="E406" i="16"/>
  <c r="E163" i="16"/>
  <c r="E463" i="16"/>
  <c r="E55" i="16"/>
  <c r="E285" i="16"/>
  <c r="E329" i="16"/>
  <c r="E281" i="16"/>
  <c r="E487" i="16"/>
  <c r="E509" i="16"/>
  <c r="E211" i="16"/>
  <c r="E377" i="16"/>
  <c r="E319" i="16"/>
  <c r="E20" i="16"/>
  <c r="E385" i="16"/>
  <c r="E478" i="16"/>
  <c r="E33" i="16"/>
  <c r="E280" i="16"/>
  <c r="E558" i="16"/>
  <c r="E551" i="16"/>
  <c r="E324" i="16"/>
  <c r="E41" i="16"/>
  <c r="E56" i="16"/>
  <c r="E104" i="16"/>
  <c r="E451" i="16"/>
  <c r="E265" i="16"/>
  <c r="E141" i="16"/>
  <c r="E190" i="16"/>
  <c r="E382" i="16"/>
  <c r="E500" i="16"/>
  <c r="E542" i="16"/>
  <c r="E130" i="16"/>
  <c r="E457" i="16"/>
  <c r="E507" i="16"/>
  <c r="E307" i="16"/>
  <c r="E60" i="16"/>
  <c r="E323" i="16"/>
  <c r="E523" i="16"/>
  <c r="E494" i="16"/>
  <c r="E547" i="16"/>
  <c r="E155" i="16"/>
  <c r="E138" i="16"/>
  <c r="E58" i="16"/>
  <c r="E135" i="16"/>
  <c r="E302" i="16"/>
  <c r="E242" i="16"/>
  <c r="E512" i="16"/>
  <c r="E376" i="16"/>
  <c r="E205" i="16"/>
  <c r="E460" i="16"/>
  <c r="E346" i="16"/>
  <c r="E23" i="16"/>
  <c r="E116" i="16"/>
  <c r="E178" i="16"/>
  <c r="E519" i="16"/>
  <c r="E528" i="16"/>
  <c r="E531" i="16"/>
  <c r="E14" i="16"/>
  <c r="E119" i="16"/>
  <c r="E133" i="16"/>
  <c r="E13" i="16"/>
  <c r="E28" i="16"/>
  <c r="E75" i="16"/>
  <c r="E288" i="16"/>
  <c r="E536" i="16"/>
  <c r="E260" i="16"/>
  <c r="E407" i="16"/>
  <c r="E247" i="16"/>
  <c r="E169" i="16"/>
  <c r="E553" i="16"/>
  <c r="E466" i="16"/>
  <c r="E473" i="16"/>
  <c r="E332" i="16"/>
  <c r="E322" i="16"/>
  <c r="E552" i="16"/>
  <c r="E102" i="16"/>
  <c r="E243" i="16"/>
  <c r="E76" i="16"/>
  <c r="E217" i="16"/>
  <c r="E370" i="16"/>
  <c r="E348" i="16"/>
  <c r="E549" i="16"/>
  <c r="E464" i="16"/>
  <c r="E201" i="16"/>
  <c r="E272" i="16"/>
  <c r="E256" i="16"/>
  <c r="E213" i="16"/>
  <c r="E26" i="16"/>
  <c r="E367" i="16"/>
  <c r="E518" i="16"/>
  <c r="E218" i="16"/>
  <c r="E114" i="16"/>
  <c r="E162" i="16"/>
  <c r="E489" i="16"/>
  <c r="E472" i="16"/>
  <c r="E146" i="16"/>
  <c r="E560" i="16"/>
  <c r="E312" i="16"/>
  <c r="E529" i="16"/>
  <c r="E69" i="16"/>
  <c r="E296" i="16"/>
  <c r="E59" i="16"/>
  <c r="E273" i="16"/>
  <c r="E228" i="16"/>
  <c r="E261" i="16"/>
  <c r="E337" i="16"/>
  <c r="E432" i="16"/>
  <c r="E38" i="16"/>
  <c r="E140" i="16"/>
  <c r="E171" i="16"/>
  <c r="E562" i="16"/>
  <c r="E325" i="16"/>
  <c r="E51" i="16"/>
  <c r="E198" i="16"/>
  <c r="E292" i="16"/>
  <c r="E132" i="16"/>
  <c r="E446" i="16"/>
  <c r="E96" i="16"/>
  <c r="E416" i="16"/>
  <c r="E12" i="16"/>
  <c r="E545" i="16"/>
  <c r="E483" i="16"/>
  <c r="E486" i="16"/>
  <c r="E398" i="16"/>
  <c r="E301" i="16"/>
  <c r="E275" i="16"/>
  <c r="E436" i="16"/>
  <c r="E526" i="16"/>
  <c r="E231" i="16"/>
  <c r="E89" i="16"/>
  <c r="E236" i="16"/>
  <c r="E61" i="16"/>
  <c r="E152" i="16"/>
  <c r="E82" i="16"/>
  <c r="E295" i="16"/>
  <c r="E461" i="16"/>
  <c r="E404" i="16"/>
  <c r="E118" i="16"/>
  <c r="E200" i="16"/>
  <c r="E393" i="16"/>
  <c r="E168" i="16"/>
  <c r="E183" i="16"/>
  <c r="E158" i="16"/>
  <c r="E209" i="16"/>
  <c r="E99" i="16"/>
  <c r="E142" i="16"/>
  <c r="E88" i="16"/>
  <c r="E252" i="16"/>
  <c r="E563" i="16"/>
  <c r="D496" i="16"/>
  <c r="D431" i="16"/>
  <c r="D92" i="16"/>
  <c r="D412" i="16"/>
  <c r="D459" i="16"/>
  <c r="D505" i="16"/>
  <c r="D151" i="16"/>
  <c r="D19" i="16"/>
  <c r="D97" i="16"/>
  <c r="D290" i="16"/>
  <c r="D317" i="16"/>
  <c r="D508" i="16"/>
  <c r="D372" i="16"/>
  <c r="D72" i="16"/>
  <c r="D515" i="16"/>
  <c r="D30" i="16"/>
  <c r="D291" i="16"/>
  <c r="D149" i="16"/>
  <c r="D368" i="16"/>
  <c r="D543" i="16"/>
  <c r="D121" i="16"/>
  <c r="D269" i="16"/>
  <c r="D154" i="16"/>
  <c r="D335" i="16"/>
  <c r="D326" i="16"/>
  <c r="D327" i="16"/>
  <c r="D522" i="16"/>
  <c r="D174" i="16"/>
  <c r="D482" i="16"/>
  <c r="D408" i="16"/>
  <c r="D32" i="16"/>
  <c r="D334" i="16"/>
  <c r="D396" i="16"/>
  <c r="D156" i="16"/>
  <c r="D469" i="16"/>
  <c r="D107" i="16"/>
  <c r="D24" i="16"/>
  <c r="D115" i="16"/>
  <c r="D128" i="16"/>
  <c r="D343" i="16"/>
  <c r="D390" i="16"/>
  <c r="D422" i="16"/>
  <c r="D294" i="16"/>
  <c r="D506" i="16"/>
  <c r="D434" i="16"/>
  <c r="D426" i="16"/>
  <c r="D284" i="16"/>
  <c r="D287" i="16"/>
  <c r="D447" i="16"/>
  <c r="D453" i="16"/>
  <c r="D341" i="16"/>
  <c r="D456" i="16"/>
  <c r="D215" i="16"/>
  <c r="D355" i="16"/>
  <c r="D541" i="16"/>
  <c r="D199" i="16"/>
  <c r="D67" i="16"/>
  <c r="D427" i="16"/>
  <c r="D145" i="16"/>
  <c r="D208" i="16"/>
  <c r="D4" i="16"/>
  <c r="D503" i="16"/>
  <c r="D219" i="16"/>
  <c r="D36" i="16"/>
  <c r="D222" i="16"/>
  <c r="D351" i="16"/>
  <c r="D22" i="16"/>
  <c r="D391" i="16"/>
  <c r="D91" i="16"/>
  <c r="D176" i="16"/>
  <c r="D84" i="16"/>
  <c r="D3" i="16"/>
  <c r="D170" i="16"/>
  <c r="D520" i="16"/>
  <c r="D234" i="16"/>
  <c r="D369" i="16"/>
  <c r="D8" i="16"/>
  <c r="D409" i="16"/>
  <c r="D400" i="16"/>
  <c r="D308" i="16"/>
  <c r="D454" i="16"/>
  <c r="D387" i="16"/>
  <c r="D229" i="16"/>
  <c r="D196" i="16"/>
  <c r="D283" i="16"/>
  <c r="D539" i="16"/>
  <c r="D477" i="16"/>
  <c r="D172" i="16"/>
  <c r="D210" i="16"/>
  <c r="D35" i="16"/>
  <c r="D510" i="16"/>
  <c r="D262" i="16"/>
  <c r="D54" i="16"/>
  <c r="D538" i="16"/>
  <c r="D347" i="16"/>
  <c r="D173" i="16"/>
  <c r="D48" i="16"/>
  <c r="D360" i="16"/>
  <c r="D497" i="16"/>
  <c r="D336" i="16"/>
  <c r="D383" i="16"/>
  <c r="D204" i="16"/>
  <c r="D279" i="16"/>
  <c r="D537" i="16"/>
  <c r="D504" i="16"/>
  <c r="D289" i="16"/>
  <c r="D320" i="16"/>
  <c r="D395" i="16"/>
  <c r="D429" i="16"/>
  <c r="D203" i="16"/>
  <c r="D68" i="16"/>
  <c r="D276" i="16"/>
  <c r="D131" i="16"/>
  <c r="D86" i="16"/>
  <c r="D299" i="16"/>
  <c r="D113" i="16"/>
  <c r="D328" i="16"/>
  <c r="D139" i="16"/>
  <c r="D490" i="16"/>
  <c r="D384" i="16"/>
  <c r="D194" i="16"/>
  <c r="D462" i="16"/>
  <c r="D105" i="16"/>
  <c r="D44" i="16"/>
  <c r="D354" i="16"/>
  <c r="D93" i="16"/>
  <c r="D554" i="16"/>
  <c r="D175" i="16"/>
  <c r="D444" i="16"/>
  <c r="D235" i="16"/>
  <c r="D468" i="16"/>
  <c r="D259" i="16"/>
  <c r="D74" i="16"/>
  <c r="D557" i="16"/>
  <c r="D521" i="16"/>
  <c r="D245" i="16"/>
  <c r="D365" i="16"/>
  <c r="D263" i="16"/>
  <c r="D493" i="16"/>
  <c r="D195" i="16"/>
  <c r="D109" i="16"/>
  <c r="D420" i="16"/>
  <c r="D392" i="16"/>
  <c r="D267" i="16"/>
  <c r="D226" i="16"/>
  <c r="D544" i="16"/>
  <c r="D106" i="16"/>
  <c r="D349" i="16"/>
  <c r="D53" i="16"/>
  <c r="D181" i="16"/>
  <c r="D239" i="16"/>
  <c r="D50" i="16"/>
  <c r="D43" i="16"/>
  <c r="D81" i="16"/>
  <c r="D443" i="16"/>
  <c r="D197" i="16"/>
  <c r="D112" i="16"/>
  <c r="D165" i="16"/>
  <c r="D321" i="16"/>
  <c r="D410" i="16"/>
  <c r="D401" i="16"/>
  <c r="D338" i="16"/>
  <c r="D7" i="16"/>
  <c r="D481" i="16"/>
  <c r="D433" i="16"/>
  <c r="D230" i="16"/>
  <c r="D375" i="16"/>
  <c r="D160" i="16"/>
  <c r="D513" i="16"/>
  <c r="D214" i="16"/>
  <c r="D110" i="16"/>
  <c r="D501" i="16"/>
  <c r="D255" i="16"/>
  <c r="D250" i="16"/>
  <c r="D430" i="16"/>
  <c r="D438" i="16"/>
  <c r="D125" i="16"/>
  <c r="D49" i="16"/>
  <c r="D129" i="16"/>
  <c r="D441" i="16"/>
  <c r="D238" i="16"/>
  <c r="D359" i="16"/>
  <c r="D362" i="16"/>
  <c r="D471" i="16"/>
  <c r="D120" i="16"/>
  <c r="D364" i="16"/>
  <c r="D254" i="16"/>
  <c r="D357" i="16"/>
  <c r="D415" i="16"/>
  <c r="D274" i="16"/>
  <c r="D25" i="16"/>
  <c r="D331" i="16"/>
  <c r="D450" i="16"/>
  <c r="D144" i="16"/>
  <c r="D475" i="16"/>
  <c r="D21" i="16"/>
  <c r="D530" i="16"/>
  <c r="D403" i="16"/>
  <c r="D16" i="16"/>
  <c r="D491" i="16"/>
  <c r="D57" i="16"/>
  <c r="D340" i="16"/>
  <c r="D437" i="16"/>
  <c r="D63" i="16"/>
  <c r="D206" i="16"/>
  <c r="D480" i="16"/>
  <c r="D428" i="16"/>
  <c r="D251" i="16"/>
  <c r="D397" i="16"/>
  <c r="D556" i="16"/>
  <c r="D271" i="16"/>
  <c r="D166" i="16"/>
  <c r="D386" i="16"/>
  <c r="D399" i="16"/>
  <c r="D187" i="16"/>
  <c r="D315" i="16"/>
  <c r="D381" i="16"/>
  <c r="D207" i="16"/>
  <c r="D136" i="16"/>
  <c r="D85" i="16"/>
  <c r="D212" i="16"/>
  <c r="D449" i="16"/>
  <c r="D143" i="16"/>
  <c r="D29" i="16"/>
  <c r="D406" i="16"/>
  <c r="D163" i="16"/>
  <c r="D463" i="16"/>
  <c r="D55" i="16"/>
  <c r="D285" i="16"/>
  <c r="D329" i="16"/>
  <c r="D281" i="16"/>
  <c r="D487" i="16"/>
  <c r="D509" i="16"/>
  <c r="D211" i="16"/>
  <c r="D377" i="16"/>
  <c r="D319" i="16"/>
  <c r="D20" i="16"/>
  <c r="D385" i="16"/>
  <c r="D478" i="16"/>
  <c r="D33" i="16"/>
  <c r="D280" i="16"/>
  <c r="D558" i="16"/>
  <c r="D551" i="16"/>
  <c r="D324" i="16"/>
  <c r="D41" i="16"/>
  <c r="D56" i="16"/>
  <c r="D104" i="16"/>
  <c r="D451" i="16"/>
  <c r="D265" i="16"/>
  <c r="D141" i="16"/>
  <c r="D190" i="16"/>
  <c r="D382" i="16"/>
  <c r="D500" i="16"/>
  <c r="D542" i="16"/>
  <c r="D130" i="16"/>
  <c r="D457" i="16"/>
  <c r="D507" i="16"/>
  <c r="D307" i="16"/>
  <c r="D60" i="16"/>
  <c r="D323" i="16"/>
  <c r="D523" i="16"/>
  <c r="D494" i="16"/>
  <c r="D547" i="16"/>
  <c r="D155" i="16"/>
  <c r="D138" i="16"/>
  <c r="D58" i="16"/>
  <c r="D135" i="16"/>
  <c r="D302" i="16"/>
  <c r="D242" i="16"/>
  <c r="D512" i="16"/>
  <c r="D376" i="16"/>
  <c r="D205" i="16"/>
  <c r="D460" i="16"/>
  <c r="D346" i="16"/>
  <c r="D23" i="16"/>
  <c r="D116" i="16"/>
  <c r="D178" i="16"/>
  <c r="D519" i="16"/>
  <c r="D528" i="16"/>
  <c r="D531" i="16"/>
  <c r="D14" i="16"/>
  <c r="D119" i="16"/>
  <c r="D133" i="16"/>
  <c r="D13" i="16"/>
  <c r="D28" i="16"/>
  <c r="D75" i="16"/>
  <c r="D288" i="16"/>
  <c r="D536" i="16"/>
  <c r="D260" i="16"/>
  <c r="D407" i="16"/>
  <c r="D247" i="16"/>
  <c r="D169" i="16"/>
  <c r="D553" i="16"/>
  <c r="D466" i="16"/>
  <c r="D473" i="16"/>
  <c r="D332" i="16"/>
  <c r="D322" i="16"/>
  <c r="D552" i="16"/>
  <c r="D102" i="16"/>
  <c r="D243" i="16"/>
  <c r="D76" i="16"/>
  <c r="D217" i="16"/>
  <c r="D370" i="16"/>
  <c r="D348" i="16"/>
  <c r="D549" i="16"/>
  <c r="D464" i="16"/>
  <c r="D201" i="16"/>
  <c r="D272" i="16"/>
  <c r="D256" i="16"/>
  <c r="D213" i="16"/>
  <c r="D26" i="16"/>
  <c r="D367" i="16"/>
  <c r="D518" i="16"/>
  <c r="D218" i="16"/>
  <c r="D114" i="16"/>
  <c r="D162" i="16"/>
  <c r="D489" i="16"/>
  <c r="D472" i="16"/>
  <c r="D146" i="16"/>
  <c r="D560" i="16"/>
  <c r="D312" i="16"/>
  <c r="D529" i="16"/>
  <c r="D69" i="16"/>
  <c r="D296" i="16"/>
  <c r="D59" i="16"/>
  <c r="D273" i="16"/>
  <c r="D228" i="16"/>
  <c r="D261" i="16"/>
  <c r="D337" i="16"/>
  <c r="D432" i="16"/>
  <c r="D38" i="16"/>
  <c r="D140" i="16"/>
  <c r="D171" i="16"/>
  <c r="D562" i="16"/>
  <c r="D325" i="16"/>
  <c r="D51" i="16"/>
  <c r="D198" i="16"/>
  <c r="D292" i="16"/>
  <c r="D132" i="16"/>
  <c r="D446" i="16"/>
  <c r="D96" i="16"/>
  <c r="D416" i="16"/>
  <c r="D12" i="16"/>
  <c r="D545" i="16"/>
  <c r="D483" i="16"/>
  <c r="D486" i="16"/>
  <c r="D398" i="16"/>
  <c r="D301" i="16"/>
  <c r="D275" i="16"/>
  <c r="D436" i="16"/>
  <c r="D526" i="16"/>
  <c r="D231" i="16"/>
  <c r="D89" i="16"/>
  <c r="D236" i="16"/>
  <c r="D61" i="16"/>
  <c r="D152" i="16"/>
  <c r="D82" i="16"/>
  <c r="D295" i="16"/>
  <c r="D461" i="16"/>
  <c r="D404" i="16"/>
  <c r="D118" i="16"/>
  <c r="D200" i="16"/>
  <c r="D393" i="16"/>
  <c r="D168" i="16"/>
  <c r="D183" i="16"/>
  <c r="D158" i="16"/>
  <c r="D209" i="16"/>
  <c r="D99" i="16"/>
  <c r="D142" i="16"/>
  <c r="D88" i="16"/>
  <c r="D252" i="16"/>
  <c r="D563" i="16"/>
  <c r="X455" i="18" l="1"/>
  <c r="X111" i="18"/>
  <c r="X29" i="18"/>
  <c r="X514" i="18"/>
  <c r="X102" i="18"/>
  <c r="X191" i="18"/>
  <c r="X413" i="18"/>
  <c r="X309" i="18"/>
  <c r="X299" i="18"/>
  <c r="X259" i="18"/>
  <c r="X91" i="18"/>
  <c r="X512" i="18"/>
  <c r="X359" i="18"/>
  <c r="X482" i="18"/>
  <c r="X61" i="18"/>
  <c r="X331" i="18"/>
  <c r="X217" i="18"/>
  <c r="X153" i="18"/>
  <c r="X390" i="18"/>
  <c r="X538" i="18"/>
  <c r="X188" i="18"/>
  <c r="X274" i="18"/>
  <c r="X406" i="18"/>
  <c r="X86" i="18"/>
  <c r="X469" i="18"/>
  <c r="X31" i="18"/>
  <c r="X346" i="18"/>
  <c r="X404" i="18"/>
  <c r="X364" i="18"/>
  <c r="X523" i="18"/>
  <c r="X25" i="18"/>
  <c r="U66" i="16"/>
  <c r="U45" i="16"/>
  <c r="U189" i="16"/>
  <c r="V189" i="16" s="1"/>
  <c r="U527" i="16"/>
  <c r="V527" i="16" s="1"/>
  <c r="U233" i="16"/>
  <c r="U241" i="16"/>
  <c r="V241" i="16" s="1"/>
  <c r="Q171" i="16"/>
  <c r="Q99" i="16"/>
  <c r="Q301" i="16"/>
  <c r="Q251" i="16"/>
  <c r="Q197" i="16"/>
  <c r="Q267" i="16"/>
  <c r="U550" i="16"/>
  <c r="V550" i="16" s="1"/>
  <c r="U339" i="16"/>
  <c r="V339" i="16" s="1"/>
  <c r="U46" i="16"/>
  <c r="V46" i="16" s="1"/>
  <c r="Q88" i="16"/>
  <c r="Q201" i="16"/>
  <c r="Q133" i="16"/>
  <c r="Q143" i="16"/>
  <c r="Q22" i="16"/>
  <c r="U417" i="16"/>
  <c r="U485" i="16"/>
  <c r="V485" i="16" s="1"/>
  <c r="U192" i="16"/>
  <c r="V192" i="16" s="1"/>
  <c r="U282" i="16"/>
  <c r="V282" i="16" s="1"/>
  <c r="Q200" i="16"/>
  <c r="Q236" i="16"/>
  <c r="Q486" i="16"/>
  <c r="Q385" i="16"/>
  <c r="Q139" i="16"/>
  <c r="U31" i="16"/>
  <c r="V31" i="16" s="1"/>
  <c r="U180" i="16"/>
  <c r="V180" i="16" s="1"/>
  <c r="U435" i="16"/>
  <c r="V435" i="16" s="1"/>
  <c r="U492" i="16"/>
  <c r="V492" i="16" s="1"/>
  <c r="U350" i="16"/>
  <c r="V350" i="16" s="1"/>
  <c r="U179" i="16"/>
  <c r="V179" i="16" s="1"/>
  <c r="U177" i="16"/>
  <c r="V177" i="16" s="1"/>
  <c r="U147" i="16"/>
  <c r="V147" i="16" s="1"/>
  <c r="U52" i="16"/>
  <c r="V52" i="16" s="1"/>
  <c r="U95" i="16"/>
  <c r="V95" i="16" s="1"/>
  <c r="U525" i="16"/>
  <c r="V525" i="16" s="1"/>
  <c r="U286" i="16"/>
  <c r="V286" i="16" s="1"/>
  <c r="U5" i="16"/>
  <c r="V5" i="16" s="1"/>
  <c r="U227" i="16"/>
  <c r="V227" i="16" s="1"/>
  <c r="U70" i="16"/>
  <c r="V70" i="16" s="1"/>
  <c r="U188" i="16"/>
  <c r="V188" i="16" s="1"/>
  <c r="U17" i="16"/>
  <c r="V17" i="16" s="1"/>
  <c r="U305" i="16"/>
  <c r="V305" i="16" s="1"/>
  <c r="U330" i="16"/>
  <c r="V330" i="16" s="1"/>
  <c r="U314" i="16"/>
  <c r="V314" i="16" s="1"/>
  <c r="U225" i="16"/>
  <c r="V225" i="16" s="1"/>
  <c r="U117" i="16"/>
  <c r="V117" i="16" s="1"/>
  <c r="U100" i="16"/>
  <c r="V100" i="16" s="1"/>
  <c r="U264" i="16"/>
  <c r="V264" i="16" s="1"/>
  <c r="U98" i="16"/>
  <c r="V98" i="16" s="1"/>
  <c r="U221" i="16"/>
  <c r="V221" i="16" s="1"/>
  <c r="U516" i="16"/>
  <c r="V516" i="16" s="1"/>
  <c r="U498" i="16"/>
  <c r="V498" i="16" s="1"/>
  <c r="U502" i="16"/>
  <c r="V502" i="16" s="1"/>
  <c r="U373" i="16"/>
  <c r="V373" i="16" s="1"/>
  <c r="U342" i="16"/>
  <c r="V342" i="16" s="1"/>
  <c r="U316" i="16"/>
  <c r="V316" i="16" s="1"/>
  <c r="U418" i="16"/>
  <c r="V418" i="16" s="1"/>
  <c r="U94" i="16"/>
  <c r="V94" i="16" s="1"/>
  <c r="U37" i="16"/>
  <c r="V37" i="16" s="1"/>
  <c r="U356" i="16"/>
  <c r="U465" i="16"/>
  <c r="V465" i="16" s="1"/>
  <c r="U511" i="16"/>
  <c r="V511" i="16" s="1"/>
  <c r="U240" i="16"/>
  <c r="V240" i="16" s="1"/>
  <c r="U2" i="16"/>
  <c r="V2" i="16" s="1"/>
  <c r="U425" i="16"/>
  <c r="V425" i="16" s="1"/>
  <c r="U439" i="16"/>
  <c r="V439" i="16" s="1"/>
  <c r="U470" i="16"/>
  <c r="V470" i="16" s="1"/>
  <c r="U304" i="16"/>
  <c r="V304" i="16" s="1"/>
  <c r="U108" i="16"/>
  <c r="V108" i="16" s="1"/>
  <c r="U266" i="16"/>
  <c r="V266" i="16" s="1"/>
  <c r="U442" i="16"/>
  <c r="V442" i="16" s="1"/>
  <c r="U232" i="16"/>
  <c r="V232" i="16" s="1"/>
  <c r="U220" i="16"/>
  <c r="V220" i="16" s="1"/>
  <c r="U11" i="16"/>
  <c r="V11" i="16" s="1"/>
  <c r="U185" i="16"/>
  <c r="V185" i="16" s="1"/>
  <c r="U257" i="16"/>
  <c r="V257" i="16" s="1"/>
  <c r="U533" i="16"/>
  <c r="V533" i="16" s="1"/>
  <c r="U423" i="16"/>
  <c r="V423" i="16" s="1"/>
  <c r="R393" i="16"/>
  <c r="R51" i="16"/>
  <c r="R560" i="16"/>
  <c r="R536" i="16"/>
  <c r="S457" i="16"/>
  <c r="R451" i="16"/>
  <c r="R55" i="16"/>
  <c r="S410" i="16"/>
  <c r="R50" i="16"/>
  <c r="R245" i="16"/>
  <c r="R175" i="16"/>
  <c r="R384" i="16"/>
  <c r="R537" i="16"/>
  <c r="R506" i="16"/>
  <c r="R174" i="16"/>
  <c r="U366" i="16"/>
  <c r="V366" i="16" s="1"/>
  <c r="U310" i="16"/>
  <c r="V310" i="16" s="1"/>
  <c r="U103" i="16"/>
  <c r="V103" i="16" s="1"/>
  <c r="U83" i="16"/>
  <c r="V83" i="16" s="1"/>
  <c r="U62" i="16"/>
  <c r="V62" i="16" s="1"/>
  <c r="U40" i="16"/>
  <c r="V40" i="16" s="1"/>
  <c r="U79" i="16"/>
  <c r="V79" i="16" s="1"/>
  <c r="U303" i="16"/>
  <c r="V303" i="16" s="1"/>
  <c r="U467" i="16"/>
  <c r="V467" i="16" s="1"/>
  <c r="U87" i="16"/>
  <c r="V87" i="16" s="1"/>
  <c r="U216" i="16"/>
  <c r="V216" i="16" s="1"/>
  <c r="U421" i="16"/>
  <c r="V421" i="16" s="1"/>
  <c r="U413" i="16"/>
  <c r="V413" i="16" s="1"/>
  <c r="R475" i="16"/>
  <c r="S497" i="16"/>
  <c r="U371" i="16"/>
  <c r="V371" i="16" s="1"/>
  <c r="S158" i="16"/>
  <c r="R562" i="16"/>
  <c r="R472" i="16"/>
  <c r="R213" i="16"/>
  <c r="R346" i="16"/>
  <c r="R307" i="16"/>
  <c r="R163" i="16"/>
  <c r="R207" i="16"/>
  <c r="R556" i="16"/>
  <c r="R230" i="16"/>
  <c r="R165" i="16"/>
  <c r="R420" i="16"/>
  <c r="R557" i="16"/>
  <c r="R289" i="16"/>
  <c r="R427" i="16"/>
  <c r="R422" i="16"/>
  <c r="R156" i="16"/>
  <c r="U378" i="16"/>
  <c r="V378" i="16" s="1"/>
  <c r="U249" i="16"/>
  <c r="V249" i="16" s="1"/>
  <c r="U124" i="16"/>
  <c r="V124" i="16" s="1"/>
  <c r="U455" i="16"/>
  <c r="V455" i="16" s="1"/>
  <c r="U388" i="16"/>
  <c r="V388" i="16" s="1"/>
  <c r="U298" i="16"/>
  <c r="V298" i="16" s="1"/>
  <c r="U333" i="16"/>
  <c r="V333" i="16" s="1"/>
  <c r="U532" i="16"/>
  <c r="V532" i="16" s="1"/>
  <c r="U394" i="16"/>
  <c r="V394" i="16" s="1"/>
  <c r="U445" i="16"/>
  <c r="V445" i="16" s="1"/>
  <c r="U300" i="16"/>
  <c r="V300" i="16" s="1"/>
  <c r="U546" i="16"/>
  <c r="V546" i="16" s="1"/>
  <c r="U313" i="16"/>
  <c r="V313" i="16" s="1"/>
  <c r="R528" i="16"/>
  <c r="R437" i="16"/>
  <c r="R375" i="16"/>
  <c r="R234" i="16"/>
  <c r="R92" i="16"/>
  <c r="U277" i="16"/>
  <c r="V277" i="16" s="1"/>
  <c r="R275" i="16"/>
  <c r="R96" i="16"/>
  <c r="S198" i="16"/>
  <c r="S312" i="16"/>
  <c r="R530" i="16"/>
  <c r="R238" i="16"/>
  <c r="R48" i="16"/>
  <c r="R210" i="16"/>
  <c r="R454" i="16"/>
  <c r="R170" i="16"/>
  <c r="R222" i="16"/>
  <c r="R372" i="16"/>
  <c r="U344" i="16"/>
  <c r="V344" i="16" s="1"/>
  <c r="U448" i="16"/>
  <c r="V448" i="16" s="1"/>
  <c r="U122" i="16"/>
  <c r="V122" i="16" s="1"/>
  <c r="U270" i="16"/>
  <c r="V270" i="16" s="1"/>
  <c r="U358" i="16"/>
  <c r="V358" i="16" s="1"/>
  <c r="U90" i="16"/>
  <c r="V90" i="16" s="1"/>
  <c r="U111" i="16"/>
  <c r="V111" i="16" s="1"/>
  <c r="U374" i="16"/>
  <c r="V374" i="16" s="1"/>
  <c r="U167" i="16"/>
  <c r="V167" i="16" s="1"/>
  <c r="U65" i="16"/>
  <c r="V65" i="16" s="1"/>
  <c r="U306" i="16"/>
  <c r="V306" i="16" s="1"/>
  <c r="U64" i="16"/>
  <c r="V64" i="16" s="1"/>
  <c r="U9" i="16"/>
  <c r="V9" i="16" s="1"/>
  <c r="U424" i="16"/>
  <c r="V424" i="16" s="1"/>
  <c r="U559" i="16"/>
  <c r="V233" i="16"/>
  <c r="V356" i="16"/>
  <c r="V318" i="16"/>
  <c r="V417" i="16"/>
  <c r="V157" i="16"/>
  <c r="V548" i="16"/>
  <c r="V278" i="16"/>
  <c r="V66" i="16"/>
  <c r="V47" i="16"/>
  <c r="V559" i="16"/>
  <c r="X464" i="18"/>
  <c r="X72" i="18"/>
  <c r="X431" i="18"/>
  <c r="X45" i="18"/>
  <c r="X441" i="18"/>
  <c r="X216" i="18"/>
  <c r="X281" i="18"/>
  <c r="X525" i="18"/>
  <c r="X294" i="18"/>
  <c r="X196" i="18"/>
  <c r="X138" i="18"/>
  <c r="X227" i="18"/>
  <c r="X109" i="18"/>
  <c r="X354" i="18"/>
  <c r="X32" i="18"/>
  <c r="X472" i="18"/>
  <c r="X54" i="18"/>
  <c r="X516" i="18"/>
  <c r="X304" i="18"/>
  <c r="X288" i="18"/>
  <c r="X263" i="18"/>
  <c r="X9" i="18"/>
  <c r="X141" i="18"/>
  <c r="X65" i="18"/>
  <c r="X48" i="18"/>
  <c r="X4" i="18"/>
  <c r="X515" i="18"/>
  <c r="X181" i="18"/>
  <c r="X124" i="18"/>
  <c r="X389" i="18"/>
  <c r="X210" i="18"/>
  <c r="X412" i="18"/>
  <c r="X222" i="18"/>
  <c r="X402" i="18"/>
  <c r="X219" i="18"/>
  <c r="X321" i="18"/>
  <c r="X264" i="18"/>
  <c r="X186" i="18"/>
  <c r="X399" i="18"/>
  <c r="X473" i="18"/>
  <c r="X133" i="18"/>
  <c r="X394" i="18"/>
  <c r="X480" i="18"/>
  <c r="X55" i="18"/>
  <c r="X10" i="18"/>
  <c r="X497" i="18"/>
  <c r="X524" i="18"/>
  <c r="X205" i="18"/>
  <c r="X120" i="18"/>
  <c r="X194" i="18"/>
  <c r="X42" i="18"/>
  <c r="X505" i="18"/>
  <c r="X437" i="18"/>
  <c r="X247" i="18"/>
  <c r="X502" i="18"/>
  <c r="X165" i="18"/>
  <c r="X322" i="18"/>
  <c r="X162" i="18"/>
  <c r="X69" i="18"/>
  <c r="X361" i="18"/>
  <c r="X310" i="18"/>
  <c r="X418" i="18"/>
  <c r="X311" i="18"/>
  <c r="X270" i="18"/>
  <c r="X277" i="18"/>
  <c r="X392" i="18"/>
  <c r="X537" i="18"/>
  <c r="X183" i="18"/>
  <c r="X140" i="18"/>
  <c r="X352" i="18"/>
  <c r="X158" i="18"/>
  <c r="X507" i="18"/>
  <c r="X356" i="18"/>
  <c r="X179" i="18"/>
  <c r="X358" i="18"/>
  <c r="X135" i="18"/>
  <c r="X289" i="18"/>
  <c r="X22" i="18"/>
  <c r="X327" i="18"/>
  <c r="X312" i="18"/>
  <c r="X127" i="18"/>
  <c r="X252" i="18"/>
  <c r="X430" i="18"/>
  <c r="X246" i="18"/>
  <c r="X211" i="18"/>
  <c r="X108" i="18"/>
  <c r="X447" i="18"/>
  <c r="X463" i="18"/>
  <c r="X18" i="18"/>
  <c r="X148" i="18"/>
  <c r="X493" i="18"/>
  <c r="X130" i="18"/>
  <c r="X297" i="18"/>
  <c r="X433" i="18"/>
  <c r="X173" i="18"/>
  <c r="X370" i="18"/>
  <c r="X121" i="18"/>
  <c r="X52" i="18"/>
  <c r="X393" i="18"/>
  <c r="X415" i="18"/>
  <c r="X517" i="18"/>
  <c r="X461" i="18"/>
  <c r="X235" i="18"/>
  <c r="X190" i="18"/>
  <c r="X420" i="18"/>
  <c r="X403" i="18"/>
  <c r="X302" i="18"/>
  <c r="X439" i="18"/>
  <c r="X500" i="18"/>
  <c r="X426" i="18"/>
  <c r="X19" i="18"/>
  <c r="X372" i="18"/>
  <c r="X248" i="18"/>
  <c r="X375" i="18"/>
  <c r="X116" i="18"/>
  <c r="X36" i="18"/>
  <c r="X491" i="18"/>
  <c r="X90" i="18"/>
  <c r="X154" i="18"/>
  <c r="X285" i="18"/>
  <c r="X237" i="18"/>
  <c r="X475" i="18"/>
  <c r="X43" i="18"/>
  <c r="X329" i="18"/>
  <c r="X123" i="18"/>
  <c r="X528" i="18"/>
  <c r="X212" i="18"/>
  <c r="X53" i="18"/>
  <c r="X84" i="18"/>
  <c r="X534" i="18"/>
  <c r="X228" i="18"/>
  <c r="X156" i="18"/>
  <c r="X380" i="18"/>
  <c r="X203" i="18"/>
  <c r="X6" i="18"/>
  <c r="X139" i="18"/>
  <c r="X229" i="18"/>
  <c r="X348" i="18"/>
  <c r="X114" i="18"/>
  <c r="X143" i="18"/>
  <c r="X47" i="18"/>
  <c r="X362" i="18"/>
  <c r="X245" i="18"/>
  <c r="X471" i="18"/>
  <c r="X347" i="18"/>
  <c r="X434" i="18"/>
  <c r="X286" i="18"/>
  <c r="X163" i="18"/>
  <c r="X255" i="18"/>
  <c r="X149" i="18"/>
  <c r="X225" i="18"/>
  <c r="X81" i="18"/>
  <c r="X519" i="18"/>
  <c r="X137" i="18"/>
  <c r="X330" i="18"/>
  <c r="X275" i="18"/>
  <c r="X166" i="18"/>
  <c r="X341" i="18"/>
  <c r="X384" i="18"/>
  <c r="X110" i="18"/>
  <c r="X168" i="18"/>
  <c r="X254" i="18"/>
  <c r="X175" i="18"/>
  <c r="X233" i="18"/>
  <c r="X278" i="18"/>
  <c r="X67" i="18"/>
  <c r="X223" i="18"/>
  <c r="X388" i="18"/>
  <c r="X411" i="18"/>
  <c r="X261" i="18"/>
  <c r="X155" i="18"/>
  <c r="X466" i="18"/>
  <c r="X152" i="18"/>
  <c r="X172" i="18"/>
  <c r="X398" i="18"/>
  <c r="X407" i="18"/>
  <c r="X483" i="18"/>
  <c r="X383" i="18"/>
  <c r="X323" i="18"/>
  <c r="X167" i="18"/>
  <c r="X533" i="18"/>
  <c r="X115" i="18"/>
  <c r="X326" i="18"/>
  <c r="X68" i="18"/>
  <c r="X408" i="18"/>
  <c r="X93" i="18"/>
  <c r="X438" i="18"/>
  <c r="X236" i="18"/>
  <c r="X276" i="18"/>
  <c r="X520" i="18"/>
  <c r="X396" i="18"/>
  <c r="X425" i="18"/>
  <c r="X282" i="18"/>
  <c r="X337" i="18"/>
  <c r="X419" i="18"/>
  <c r="X240" i="18"/>
  <c r="X33" i="18"/>
  <c r="X532" i="18"/>
  <c r="X458" i="18"/>
  <c r="X100" i="18"/>
  <c r="X318" i="18"/>
  <c r="X262" i="18"/>
  <c r="X300" i="18"/>
  <c r="X142" i="18"/>
  <c r="X265" i="18"/>
  <c r="X200" i="18"/>
  <c r="X432" i="18"/>
  <c r="X126" i="18"/>
  <c r="X355" i="18"/>
  <c r="X416" i="18"/>
  <c r="X79" i="18"/>
  <c r="X315" i="18"/>
  <c r="X253" i="18"/>
  <c r="X509" i="18"/>
  <c r="X185" i="18"/>
  <c r="X397" i="18"/>
  <c r="X450" i="18"/>
  <c r="X353" i="18"/>
  <c r="X193" i="18"/>
  <c r="X457" i="18"/>
  <c r="X513" i="18"/>
  <c r="X215" i="18"/>
  <c r="X218" i="18"/>
  <c r="X256" i="18"/>
  <c r="X448" i="18"/>
  <c r="X24" i="18"/>
  <c r="X454" i="18"/>
  <c r="X238" i="18"/>
  <c r="X80" i="18"/>
  <c r="X34" i="18"/>
  <c r="X305" i="18"/>
  <c r="X136" i="18"/>
  <c r="X195" i="18"/>
  <c r="X319" i="18"/>
  <c r="X477" i="18"/>
  <c r="X363" i="18"/>
  <c r="X76" i="18"/>
  <c r="X180" i="18"/>
  <c r="X501" i="18"/>
  <c r="X287" i="18"/>
  <c r="X279" i="18"/>
  <c r="X456" i="18"/>
  <c r="X268" i="18"/>
  <c r="X494" i="18"/>
  <c r="X386" i="18"/>
  <c r="X50" i="18"/>
  <c r="X381" i="18"/>
  <c r="X204" i="18"/>
  <c r="X410" i="18"/>
  <c r="X63" i="18"/>
  <c r="X112" i="18"/>
  <c r="X44" i="18"/>
  <c r="X213" i="18"/>
  <c r="X484" i="18"/>
  <c r="X234" i="18"/>
  <c r="X257" i="18"/>
  <c r="X479" i="18"/>
  <c r="X178" i="18"/>
  <c r="X260" i="18"/>
  <c r="X41" i="18"/>
  <c r="X449" i="18"/>
  <c r="X540" i="18"/>
  <c r="X82" i="18"/>
  <c r="X37" i="18"/>
  <c r="X334" i="18"/>
  <c r="X221" i="18"/>
  <c r="X429" i="18"/>
  <c r="X373" i="18"/>
  <c r="X340" i="18"/>
  <c r="X536" i="18"/>
  <c r="X428" i="18"/>
  <c r="X531" i="18"/>
  <c r="X527" i="18"/>
  <c r="X503" i="18"/>
  <c r="X5" i="18"/>
  <c r="X273" i="18"/>
  <c r="X443" i="18"/>
  <c r="X20" i="18"/>
  <c r="X308" i="18"/>
  <c r="X92" i="18"/>
  <c r="X26" i="18"/>
  <c r="X159" i="18"/>
  <c r="X170" i="18"/>
  <c r="X522" i="18"/>
  <c r="X171" i="18"/>
  <c r="X187" i="18"/>
  <c r="X59" i="18"/>
  <c r="X230" i="18"/>
  <c r="X71" i="18"/>
  <c r="X85" i="18"/>
  <c r="X324" i="18"/>
  <c r="X445" i="18"/>
  <c r="X118" i="18"/>
  <c r="X27" i="18"/>
  <c r="X280" i="18"/>
  <c r="X95" i="18"/>
  <c r="X271" i="18"/>
  <c r="X379" i="18"/>
  <c r="X508" i="18"/>
  <c r="X243" i="18"/>
  <c r="X496" i="18"/>
  <c r="X197" i="18"/>
  <c r="X198" i="18"/>
  <c r="X39" i="18"/>
  <c r="X87" i="18"/>
  <c r="X317" i="18"/>
  <c r="X435" i="18"/>
  <c r="X119" i="18"/>
  <c r="X182" i="18"/>
  <c r="X269" i="18"/>
  <c r="X320" i="18"/>
  <c r="X378" i="18"/>
  <c r="X478" i="18"/>
  <c r="X11" i="18"/>
  <c r="X209" i="18"/>
  <c r="X231" i="18"/>
  <c r="X131" i="18"/>
  <c r="X129" i="18"/>
  <c r="X539" i="18"/>
  <c r="X241" i="18"/>
  <c r="X51" i="18"/>
  <c r="X242" i="18"/>
  <c r="X452" i="18"/>
  <c r="X442" i="18"/>
  <c r="X336" i="18"/>
  <c r="X446" i="18"/>
  <c r="X298" i="18"/>
  <c r="X38" i="18"/>
  <c r="X357" i="18"/>
  <c r="X60" i="18"/>
  <c r="X328" i="18"/>
  <c r="X486" i="18"/>
  <c r="X421" i="18"/>
  <c r="X338" i="18"/>
  <c r="X343" i="18"/>
  <c r="X377" i="18"/>
  <c r="X145" i="18"/>
  <c r="X485" i="18"/>
  <c r="X74" i="18"/>
  <c r="X98" i="18"/>
  <c r="X314" i="18"/>
  <c r="X325" i="18"/>
  <c r="X350" i="18"/>
  <c r="X15" i="18"/>
  <c r="X128" i="18"/>
  <c r="X2" i="18"/>
  <c r="X360" i="18"/>
  <c r="X368" i="18"/>
  <c r="X56" i="18"/>
  <c r="X88" i="18"/>
  <c r="X117" i="18"/>
  <c r="X292" i="18"/>
  <c r="X460" i="18"/>
  <c r="X295" i="18"/>
  <c r="X487" i="18"/>
  <c r="X249" i="18"/>
  <c r="X94" i="18"/>
  <c r="X107" i="18"/>
  <c r="X147" i="18"/>
  <c r="X342" i="18"/>
  <c r="X409" i="18"/>
  <c r="X176" i="18"/>
  <c r="X35" i="18"/>
  <c r="X529" i="18"/>
  <c r="X332" i="18"/>
  <c r="X462" i="18"/>
  <c r="X199" i="18"/>
  <c r="X12" i="18"/>
  <c r="X239" i="18"/>
  <c r="X151" i="18"/>
  <c r="X73" i="18"/>
  <c r="X77" i="18"/>
  <c r="X291" i="18"/>
  <c r="X417" i="18"/>
  <c r="X424" i="18"/>
  <c r="X62" i="18"/>
  <c r="X344" i="18"/>
  <c r="X387" i="18"/>
  <c r="X506" i="18"/>
  <c r="X192" i="18"/>
  <c r="X385" i="18"/>
  <c r="X476" i="18"/>
  <c r="X498" i="18"/>
  <c r="X144" i="18"/>
  <c r="X224" i="18"/>
  <c r="X99" i="18"/>
  <c r="X401" i="18"/>
  <c r="X351" i="18"/>
  <c r="X177" i="18"/>
  <c r="X504" i="18"/>
  <c r="X345" i="18"/>
  <c r="X3" i="18"/>
  <c r="X266" i="18"/>
  <c r="X122" i="18"/>
  <c r="X83" i="18"/>
  <c r="X499" i="18"/>
  <c r="X405" i="18"/>
  <c r="X89" i="18"/>
  <c r="X303" i="18"/>
  <c r="X258" i="18"/>
  <c r="X105" i="18"/>
  <c r="X272" i="18"/>
  <c r="X541" i="18"/>
  <c r="X184" i="18"/>
  <c r="V45" i="16"/>
  <c r="V80" i="16"/>
  <c r="V379" i="16"/>
  <c r="V27" i="16"/>
  <c r="V363" i="16"/>
  <c r="V150" i="16"/>
  <c r="V248" i="16"/>
  <c r="V419" i="16"/>
  <c r="V42" i="16"/>
  <c r="V237" i="16"/>
  <c r="V71" i="16"/>
  <c r="V6" i="16"/>
  <c r="V458" i="16"/>
  <c r="V164" i="16"/>
  <c r="V123" i="16"/>
  <c r="V293" i="16"/>
  <c r="V78" i="16"/>
  <c r="V39" i="16"/>
  <c r="V77" i="16"/>
  <c r="V34" i="16"/>
  <c r="V495" i="16"/>
  <c r="V555" i="16"/>
  <c r="V18" i="16"/>
  <c r="V517" i="16"/>
  <c r="V73" i="16"/>
  <c r="V440" i="16"/>
  <c r="V479" i="16"/>
  <c r="V224" i="16"/>
  <c r="V268" i="16"/>
  <c r="V524" i="16"/>
  <c r="V223" i="16"/>
  <c r="V184" i="16"/>
  <c r="V309" i="16"/>
  <c r="V540" i="16"/>
  <c r="V561" i="16"/>
  <c r="V244" i="16"/>
  <c r="V353" i="16"/>
  <c r="V345" i="16"/>
  <c r="V484" i="16"/>
  <c r="V488" i="16"/>
  <c r="V380" i="16"/>
  <c r="V514" i="16"/>
  <c r="V476" i="16"/>
  <c r="V311" i="16"/>
  <c r="V297" i="16"/>
  <c r="V246" i="16"/>
  <c r="V499" i="16"/>
  <c r="V10" i="16"/>
  <c r="V127" i="16"/>
  <c r="V182" i="16"/>
  <c r="V153" i="16"/>
  <c r="V361" i="16"/>
  <c r="V134" i="16"/>
  <c r="V159" i="16"/>
  <c r="V191" i="16"/>
  <c r="V389" i="16"/>
  <c r="V452" i="16"/>
  <c r="V414" i="16"/>
  <c r="V535" i="16"/>
  <c r="V534" i="16"/>
  <c r="V474" i="16"/>
  <c r="V148" i="16"/>
  <c r="V15" i="16"/>
  <c r="V137" i="16"/>
  <c r="V411" i="16"/>
  <c r="V193" i="16"/>
  <c r="V101" i="16"/>
  <c r="V253" i="16"/>
  <c r="V402" i="16"/>
  <c r="V126" i="16"/>
  <c r="V186" i="16"/>
  <c r="V202" i="16"/>
  <c r="V352" i="16"/>
  <c r="V161" i="16"/>
  <c r="V405" i="16"/>
  <c r="V258" i="16"/>
  <c r="U328" i="16"/>
  <c r="T89" i="16"/>
  <c r="Q199" i="16"/>
  <c r="Q107" i="16"/>
  <c r="S107" i="16"/>
  <c r="Q335" i="16"/>
  <c r="Q459" i="16"/>
  <c r="U7" i="16"/>
  <c r="R436" i="16"/>
  <c r="Q404" i="16"/>
  <c r="Q231" i="16"/>
  <c r="Q132" i="16"/>
  <c r="Q38" i="16"/>
  <c r="U228" i="16"/>
  <c r="Q69" i="16"/>
  <c r="Q102" i="16"/>
  <c r="U473" i="16"/>
  <c r="Q247" i="16"/>
  <c r="Q242" i="16"/>
  <c r="U138" i="16"/>
  <c r="Q523" i="16"/>
  <c r="U377" i="16"/>
  <c r="Q281" i="16"/>
  <c r="Q187" i="16"/>
  <c r="Q63" i="16"/>
  <c r="Q357" i="16"/>
  <c r="Q250" i="16"/>
  <c r="U69" i="16"/>
  <c r="U491" i="16"/>
  <c r="Q438" i="16"/>
  <c r="R61" i="16"/>
  <c r="R273" i="16"/>
  <c r="R217" i="16"/>
  <c r="R466" i="16"/>
  <c r="R205" i="16"/>
  <c r="R155" i="16"/>
  <c r="R211" i="16"/>
  <c r="R181" i="16"/>
  <c r="R327" i="16"/>
  <c r="R166" i="16"/>
  <c r="R510" i="16"/>
  <c r="R563" i="16"/>
  <c r="R82" i="16"/>
  <c r="R12" i="16"/>
  <c r="R261" i="16"/>
  <c r="R367" i="16"/>
  <c r="R332" i="16"/>
  <c r="R531" i="16"/>
  <c r="R58" i="16"/>
  <c r="S141" i="16"/>
  <c r="R141" i="16"/>
  <c r="S55" i="16"/>
  <c r="R85" i="16"/>
  <c r="R206" i="16"/>
  <c r="S530" i="16"/>
  <c r="S415" i="16"/>
  <c r="R415" i="16"/>
  <c r="Q364" i="16"/>
  <c r="Q129" i="16"/>
  <c r="R430" i="16"/>
  <c r="S375" i="16"/>
  <c r="R410" i="16"/>
  <c r="Q349" i="16"/>
  <c r="R267" i="16"/>
  <c r="S245" i="16"/>
  <c r="Q235" i="16"/>
  <c r="S235" i="16"/>
  <c r="R235" i="16"/>
  <c r="R86" i="16"/>
  <c r="Q86" i="16"/>
  <c r="S289" i="16"/>
  <c r="Q204" i="16"/>
  <c r="R497" i="16"/>
  <c r="Q477" i="16"/>
  <c r="Q229" i="16"/>
  <c r="R229" i="16"/>
  <c r="S234" i="16"/>
  <c r="Q84" i="16"/>
  <c r="S22" i="16"/>
  <c r="R22" i="16"/>
  <c r="R456" i="16"/>
  <c r="Q456" i="16"/>
  <c r="S506" i="16"/>
  <c r="Q343" i="16"/>
  <c r="R107" i="16"/>
  <c r="Q121" i="16"/>
  <c r="R121" i="16"/>
  <c r="S372" i="16"/>
  <c r="Q97" i="16"/>
  <c r="S459" i="16"/>
  <c r="R459" i="16"/>
  <c r="R183" i="16"/>
  <c r="R348" i="16"/>
  <c r="R551" i="16"/>
  <c r="R362" i="16"/>
  <c r="R462" i="16"/>
  <c r="R208" i="16"/>
  <c r="Q497" i="16"/>
  <c r="S85" i="16"/>
  <c r="Q114" i="16"/>
  <c r="Q500" i="16"/>
  <c r="U321" i="16"/>
  <c r="Q321" i="16"/>
  <c r="U32" i="16"/>
  <c r="Q21" i="16"/>
  <c r="T59" i="16"/>
  <c r="R59" i="16"/>
  <c r="S59" i="16"/>
  <c r="T312" i="16"/>
  <c r="R312" i="16"/>
  <c r="Q312" i="16"/>
  <c r="T489" i="16"/>
  <c r="R489" i="16"/>
  <c r="S489" i="16"/>
  <c r="T518" i="16"/>
  <c r="R518" i="16"/>
  <c r="S518" i="16"/>
  <c r="Q518" i="16"/>
  <c r="T256" i="16"/>
  <c r="R256" i="16"/>
  <c r="S256" i="16"/>
  <c r="T549" i="16"/>
  <c r="R549" i="16"/>
  <c r="Q549" i="16"/>
  <c r="T76" i="16"/>
  <c r="R76" i="16"/>
  <c r="S76" i="16"/>
  <c r="T322" i="16"/>
  <c r="R322" i="16"/>
  <c r="S322" i="16"/>
  <c r="Q322" i="16"/>
  <c r="T553" i="16"/>
  <c r="R553" i="16"/>
  <c r="S553" i="16"/>
  <c r="T260" i="16"/>
  <c r="R260" i="16"/>
  <c r="Q260" i="16"/>
  <c r="T28" i="16"/>
  <c r="R28" i="16"/>
  <c r="S28" i="16"/>
  <c r="R14" i="16"/>
  <c r="T14" i="16"/>
  <c r="S14" i="16"/>
  <c r="Q14" i="16"/>
  <c r="T519" i="16"/>
  <c r="R519" i="16"/>
  <c r="S519" i="16"/>
  <c r="T23" i="16"/>
  <c r="R23" i="16"/>
  <c r="Q23" i="16"/>
  <c r="T376" i="16"/>
  <c r="R376" i="16"/>
  <c r="S376" i="16"/>
  <c r="T135" i="16"/>
  <c r="R135" i="16"/>
  <c r="S135" i="16"/>
  <c r="Q135" i="16"/>
  <c r="T547" i="16"/>
  <c r="S547" i="16"/>
  <c r="R547" i="16"/>
  <c r="T60" i="16"/>
  <c r="S60" i="16"/>
  <c r="R60" i="16"/>
  <c r="Q60" i="16"/>
  <c r="T130" i="16"/>
  <c r="R130" i="16"/>
  <c r="S130" i="16"/>
  <c r="T190" i="16"/>
  <c r="S190" i="16"/>
  <c r="R190" i="16"/>
  <c r="Q190" i="16"/>
  <c r="T104" i="16"/>
  <c r="S104" i="16"/>
  <c r="R104" i="16"/>
  <c r="T324" i="16"/>
  <c r="S324" i="16"/>
  <c r="R324" i="16"/>
  <c r="Q324" i="16"/>
  <c r="T33" i="16"/>
  <c r="S33" i="16"/>
  <c r="R33" i="16"/>
  <c r="T319" i="16"/>
  <c r="S319" i="16"/>
  <c r="R319" i="16"/>
  <c r="Q319" i="16"/>
  <c r="T509" i="16"/>
  <c r="S509" i="16"/>
  <c r="R509" i="16"/>
  <c r="T285" i="16"/>
  <c r="S285" i="16"/>
  <c r="R285" i="16"/>
  <c r="Q285" i="16"/>
  <c r="T406" i="16"/>
  <c r="S406" i="16"/>
  <c r="R406" i="16"/>
  <c r="S212" i="16"/>
  <c r="T212" i="16"/>
  <c r="R212" i="16"/>
  <c r="Q212" i="16"/>
  <c r="T381" i="16"/>
  <c r="S381" i="16"/>
  <c r="R381" i="16"/>
  <c r="T386" i="16"/>
  <c r="S386" i="16"/>
  <c r="R386" i="16"/>
  <c r="Q386" i="16"/>
  <c r="T397" i="16"/>
  <c r="S397" i="16"/>
  <c r="Q397" i="16"/>
  <c r="R397" i="16"/>
  <c r="T340" i="16"/>
  <c r="S340" i="16"/>
  <c r="R340" i="16"/>
  <c r="Q340" i="16"/>
  <c r="T403" i="16"/>
  <c r="S403" i="16"/>
  <c r="R403" i="16"/>
  <c r="T144" i="16"/>
  <c r="S144" i="16"/>
  <c r="Q144" i="16"/>
  <c r="R144" i="16"/>
  <c r="S274" i="16"/>
  <c r="T274" i="16"/>
  <c r="R274" i="16"/>
  <c r="Q274" i="16"/>
  <c r="T254" i="16"/>
  <c r="S254" i="16"/>
  <c r="R254" i="16"/>
  <c r="Q254" i="16"/>
  <c r="T471" i="16"/>
  <c r="S471" i="16"/>
  <c r="R471" i="16"/>
  <c r="Q471" i="16"/>
  <c r="T441" i="16"/>
  <c r="S441" i="16"/>
  <c r="Q441" i="16"/>
  <c r="R441" i="16"/>
  <c r="T438" i="16"/>
  <c r="S438" i="16"/>
  <c r="R438" i="16"/>
  <c r="T501" i="16"/>
  <c r="S501" i="16"/>
  <c r="R501" i="16"/>
  <c r="Q501" i="16"/>
  <c r="T160" i="16"/>
  <c r="S160" i="16"/>
  <c r="R160" i="16"/>
  <c r="T433" i="16"/>
  <c r="S433" i="16"/>
  <c r="Q433" i="16"/>
  <c r="R433" i="16"/>
  <c r="S401" i="16"/>
  <c r="T401" i="16"/>
  <c r="R401" i="16"/>
  <c r="Q401" i="16"/>
  <c r="T112" i="16"/>
  <c r="S112" i="16"/>
  <c r="R112" i="16"/>
  <c r="Q112" i="16"/>
  <c r="T43" i="16"/>
  <c r="S43" i="16"/>
  <c r="R43" i="16"/>
  <c r="Q43" i="16"/>
  <c r="T53" i="16"/>
  <c r="S53" i="16"/>
  <c r="Q53" i="16"/>
  <c r="R53" i="16"/>
  <c r="T226" i="16"/>
  <c r="S226" i="16"/>
  <c r="Q226" i="16"/>
  <c r="R226" i="16"/>
  <c r="T109" i="16"/>
  <c r="S109" i="16"/>
  <c r="Q109" i="16"/>
  <c r="R109" i="16"/>
  <c r="T365" i="16"/>
  <c r="S365" i="16"/>
  <c r="Q365" i="16"/>
  <c r="R365" i="16"/>
  <c r="T468" i="16"/>
  <c r="S468" i="16"/>
  <c r="Q468" i="16"/>
  <c r="R468" i="16"/>
  <c r="T554" i="16"/>
  <c r="S554" i="16"/>
  <c r="Q554" i="16"/>
  <c r="R554" i="16"/>
  <c r="T105" i="16"/>
  <c r="S105" i="16"/>
  <c r="Q105" i="16"/>
  <c r="R105" i="16"/>
  <c r="T490" i="16"/>
  <c r="S490" i="16"/>
  <c r="Q490" i="16"/>
  <c r="R490" i="16"/>
  <c r="T299" i="16"/>
  <c r="S299" i="16"/>
  <c r="Q299" i="16"/>
  <c r="R299" i="16"/>
  <c r="T68" i="16"/>
  <c r="S68" i="16"/>
  <c r="Q68" i="16"/>
  <c r="R68" i="16"/>
  <c r="T320" i="16"/>
  <c r="S320" i="16"/>
  <c r="Q320" i="16"/>
  <c r="R320" i="16"/>
  <c r="T279" i="16"/>
  <c r="S279" i="16"/>
  <c r="Q279" i="16"/>
  <c r="R279" i="16"/>
  <c r="S336" i="16"/>
  <c r="Q336" i="16"/>
  <c r="R336" i="16"/>
  <c r="T336" i="16"/>
  <c r="T173" i="16"/>
  <c r="S173" i="16"/>
  <c r="Q173" i="16"/>
  <c r="R173" i="16"/>
  <c r="T262" i="16"/>
  <c r="S262" i="16"/>
  <c r="Q262" i="16"/>
  <c r="R262" i="16"/>
  <c r="T172" i="16"/>
  <c r="S172" i="16"/>
  <c r="Q172" i="16"/>
  <c r="R172" i="16"/>
  <c r="T196" i="16"/>
  <c r="S196" i="16"/>
  <c r="Q196" i="16"/>
  <c r="R196" i="16"/>
  <c r="T308" i="16"/>
  <c r="S308" i="16"/>
  <c r="Q308" i="16"/>
  <c r="R308" i="16"/>
  <c r="T369" i="16"/>
  <c r="S369" i="16"/>
  <c r="Q369" i="16"/>
  <c r="R369" i="16"/>
  <c r="T3" i="16"/>
  <c r="S3" i="16"/>
  <c r="Q3" i="16"/>
  <c r="R3" i="16"/>
  <c r="S391" i="16"/>
  <c r="T391" i="16"/>
  <c r="Q391" i="16"/>
  <c r="R391" i="16"/>
  <c r="T36" i="16"/>
  <c r="S36" i="16"/>
  <c r="Q36" i="16"/>
  <c r="R36" i="16"/>
  <c r="T4" i="16"/>
  <c r="S4" i="16"/>
  <c r="Q4" i="16"/>
  <c r="R4" i="16"/>
  <c r="T67" i="16"/>
  <c r="S67" i="16"/>
  <c r="Q67" i="16"/>
  <c r="R67" i="16"/>
  <c r="T215" i="16"/>
  <c r="S215" i="16"/>
  <c r="Q215" i="16"/>
  <c r="R215" i="16"/>
  <c r="T447" i="16"/>
  <c r="S447" i="16"/>
  <c r="Q447" i="16"/>
  <c r="R447" i="16"/>
  <c r="T434" i="16"/>
  <c r="S434" i="16"/>
  <c r="Q434" i="16"/>
  <c r="R434" i="16"/>
  <c r="T390" i="16"/>
  <c r="S390" i="16"/>
  <c r="Q390" i="16"/>
  <c r="R390" i="16"/>
  <c r="S24" i="16"/>
  <c r="Q24" i="16"/>
  <c r="R24" i="16"/>
  <c r="T24" i="16"/>
  <c r="T396" i="16"/>
  <c r="S396" i="16"/>
  <c r="Q396" i="16"/>
  <c r="R396" i="16"/>
  <c r="T482" i="16"/>
  <c r="S482" i="16"/>
  <c r="Q482" i="16"/>
  <c r="R482" i="16"/>
  <c r="T326" i="16"/>
  <c r="S326" i="16"/>
  <c r="Q326" i="16"/>
  <c r="R326" i="16"/>
  <c r="T269" i="16"/>
  <c r="S269" i="16"/>
  <c r="Q269" i="16"/>
  <c r="R269" i="16"/>
  <c r="T149" i="16"/>
  <c r="S149" i="16"/>
  <c r="Q149" i="16"/>
  <c r="R149" i="16"/>
  <c r="T72" i="16"/>
  <c r="S72" i="16"/>
  <c r="Q72" i="16"/>
  <c r="R72" i="16"/>
  <c r="T290" i="16"/>
  <c r="S290" i="16"/>
  <c r="Q290" i="16"/>
  <c r="R290" i="16"/>
  <c r="T505" i="16"/>
  <c r="S505" i="16"/>
  <c r="Q505" i="16"/>
  <c r="R505" i="16"/>
  <c r="T431" i="16"/>
  <c r="S431" i="16"/>
  <c r="Q431" i="16"/>
  <c r="R431" i="16"/>
  <c r="Q489" i="16"/>
  <c r="Q76" i="16"/>
  <c r="Q28" i="16"/>
  <c r="Q376" i="16"/>
  <c r="Q130" i="16"/>
  <c r="Q33" i="16"/>
  <c r="Q406" i="16"/>
  <c r="Q160" i="16"/>
  <c r="S549" i="16"/>
  <c r="T384" i="16"/>
  <c r="U312" i="16"/>
  <c r="U260" i="16"/>
  <c r="U324" i="16"/>
  <c r="U262" i="16"/>
  <c r="U72" i="16"/>
  <c r="R255" i="16"/>
  <c r="R276" i="16"/>
  <c r="R453" i="16"/>
  <c r="R368" i="16"/>
  <c r="S260" i="16"/>
  <c r="Q59" i="16"/>
  <c r="Q256" i="16"/>
  <c r="Q553" i="16"/>
  <c r="Q519" i="16"/>
  <c r="Q547" i="16"/>
  <c r="Q104" i="16"/>
  <c r="Q509" i="16"/>
  <c r="Q381" i="16"/>
  <c r="Q403" i="16"/>
  <c r="S23" i="16"/>
  <c r="T209" i="16"/>
  <c r="S209" i="16"/>
  <c r="Q209" i="16"/>
  <c r="R209" i="16"/>
  <c r="T461" i="16"/>
  <c r="S461" i="16"/>
  <c r="Q461" i="16"/>
  <c r="R461" i="16"/>
  <c r="T526" i="16"/>
  <c r="S526" i="16"/>
  <c r="Q526" i="16"/>
  <c r="R526" i="16"/>
  <c r="T483" i="16"/>
  <c r="S483" i="16"/>
  <c r="Q483" i="16"/>
  <c r="R483" i="16"/>
  <c r="T292" i="16"/>
  <c r="S292" i="16"/>
  <c r="Q292" i="16"/>
  <c r="R292" i="16"/>
  <c r="T432" i="16"/>
  <c r="S432" i="16"/>
  <c r="Q432" i="16"/>
  <c r="R432" i="16"/>
  <c r="T529" i="16"/>
  <c r="S529" i="16"/>
  <c r="Q529" i="16"/>
  <c r="R529" i="16"/>
  <c r="T218" i="16"/>
  <c r="S218" i="16"/>
  <c r="Q218" i="16"/>
  <c r="R218" i="16"/>
  <c r="T464" i="16"/>
  <c r="S464" i="16"/>
  <c r="Q464" i="16"/>
  <c r="R464" i="16"/>
  <c r="T552" i="16"/>
  <c r="S552" i="16"/>
  <c r="Q552" i="16"/>
  <c r="R552" i="16"/>
  <c r="T407" i="16"/>
  <c r="S407" i="16"/>
  <c r="Q407" i="16"/>
  <c r="R407" i="16"/>
  <c r="T119" i="16"/>
  <c r="S119" i="16"/>
  <c r="Q119" i="16"/>
  <c r="R119" i="16"/>
  <c r="T116" i="16"/>
  <c r="S116" i="16"/>
  <c r="Q116" i="16"/>
  <c r="R116" i="16"/>
  <c r="T302" i="16"/>
  <c r="S302" i="16"/>
  <c r="Q302" i="16"/>
  <c r="R302" i="16"/>
  <c r="T323" i="16"/>
  <c r="S323" i="16"/>
  <c r="Q323" i="16"/>
  <c r="R323" i="16"/>
  <c r="T382" i="16"/>
  <c r="S382" i="16"/>
  <c r="Q382" i="16"/>
  <c r="R382" i="16"/>
  <c r="T41" i="16"/>
  <c r="S41" i="16"/>
  <c r="Q41" i="16"/>
  <c r="R41" i="16"/>
  <c r="T20" i="16"/>
  <c r="S20" i="16"/>
  <c r="Q20" i="16"/>
  <c r="R20" i="16"/>
  <c r="T329" i="16"/>
  <c r="S329" i="16"/>
  <c r="Q329" i="16"/>
  <c r="R329" i="16"/>
  <c r="T449" i="16"/>
  <c r="S449" i="16"/>
  <c r="Q449" i="16"/>
  <c r="R449" i="16"/>
  <c r="T399" i="16"/>
  <c r="S399" i="16"/>
  <c r="Q399" i="16"/>
  <c r="R399" i="16"/>
  <c r="T480" i="16"/>
  <c r="S480" i="16"/>
  <c r="Q480" i="16"/>
  <c r="R480" i="16"/>
  <c r="T16" i="16"/>
  <c r="S16" i="16"/>
  <c r="Q16" i="16"/>
  <c r="R16" i="16"/>
  <c r="T25" i="16"/>
  <c r="S25" i="16"/>
  <c r="Q25" i="16"/>
  <c r="R25" i="16"/>
  <c r="T120" i="16"/>
  <c r="S120" i="16"/>
  <c r="Q120" i="16"/>
  <c r="R120" i="16"/>
  <c r="T125" i="16"/>
  <c r="S125" i="16"/>
  <c r="Q125" i="16"/>
  <c r="R125" i="16"/>
  <c r="T513" i="16"/>
  <c r="S513" i="16"/>
  <c r="Q513" i="16"/>
  <c r="R513" i="16"/>
  <c r="T338" i="16"/>
  <c r="S338" i="16"/>
  <c r="Q338" i="16"/>
  <c r="R338" i="16"/>
  <c r="T81" i="16"/>
  <c r="S81" i="16"/>
  <c r="Q81" i="16"/>
  <c r="R81" i="16"/>
  <c r="T544" i="16"/>
  <c r="S544" i="16"/>
  <c r="Q544" i="16"/>
  <c r="R544" i="16"/>
  <c r="T263" i="16"/>
  <c r="S263" i="16"/>
  <c r="Q263" i="16"/>
  <c r="R263" i="16"/>
  <c r="T259" i="16"/>
  <c r="S259" i="16"/>
  <c r="Q259" i="16"/>
  <c r="R259" i="16"/>
  <c r="T44" i="16"/>
  <c r="S44" i="16"/>
  <c r="Q44" i="16"/>
  <c r="R44" i="16"/>
  <c r="T113" i="16"/>
  <c r="S113" i="16"/>
  <c r="Q113" i="16"/>
  <c r="R113" i="16"/>
  <c r="T395" i="16"/>
  <c r="S395" i="16"/>
  <c r="Q395" i="16"/>
  <c r="R395" i="16"/>
  <c r="T383" i="16"/>
  <c r="S383" i="16"/>
  <c r="Q383" i="16"/>
  <c r="R383" i="16"/>
  <c r="T54" i="16"/>
  <c r="S54" i="16"/>
  <c r="Q54" i="16"/>
  <c r="R54" i="16"/>
  <c r="T283" i="16"/>
  <c r="S283" i="16"/>
  <c r="Q283" i="16"/>
  <c r="R283" i="16"/>
  <c r="T8" i="16"/>
  <c r="S8" i="16"/>
  <c r="Q8" i="16"/>
  <c r="R8" i="16"/>
  <c r="T91" i="16"/>
  <c r="S91" i="16"/>
  <c r="Q91" i="16"/>
  <c r="R91" i="16"/>
  <c r="T355" i="16"/>
  <c r="S355" i="16"/>
  <c r="Q355" i="16"/>
  <c r="R355" i="16"/>
  <c r="T426" i="16"/>
  <c r="S426" i="16"/>
  <c r="Q426" i="16"/>
  <c r="R426" i="16"/>
  <c r="T115" i="16"/>
  <c r="S115" i="16"/>
  <c r="Q115" i="16"/>
  <c r="R115" i="16"/>
  <c r="T408" i="16"/>
  <c r="S408" i="16"/>
  <c r="Q408" i="16"/>
  <c r="R408" i="16"/>
  <c r="T515" i="16"/>
  <c r="S515" i="16"/>
  <c r="Q515" i="16"/>
  <c r="R515" i="16"/>
  <c r="T317" i="16"/>
  <c r="Q317" i="16"/>
  <c r="S317" i="16"/>
  <c r="T92" i="16"/>
  <c r="Q92" i="16"/>
  <c r="S92" i="16"/>
  <c r="R75" i="16"/>
  <c r="R457" i="16"/>
  <c r="R280" i="16"/>
  <c r="R317" i="16"/>
  <c r="T393" i="16"/>
  <c r="S393" i="16"/>
  <c r="Q393" i="16"/>
  <c r="T61" i="16"/>
  <c r="S61" i="16"/>
  <c r="Q61" i="16"/>
  <c r="T275" i="16"/>
  <c r="S275" i="16"/>
  <c r="Q275" i="16"/>
  <c r="T96" i="16"/>
  <c r="S96" i="16"/>
  <c r="Q96" i="16"/>
  <c r="T562" i="16"/>
  <c r="S562" i="16"/>
  <c r="Q562" i="16"/>
  <c r="T273" i="16"/>
  <c r="S273" i="16"/>
  <c r="Q273" i="16"/>
  <c r="T472" i="16"/>
  <c r="S472" i="16"/>
  <c r="Q472" i="16"/>
  <c r="T213" i="16"/>
  <c r="S213" i="16"/>
  <c r="Q213" i="16"/>
  <c r="T217" i="16"/>
  <c r="S217" i="16"/>
  <c r="Q217" i="16"/>
  <c r="T466" i="16"/>
  <c r="S466" i="16"/>
  <c r="Q466" i="16"/>
  <c r="T75" i="16"/>
  <c r="S75" i="16"/>
  <c r="Q75" i="16"/>
  <c r="T528" i="16"/>
  <c r="S528" i="16"/>
  <c r="Q528" i="16"/>
  <c r="T205" i="16"/>
  <c r="S205" i="16"/>
  <c r="Q205" i="16"/>
  <c r="T155" i="16"/>
  <c r="S155" i="16"/>
  <c r="Q155" i="16"/>
  <c r="T457" i="16"/>
  <c r="Q457" i="16"/>
  <c r="T451" i="16"/>
  <c r="S451" i="16"/>
  <c r="Q451" i="16"/>
  <c r="T280" i="16"/>
  <c r="Q280" i="16"/>
  <c r="S280" i="16"/>
  <c r="T211" i="16"/>
  <c r="S211" i="16"/>
  <c r="Q211" i="16"/>
  <c r="T163" i="16"/>
  <c r="Q163" i="16"/>
  <c r="S163" i="16"/>
  <c r="T207" i="16"/>
  <c r="S207" i="16"/>
  <c r="Q207" i="16"/>
  <c r="T556" i="16"/>
  <c r="Q556" i="16"/>
  <c r="S556" i="16"/>
  <c r="T437" i="16"/>
  <c r="Q437" i="16"/>
  <c r="S437" i="16"/>
  <c r="T475" i="16"/>
  <c r="Q475" i="16"/>
  <c r="S475" i="16"/>
  <c r="Q238" i="16"/>
  <c r="T238" i="16"/>
  <c r="S238" i="16"/>
  <c r="T255" i="16"/>
  <c r="Q255" i="16"/>
  <c r="S255" i="16"/>
  <c r="T230" i="16"/>
  <c r="Q230" i="16"/>
  <c r="S230" i="16"/>
  <c r="T165" i="16"/>
  <c r="Q165" i="16"/>
  <c r="S165" i="16"/>
  <c r="T181" i="16"/>
  <c r="Q181" i="16"/>
  <c r="S181" i="16"/>
  <c r="T420" i="16"/>
  <c r="Q420" i="16"/>
  <c r="S420" i="16"/>
  <c r="T557" i="16"/>
  <c r="Q557" i="16"/>
  <c r="S557" i="16"/>
  <c r="T175" i="16"/>
  <c r="Q175" i="16"/>
  <c r="S175" i="16"/>
  <c r="Q384" i="16"/>
  <c r="S384" i="16"/>
  <c r="T276" i="16"/>
  <c r="Q276" i="16"/>
  <c r="S276" i="16"/>
  <c r="T537" i="16"/>
  <c r="Q537" i="16"/>
  <c r="S537" i="16"/>
  <c r="T48" i="16"/>
  <c r="Q48" i="16"/>
  <c r="S48" i="16"/>
  <c r="T210" i="16"/>
  <c r="Q210" i="16"/>
  <c r="S210" i="16"/>
  <c r="T454" i="16"/>
  <c r="Q454" i="16"/>
  <c r="S454" i="16"/>
  <c r="T170" i="16"/>
  <c r="Q170" i="16"/>
  <c r="S170" i="16"/>
  <c r="T222" i="16"/>
  <c r="Q222" i="16"/>
  <c r="S222" i="16"/>
  <c r="T427" i="16"/>
  <c r="Q427" i="16"/>
  <c r="S427" i="16"/>
  <c r="T453" i="16"/>
  <c r="Q453" i="16"/>
  <c r="S453" i="16"/>
  <c r="U453" i="16"/>
  <c r="T422" i="16"/>
  <c r="Q422" i="16"/>
  <c r="S422" i="16"/>
  <c r="T156" i="16"/>
  <c r="Q156" i="16"/>
  <c r="S156" i="16"/>
  <c r="T327" i="16"/>
  <c r="Q327" i="16"/>
  <c r="S327" i="16"/>
  <c r="T368" i="16"/>
  <c r="Q368" i="16"/>
  <c r="S368" i="16"/>
  <c r="U368" i="16"/>
  <c r="T151" i="16"/>
  <c r="S151" i="16"/>
  <c r="Q151" i="16"/>
  <c r="R151" i="16"/>
  <c r="T88" i="16"/>
  <c r="R88" i="16"/>
  <c r="S88" i="16"/>
  <c r="T158" i="16"/>
  <c r="R158" i="16"/>
  <c r="Q158" i="16"/>
  <c r="T200" i="16"/>
  <c r="R200" i="16"/>
  <c r="S200" i="16"/>
  <c r="T295" i="16"/>
  <c r="R295" i="16"/>
  <c r="S295" i="16"/>
  <c r="Q295" i="16"/>
  <c r="T236" i="16"/>
  <c r="R236" i="16"/>
  <c r="S236" i="16"/>
  <c r="T301" i="16"/>
  <c r="R301" i="16"/>
  <c r="S301" i="16"/>
  <c r="T545" i="16"/>
  <c r="R545" i="16"/>
  <c r="S545" i="16"/>
  <c r="Q545" i="16"/>
  <c r="T198" i="16"/>
  <c r="R198" i="16"/>
  <c r="Q198" i="16"/>
  <c r="T171" i="16"/>
  <c r="R171" i="16"/>
  <c r="S171" i="16"/>
  <c r="T337" i="16"/>
  <c r="R337" i="16"/>
  <c r="S337" i="16"/>
  <c r="Q337" i="16"/>
  <c r="T563" i="16"/>
  <c r="S563" i="16"/>
  <c r="Q563" i="16"/>
  <c r="T142" i="16"/>
  <c r="S142" i="16"/>
  <c r="Q142" i="16"/>
  <c r="T183" i="16"/>
  <c r="S183" i="16"/>
  <c r="Q183" i="16"/>
  <c r="T118" i="16"/>
  <c r="S118" i="16"/>
  <c r="Q118" i="16"/>
  <c r="T82" i="16"/>
  <c r="S82" i="16"/>
  <c r="Q82" i="16"/>
  <c r="S89" i="16"/>
  <c r="Q89" i="16"/>
  <c r="T436" i="16"/>
  <c r="S436" i="16"/>
  <c r="Q436" i="16"/>
  <c r="T398" i="16"/>
  <c r="S398" i="16"/>
  <c r="U398" i="16"/>
  <c r="Q398" i="16"/>
  <c r="T12" i="16"/>
  <c r="S12" i="16"/>
  <c r="Q12" i="16"/>
  <c r="T446" i="16"/>
  <c r="S446" i="16"/>
  <c r="U446" i="16"/>
  <c r="Q446" i="16"/>
  <c r="T51" i="16"/>
  <c r="S51" i="16"/>
  <c r="Q51" i="16"/>
  <c r="T140" i="16"/>
  <c r="S140" i="16"/>
  <c r="U140" i="16"/>
  <c r="Q140" i="16"/>
  <c r="T261" i="16"/>
  <c r="S261" i="16"/>
  <c r="Q261" i="16"/>
  <c r="T296" i="16"/>
  <c r="S296" i="16"/>
  <c r="U296" i="16"/>
  <c r="Q296" i="16"/>
  <c r="T560" i="16"/>
  <c r="U560" i="16"/>
  <c r="S560" i="16"/>
  <c r="Q560" i="16"/>
  <c r="T162" i="16"/>
  <c r="S162" i="16"/>
  <c r="Q162" i="16"/>
  <c r="T367" i="16"/>
  <c r="U367" i="16"/>
  <c r="S367" i="16"/>
  <c r="Q367" i="16"/>
  <c r="T272" i="16"/>
  <c r="S272" i="16"/>
  <c r="U272" i="16"/>
  <c r="Q272" i="16"/>
  <c r="T348" i="16"/>
  <c r="S348" i="16"/>
  <c r="Q348" i="16"/>
  <c r="T243" i="16"/>
  <c r="S243" i="16"/>
  <c r="Q243" i="16"/>
  <c r="T332" i="16"/>
  <c r="S332" i="16"/>
  <c r="Q332" i="16"/>
  <c r="T169" i="16"/>
  <c r="S169" i="16"/>
  <c r="U169" i="16"/>
  <c r="Q169" i="16"/>
  <c r="T536" i="16"/>
  <c r="S536" i="16"/>
  <c r="Q536" i="16"/>
  <c r="T13" i="16"/>
  <c r="S13" i="16"/>
  <c r="Q13" i="16"/>
  <c r="T531" i="16"/>
  <c r="S531" i="16"/>
  <c r="Q531" i="16"/>
  <c r="T178" i="16"/>
  <c r="S178" i="16"/>
  <c r="U178" i="16"/>
  <c r="Q178" i="16"/>
  <c r="T346" i="16"/>
  <c r="S346" i="16"/>
  <c r="Q346" i="16"/>
  <c r="T512" i="16"/>
  <c r="S512" i="16"/>
  <c r="U512" i="16"/>
  <c r="Q512" i="16"/>
  <c r="T58" i="16"/>
  <c r="U58" i="16"/>
  <c r="S58" i="16"/>
  <c r="Q58" i="16"/>
  <c r="T494" i="16"/>
  <c r="U494" i="16"/>
  <c r="Q494" i="16"/>
  <c r="T307" i="16"/>
  <c r="S307" i="16"/>
  <c r="Q307" i="16"/>
  <c r="T542" i="16"/>
  <c r="S542" i="16"/>
  <c r="Q542" i="16"/>
  <c r="T141" i="16"/>
  <c r="Q141" i="16"/>
  <c r="T56" i="16"/>
  <c r="S56" i="16"/>
  <c r="U56" i="16"/>
  <c r="Q56" i="16"/>
  <c r="T551" i="16"/>
  <c r="Q551" i="16"/>
  <c r="T478" i="16"/>
  <c r="S478" i="16"/>
  <c r="Q478" i="16"/>
  <c r="T487" i="16"/>
  <c r="S487" i="16"/>
  <c r="U487" i="16"/>
  <c r="Q487" i="16"/>
  <c r="T55" i="16"/>
  <c r="Q55" i="16"/>
  <c r="T29" i="16"/>
  <c r="S29" i="16"/>
  <c r="Q29" i="16"/>
  <c r="T85" i="16"/>
  <c r="Q85" i="16"/>
  <c r="T315" i="16"/>
  <c r="S315" i="16"/>
  <c r="U315" i="16"/>
  <c r="Q315" i="16"/>
  <c r="T166" i="16"/>
  <c r="Q166" i="16"/>
  <c r="T251" i="16"/>
  <c r="S251" i="16"/>
  <c r="U251" i="16"/>
  <c r="T206" i="16"/>
  <c r="Q206" i="16"/>
  <c r="T57" i="16"/>
  <c r="S57" i="16"/>
  <c r="U57" i="16"/>
  <c r="T530" i="16"/>
  <c r="Q530" i="16"/>
  <c r="T450" i="16"/>
  <c r="S450" i="16"/>
  <c r="T415" i="16"/>
  <c r="Q415" i="16"/>
  <c r="T364" i="16"/>
  <c r="S364" i="16"/>
  <c r="T362" i="16"/>
  <c r="Q362" i="16"/>
  <c r="T129" i="16"/>
  <c r="S129" i="16"/>
  <c r="T430" i="16"/>
  <c r="Q430" i="16"/>
  <c r="T110" i="16"/>
  <c r="S110" i="16"/>
  <c r="T375" i="16"/>
  <c r="U375" i="16"/>
  <c r="Q375" i="16"/>
  <c r="T481" i="16"/>
  <c r="S481" i="16"/>
  <c r="T410" i="16"/>
  <c r="Q410" i="16"/>
  <c r="T197" i="16"/>
  <c r="S197" i="16"/>
  <c r="U197" i="16"/>
  <c r="T50" i="16"/>
  <c r="Q50" i="16"/>
  <c r="T349" i="16"/>
  <c r="S349" i="16"/>
  <c r="T267" i="16"/>
  <c r="U267" i="16"/>
  <c r="T195" i="16"/>
  <c r="S195" i="16"/>
  <c r="T245" i="16"/>
  <c r="U245" i="16"/>
  <c r="T235" i="16"/>
  <c r="T93" i="16"/>
  <c r="S93" i="16"/>
  <c r="U93" i="16"/>
  <c r="T462" i="16"/>
  <c r="T139" i="16"/>
  <c r="S139" i="16"/>
  <c r="T86" i="16"/>
  <c r="T203" i="16"/>
  <c r="S203" i="16"/>
  <c r="U203" i="16"/>
  <c r="T289" i="16"/>
  <c r="T204" i="16"/>
  <c r="S204" i="16"/>
  <c r="T497" i="16"/>
  <c r="U497" i="16"/>
  <c r="T347" i="16"/>
  <c r="S347" i="16"/>
  <c r="U347" i="16"/>
  <c r="T510" i="16"/>
  <c r="U510" i="16"/>
  <c r="T477" i="16"/>
  <c r="S477" i="16"/>
  <c r="U477" i="16"/>
  <c r="T229" i="16"/>
  <c r="U229" i="16"/>
  <c r="T400" i="16"/>
  <c r="S400" i="16"/>
  <c r="T234" i="16"/>
  <c r="T84" i="16"/>
  <c r="S84" i="16"/>
  <c r="T22" i="16"/>
  <c r="T219" i="16"/>
  <c r="S219" i="16"/>
  <c r="U219" i="16"/>
  <c r="T208" i="16"/>
  <c r="U208" i="16"/>
  <c r="T199" i="16"/>
  <c r="S199" i="16"/>
  <c r="T456" i="16"/>
  <c r="T287" i="16"/>
  <c r="S287" i="16"/>
  <c r="U287" i="16"/>
  <c r="T506" i="16"/>
  <c r="T343" i="16"/>
  <c r="S343" i="16"/>
  <c r="T107" i="16"/>
  <c r="T334" i="16"/>
  <c r="S334" i="16"/>
  <c r="U334" i="16"/>
  <c r="T174" i="16"/>
  <c r="U174" i="16"/>
  <c r="T335" i="16"/>
  <c r="S335" i="16"/>
  <c r="T121" i="16"/>
  <c r="T291" i="16"/>
  <c r="S291" i="16"/>
  <c r="U291" i="16"/>
  <c r="T372" i="16"/>
  <c r="U372" i="16"/>
  <c r="T97" i="16"/>
  <c r="S97" i="16"/>
  <c r="T459" i="16"/>
  <c r="T496" i="16"/>
  <c r="S496" i="16"/>
  <c r="U496" i="16"/>
  <c r="U563" i="16"/>
  <c r="U63" i="16"/>
  <c r="R142" i="16"/>
  <c r="R118" i="16"/>
  <c r="R89" i="16"/>
  <c r="R398" i="16"/>
  <c r="R446" i="16"/>
  <c r="R140" i="16"/>
  <c r="R296" i="16"/>
  <c r="R162" i="16"/>
  <c r="R272" i="16"/>
  <c r="R243" i="16"/>
  <c r="R169" i="16"/>
  <c r="R13" i="16"/>
  <c r="R178" i="16"/>
  <c r="R512" i="16"/>
  <c r="R494" i="16"/>
  <c r="R542" i="16"/>
  <c r="R56" i="16"/>
  <c r="R478" i="16"/>
  <c r="R487" i="16"/>
  <c r="R29" i="16"/>
  <c r="R315" i="16"/>
  <c r="R251" i="16"/>
  <c r="R57" i="16"/>
  <c r="R450" i="16"/>
  <c r="R364" i="16"/>
  <c r="R129" i="16"/>
  <c r="R110" i="16"/>
  <c r="R481" i="16"/>
  <c r="R197" i="16"/>
  <c r="R349" i="16"/>
  <c r="R195" i="16"/>
  <c r="R93" i="16"/>
  <c r="R139" i="16"/>
  <c r="R203" i="16"/>
  <c r="R204" i="16"/>
  <c r="R347" i="16"/>
  <c r="R477" i="16"/>
  <c r="R400" i="16"/>
  <c r="R84" i="16"/>
  <c r="R219" i="16"/>
  <c r="R199" i="16"/>
  <c r="R287" i="16"/>
  <c r="R343" i="16"/>
  <c r="R334" i="16"/>
  <c r="R335" i="16"/>
  <c r="R291" i="16"/>
  <c r="R97" i="16"/>
  <c r="R496" i="16"/>
  <c r="Q450" i="16"/>
  <c r="Q481" i="16"/>
  <c r="Q195" i="16"/>
  <c r="Q93" i="16"/>
  <c r="Q203" i="16"/>
  <c r="Q347" i="16"/>
  <c r="Q400" i="16"/>
  <c r="Q219" i="16"/>
  <c r="Q287" i="16"/>
  <c r="Q334" i="16"/>
  <c r="Q291" i="16"/>
  <c r="Q496" i="16"/>
  <c r="S551" i="16"/>
  <c r="S166" i="16"/>
  <c r="S362" i="16"/>
  <c r="S50" i="16"/>
  <c r="S462" i="16"/>
  <c r="S510" i="16"/>
  <c r="S208" i="16"/>
  <c r="S174" i="16"/>
  <c r="T252" i="16"/>
  <c r="S252" i="16"/>
  <c r="R252" i="16"/>
  <c r="T99" i="16"/>
  <c r="S99" i="16"/>
  <c r="R99" i="16"/>
  <c r="T168" i="16"/>
  <c r="S168" i="16"/>
  <c r="R168" i="16"/>
  <c r="T404" i="16"/>
  <c r="S404" i="16"/>
  <c r="R404" i="16"/>
  <c r="T152" i="16"/>
  <c r="S152" i="16"/>
  <c r="R152" i="16"/>
  <c r="T231" i="16"/>
  <c r="S231" i="16"/>
  <c r="R231" i="16"/>
  <c r="T486" i="16"/>
  <c r="S486" i="16"/>
  <c r="R486" i="16"/>
  <c r="T416" i="16"/>
  <c r="S416" i="16"/>
  <c r="R416" i="16"/>
  <c r="T132" i="16"/>
  <c r="S132" i="16"/>
  <c r="R132" i="16"/>
  <c r="T325" i="16"/>
  <c r="S325" i="16"/>
  <c r="R325" i="16"/>
  <c r="T38" i="16"/>
  <c r="S38" i="16"/>
  <c r="R38" i="16"/>
  <c r="T228" i="16"/>
  <c r="S228" i="16"/>
  <c r="R228" i="16"/>
  <c r="T69" i="16"/>
  <c r="S69" i="16"/>
  <c r="R69" i="16"/>
  <c r="T146" i="16"/>
  <c r="S146" i="16"/>
  <c r="R146" i="16"/>
  <c r="T114" i="16"/>
  <c r="S114" i="16"/>
  <c r="R114" i="16"/>
  <c r="T26" i="16"/>
  <c r="S26" i="16"/>
  <c r="R26" i="16"/>
  <c r="T201" i="16"/>
  <c r="S201" i="16"/>
  <c r="R201" i="16"/>
  <c r="T370" i="16"/>
  <c r="S370" i="16"/>
  <c r="R370" i="16"/>
  <c r="T102" i="16"/>
  <c r="S102" i="16"/>
  <c r="R102" i="16"/>
  <c r="T473" i="16"/>
  <c r="S473" i="16"/>
  <c r="R473" i="16"/>
  <c r="T247" i="16"/>
  <c r="S247" i="16"/>
  <c r="R247" i="16"/>
  <c r="T288" i="16"/>
  <c r="S288" i="16"/>
  <c r="R288" i="16"/>
  <c r="T133" i="16"/>
  <c r="S133" i="16"/>
  <c r="R133" i="16"/>
  <c r="T460" i="16"/>
  <c r="S460" i="16"/>
  <c r="R460" i="16"/>
  <c r="T242" i="16"/>
  <c r="S242" i="16"/>
  <c r="R242" i="16"/>
  <c r="T138" i="16"/>
  <c r="S138" i="16"/>
  <c r="R138" i="16"/>
  <c r="S523" i="16"/>
  <c r="T523" i="16"/>
  <c r="R523" i="16"/>
  <c r="T507" i="16"/>
  <c r="S507" i="16"/>
  <c r="R507" i="16"/>
  <c r="T500" i="16"/>
  <c r="S500" i="16"/>
  <c r="R500" i="16"/>
  <c r="T265" i="16"/>
  <c r="S265" i="16"/>
  <c r="R265" i="16"/>
  <c r="T558" i="16"/>
  <c r="S558" i="16"/>
  <c r="R558" i="16"/>
  <c r="T385" i="16"/>
  <c r="S385" i="16"/>
  <c r="R385" i="16"/>
  <c r="T377" i="16"/>
  <c r="S377" i="16"/>
  <c r="R377" i="16"/>
  <c r="T281" i="16"/>
  <c r="S281" i="16"/>
  <c r="R281" i="16"/>
  <c r="T463" i="16"/>
  <c r="S463" i="16"/>
  <c r="R463" i="16"/>
  <c r="T143" i="16"/>
  <c r="S143" i="16"/>
  <c r="R143" i="16"/>
  <c r="T136" i="16"/>
  <c r="S136" i="16"/>
  <c r="R136" i="16"/>
  <c r="T187" i="16"/>
  <c r="S187" i="16"/>
  <c r="R187" i="16"/>
  <c r="T271" i="16"/>
  <c r="S271" i="16"/>
  <c r="R271" i="16"/>
  <c r="T428" i="16"/>
  <c r="S428" i="16"/>
  <c r="Q428" i="16"/>
  <c r="R428" i="16"/>
  <c r="T63" i="16"/>
  <c r="S63" i="16"/>
  <c r="R63" i="16"/>
  <c r="S491" i="16"/>
  <c r="Q491" i="16"/>
  <c r="R491" i="16"/>
  <c r="T21" i="16"/>
  <c r="S21" i="16"/>
  <c r="R21" i="16"/>
  <c r="T331" i="16"/>
  <c r="S331" i="16"/>
  <c r="Q331" i="16"/>
  <c r="R331" i="16"/>
  <c r="T357" i="16"/>
  <c r="S357" i="16"/>
  <c r="R357" i="16"/>
  <c r="T359" i="16"/>
  <c r="S359" i="16"/>
  <c r="R359" i="16"/>
  <c r="T49" i="16"/>
  <c r="S49" i="16"/>
  <c r="Q49" i="16"/>
  <c r="R49" i="16"/>
  <c r="T250" i="16"/>
  <c r="S250" i="16"/>
  <c r="R250" i="16"/>
  <c r="T214" i="16"/>
  <c r="S214" i="16"/>
  <c r="Q214" i="16"/>
  <c r="R214" i="16"/>
  <c r="T7" i="16"/>
  <c r="S7" i="16"/>
  <c r="Q7" i="16"/>
  <c r="R7" i="16"/>
  <c r="T321" i="16"/>
  <c r="S321" i="16"/>
  <c r="R321" i="16"/>
  <c r="T443" i="16"/>
  <c r="S443" i="16"/>
  <c r="Q443" i="16"/>
  <c r="R443" i="16"/>
  <c r="T239" i="16"/>
  <c r="S239" i="16"/>
  <c r="R239" i="16"/>
  <c r="T106" i="16"/>
  <c r="S106" i="16"/>
  <c r="Q106" i="16"/>
  <c r="R106" i="16"/>
  <c r="T392" i="16"/>
  <c r="S392" i="16"/>
  <c r="Q392" i="16"/>
  <c r="R392" i="16"/>
  <c r="S493" i="16"/>
  <c r="T493" i="16"/>
  <c r="Q493" i="16"/>
  <c r="R493" i="16"/>
  <c r="T521" i="16"/>
  <c r="S521" i="16"/>
  <c r="Q521" i="16"/>
  <c r="R521" i="16"/>
  <c r="T74" i="16"/>
  <c r="S74" i="16"/>
  <c r="Q74" i="16"/>
  <c r="R74" i="16"/>
  <c r="T444" i="16"/>
  <c r="S444" i="16"/>
  <c r="Q444" i="16"/>
  <c r="R444" i="16"/>
  <c r="T354" i="16"/>
  <c r="S354" i="16"/>
  <c r="Q354" i="16"/>
  <c r="R354" i="16"/>
  <c r="T194" i="16"/>
  <c r="S194" i="16"/>
  <c r="Q194" i="16"/>
  <c r="R194" i="16"/>
  <c r="T328" i="16"/>
  <c r="S328" i="16"/>
  <c r="Q328" i="16"/>
  <c r="R328" i="16"/>
  <c r="T131" i="16"/>
  <c r="S131" i="16"/>
  <c r="Q131" i="16"/>
  <c r="R131" i="16"/>
  <c r="T429" i="16"/>
  <c r="S429" i="16"/>
  <c r="Q429" i="16"/>
  <c r="R429" i="16"/>
  <c r="T504" i="16"/>
  <c r="S504" i="16"/>
  <c r="Q504" i="16"/>
  <c r="R504" i="16"/>
  <c r="T360" i="16"/>
  <c r="S360" i="16"/>
  <c r="Q360" i="16"/>
  <c r="R360" i="16"/>
  <c r="T538" i="16"/>
  <c r="S538" i="16"/>
  <c r="Q538" i="16"/>
  <c r="R538" i="16"/>
  <c r="T35" i="16"/>
  <c r="S35" i="16"/>
  <c r="Q35" i="16"/>
  <c r="R35" i="16"/>
  <c r="T539" i="16"/>
  <c r="S539" i="16"/>
  <c r="Q539" i="16"/>
  <c r="R539" i="16"/>
  <c r="T387" i="16"/>
  <c r="S387" i="16"/>
  <c r="Q387" i="16"/>
  <c r="R387" i="16"/>
  <c r="S409" i="16"/>
  <c r="T409" i="16"/>
  <c r="Q409" i="16"/>
  <c r="R409" i="16"/>
  <c r="T520" i="16"/>
  <c r="S520" i="16"/>
  <c r="Q520" i="16"/>
  <c r="R520" i="16"/>
  <c r="T176" i="16"/>
  <c r="S176" i="16"/>
  <c r="Q176" i="16"/>
  <c r="R176" i="16"/>
  <c r="T351" i="16"/>
  <c r="S351" i="16"/>
  <c r="Q351" i="16"/>
  <c r="R351" i="16"/>
  <c r="T503" i="16"/>
  <c r="S503" i="16"/>
  <c r="Q503" i="16"/>
  <c r="R503" i="16"/>
  <c r="T145" i="16"/>
  <c r="S145" i="16"/>
  <c r="Q145" i="16"/>
  <c r="R145" i="16"/>
  <c r="T541" i="16"/>
  <c r="S541" i="16"/>
  <c r="Q541" i="16"/>
  <c r="R541" i="16"/>
  <c r="T341" i="16"/>
  <c r="S341" i="16"/>
  <c r="Q341" i="16"/>
  <c r="R341" i="16"/>
  <c r="T284" i="16"/>
  <c r="S284" i="16"/>
  <c r="Q284" i="16"/>
  <c r="R284" i="16"/>
  <c r="T294" i="16"/>
  <c r="S294" i="16"/>
  <c r="Q294" i="16"/>
  <c r="R294" i="16"/>
  <c r="T128" i="16"/>
  <c r="S128" i="16"/>
  <c r="Q128" i="16"/>
  <c r="R128" i="16"/>
  <c r="T469" i="16"/>
  <c r="S469" i="16"/>
  <c r="Q469" i="16"/>
  <c r="R469" i="16"/>
  <c r="T32" i="16"/>
  <c r="S32" i="16"/>
  <c r="Q32" i="16"/>
  <c r="R32" i="16"/>
  <c r="T522" i="16"/>
  <c r="S522" i="16"/>
  <c r="Q522" i="16"/>
  <c r="R522" i="16"/>
  <c r="T154" i="16"/>
  <c r="S154" i="16"/>
  <c r="Q154" i="16"/>
  <c r="R154" i="16"/>
  <c r="T543" i="16"/>
  <c r="S543" i="16"/>
  <c r="Q543" i="16"/>
  <c r="R543" i="16"/>
  <c r="S30" i="16"/>
  <c r="T30" i="16"/>
  <c r="Q30" i="16"/>
  <c r="R30" i="16"/>
  <c r="T508" i="16"/>
  <c r="S508" i="16"/>
  <c r="Q508" i="16"/>
  <c r="R508" i="16"/>
  <c r="T19" i="16"/>
  <c r="S19" i="16"/>
  <c r="Q19" i="16"/>
  <c r="R19" i="16"/>
  <c r="T412" i="16"/>
  <c r="S412" i="16"/>
  <c r="Q412" i="16"/>
  <c r="R412" i="16"/>
  <c r="Q252" i="16"/>
  <c r="Q168" i="16"/>
  <c r="Q152" i="16"/>
  <c r="Q416" i="16"/>
  <c r="Q325" i="16"/>
  <c r="Q228" i="16"/>
  <c r="Q146" i="16"/>
  <c r="Q26" i="16"/>
  <c r="Q370" i="16"/>
  <c r="Q473" i="16"/>
  <c r="Q288" i="16"/>
  <c r="Q460" i="16"/>
  <c r="Q138" i="16"/>
  <c r="Q507" i="16"/>
  <c r="Q265" i="16"/>
  <c r="Q558" i="16"/>
  <c r="Q377" i="16"/>
  <c r="Q463" i="16"/>
  <c r="Q136" i="16"/>
  <c r="Q271" i="16"/>
  <c r="Q57" i="16"/>
  <c r="Q359" i="16"/>
  <c r="Q110" i="16"/>
  <c r="Q239" i="16"/>
  <c r="Q245" i="16"/>
  <c r="Q462" i="16"/>
  <c r="Q289" i="16"/>
  <c r="Q510" i="16"/>
  <c r="Q234" i="16"/>
  <c r="Q208" i="16"/>
  <c r="Q506" i="16"/>
  <c r="Q174" i="16"/>
  <c r="Q372" i="16"/>
  <c r="S494" i="16"/>
  <c r="S206" i="16"/>
  <c r="S430" i="16"/>
  <c r="S267" i="16"/>
  <c r="S86" i="16"/>
  <c r="S229" i="16"/>
  <c r="S456" i="16"/>
  <c r="S121" i="16"/>
  <c r="T491" i="16"/>
  <c r="U506" i="16" l="1"/>
  <c r="U415" i="16"/>
  <c r="U243" i="16"/>
  <c r="V243" i="16" s="1"/>
  <c r="U89" i="16"/>
  <c r="V89" i="16" s="1"/>
  <c r="U285" i="16"/>
  <c r="U201" i="16"/>
  <c r="V201" i="16" s="1"/>
  <c r="U252" i="16"/>
  <c r="V252" i="16" s="1"/>
  <c r="U250" i="16"/>
  <c r="V250" i="16" s="1"/>
  <c r="U462" i="16"/>
  <c r="U50" i="16"/>
  <c r="V50" i="16" s="1"/>
  <c r="U55" i="16"/>
  <c r="V55" i="16" s="1"/>
  <c r="U156" i="16"/>
  <c r="V156" i="16" s="1"/>
  <c r="U92" i="16"/>
  <c r="U20" i="16"/>
  <c r="V20" i="16" s="1"/>
  <c r="U41" i="16"/>
  <c r="U382" i="16"/>
  <c r="V382" i="16" s="1"/>
  <c r="U434" i="16"/>
  <c r="U160" i="16"/>
  <c r="V160" i="16" s="1"/>
  <c r="U136" i="16"/>
  <c r="V136" i="16" s="1"/>
  <c r="U129" i="16"/>
  <c r="V129" i="16" s="1"/>
  <c r="U85" i="16"/>
  <c r="U542" i="16"/>
  <c r="V542" i="16" s="1"/>
  <c r="U471" i="16"/>
  <c r="V471" i="16" s="1"/>
  <c r="U549" i="16"/>
  <c r="V549" i="16" s="1"/>
  <c r="U4" i="16"/>
  <c r="V4" i="16" s="1"/>
  <c r="U97" i="16"/>
  <c r="V97" i="16" s="1"/>
  <c r="U343" i="16"/>
  <c r="U556" i="16"/>
  <c r="V556" i="16" s="1"/>
  <c r="U451" i="16"/>
  <c r="V451" i="16" s="1"/>
  <c r="U562" i="16"/>
  <c r="V562" i="16" s="1"/>
  <c r="U408" i="16"/>
  <c r="V408" i="16" s="1"/>
  <c r="U426" i="16"/>
  <c r="V426" i="16" s="1"/>
  <c r="U91" i="16"/>
  <c r="U8" i="16"/>
  <c r="V8" i="16" s="1"/>
  <c r="U259" i="16"/>
  <c r="V259" i="16" s="1"/>
  <c r="U263" i="16"/>
  <c r="V263" i="16" s="1"/>
  <c r="U25" i="16"/>
  <c r="V25" i="16" s="1"/>
  <c r="U16" i="16"/>
  <c r="V16" i="16" s="1"/>
  <c r="U552" i="16"/>
  <c r="V552" i="16" s="1"/>
  <c r="U464" i="16"/>
  <c r="V464" i="16" s="1"/>
  <c r="U218" i="16"/>
  <c r="V218" i="16" s="1"/>
  <c r="U142" i="16"/>
  <c r="V142" i="16" s="1"/>
  <c r="U238" i="16"/>
  <c r="V238" i="16" s="1"/>
  <c r="U457" i="16"/>
  <c r="V457" i="16" s="1"/>
  <c r="U528" i="16"/>
  <c r="V528" i="16" s="1"/>
  <c r="U213" i="16"/>
  <c r="V213" i="16" s="1"/>
  <c r="U432" i="16"/>
  <c r="V432" i="16" s="1"/>
  <c r="U292" i="16"/>
  <c r="V292" i="16" s="1"/>
  <c r="U483" i="16"/>
  <c r="V483" i="16" s="1"/>
  <c r="U526" i="16"/>
  <c r="V526" i="16" s="1"/>
  <c r="U461" i="16"/>
  <c r="V461" i="16" s="1"/>
  <c r="U209" i="16"/>
  <c r="V209" i="16" s="1"/>
  <c r="U128" i="16"/>
  <c r="V128" i="16" s="1"/>
  <c r="U289" i="16"/>
  <c r="V289" i="16" s="1"/>
  <c r="U349" i="16"/>
  <c r="V349" i="16" s="1"/>
  <c r="U530" i="16"/>
  <c r="V530" i="16" s="1"/>
  <c r="U403" i="16"/>
  <c r="V403" i="16" s="1"/>
  <c r="U166" i="16"/>
  <c r="V166" i="16" s="1"/>
  <c r="U29" i="16"/>
  <c r="V29" i="16" s="1"/>
  <c r="U82" i="16"/>
  <c r="V82" i="16" s="1"/>
  <c r="U143" i="16"/>
  <c r="V143" i="16" s="1"/>
  <c r="U14" i="16"/>
  <c r="V14" i="16" s="1"/>
  <c r="U319" i="16"/>
  <c r="V319" i="16" s="1"/>
  <c r="U118" i="16"/>
  <c r="V118" i="16" s="1"/>
  <c r="U22" i="16"/>
  <c r="V22" i="16" s="1"/>
  <c r="U84" i="16"/>
  <c r="V84" i="16" s="1"/>
  <c r="U234" i="16"/>
  <c r="V234" i="16" s="1"/>
  <c r="U400" i="16"/>
  <c r="V400" i="16" s="1"/>
  <c r="U86" i="16"/>
  <c r="V86" i="16" s="1"/>
  <c r="U110" i="16"/>
  <c r="V110" i="16" s="1"/>
  <c r="U362" i="16"/>
  <c r="V362" i="16" s="1"/>
  <c r="U364" i="16"/>
  <c r="V364" i="16" s="1"/>
  <c r="U206" i="16"/>
  <c r="V206" i="16" s="1"/>
  <c r="U478" i="16"/>
  <c r="V478" i="16" s="1"/>
  <c r="U346" i="16"/>
  <c r="V346" i="16" s="1"/>
  <c r="U531" i="16"/>
  <c r="V531" i="16" s="1"/>
  <c r="U536" i="16"/>
  <c r="V536" i="16" s="1"/>
  <c r="U332" i="16"/>
  <c r="V332" i="16" s="1"/>
  <c r="U51" i="16"/>
  <c r="V51" i="16" s="1"/>
  <c r="U12" i="16"/>
  <c r="V12" i="16" s="1"/>
  <c r="U436" i="16"/>
  <c r="V436" i="16" s="1"/>
  <c r="U236" i="16"/>
  <c r="V236" i="16" s="1"/>
  <c r="U158" i="16"/>
  <c r="V158" i="16" s="1"/>
  <c r="U210" i="16"/>
  <c r="V210" i="16" s="1"/>
  <c r="U537" i="16"/>
  <c r="V537" i="16" s="1"/>
  <c r="U557" i="16"/>
  <c r="V557" i="16" s="1"/>
  <c r="U420" i="16"/>
  <c r="V420" i="16" s="1"/>
  <c r="U466" i="16"/>
  <c r="V466" i="16" s="1"/>
  <c r="U393" i="16"/>
  <c r="V393" i="16" s="1"/>
  <c r="U317" i="16"/>
  <c r="V317" i="16" s="1"/>
  <c r="U395" i="16"/>
  <c r="V395" i="16" s="1"/>
  <c r="U513" i="16"/>
  <c r="V513" i="16" s="1"/>
  <c r="U329" i="16"/>
  <c r="V329" i="16" s="1"/>
  <c r="U407" i="16"/>
  <c r="V407" i="16" s="1"/>
  <c r="U482" i="16"/>
  <c r="V482" i="16" s="1"/>
  <c r="U43" i="16"/>
  <c r="V43" i="16" s="1"/>
  <c r="U386" i="16"/>
  <c r="V386" i="16" s="1"/>
  <c r="U326" i="16"/>
  <c r="V326" i="16" s="1"/>
  <c r="U172" i="16"/>
  <c r="V172" i="16" s="1"/>
  <c r="U554" i="16"/>
  <c r="V554" i="16" s="1"/>
  <c r="U433" i="16"/>
  <c r="V433" i="16" s="1"/>
  <c r="U501" i="16"/>
  <c r="V501" i="16" s="1"/>
  <c r="U254" i="16"/>
  <c r="V254" i="16" s="1"/>
  <c r="U553" i="16"/>
  <c r="V553" i="16" s="1"/>
  <c r="U133" i="16"/>
  <c r="V133" i="16" s="1"/>
  <c r="U508" i="16"/>
  <c r="V508" i="16" s="1"/>
  <c r="U522" i="16"/>
  <c r="V522" i="16" s="1"/>
  <c r="U284" i="16"/>
  <c r="V284" i="16" s="1"/>
  <c r="U503" i="16"/>
  <c r="U35" i="16"/>
  <c r="V35" i="16" s="1"/>
  <c r="U429" i="16"/>
  <c r="V429" i="16" s="1"/>
  <c r="U444" i="16"/>
  <c r="V444" i="16" s="1"/>
  <c r="U443" i="16"/>
  <c r="V443" i="16" s="1"/>
  <c r="U359" i="16"/>
  <c r="V359" i="16" s="1"/>
  <c r="U271" i="16"/>
  <c r="V271" i="16" s="1"/>
  <c r="U523" i="16"/>
  <c r="V523" i="16" s="1"/>
  <c r="U146" i="16"/>
  <c r="V146" i="16" s="1"/>
  <c r="U231" i="16"/>
  <c r="V231" i="16" s="1"/>
  <c r="U505" i="16"/>
  <c r="V505" i="16" s="1"/>
  <c r="U438" i="16"/>
  <c r="V438" i="16" s="1"/>
  <c r="U456" i="16"/>
  <c r="V456" i="16" s="1"/>
  <c r="U199" i="16"/>
  <c r="V199" i="16" s="1"/>
  <c r="U235" i="16"/>
  <c r="V235" i="16" s="1"/>
  <c r="U195" i="16"/>
  <c r="V195" i="16" s="1"/>
  <c r="U410" i="16"/>
  <c r="V410" i="16" s="1"/>
  <c r="U450" i="16"/>
  <c r="V450" i="16" s="1"/>
  <c r="U551" i="16"/>
  <c r="V551" i="16" s="1"/>
  <c r="U171" i="16"/>
  <c r="V171" i="16" s="1"/>
  <c r="U301" i="16"/>
  <c r="V301" i="16" s="1"/>
  <c r="U327" i="16"/>
  <c r="V327" i="16" s="1"/>
  <c r="U222" i="16"/>
  <c r="V222" i="16" s="1"/>
  <c r="U255" i="16"/>
  <c r="V255" i="16" s="1"/>
  <c r="U280" i="16"/>
  <c r="V280" i="16" s="1"/>
  <c r="U283" i="16"/>
  <c r="V283" i="16" s="1"/>
  <c r="U544" i="16"/>
  <c r="V544" i="16" s="1"/>
  <c r="U480" i="16"/>
  <c r="V480" i="16" s="1"/>
  <c r="U323" i="16"/>
  <c r="V323" i="16" s="1"/>
  <c r="U529" i="16"/>
  <c r="V529" i="16" s="1"/>
  <c r="U105" i="16"/>
  <c r="V105" i="16" s="1"/>
  <c r="U290" i="16"/>
  <c r="V290" i="16" s="1"/>
  <c r="U390" i="16"/>
  <c r="V390" i="16" s="1"/>
  <c r="U3" i="16"/>
  <c r="V3" i="16" s="1"/>
  <c r="U279" i="16"/>
  <c r="V279" i="16" s="1"/>
  <c r="U53" i="16"/>
  <c r="V53" i="16" s="1"/>
  <c r="U397" i="16"/>
  <c r="V397" i="16" s="1"/>
  <c r="U33" i="16"/>
  <c r="V33" i="16" s="1"/>
  <c r="U104" i="16"/>
  <c r="V104" i="16" s="1"/>
  <c r="U130" i="16"/>
  <c r="V130" i="16" s="1"/>
  <c r="U547" i="16"/>
  <c r="U28" i="16"/>
  <c r="V28" i="16" s="1"/>
  <c r="U59" i="16"/>
  <c r="V59" i="16" s="1"/>
  <c r="U187" i="16"/>
  <c r="V187" i="16" s="1"/>
  <c r="U486" i="16"/>
  <c r="V486" i="16" s="1"/>
  <c r="U541" i="16"/>
  <c r="V541" i="16" s="1"/>
  <c r="U145" i="16"/>
  <c r="V145" i="16" s="1"/>
  <c r="U538" i="16"/>
  <c r="V538" i="16" s="1"/>
  <c r="U354" i="16"/>
  <c r="V354" i="16" s="1"/>
  <c r="U239" i="16"/>
  <c r="V239" i="16" s="1"/>
  <c r="U214" i="16"/>
  <c r="V214" i="16" s="1"/>
  <c r="U21" i="16"/>
  <c r="V21" i="16" s="1"/>
  <c r="U558" i="16"/>
  <c r="V558" i="16" s="1"/>
  <c r="U507" i="16"/>
  <c r="V507" i="16" s="1"/>
  <c r="U370" i="16"/>
  <c r="V370" i="16" s="1"/>
  <c r="U38" i="16"/>
  <c r="V38" i="16" s="1"/>
  <c r="U416" i="16"/>
  <c r="V416" i="16" s="1"/>
  <c r="U299" i="16"/>
  <c r="V299" i="16" s="1"/>
  <c r="U412" i="16"/>
  <c r="V412" i="16" s="1"/>
  <c r="U469" i="16"/>
  <c r="V469" i="16" s="1"/>
  <c r="U26" i="16"/>
  <c r="V26" i="16" s="1"/>
  <c r="U337" i="16"/>
  <c r="V337" i="16" s="1"/>
  <c r="U152" i="16"/>
  <c r="V152" i="16" s="1"/>
  <c r="U121" i="16"/>
  <c r="V121" i="16" s="1"/>
  <c r="U335" i="16"/>
  <c r="V335" i="16" s="1"/>
  <c r="U204" i="16"/>
  <c r="V204" i="16" s="1"/>
  <c r="U481" i="16"/>
  <c r="V481" i="16" s="1"/>
  <c r="U200" i="16"/>
  <c r="V200" i="16" s="1"/>
  <c r="U427" i="16"/>
  <c r="V427" i="16" s="1"/>
  <c r="U276" i="16"/>
  <c r="V276" i="16" s="1"/>
  <c r="U384" i="16"/>
  <c r="V384" i="16" s="1"/>
  <c r="U181" i="16"/>
  <c r="V181" i="16" s="1"/>
  <c r="U165" i="16"/>
  <c r="V165" i="16" s="1"/>
  <c r="U230" i="16"/>
  <c r="U211" i="16"/>
  <c r="V211" i="16" s="1"/>
  <c r="U155" i="16"/>
  <c r="V155" i="16" s="1"/>
  <c r="U205" i="16"/>
  <c r="V205" i="16" s="1"/>
  <c r="U75" i="16"/>
  <c r="V75" i="16" s="1"/>
  <c r="U217" i="16"/>
  <c r="V217" i="16" s="1"/>
  <c r="U472" i="16"/>
  <c r="V472" i="16" s="1"/>
  <c r="U96" i="16"/>
  <c r="V96" i="16" s="1"/>
  <c r="U275" i="16"/>
  <c r="V275" i="16" s="1"/>
  <c r="U54" i="16"/>
  <c r="V54" i="16" s="1"/>
  <c r="U383" i="16"/>
  <c r="V383" i="16" s="1"/>
  <c r="U81" i="16"/>
  <c r="V81" i="16" s="1"/>
  <c r="U338" i="16"/>
  <c r="V338" i="16" s="1"/>
  <c r="U399" i="16"/>
  <c r="V399" i="16" s="1"/>
  <c r="U449" i="16"/>
  <c r="V449" i="16" s="1"/>
  <c r="U302" i="16"/>
  <c r="V302" i="16" s="1"/>
  <c r="U116" i="16"/>
  <c r="V116" i="16" s="1"/>
  <c r="U119" i="16"/>
  <c r="V119" i="16" s="1"/>
  <c r="U369" i="16"/>
  <c r="V369" i="16" s="1"/>
  <c r="U365" i="16"/>
  <c r="V365" i="16" s="1"/>
  <c r="U60" i="16"/>
  <c r="V60" i="16" s="1"/>
  <c r="U149" i="16"/>
  <c r="V149" i="16" s="1"/>
  <c r="U447" i="16"/>
  <c r="V447" i="16" s="1"/>
  <c r="U67" i="16"/>
  <c r="V67" i="16" s="1"/>
  <c r="U308" i="16"/>
  <c r="V308" i="16" s="1"/>
  <c r="U68" i="16"/>
  <c r="V68" i="16" s="1"/>
  <c r="U490" i="16"/>
  <c r="V490" i="16" s="1"/>
  <c r="U112" i="16"/>
  <c r="V112" i="16" s="1"/>
  <c r="U441" i="16"/>
  <c r="V441" i="16" s="1"/>
  <c r="U381" i="16"/>
  <c r="V381" i="16" s="1"/>
  <c r="U406" i="16"/>
  <c r="V406" i="16" s="1"/>
  <c r="U509" i="16"/>
  <c r="V509" i="16" s="1"/>
  <c r="U376" i="16"/>
  <c r="V376" i="16" s="1"/>
  <c r="U256" i="16"/>
  <c r="V256" i="16" s="1"/>
  <c r="U409" i="16"/>
  <c r="V409" i="16" s="1"/>
  <c r="U351" i="16"/>
  <c r="V351" i="16" s="1"/>
  <c r="U504" i="16"/>
  <c r="V504" i="16" s="1"/>
  <c r="U194" i="16"/>
  <c r="V194" i="16" s="1"/>
  <c r="U521" i="16"/>
  <c r="V521" i="16" s="1"/>
  <c r="U392" i="16"/>
  <c r="V392" i="16" s="1"/>
  <c r="U357" i="16"/>
  <c r="V357" i="16" s="1"/>
  <c r="U463" i="16"/>
  <c r="V463" i="16" s="1"/>
  <c r="U460" i="16"/>
  <c r="V460" i="16" s="1"/>
  <c r="U102" i="16"/>
  <c r="V102" i="16" s="1"/>
  <c r="U168" i="16"/>
  <c r="V168" i="16" s="1"/>
  <c r="U385" i="16"/>
  <c r="V385" i="16" s="1"/>
  <c r="U24" i="16"/>
  <c r="V24" i="16" s="1"/>
  <c r="U74" i="16"/>
  <c r="V74" i="16" s="1"/>
  <c r="U322" i="16"/>
  <c r="V322" i="16" s="1"/>
  <c r="U183" i="16"/>
  <c r="V183" i="16" s="1"/>
  <c r="U294" i="16"/>
  <c r="V294" i="16" s="1"/>
  <c r="U468" i="16"/>
  <c r="V468" i="16" s="1"/>
  <c r="U269" i="16"/>
  <c r="V269" i="16" s="1"/>
  <c r="U176" i="16"/>
  <c r="V176" i="16" s="1"/>
  <c r="U49" i="16"/>
  <c r="V49" i="16" s="1"/>
  <c r="U391" i="16"/>
  <c r="V391" i="16" s="1"/>
  <c r="U331" i="16"/>
  <c r="V331" i="16" s="1"/>
  <c r="U404" i="16"/>
  <c r="V404" i="16" s="1"/>
  <c r="U139" i="16"/>
  <c r="V139" i="16" s="1"/>
  <c r="U307" i="16"/>
  <c r="V307" i="16" s="1"/>
  <c r="U348" i="16"/>
  <c r="V348" i="16" s="1"/>
  <c r="U261" i="16"/>
  <c r="V261" i="16" s="1"/>
  <c r="U151" i="16"/>
  <c r="V151" i="16" s="1"/>
  <c r="U48" i="16"/>
  <c r="V48" i="16" s="1"/>
  <c r="U207" i="16"/>
  <c r="V207" i="16" s="1"/>
  <c r="U515" i="16"/>
  <c r="V515" i="16" s="1"/>
  <c r="U115" i="16"/>
  <c r="V115" i="16" s="1"/>
  <c r="U355" i="16"/>
  <c r="V355" i="16" s="1"/>
  <c r="U113" i="16"/>
  <c r="V113" i="16" s="1"/>
  <c r="U44" i="16"/>
  <c r="V44" i="16" s="1"/>
  <c r="U125" i="16"/>
  <c r="V125" i="16" s="1"/>
  <c r="U120" i="16"/>
  <c r="V120" i="16" s="1"/>
  <c r="U23" i="16"/>
  <c r="V23" i="16" s="1"/>
  <c r="U198" i="16"/>
  <c r="V198" i="16" s="1"/>
  <c r="U543" i="16"/>
  <c r="V543" i="16" s="1"/>
  <c r="U265" i="16"/>
  <c r="V265" i="16" s="1"/>
  <c r="U242" i="16"/>
  <c r="V242" i="16" s="1"/>
  <c r="U247" i="16"/>
  <c r="V247" i="16" s="1"/>
  <c r="U132" i="16"/>
  <c r="V132" i="16" s="1"/>
  <c r="U215" i="16"/>
  <c r="V215" i="16" s="1"/>
  <c r="U226" i="16"/>
  <c r="V226" i="16" s="1"/>
  <c r="U212" i="16"/>
  <c r="V212" i="16" s="1"/>
  <c r="U518" i="16"/>
  <c r="V518" i="16" s="1"/>
  <c r="U341" i="16"/>
  <c r="V341" i="16" s="1"/>
  <c r="U106" i="16"/>
  <c r="V106" i="16" s="1"/>
  <c r="U114" i="16"/>
  <c r="V114" i="16" s="1"/>
  <c r="U539" i="16"/>
  <c r="V539" i="16" s="1"/>
  <c r="U274" i="16"/>
  <c r="V274" i="16" s="1"/>
  <c r="U295" i="16"/>
  <c r="V295" i="16" s="1"/>
  <c r="U428" i="16"/>
  <c r="V428" i="16" s="1"/>
  <c r="U19" i="16"/>
  <c r="V19" i="16" s="1"/>
  <c r="U196" i="16"/>
  <c r="V196" i="16" s="1"/>
  <c r="U545" i="16"/>
  <c r="V545" i="16" s="1"/>
  <c r="U459" i="16"/>
  <c r="V459" i="16" s="1"/>
  <c r="U107" i="16"/>
  <c r="V107" i="16" s="1"/>
  <c r="U430" i="16"/>
  <c r="V430" i="16" s="1"/>
  <c r="U141" i="16"/>
  <c r="V141" i="16" s="1"/>
  <c r="U13" i="16"/>
  <c r="V13" i="16" s="1"/>
  <c r="U162" i="16"/>
  <c r="V162" i="16" s="1"/>
  <c r="U422" i="16"/>
  <c r="V422" i="16" s="1"/>
  <c r="U170" i="16"/>
  <c r="V170" i="16" s="1"/>
  <c r="U454" i="16"/>
  <c r="V454" i="16" s="1"/>
  <c r="U175" i="16"/>
  <c r="V175" i="16" s="1"/>
  <c r="U475" i="16"/>
  <c r="V475" i="16" s="1"/>
  <c r="U437" i="16"/>
  <c r="V437" i="16" s="1"/>
  <c r="U163" i="16"/>
  <c r="V163" i="16" s="1"/>
  <c r="U273" i="16"/>
  <c r="V273" i="16" s="1"/>
  <c r="U61" i="16"/>
  <c r="V61" i="16" s="1"/>
  <c r="U88" i="16"/>
  <c r="V88" i="16" s="1"/>
  <c r="U320" i="16"/>
  <c r="V320" i="16" s="1"/>
  <c r="U431" i="16"/>
  <c r="V431" i="16" s="1"/>
  <c r="U396" i="16"/>
  <c r="V396" i="16" s="1"/>
  <c r="U36" i="16"/>
  <c r="V36" i="16" s="1"/>
  <c r="U173" i="16"/>
  <c r="V173" i="16" s="1"/>
  <c r="U109" i="16"/>
  <c r="V109" i="16" s="1"/>
  <c r="U144" i="16"/>
  <c r="V144" i="16" s="1"/>
  <c r="U340" i="16"/>
  <c r="V340" i="16" s="1"/>
  <c r="U519" i="16"/>
  <c r="V519" i="16" s="1"/>
  <c r="U76" i="16"/>
  <c r="V76" i="16" s="1"/>
  <c r="U489" i="16"/>
  <c r="V489" i="16" s="1"/>
  <c r="U30" i="16"/>
  <c r="V30" i="16" s="1"/>
  <c r="U154" i="16"/>
  <c r="V154" i="16" s="1"/>
  <c r="U520" i="16"/>
  <c r="V520" i="16" s="1"/>
  <c r="U387" i="16"/>
  <c r="V387" i="16" s="1"/>
  <c r="U360" i="16"/>
  <c r="V360" i="16" s="1"/>
  <c r="U131" i="16"/>
  <c r="V131" i="16" s="1"/>
  <c r="U493" i="16"/>
  <c r="V493" i="16" s="1"/>
  <c r="U281" i="16"/>
  <c r="V281" i="16" s="1"/>
  <c r="U288" i="16"/>
  <c r="V288" i="16" s="1"/>
  <c r="U325" i="16"/>
  <c r="V325" i="16" s="1"/>
  <c r="U99" i="16"/>
  <c r="V99" i="16" s="1"/>
  <c r="U401" i="16"/>
  <c r="V401" i="16" s="1"/>
  <c r="U500" i="16"/>
  <c r="V500" i="16" s="1"/>
  <c r="U135" i="16"/>
  <c r="V135" i="16" s="1"/>
  <c r="U190" i="16"/>
  <c r="V190" i="16" s="1"/>
  <c r="U336" i="16"/>
  <c r="V336" i="16" s="1"/>
  <c r="V230" i="16"/>
  <c r="V203" i="16"/>
  <c r="V63" i="16"/>
  <c r="V372" i="16"/>
  <c r="V92" i="16"/>
  <c r="V91" i="16"/>
  <c r="V434" i="16"/>
  <c r="V503" i="16"/>
  <c r="V547" i="16"/>
  <c r="V41" i="16"/>
  <c r="V324" i="16"/>
  <c r="V462" i="16"/>
  <c r="V85" i="16"/>
  <c r="V446" i="16"/>
  <c r="V72" i="16"/>
  <c r="V375" i="16"/>
  <c r="V69" i="16"/>
  <c r="V197" i="16"/>
  <c r="V245" i="16"/>
  <c r="V291" i="16"/>
  <c r="V174" i="16"/>
  <c r="V219" i="16"/>
  <c r="V267" i="16"/>
  <c r="V57" i="16"/>
  <c r="V506" i="16"/>
  <c r="V58" i="16"/>
  <c r="V560" i="16"/>
  <c r="V347" i="16"/>
  <c r="V367" i="16"/>
  <c r="V415" i="16"/>
  <c r="V563" i="16"/>
  <c r="V260" i="16"/>
  <c r="V287" i="16"/>
  <c r="V512" i="16"/>
  <c r="V262" i="16"/>
  <c r="V229" i="16"/>
  <c r="V251" i="16"/>
  <c r="V477" i="16"/>
  <c r="V312" i="16"/>
  <c r="V343" i="16"/>
  <c r="V7" i="16"/>
  <c r="V140" i="16"/>
  <c r="V328" i="16"/>
  <c r="V334" i="16"/>
  <c r="V497" i="16"/>
  <c r="V285" i="16"/>
  <c r="V32" i="16"/>
  <c r="V321" i="16"/>
  <c r="V377" i="16"/>
  <c r="V496" i="16"/>
  <c r="V315" i="16"/>
  <c r="V56" i="16"/>
  <c r="V368" i="16"/>
  <c r="V453" i="16"/>
  <c r="V491" i="16"/>
  <c r="V138" i="16"/>
  <c r="V473" i="16"/>
  <c r="V93" i="16"/>
  <c r="V208" i="16"/>
  <c r="V494" i="16"/>
  <c r="V510" i="16"/>
  <c r="V487" i="16"/>
  <c r="V178" i="16"/>
  <c r="V169" i="16"/>
  <c r="V272" i="16"/>
  <c r="V296" i="16"/>
  <c r="V398" i="16"/>
  <c r="V228" i="16"/>
  <c r="D1135" i="15"/>
  <c r="C1135" i="15"/>
  <c r="D1134" i="15"/>
  <c r="B266" i="16" s="1"/>
  <c r="C1134" i="15"/>
  <c r="C266" i="16" s="1"/>
  <c r="D1133" i="15"/>
  <c r="B45" i="16" s="1"/>
  <c r="C1133" i="15"/>
  <c r="C45" i="16" s="1"/>
  <c r="D1132" i="15"/>
  <c r="C1132" i="15"/>
  <c r="D1131" i="15"/>
  <c r="B71" i="16" s="1"/>
  <c r="C1131" i="15"/>
  <c r="C71" i="16" s="1"/>
  <c r="D1130" i="15"/>
  <c r="C1130" i="15"/>
  <c r="D1129" i="15"/>
  <c r="C1129" i="15"/>
  <c r="D1128" i="15"/>
  <c r="B134" i="16" s="1"/>
  <c r="C1128" i="15"/>
  <c r="C134" i="16" s="1"/>
  <c r="D1127" i="15"/>
  <c r="B559" i="16" s="1"/>
  <c r="C1127" i="15"/>
  <c r="C559" i="16" s="1"/>
  <c r="D1126" i="15"/>
  <c r="B300" i="16" s="1"/>
  <c r="C1126" i="15"/>
  <c r="C300" i="16" s="1"/>
  <c r="D1125" i="15"/>
  <c r="B232" i="16" s="1"/>
  <c r="C1125" i="15"/>
  <c r="C232" i="16" s="1"/>
  <c r="D1124" i="15"/>
  <c r="B192" i="16" s="1"/>
  <c r="C1124" i="15"/>
  <c r="C192" i="16" s="1"/>
  <c r="D1123" i="15"/>
  <c r="C1123" i="15"/>
  <c r="D1122" i="15"/>
  <c r="B188" i="16" s="1"/>
  <c r="C1122" i="15"/>
  <c r="C188" i="16" s="1"/>
  <c r="D1121" i="15"/>
  <c r="C1121" i="15"/>
  <c r="D1120" i="15"/>
  <c r="C1120" i="15"/>
  <c r="D1119" i="15"/>
  <c r="B27" i="16" s="1"/>
  <c r="C1119" i="15"/>
  <c r="C27" i="16" s="1"/>
  <c r="D1118" i="15"/>
  <c r="B411" i="16" s="1"/>
  <c r="C1118" i="15"/>
  <c r="C411" i="16" s="1"/>
  <c r="D1117" i="15"/>
  <c r="C1117" i="15"/>
  <c r="D1116" i="15"/>
  <c r="C1116" i="15"/>
  <c r="D1115" i="15"/>
  <c r="C1115" i="15"/>
  <c r="D1114" i="15"/>
  <c r="B361" i="16" s="1"/>
  <c r="C1114" i="15"/>
  <c r="C361" i="16" s="1"/>
  <c r="D1113" i="15"/>
  <c r="B316" i="16" s="1"/>
  <c r="C1113" i="15"/>
  <c r="C316" i="16" s="1"/>
  <c r="D1112" i="15"/>
  <c r="C1112" i="15"/>
  <c r="D1111" i="15"/>
  <c r="C1111" i="15"/>
  <c r="D1110" i="15"/>
  <c r="C1110" i="15"/>
  <c r="D1109" i="15"/>
  <c r="B318" i="16" s="1"/>
  <c r="C1109" i="15"/>
  <c r="C318" i="16" s="1"/>
  <c r="D1108" i="15"/>
  <c r="B137" i="16" s="1"/>
  <c r="C1108" i="15"/>
  <c r="C137" i="16" s="1"/>
  <c r="D1107" i="15"/>
  <c r="C1107" i="15"/>
  <c r="D1106" i="15"/>
  <c r="C1106" i="15"/>
  <c r="D1105" i="15"/>
  <c r="B366" i="16" s="1"/>
  <c r="C1105" i="15"/>
  <c r="C366" i="16" s="1"/>
  <c r="D1104" i="15"/>
  <c r="B70" i="16" s="1"/>
  <c r="C1104" i="15"/>
  <c r="C70" i="16" s="1"/>
  <c r="D1103" i="15"/>
  <c r="C1103" i="15"/>
  <c r="D1102" i="15"/>
  <c r="C1102" i="15"/>
  <c r="D1101" i="15"/>
  <c r="C1101" i="15"/>
  <c r="D1100" i="15"/>
  <c r="C1100" i="15"/>
  <c r="D1099" i="15"/>
  <c r="C1099" i="15"/>
  <c r="D1098" i="15"/>
  <c r="C1098" i="15"/>
  <c r="D1097" i="15"/>
  <c r="B123" i="16" s="1"/>
  <c r="C1097" i="15"/>
  <c r="C123" i="16" s="1"/>
  <c r="D1096" i="15"/>
  <c r="B425" i="16" s="1"/>
  <c r="C1096" i="15"/>
  <c r="C425" i="16" s="1"/>
  <c r="D1095" i="15"/>
  <c r="B421" i="16" s="1"/>
  <c r="C1095" i="15"/>
  <c r="C421" i="16" s="1"/>
  <c r="D1094" i="15"/>
  <c r="C1094" i="15"/>
  <c r="D1093" i="15"/>
  <c r="B77" i="16" s="1"/>
  <c r="C1093" i="15"/>
  <c r="C77" i="16" s="1"/>
  <c r="D1092" i="15"/>
  <c r="B223" i="16" s="1"/>
  <c r="C1092" i="15"/>
  <c r="C223" i="16" s="1"/>
  <c r="D1091" i="15"/>
  <c r="C1091" i="15"/>
  <c r="D1090" i="15"/>
  <c r="C1090" i="15"/>
  <c r="D1089" i="15"/>
  <c r="C1089" i="15"/>
  <c r="D1088" i="15"/>
  <c r="C1088" i="15"/>
  <c r="D1087" i="15"/>
  <c r="C1087" i="15"/>
  <c r="D1086" i="15"/>
  <c r="C1086" i="15"/>
  <c r="D1085" i="15"/>
  <c r="B233" i="16" s="1"/>
  <c r="C1085" i="15"/>
  <c r="C233" i="16" s="1"/>
  <c r="D1084" i="15"/>
  <c r="B64" i="16" s="1"/>
  <c r="C1084" i="15"/>
  <c r="C64" i="16" s="1"/>
  <c r="D1083" i="15"/>
  <c r="C1083" i="15"/>
  <c r="D1082" i="15"/>
  <c r="C1082" i="15"/>
  <c r="D1081" i="15"/>
  <c r="C1081" i="15"/>
  <c r="D1080" i="15"/>
  <c r="C1080" i="15"/>
  <c r="D1079" i="15"/>
  <c r="B15" i="16" s="1"/>
  <c r="C1079" i="15"/>
  <c r="C15" i="16" s="1"/>
  <c r="D1078" i="15"/>
  <c r="C1078" i="15"/>
  <c r="D1077" i="15"/>
  <c r="C1077" i="15"/>
  <c r="D1076" i="15"/>
  <c r="C1076" i="15"/>
  <c r="D1075" i="15"/>
  <c r="B524" i="16" s="1"/>
  <c r="C1075" i="15"/>
  <c r="C524" i="16" s="1"/>
  <c r="D1074" i="15"/>
  <c r="B455" i="16" s="1"/>
  <c r="C1074" i="15"/>
  <c r="C455" i="16" s="1"/>
  <c r="D1073" i="15"/>
  <c r="C1073" i="15"/>
  <c r="D1072" i="15"/>
  <c r="C1072" i="15"/>
  <c r="D1071" i="15"/>
  <c r="C1071" i="15"/>
  <c r="D1070" i="15"/>
  <c r="B65" i="16" s="1"/>
  <c r="C1070" i="15"/>
  <c r="C65" i="16" s="1"/>
  <c r="D1069" i="15"/>
  <c r="B148" i="16" s="1"/>
  <c r="C1069" i="15"/>
  <c r="C148" i="16" s="1"/>
  <c r="D1068" i="15"/>
  <c r="C1068" i="15"/>
  <c r="D1067" i="15"/>
  <c r="C1067" i="15"/>
  <c r="D1066" i="15"/>
  <c r="C1066" i="15"/>
  <c r="D1065" i="15"/>
  <c r="B147" i="16" s="1"/>
  <c r="C1065" i="15"/>
  <c r="C147" i="16" s="1"/>
  <c r="D1064" i="15"/>
  <c r="C1064" i="15"/>
  <c r="D1063" i="15"/>
  <c r="C1063" i="15"/>
  <c r="D1062" i="15"/>
  <c r="C1062" i="15"/>
  <c r="D1061" i="15"/>
  <c r="C1061" i="15"/>
  <c r="D1060" i="15"/>
  <c r="C1060" i="15"/>
  <c r="D1059" i="15"/>
  <c r="C1059" i="15"/>
  <c r="D1058" i="15"/>
  <c r="B424" i="16" s="1"/>
  <c r="C1058" i="15"/>
  <c r="C424" i="16" s="1"/>
  <c r="D1057" i="15"/>
  <c r="B533" i="16" s="1"/>
  <c r="C1057" i="15"/>
  <c r="C533" i="16" s="1"/>
  <c r="D1056" i="15"/>
  <c r="C1056" i="15"/>
  <c r="D1055" i="15"/>
  <c r="B258" i="16" s="1"/>
  <c r="C1055" i="15"/>
  <c r="C258" i="16" s="1"/>
  <c r="D1054" i="15"/>
  <c r="C1054" i="15"/>
  <c r="D1053" i="15"/>
  <c r="B356" i="16" s="1"/>
  <c r="C1053" i="15"/>
  <c r="C356" i="16" s="1"/>
  <c r="D1052" i="15"/>
  <c r="B122" i="16" s="1"/>
  <c r="C1052" i="15"/>
  <c r="C122" i="16" s="1"/>
  <c r="D1051" i="15"/>
  <c r="B445" i="16" s="1"/>
  <c r="C1051" i="15"/>
  <c r="C445" i="16" s="1"/>
  <c r="D1050" i="15"/>
  <c r="B9" i="16" s="1"/>
  <c r="C1050" i="15"/>
  <c r="C9" i="16" s="1"/>
  <c r="D1049" i="15"/>
  <c r="B37" i="16" s="1"/>
  <c r="C1049" i="15"/>
  <c r="C37" i="16" s="1"/>
  <c r="D1048" i="15"/>
  <c r="B108" i="16" s="1"/>
  <c r="C1048" i="15"/>
  <c r="C108" i="16" s="1"/>
  <c r="D1047" i="15"/>
  <c r="C1047" i="15"/>
  <c r="D1046" i="15"/>
  <c r="B371" i="16" s="1"/>
  <c r="C1046" i="15"/>
  <c r="C371" i="16" s="1"/>
  <c r="D1045" i="15"/>
  <c r="C1045" i="15"/>
  <c r="D1044" i="15"/>
  <c r="B42" i="16" s="1"/>
  <c r="C1044" i="15"/>
  <c r="C42" i="16" s="1"/>
  <c r="D1043" i="15"/>
  <c r="B94" i="16" s="1"/>
  <c r="C1043" i="15"/>
  <c r="C94" i="16" s="1"/>
  <c r="D1042" i="15"/>
  <c r="B2" i="16" s="1"/>
  <c r="C1042" i="15"/>
  <c r="C2" i="16" s="1"/>
  <c r="D1041" i="15"/>
  <c r="B467" i="16" s="1"/>
  <c r="C1041" i="15"/>
  <c r="C467" i="16" s="1"/>
  <c r="D1040" i="15"/>
  <c r="B474" i="16" s="1"/>
  <c r="C1040" i="15"/>
  <c r="C474" i="16" s="1"/>
  <c r="D1039" i="15"/>
  <c r="B311" i="16" s="1"/>
  <c r="C1039" i="15"/>
  <c r="C311" i="16" s="1"/>
  <c r="D1038" i="15"/>
  <c r="B304" i="16" s="1"/>
  <c r="C1038" i="15"/>
  <c r="C304" i="16" s="1"/>
  <c r="D1037" i="15"/>
  <c r="B306" i="16" s="1"/>
  <c r="C1037" i="15"/>
  <c r="C306" i="16" s="1"/>
  <c r="D1036" i="15"/>
  <c r="C1036" i="15"/>
  <c r="D1035" i="15"/>
  <c r="C1035" i="15"/>
  <c r="D1034" i="15"/>
  <c r="C1034" i="15"/>
  <c r="D1033" i="15"/>
  <c r="C1033" i="15"/>
  <c r="D1032" i="15"/>
  <c r="B484" i="16" s="1"/>
  <c r="C1032" i="15"/>
  <c r="C484" i="16" s="1"/>
  <c r="D1031" i="15"/>
  <c r="C1031" i="15"/>
  <c r="D1030" i="15"/>
  <c r="B268" i="16" s="1"/>
  <c r="C1030" i="15"/>
  <c r="C268" i="16" s="1"/>
  <c r="D1029" i="15"/>
  <c r="B374" i="16" s="1"/>
  <c r="C1029" i="15"/>
  <c r="C374" i="16" s="1"/>
  <c r="D1028" i="15"/>
  <c r="C1028" i="15"/>
  <c r="D1027" i="15"/>
  <c r="C1027" i="15"/>
  <c r="D1026" i="15"/>
  <c r="B394" i="16" s="1"/>
  <c r="C1026" i="15"/>
  <c r="C394" i="16" s="1"/>
  <c r="D1025" i="15"/>
  <c r="C1025" i="15"/>
  <c r="D1024" i="15"/>
  <c r="B224" i="16" s="1"/>
  <c r="C1024" i="15"/>
  <c r="C224" i="16" s="1"/>
  <c r="D1023" i="15"/>
  <c r="B62" i="16" s="1"/>
  <c r="C1023" i="15"/>
  <c r="C62" i="16" s="1"/>
  <c r="D1022" i="15"/>
  <c r="C1022" i="15"/>
  <c r="D1021" i="15"/>
  <c r="B305" i="16" s="1"/>
  <c r="C1021" i="15"/>
  <c r="C305" i="16" s="1"/>
  <c r="D1020" i="15"/>
  <c r="C1020" i="15"/>
  <c r="D1019" i="15"/>
  <c r="B534" i="16" s="1"/>
  <c r="C1019" i="15"/>
  <c r="C534" i="16" s="1"/>
  <c r="D1018" i="15"/>
  <c r="C1018" i="15"/>
  <c r="D1017" i="15"/>
  <c r="C1017" i="15"/>
  <c r="D1016" i="15"/>
  <c r="C1016" i="15"/>
  <c r="D1015" i="15"/>
  <c r="C1015" i="15"/>
  <c r="D1014" i="15"/>
  <c r="B333" i="16" s="1"/>
  <c r="C1014" i="15"/>
  <c r="C333" i="16" s="1"/>
  <c r="D1013" i="15"/>
  <c r="B100" i="16" s="1"/>
  <c r="C1013" i="15"/>
  <c r="C100" i="16" s="1"/>
  <c r="D1012" i="15"/>
  <c r="C1012" i="15"/>
  <c r="D1011" i="15"/>
  <c r="B535" i="16" s="1"/>
  <c r="C1011" i="15"/>
  <c r="C535" i="16" s="1"/>
  <c r="D1010" i="15"/>
  <c r="C1010" i="15"/>
  <c r="D1009" i="15"/>
  <c r="B221" i="16" s="1"/>
  <c r="C1009" i="15"/>
  <c r="C221" i="16" s="1"/>
  <c r="D1008" i="15"/>
  <c r="B90" i="16" s="1"/>
  <c r="C1008" i="15"/>
  <c r="C90" i="16" s="1"/>
  <c r="D1007" i="15"/>
  <c r="C1007" i="15"/>
  <c r="D1006" i="15"/>
  <c r="B216" i="16" s="1"/>
  <c r="C1006" i="15"/>
  <c r="C216" i="16" s="1"/>
  <c r="D1005" i="15"/>
  <c r="C1005" i="15"/>
  <c r="D1004" i="15"/>
  <c r="C1004" i="15"/>
  <c r="D1003" i="15"/>
  <c r="C1003" i="15"/>
  <c r="D1002" i="15"/>
  <c r="C1002" i="15"/>
  <c r="D1001" i="15"/>
  <c r="C1001" i="15"/>
  <c r="D1000" i="15"/>
  <c r="C1000" i="15"/>
  <c r="D999" i="15"/>
  <c r="C999" i="15"/>
  <c r="D998" i="15"/>
  <c r="C998" i="15"/>
  <c r="D997" i="15"/>
  <c r="C997" i="15"/>
  <c r="D996" i="15"/>
  <c r="B249" i="16" s="1"/>
  <c r="C996" i="15"/>
  <c r="C249" i="16" s="1"/>
  <c r="D995" i="15"/>
  <c r="B277" i="16" s="1"/>
  <c r="C995" i="15"/>
  <c r="C277" i="16" s="1"/>
  <c r="D994" i="15"/>
  <c r="C994" i="15"/>
  <c r="D993" i="15"/>
  <c r="B6" i="16" s="1"/>
  <c r="C993" i="15"/>
  <c r="C6" i="16" s="1"/>
  <c r="D992" i="15"/>
  <c r="C992" i="15"/>
  <c r="D991" i="15"/>
  <c r="B414" i="16" s="1"/>
  <c r="C991" i="15"/>
  <c r="C414" i="16" s="1"/>
  <c r="D990" i="15"/>
  <c r="B177" i="16" s="1"/>
  <c r="C990" i="15"/>
  <c r="C177" i="16" s="1"/>
  <c r="D989" i="15"/>
  <c r="B227" i="16" s="1"/>
  <c r="C989" i="15"/>
  <c r="C227" i="16" s="1"/>
  <c r="D988" i="15"/>
  <c r="C988" i="15"/>
  <c r="D987" i="15"/>
  <c r="C987" i="15"/>
  <c r="D986" i="15"/>
  <c r="B157" i="16" s="1"/>
  <c r="C986" i="15"/>
  <c r="C157" i="16" s="1"/>
  <c r="D985" i="15"/>
  <c r="C985" i="15"/>
  <c r="D984" i="15"/>
  <c r="B248" i="16" s="1"/>
  <c r="C984" i="15"/>
  <c r="C248" i="16" s="1"/>
  <c r="D983" i="15"/>
  <c r="B448" i="16" s="1"/>
  <c r="C983" i="15"/>
  <c r="C448" i="16" s="1"/>
  <c r="D982" i="15"/>
  <c r="B314" i="16" s="1"/>
  <c r="C982" i="15"/>
  <c r="C314" i="16" s="1"/>
  <c r="D981" i="15"/>
  <c r="B435" i="16" s="1"/>
  <c r="C981" i="15"/>
  <c r="C435" i="16" s="1"/>
  <c r="D980" i="15"/>
  <c r="B180" i="16" s="1"/>
  <c r="C980" i="15"/>
  <c r="C180" i="16" s="1"/>
  <c r="D979" i="15"/>
  <c r="C979" i="15"/>
  <c r="D978" i="15"/>
  <c r="B298" i="16" s="1"/>
  <c r="C978" i="15"/>
  <c r="C298" i="16" s="1"/>
  <c r="D977" i="15"/>
  <c r="C977" i="15"/>
  <c r="D976" i="15"/>
  <c r="B220" i="16" s="1"/>
  <c r="C976" i="15"/>
  <c r="C220" i="16" s="1"/>
  <c r="D975" i="15"/>
  <c r="C975" i="15"/>
  <c r="D974" i="15"/>
  <c r="B353" i="16" s="1"/>
  <c r="C974" i="15"/>
  <c r="C353" i="16" s="1"/>
  <c r="D973" i="15"/>
  <c r="C973" i="15"/>
  <c r="D972" i="15"/>
  <c r="C972" i="15"/>
  <c r="D971" i="15"/>
  <c r="B479" i="16" s="1"/>
  <c r="C971" i="15"/>
  <c r="C479" i="16" s="1"/>
  <c r="D970" i="15"/>
  <c r="C970" i="15"/>
  <c r="D969" i="15"/>
  <c r="B124" i="16" s="1"/>
  <c r="C969" i="15"/>
  <c r="C124" i="16" s="1"/>
  <c r="D968" i="15"/>
  <c r="B532" i="16" s="1"/>
  <c r="C968" i="15"/>
  <c r="C532" i="16" s="1"/>
  <c r="D967" i="15"/>
  <c r="B282" i="16" s="1"/>
  <c r="C967" i="15"/>
  <c r="C282" i="16" s="1"/>
  <c r="D966" i="15"/>
  <c r="C966" i="15"/>
  <c r="D965" i="15"/>
  <c r="C965" i="15"/>
  <c r="D964" i="15"/>
  <c r="B164" i="16" s="1"/>
  <c r="C964" i="15"/>
  <c r="C164" i="16" s="1"/>
  <c r="D963" i="15"/>
  <c r="B95" i="16" s="1"/>
  <c r="C963" i="15"/>
  <c r="C95" i="16" s="1"/>
  <c r="D962" i="15"/>
  <c r="B117" i="16" s="1"/>
  <c r="C962" i="15"/>
  <c r="C117" i="16" s="1"/>
  <c r="D961" i="15"/>
  <c r="C961" i="15"/>
  <c r="D960" i="15"/>
  <c r="B244" i="16" s="1"/>
  <c r="C960" i="15"/>
  <c r="C244" i="16" s="1"/>
  <c r="D959" i="15"/>
  <c r="C959" i="15"/>
  <c r="D958" i="15"/>
  <c r="B440" i="16" s="1"/>
  <c r="C958" i="15"/>
  <c r="C440" i="16" s="1"/>
  <c r="D957" i="15"/>
  <c r="B240" i="16" s="1"/>
  <c r="C957" i="15"/>
  <c r="C240" i="16" s="1"/>
  <c r="D956" i="15"/>
  <c r="C956" i="15"/>
  <c r="D955" i="15"/>
  <c r="C955" i="15"/>
  <c r="D954" i="15"/>
  <c r="B546" i="16" s="1"/>
  <c r="C954" i="15"/>
  <c r="C546" i="16" s="1"/>
  <c r="D953" i="15"/>
  <c r="B561" i="16" s="1"/>
  <c r="C953" i="15"/>
  <c r="C561" i="16" s="1"/>
  <c r="D952" i="15"/>
  <c r="B186" i="16" s="1"/>
  <c r="C952" i="15"/>
  <c r="C186" i="16" s="1"/>
  <c r="D951" i="15"/>
  <c r="C951" i="15"/>
  <c r="D950" i="15"/>
  <c r="B465" i="16" s="1"/>
  <c r="C950" i="15"/>
  <c r="C465" i="16" s="1"/>
  <c r="D949" i="15"/>
  <c r="C949" i="15"/>
  <c r="D948" i="15"/>
  <c r="B363" i="16" s="1"/>
  <c r="C948" i="15"/>
  <c r="C363" i="16" s="1"/>
  <c r="D947" i="15"/>
  <c r="C947" i="15"/>
  <c r="D946" i="15"/>
  <c r="C946" i="15"/>
  <c r="D945" i="15"/>
  <c r="C945" i="15"/>
  <c r="D944" i="15"/>
  <c r="B39" i="16" s="1"/>
  <c r="C944" i="15"/>
  <c r="C39" i="16" s="1"/>
  <c r="D943" i="15"/>
  <c r="B378" i="16" s="1"/>
  <c r="C943" i="15"/>
  <c r="C378" i="16" s="1"/>
  <c r="D942" i="15"/>
  <c r="B52" i="16" s="1"/>
  <c r="C942" i="15"/>
  <c r="C52" i="16" s="1"/>
  <c r="D941" i="15"/>
  <c r="B303" i="16" s="1"/>
  <c r="C941" i="15"/>
  <c r="C303" i="16" s="1"/>
  <c r="D940" i="15"/>
  <c r="B310" i="16" s="1"/>
  <c r="C940" i="15"/>
  <c r="C310" i="16" s="1"/>
  <c r="D939" i="15"/>
  <c r="C939" i="15"/>
  <c r="D938" i="15"/>
  <c r="C938" i="15"/>
  <c r="D937" i="15"/>
  <c r="C937" i="15"/>
  <c r="D936" i="15"/>
  <c r="C936" i="15"/>
  <c r="D935" i="15"/>
  <c r="B179" i="16" s="1"/>
  <c r="C935" i="15"/>
  <c r="C179" i="16" s="1"/>
  <c r="D934" i="15"/>
  <c r="C934" i="15"/>
  <c r="D933" i="15"/>
  <c r="C933" i="15"/>
  <c r="D932" i="15"/>
  <c r="C932" i="15"/>
  <c r="D931" i="15"/>
  <c r="C931" i="15"/>
  <c r="D930" i="15"/>
  <c r="B358" i="16" s="1"/>
  <c r="C930" i="15"/>
  <c r="C358" i="16" s="1"/>
  <c r="D929" i="15"/>
  <c r="B47" i="16" s="1"/>
  <c r="C929" i="15"/>
  <c r="C47" i="16" s="1"/>
  <c r="D928" i="15"/>
  <c r="C928" i="15"/>
  <c r="D927" i="15"/>
  <c r="C927" i="15"/>
  <c r="D926" i="15"/>
  <c r="B161" i="16" s="1"/>
  <c r="C926" i="15"/>
  <c r="C161" i="16" s="1"/>
  <c r="D925" i="15"/>
  <c r="B153" i="16" s="1"/>
  <c r="C925" i="15"/>
  <c r="C153" i="16" s="1"/>
  <c r="D924" i="15"/>
  <c r="B342" i="16" s="1"/>
  <c r="C924" i="15"/>
  <c r="C342" i="16" s="1"/>
  <c r="D923" i="15"/>
  <c r="C923" i="15"/>
  <c r="D922" i="15"/>
  <c r="C922" i="15"/>
  <c r="D921" i="15"/>
  <c r="B257" i="16" s="1"/>
  <c r="C921" i="15"/>
  <c r="C257" i="16" s="1"/>
  <c r="D920" i="15"/>
  <c r="B182" i="16" s="1"/>
  <c r="C920" i="15"/>
  <c r="C182" i="16" s="1"/>
  <c r="D919" i="15"/>
  <c r="C919" i="15"/>
  <c r="D918" i="15"/>
  <c r="C918" i="15"/>
  <c r="D917" i="15"/>
  <c r="B31" i="16" s="1"/>
  <c r="C917" i="15"/>
  <c r="C31" i="16" s="1"/>
  <c r="D916" i="15"/>
  <c r="B388" i="16" s="1"/>
  <c r="C916" i="15"/>
  <c r="C388" i="16" s="1"/>
  <c r="D915" i="15"/>
  <c r="C915" i="15"/>
  <c r="D914" i="15"/>
  <c r="C914" i="15"/>
  <c r="D913" i="15"/>
  <c r="C913" i="15"/>
  <c r="D912" i="15"/>
  <c r="C912" i="15"/>
  <c r="D911" i="15"/>
  <c r="B452" i="16" s="1"/>
  <c r="C911" i="15"/>
  <c r="C452" i="16" s="1"/>
  <c r="D910" i="15"/>
  <c r="C910" i="15"/>
  <c r="D909" i="15"/>
  <c r="B73" i="16" s="1"/>
  <c r="C909" i="15"/>
  <c r="C73" i="16" s="1"/>
  <c r="D908" i="15"/>
  <c r="C908" i="15"/>
  <c r="D907" i="15"/>
  <c r="C907" i="15"/>
  <c r="D906" i="15"/>
  <c r="C906" i="15"/>
  <c r="D905" i="15"/>
  <c r="C905" i="15"/>
  <c r="D904" i="15"/>
  <c r="B373" i="16" s="1"/>
  <c r="C904" i="15"/>
  <c r="C373" i="16" s="1"/>
  <c r="D903" i="15"/>
  <c r="C903" i="15"/>
  <c r="D902" i="15"/>
  <c r="C902" i="15"/>
  <c r="D901" i="15"/>
  <c r="C901" i="15"/>
  <c r="D900" i="15"/>
  <c r="C900" i="15"/>
  <c r="D899" i="15"/>
  <c r="C899" i="15"/>
  <c r="D898" i="15"/>
  <c r="B352" i="16" s="1"/>
  <c r="C898" i="15"/>
  <c r="C352" i="16" s="1"/>
  <c r="D897" i="15"/>
  <c r="C897" i="15"/>
  <c r="D896" i="15"/>
  <c r="B517" i="16" s="1"/>
  <c r="C896" i="15"/>
  <c r="C517" i="16" s="1"/>
  <c r="D895" i="15"/>
  <c r="B413" i="16" s="1"/>
  <c r="C895" i="15"/>
  <c r="C413" i="16" s="1"/>
  <c r="D894" i="15"/>
  <c r="C894" i="15"/>
  <c r="D893" i="15"/>
  <c r="B313" i="16" s="1"/>
  <c r="C893" i="15"/>
  <c r="C313" i="16" s="1"/>
  <c r="D892" i="15"/>
  <c r="C892" i="15"/>
  <c r="D891" i="15"/>
  <c r="B389" i="16" s="1"/>
  <c r="C891" i="15"/>
  <c r="C389" i="16" s="1"/>
  <c r="D890" i="15"/>
  <c r="B18" i="16" s="1"/>
  <c r="C890" i="15"/>
  <c r="C18" i="16" s="1"/>
  <c r="D889" i="15"/>
  <c r="C889" i="15"/>
  <c r="D888" i="15"/>
  <c r="B511" i="16" s="1"/>
  <c r="C888" i="15"/>
  <c r="C511" i="16" s="1"/>
  <c r="D887" i="15"/>
  <c r="B78" i="16" s="1"/>
  <c r="C887" i="15"/>
  <c r="C78" i="16" s="1"/>
  <c r="D886" i="15"/>
  <c r="C886" i="15"/>
  <c r="D885" i="15"/>
  <c r="C885" i="15"/>
  <c r="D884" i="15"/>
  <c r="C884" i="15"/>
  <c r="D883" i="15"/>
  <c r="C883" i="15"/>
  <c r="D882" i="15"/>
  <c r="C882" i="15"/>
  <c r="D881" i="15"/>
  <c r="B126" i="16" s="1"/>
  <c r="C881" i="15"/>
  <c r="C126" i="16" s="1"/>
  <c r="D880" i="15"/>
  <c r="B17" i="16" s="1"/>
  <c r="C880" i="15"/>
  <c r="C17" i="16" s="1"/>
  <c r="D879" i="15"/>
  <c r="B87" i="16" s="1"/>
  <c r="C879" i="15"/>
  <c r="C87" i="16" s="1"/>
  <c r="D878" i="15"/>
  <c r="C878" i="15"/>
  <c r="D877" i="15"/>
  <c r="B405" i="16" s="1"/>
  <c r="C877" i="15"/>
  <c r="C405" i="16" s="1"/>
  <c r="D876" i="15"/>
  <c r="B350" i="16" s="1"/>
  <c r="C876" i="15"/>
  <c r="C350" i="16" s="1"/>
  <c r="D875" i="15"/>
  <c r="C875" i="15"/>
  <c r="D874" i="15"/>
  <c r="B103" i="16" s="1"/>
  <c r="C874" i="15"/>
  <c r="C103" i="16" s="1"/>
  <c r="D873" i="15"/>
  <c r="B293" i="16" s="1"/>
  <c r="C873" i="15"/>
  <c r="C293" i="16" s="1"/>
  <c r="D872" i="15"/>
  <c r="C872" i="15"/>
  <c r="D871" i="15"/>
  <c r="B191" i="16" s="1"/>
  <c r="C871" i="15"/>
  <c r="C191" i="16" s="1"/>
  <c r="D870" i="15"/>
  <c r="C870" i="15"/>
  <c r="D869" i="15"/>
  <c r="B189" i="16" s="1"/>
  <c r="C869" i="15"/>
  <c r="C189" i="16" s="1"/>
  <c r="D868" i="15"/>
  <c r="C868" i="15"/>
  <c r="D867" i="15"/>
  <c r="C867" i="15"/>
  <c r="D866" i="15"/>
  <c r="C866" i="15"/>
  <c r="D865" i="15"/>
  <c r="B40" i="16" s="1"/>
  <c r="C865" i="15"/>
  <c r="C40" i="16" s="1"/>
  <c r="D864" i="15"/>
  <c r="C864" i="15"/>
  <c r="D863" i="15"/>
  <c r="C863" i="15"/>
  <c r="D862" i="15"/>
  <c r="B79" i="16" s="1"/>
  <c r="C862" i="15"/>
  <c r="C79" i="16" s="1"/>
  <c r="D861" i="15"/>
  <c r="B127" i="16" s="1"/>
  <c r="C861" i="15"/>
  <c r="C127" i="16" s="1"/>
  <c r="D860" i="15"/>
  <c r="B548" i="16" s="1"/>
  <c r="C860" i="15"/>
  <c r="C548" i="16" s="1"/>
  <c r="D859" i="15"/>
  <c r="B502" i="16" s="1"/>
  <c r="C859" i="15"/>
  <c r="C502" i="16" s="1"/>
  <c r="D858" i="15"/>
  <c r="C858" i="15"/>
  <c r="D857" i="15"/>
  <c r="B339" i="16" s="1"/>
  <c r="C857" i="15"/>
  <c r="C339" i="16" s="1"/>
  <c r="D856" i="15"/>
  <c r="B193" i="16" s="1"/>
  <c r="C856" i="15"/>
  <c r="C193" i="16" s="1"/>
  <c r="D855" i="15"/>
  <c r="C855" i="15"/>
  <c r="D854" i="15"/>
  <c r="B485" i="16" s="1"/>
  <c r="C854" i="15"/>
  <c r="C485" i="16" s="1"/>
  <c r="D853" i="15"/>
  <c r="B5" i="16" s="1"/>
  <c r="C853" i="15"/>
  <c r="C5" i="16" s="1"/>
  <c r="D852" i="15"/>
  <c r="C852" i="15"/>
  <c r="D851" i="15"/>
  <c r="B237" i="16" s="1"/>
  <c r="C851" i="15"/>
  <c r="C237" i="16" s="1"/>
  <c r="D850" i="15"/>
  <c r="B540" i="16" s="1"/>
  <c r="C850" i="15"/>
  <c r="C540" i="16" s="1"/>
  <c r="D849" i="15"/>
  <c r="B555" i="16" s="1"/>
  <c r="C849" i="15"/>
  <c r="C555" i="16" s="1"/>
  <c r="D848" i="15"/>
  <c r="C848" i="15"/>
  <c r="D847" i="15"/>
  <c r="B442" i="16" s="1"/>
  <c r="C847" i="15"/>
  <c r="C442" i="16" s="1"/>
  <c r="D846" i="15"/>
  <c r="B80" i="16" s="1"/>
  <c r="C846" i="15"/>
  <c r="C80" i="16" s="1"/>
  <c r="D845" i="15"/>
  <c r="B10" i="16" s="1"/>
  <c r="C845" i="15"/>
  <c r="C10" i="16" s="1"/>
  <c r="D844" i="15"/>
  <c r="C844" i="15"/>
  <c r="D843" i="15"/>
  <c r="C843" i="15"/>
  <c r="D842" i="15"/>
  <c r="C842" i="15"/>
  <c r="D841" i="15"/>
  <c r="B495" i="16" s="1"/>
  <c r="C841" i="15"/>
  <c r="C495" i="16" s="1"/>
  <c r="D840" i="15"/>
  <c r="B286" i="16" s="1"/>
  <c r="C840" i="15"/>
  <c r="C286" i="16" s="1"/>
  <c r="D839" i="15"/>
  <c r="B225" i="16" s="1"/>
  <c r="C839" i="15"/>
  <c r="C225" i="16" s="1"/>
  <c r="D838" i="15"/>
  <c r="C838" i="15"/>
  <c r="D837" i="15"/>
  <c r="B309" i="16" s="1"/>
  <c r="C837" i="15"/>
  <c r="C309" i="16" s="1"/>
  <c r="D836" i="15"/>
  <c r="B402" i="16" s="1"/>
  <c r="C836" i="15"/>
  <c r="C402" i="16" s="1"/>
  <c r="D835" i="15"/>
  <c r="B111" i="16" s="1"/>
  <c r="C835" i="15"/>
  <c r="C111" i="16" s="1"/>
  <c r="D834" i="15"/>
  <c r="B150" i="16" s="1"/>
  <c r="C834" i="15"/>
  <c r="C150" i="16" s="1"/>
  <c r="D833" i="15"/>
  <c r="B499" i="16" s="1"/>
  <c r="C833" i="15"/>
  <c r="C499" i="16" s="1"/>
  <c r="D832" i="15"/>
  <c r="B34" i="16" s="1"/>
  <c r="C832" i="15"/>
  <c r="C34" i="16" s="1"/>
  <c r="D831" i="15"/>
  <c r="C831" i="15"/>
  <c r="D830" i="15"/>
  <c r="C830" i="15"/>
  <c r="D829" i="15"/>
  <c r="C829" i="15"/>
  <c r="D828" i="15"/>
  <c r="C828" i="15"/>
  <c r="D827" i="15"/>
  <c r="B516" i="16" s="1"/>
  <c r="C827" i="15"/>
  <c r="C516" i="16" s="1"/>
  <c r="D826" i="15"/>
  <c r="C826" i="15"/>
  <c r="D825" i="15"/>
  <c r="C825" i="15"/>
  <c r="D824" i="15"/>
  <c r="B101" i="16" s="1"/>
  <c r="C824" i="15"/>
  <c r="C101" i="16" s="1"/>
  <c r="D823" i="15"/>
  <c r="C823" i="15"/>
  <c r="D822" i="15"/>
  <c r="C822" i="15"/>
  <c r="D821" i="15"/>
  <c r="C821" i="15"/>
  <c r="D820" i="15"/>
  <c r="C820" i="15"/>
  <c r="D819" i="15"/>
  <c r="B417" i="16" s="1"/>
  <c r="C819" i="15"/>
  <c r="C417" i="16" s="1"/>
  <c r="D818" i="15"/>
  <c r="C818" i="15"/>
  <c r="D817" i="15"/>
  <c r="C817" i="15"/>
  <c r="D816" i="15"/>
  <c r="C816" i="15"/>
  <c r="D815" i="15"/>
  <c r="C815" i="15"/>
  <c r="D814" i="15"/>
  <c r="C814" i="15"/>
  <c r="D813" i="15"/>
  <c r="B185" i="16" s="1"/>
  <c r="C813" i="15"/>
  <c r="C185" i="16" s="1"/>
  <c r="D812" i="15"/>
  <c r="B246" i="16" s="1"/>
  <c r="C812" i="15"/>
  <c r="C246" i="16" s="1"/>
  <c r="D811" i="15"/>
  <c r="B98" i="16" s="1"/>
  <c r="C811" i="15"/>
  <c r="C98" i="16" s="1"/>
  <c r="D810" i="15"/>
  <c r="B525" i="16" s="1"/>
  <c r="C810" i="15"/>
  <c r="C525" i="16" s="1"/>
  <c r="D809" i="15"/>
  <c r="B167" i="16" s="1"/>
  <c r="C809" i="15"/>
  <c r="C167" i="16" s="1"/>
  <c r="D808" i="15"/>
  <c r="B297" i="16" s="1"/>
  <c r="C808" i="15"/>
  <c r="C297" i="16" s="1"/>
  <c r="D807" i="15"/>
  <c r="C807" i="15"/>
  <c r="D806" i="15"/>
  <c r="B476" i="16" s="1"/>
  <c r="C806" i="15"/>
  <c r="C476" i="16" s="1"/>
  <c r="D805" i="15"/>
  <c r="B550" i="16" s="1"/>
  <c r="C805" i="15"/>
  <c r="C550" i="16" s="1"/>
  <c r="D804" i="15"/>
  <c r="B11" i="16" s="1"/>
  <c r="C804" i="15"/>
  <c r="C11" i="16" s="1"/>
  <c r="D803" i="15"/>
  <c r="C803" i="15"/>
  <c r="D802" i="15"/>
  <c r="B488" i="16" s="1"/>
  <c r="C802" i="15"/>
  <c r="C488" i="16" s="1"/>
  <c r="D801" i="15"/>
  <c r="C801" i="15"/>
  <c r="D800" i="15"/>
  <c r="C800" i="15"/>
  <c r="D799" i="15"/>
  <c r="B492" i="16" s="1"/>
  <c r="C799" i="15"/>
  <c r="C492" i="16" s="1"/>
  <c r="D798" i="15"/>
  <c r="B270" i="16" s="1"/>
  <c r="C798" i="15"/>
  <c r="C270" i="16" s="1"/>
  <c r="D797" i="15"/>
  <c r="C797" i="15"/>
  <c r="D796" i="15"/>
  <c r="C796" i="15"/>
  <c r="D795" i="15"/>
  <c r="C795" i="15"/>
  <c r="D794" i="15"/>
  <c r="B418" i="16" s="1"/>
  <c r="C794" i="15"/>
  <c r="C418" i="16" s="1"/>
  <c r="D793" i="15"/>
  <c r="C793" i="15"/>
  <c r="D792" i="15"/>
  <c r="B184" i="16" s="1"/>
  <c r="C792" i="15"/>
  <c r="C184" i="16" s="1"/>
  <c r="D791" i="15"/>
  <c r="C791" i="15"/>
  <c r="D790" i="15"/>
  <c r="B253" i="16" s="1"/>
  <c r="C790" i="15"/>
  <c r="C253" i="16" s="1"/>
  <c r="D789" i="15"/>
  <c r="C789" i="15"/>
  <c r="D788" i="15"/>
  <c r="B423" i="16" s="1"/>
  <c r="C788" i="15"/>
  <c r="C423" i="16" s="1"/>
  <c r="D787" i="15"/>
  <c r="C787" i="15"/>
  <c r="D786" i="15"/>
  <c r="B46" i="16" s="1"/>
  <c r="C786" i="15"/>
  <c r="C46" i="16" s="1"/>
  <c r="D785" i="15"/>
  <c r="B159" i="16" s="1"/>
  <c r="C785" i="15"/>
  <c r="C159" i="16" s="1"/>
  <c r="D784" i="15"/>
  <c r="C784" i="15"/>
  <c r="D783" i="15"/>
  <c r="B514" i="16" s="1"/>
  <c r="C783" i="15"/>
  <c r="C514" i="16" s="1"/>
  <c r="D782" i="15"/>
  <c r="C782" i="15"/>
  <c r="D781" i="15"/>
  <c r="C781" i="15"/>
  <c r="D780" i="15"/>
  <c r="C780" i="15"/>
  <c r="D779" i="15"/>
  <c r="B83" i="16" s="1"/>
  <c r="C779" i="15"/>
  <c r="C83" i="16" s="1"/>
  <c r="D778" i="15"/>
  <c r="B498" i="16" s="1"/>
  <c r="C778" i="15"/>
  <c r="C498" i="16" s="1"/>
  <c r="D777" i="15"/>
  <c r="B419" i="16" s="1"/>
  <c r="C777" i="15"/>
  <c r="C419" i="16" s="1"/>
  <c r="D776" i="15"/>
  <c r="C776" i="15"/>
  <c r="D775" i="15"/>
  <c r="B379" i="16" s="1"/>
  <c r="C775" i="15"/>
  <c r="C379" i="16" s="1"/>
  <c r="D774" i="15"/>
  <c r="B278" i="16" s="1"/>
  <c r="C774" i="15"/>
  <c r="C278" i="16" s="1"/>
  <c r="D773" i="15"/>
  <c r="C773" i="15"/>
  <c r="D772" i="15"/>
  <c r="C772" i="15"/>
  <c r="D771" i="15"/>
  <c r="C771" i="15"/>
  <c r="D770" i="15"/>
  <c r="C770" i="15"/>
  <c r="D769" i="15"/>
  <c r="C769" i="15"/>
  <c r="D768" i="15"/>
  <c r="C768" i="15"/>
  <c r="D767" i="15"/>
  <c r="B330" i="16" s="1"/>
  <c r="C767" i="15"/>
  <c r="C330" i="16" s="1"/>
  <c r="D766" i="15"/>
  <c r="C766" i="15"/>
  <c r="D765" i="15"/>
  <c r="B202" i="16" s="1"/>
  <c r="C765" i="15"/>
  <c r="C202" i="16" s="1"/>
  <c r="D764" i="15"/>
  <c r="C764" i="15"/>
  <c r="D763" i="15"/>
  <c r="C763" i="15"/>
  <c r="D762" i="15"/>
  <c r="C762" i="15"/>
  <c r="D761" i="15"/>
  <c r="C761" i="15"/>
  <c r="D760" i="15"/>
  <c r="B458" i="16" s="1"/>
  <c r="C760" i="15"/>
  <c r="C458" i="16" s="1"/>
  <c r="D759" i="15"/>
  <c r="B470" i="16" s="1"/>
  <c r="C759" i="15"/>
  <c r="C470" i="16" s="1"/>
  <c r="D758" i="15"/>
  <c r="C758" i="15"/>
  <c r="D757" i="15"/>
  <c r="B345" i="16" s="1"/>
  <c r="C757" i="15"/>
  <c r="C345" i="16" s="1"/>
  <c r="D756" i="15"/>
  <c r="B380" i="16" s="1"/>
  <c r="C756" i="15"/>
  <c r="C380" i="16" s="1"/>
  <c r="D755" i="15"/>
  <c r="C755" i="15"/>
  <c r="D754" i="15"/>
  <c r="C754" i="15"/>
  <c r="D753" i="15"/>
  <c r="B344" i="16" s="1"/>
  <c r="C753" i="15"/>
  <c r="C344" i="16" s="1"/>
  <c r="D752" i="15"/>
  <c r="C752" i="15"/>
  <c r="D751" i="15"/>
  <c r="C751" i="15"/>
  <c r="D750" i="15"/>
  <c r="B241" i="16" s="1"/>
  <c r="C750" i="15"/>
  <c r="C241" i="16" s="1"/>
  <c r="D749" i="15"/>
  <c r="B527" i="16" s="1"/>
  <c r="C749" i="15"/>
  <c r="C527" i="16" s="1"/>
  <c r="D748" i="15"/>
  <c r="B264" i="16" s="1"/>
  <c r="C748" i="15"/>
  <c r="C264" i="16" s="1"/>
  <c r="D747" i="15"/>
  <c r="B439" i="16" s="1"/>
  <c r="C747" i="15"/>
  <c r="C439" i="16" s="1"/>
  <c r="D746" i="15"/>
  <c r="C746" i="15"/>
  <c r="D745" i="15"/>
  <c r="C745" i="15"/>
  <c r="D744" i="15"/>
  <c r="B66" i="16" s="1"/>
  <c r="C744" i="15"/>
  <c r="C66" i="16" s="1"/>
  <c r="D743" i="15"/>
  <c r="C743" i="15"/>
  <c r="D742" i="15"/>
  <c r="B563" i="16" s="1"/>
  <c r="C742" i="15"/>
  <c r="C563" i="16" s="1"/>
  <c r="D741" i="15"/>
  <c r="B252" i="16" s="1"/>
  <c r="C741" i="15"/>
  <c r="C252" i="16" s="1"/>
  <c r="D740" i="15"/>
  <c r="C740" i="15"/>
  <c r="D739" i="15"/>
  <c r="C739" i="15"/>
  <c r="D738" i="15"/>
  <c r="B88" i="16" s="1"/>
  <c r="C738" i="15"/>
  <c r="C88" i="16" s="1"/>
  <c r="D737" i="15"/>
  <c r="B142" i="16" s="1"/>
  <c r="C737" i="15"/>
  <c r="C142" i="16" s="1"/>
  <c r="D736" i="15"/>
  <c r="C736" i="15"/>
  <c r="D735" i="15"/>
  <c r="C735" i="15"/>
  <c r="D734" i="15"/>
  <c r="B99" i="16" s="1"/>
  <c r="C734" i="15"/>
  <c r="C99" i="16" s="1"/>
  <c r="D733" i="15"/>
  <c r="C733" i="15"/>
  <c r="D732" i="15"/>
  <c r="B209" i="16" s="1"/>
  <c r="C732" i="15"/>
  <c r="C209" i="16" s="1"/>
  <c r="D731" i="15"/>
  <c r="C731" i="15"/>
  <c r="D730" i="15"/>
  <c r="C730" i="15"/>
  <c r="D729" i="15"/>
  <c r="B158" i="16" s="1"/>
  <c r="C729" i="15"/>
  <c r="C158" i="16" s="1"/>
  <c r="D728" i="15"/>
  <c r="C728" i="15"/>
  <c r="D727" i="15"/>
  <c r="B183" i="16" s="1"/>
  <c r="C727" i="15"/>
  <c r="C183" i="16" s="1"/>
  <c r="D726" i="15"/>
  <c r="C726" i="15"/>
  <c r="D725" i="15"/>
  <c r="B168" i="16" s="1"/>
  <c r="C725" i="15"/>
  <c r="C168" i="16" s="1"/>
  <c r="D724" i="15"/>
  <c r="B393" i="16" s="1"/>
  <c r="C724" i="15"/>
  <c r="C393" i="16" s="1"/>
  <c r="D723" i="15"/>
  <c r="B200" i="16" s="1"/>
  <c r="C723" i="15"/>
  <c r="C200" i="16" s="1"/>
  <c r="D722" i="15"/>
  <c r="B118" i="16" s="1"/>
  <c r="C722" i="15"/>
  <c r="C118" i="16" s="1"/>
  <c r="D721" i="15"/>
  <c r="C721" i="15"/>
  <c r="D720" i="15"/>
  <c r="B404" i="16" s="1"/>
  <c r="C720" i="15"/>
  <c r="C404" i="16" s="1"/>
  <c r="D719" i="15"/>
  <c r="B461" i="16" s="1"/>
  <c r="C719" i="15"/>
  <c r="C461" i="16" s="1"/>
  <c r="D718" i="15"/>
  <c r="C718" i="15"/>
  <c r="D717" i="15"/>
  <c r="B295" i="16" s="1"/>
  <c r="C717" i="15"/>
  <c r="C295" i="16" s="1"/>
  <c r="D716" i="15"/>
  <c r="B82" i="16" s="1"/>
  <c r="C716" i="15"/>
  <c r="C82" i="16" s="1"/>
  <c r="D715" i="15"/>
  <c r="B152" i="16" s="1"/>
  <c r="C715" i="15"/>
  <c r="C152" i="16" s="1"/>
  <c r="D714" i="15"/>
  <c r="B61" i="16" s="1"/>
  <c r="C714" i="15"/>
  <c r="C61" i="16" s="1"/>
  <c r="D713" i="15"/>
  <c r="B236" i="16" s="1"/>
  <c r="C713" i="15"/>
  <c r="C236" i="16" s="1"/>
  <c r="D712" i="15"/>
  <c r="C712" i="15"/>
  <c r="D711" i="15"/>
  <c r="C711" i="15"/>
  <c r="D710" i="15"/>
  <c r="C710" i="15"/>
  <c r="D709" i="15"/>
  <c r="C709" i="15"/>
  <c r="D708" i="15"/>
  <c r="C708" i="15"/>
  <c r="D707" i="15"/>
  <c r="C707" i="15"/>
  <c r="D706" i="15"/>
  <c r="C706" i="15"/>
  <c r="D705" i="15"/>
  <c r="C705" i="15"/>
  <c r="D704" i="15"/>
  <c r="C704" i="15"/>
  <c r="D703" i="15"/>
  <c r="C703" i="15"/>
  <c r="D702" i="15"/>
  <c r="B89" i="16" s="1"/>
  <c r="C702" i="15"/>
  <c r="C89" i="16" s="1"/>
  <c r="D701" i="15"/>
  <c r="B231" i="16" s="1"/>
  <c r="C701" i="15"/>
  <c r="C231" i="16" s="1"/>
  <c r="D700" i="15"/>
  <c r="B526" i="16" s="1"/>
  <c r="C700" i="15"/>
  <c r="C526" i="16" s="1"/>
  <c r="D699" i="15"/>
  <c r="C699" i="15"/>
  <c r="D698" i="15"/>
  <c r="B436" i="16" s="1"/>
  <c r="C698" i="15"/>
  <c r="C436" i="16" s="1"/>
  <c r="D697" i="15"/>
  <c r="C697" i="15"/>
  <c r="D696" i="15"/>
  <c r="C696" i="15"/>
  <c r="D695" i="15"/>
  <c r="C695" i="15"/>
  <c r="D694" i="15"/>
  <c r="C694" i="15"/>
  <c r="D693" i="15"/>
  <c r="C693" i="15"/>
  <c r="D692" i="15"/>
  <c r="C692" i="15"/>
  <c r="D691" i="15"/>
  <c r="B275" i="16" s="1"/>
  <c r="C691" i="15"/>
  <c r="C275" i="16" s="1"/>
  <c r="D690" i="15"/>
  <c r="B301" i="16" s="1"/>
  <c r="C690" i="15"/>
  <c r="C301" i="16" s="1"/>
  <c r="D689" i="15"/>
  <c r="C689" i="15"/>
  <c r="D688" i="15"/>
  <c r="B398" i="16" s="1"/>
  <c r="C688" i="15"/>
  <c r="C398" i="16" s="1"/>
  <c r="D687" i="15"/>
  <c r="B486" i="16" s="1"/>
  <c r="C687" i="15"/>
  <c r="C486" i="16" s="1"/>
  <c r="D686" i="15"/>
  <c r="C686" i="15"/>
  <c r="D685" i="15"/>
  <c r="B483" i="16" s="1"/>
  <c r="C685" i="15"/>
  <c r="C483" i="16" s="1"/>
  <c r="D684" i="15"/>
  <c r="C684" i="15"/>
  <c r="D683" i="15"/>
  <c r="B545" i="16" s="1"/>
  <c r="C683" i="15"/>
  <c r="C545" i="16" s="1"/>
  <c r="D682" i="15"/>
  <c r="B12" i="16" s="1"/>
  <c r="C682" i="15"/>
  <c r="C12" i="16" s="1"/>
  <c r="D681" i="15"/>
  <c r="B416" i="16" s="1"/>
  <c r="C681" i="15"/>
  <c r="C416" i="16" s="1"/>
  <c r="D680" i="15"/>
  <c r="C680" i="15"/>
  <c r="D679" i="15"/>
  <c r="C679" i="15"/>
  <c r="D678" i="15"/>
  <c r="C678" i="15"/>
  <c r="D677" i="15"/>
  <c r="B96" i="16" s="1"/>
  <c r="C677" i="15"/>
  <c r="C96" i="16" s="1"/>
  <c r="D676" i="15"/>
  <c r="C676" i="15"/>
  <c r="D675" i="15"/>
  <c r="C675" i="15"/>
  <c r="D674" i="15"/>
  <c r="B446" i="16" s="1"/>
  <c r="C674" i="15"/>
  <c r="C446" i="16" s="1"/>
  <c r="D673" i="15"/>
  <c r="B132" i="16" s="1"/>
  <c r="C673" i="15"/>
  <c r="C132" i="16" s="1"/>
  <c r="D672" i="15"/>
  <c r="B292" i="16" s="1"/>
  <c r="C672" i="15"/>
  <c r="C292" i="16" s="1"/>
  <c r="D671" i="15"/>
  <c r="B198" i="16" s="1"/>
  <c r="C671" i="15"/>
  <c r="C198" i="16" s="1"/>
  <c r="D670" i="15"/>
  <c r="B51" i="16" s="1"/>
  <c r="C670" i="15"/>
  <c r="C51" i="16" s="1"/>
  <c r="D669" i="15"/>
  <c r="C669" i="15"/>
  <c r="D668" i="15"/>
  <c r="C668" i="15"/>
  <c r="D667" i="15"/>
  <c r="C667" i="15"/>
  <c r="D666" i="15"/>
  <c r="B325" i="16" s="1"/>
  <c r="C666" i="15"/>
  <c r="C325" i="16" s="1"/>
  <c r="D665" i="15"/>
  <c r="B562" i="16" s="1"/>
  <c r="C665" i="15"/>
  <c r="C562" i="16" s="1"/>
  <c r="D664" i="15"/>
  <c r="B171" i="16" s="1"/>
  <c r="C664" i="15"/>
  <c r="C171" i="16" s="1"/>
  <c r="D663" i="15"/>
  <c r="C663" i="15"/>
  <c r="D662" i="15"/>
  <c r="C662" i="15"/>
  <c r="D661" i="15"/>
  <c r="B140" i="16" s="1"/>
  <c r="C661" i="15"/>
  <c r="C140" i="16" s="1"/>
  <c r="D660" i="15"/>
  <c r="B38" i="16" s="1"/>
  <c r="C660" i="15"/>
  <c r="C38" i="16" s="1"/>
  <c r="D659" i="15"/>
  <c r="B432" i="16" s="1"/>
  <c r="C659" i="15"/>
  <c r="C432" i="16" s="1"/>
  <c r="D658" i="15"/>
  <c r="B337" i="16" s="1"/>
  <c r="C658" i="15"/>
  <c r="C337" i="16" s="1"/>
  <c r="D657" i="15"/>
  <c r="B261" i="16" s="1"/>
  <c r="C657" i="15"/>
  <c r="C261" i="16" s="1"/>
  <c r="D656" i="15"/>
  <c r="B228" i="16" s="1"/>
  <c r="C656" i="15"/>
  <c r="C228" i="16" s="1"/>
  <c r="D655" i="15"/>
  <c r="B273" i="16" s="1"/>
  <c r="C655" i="15"/>
  <c r="C273" i="16" s="1"/>
  <c r="D654" i="15"/>
  <c r="C654" i="15"/>
  <c r="D653" i="15"/>
  <c r="C653" i="15"/>
  <c r="D652" i="15"/>
  <c r="B59" i="16" s="1"/>
  <c r="C652" i="15"/>
  <c r="C59" i="16" s="1"/>
  <c r="D651" i="15"/>
  <c r="C651" i="15"/>
  <c r="D650" i="15"/>
  <c r="B296" i="16" s="1"/>
  <c r="C650" i="15"/>
  <c r="C296" i="16" s="1"/>
  <c r="D649" i="15"/>
  <c r="C649" i="15"/>
  <c r="D648" i="15"/>
  <c r="C648" i="15"/>
  <c r="D647" i="15"/>
  <c r="C647" i="15"/>
  <c r="D646" i="15"/>
  <c r="C646" i="15"/>
  <c r="D645" i="15"/>
  <c r="B69" i="16" s="1"/>
  <c r="C645" i="15"/>
  <c r="C69" i="16" s="1"/>
  <c r="D644" i="15"/>
  <c r="B529" i="16" s="1"/>
  <c r="C644" i="15"/>
  <c r="C529" i="16" s="1"/>
  <c r="D643" i="15"/>
  <c r="C643" i="15"/>
  <c r="D642" i="15"/>
  <c r="B312" i="16" s="1"/>
  <c r="C642" i="15"/>
  <c r="C312" i="16" s="1"/>
  <c r="D641" i="15"/>
  <c r="C641" i="15"/>
  <c r="D640" i="15"/>
  <c r="C640" i="15"/>
  <c r="D639" i="15"/>
  <c r="B560" i="16" s="1"/>
  <c r="C639" i="15"/>
  <c r="C560" i="16" s="1"/>
  <c r="D638" i="15"/>
  <c r="C638" i="15"/>
  <c r="D637" i="15"/>
  <c r="C637" i="15"/>
  <c r="D636" i="15"/>
  <c r="B146" i="16" s="1"/>
  <c r="C636" i="15"/>
  <c r="C146" i="16" s="1"/>
  <c r="D635" i="15"/>
  <c r="C635" i="15"/>
  <c r="D634" i="15"/>
  <c r="C634" i="15"/>
  <c r="D633" i="15"/>
  <c r="C633" i="15"/>
  <c r="D632" i="15"/>
  <c r="B472" i="16" s="1"/>
  <c r="C632" i="15"/>
  <c r="C472" i="16" s="1"/>
  <c r="D631" i="15"/>
  <c r="B489" i="16" s="1"/>
  <c r="C631" i="15"/>
  <c r="C489" i="16" s="1"/>
  <c r="D630" i="15"/>
  <c r="C630" i="15"/>
  <c r="D629" i="15"/>
  <c r="C629" i="15"/>
  <c r="D628" i="15"/>
  <c r="B162" i="16" s="1"/>
  <c r="C628" i="15"/>
  <c r="C162" i="16" s="1"/>
  <c r="D627" i="15"/>
  <c r="B114" i="16" s="1"/>
  <c r="C627" i="15"/>
  <c r="C114" i="16" s="1"/>
  <c r="D626" i="15"/>
  <c r="B218" i="16" s="1"/>
  <c r="C626" i="15"/>
  <c r="C218" i="16" s="1"/>
  <c r="D625" i="15"/>
  <c r="C625" i="15"/>
  <c r="D624" i="15"/>
  <c r="C624" i="15"/>
  <c r="D623" i="15"/>
  <c r="C623" i="15"/>
  <c r="D622" i="15"/>
  <c r="B518" i="16" s="1"/>
  <c r="C622" i="15"/>
  <c r="C518" i="16" s="1"/>
  <c r="D621" i="15"/>
  <c r="C621" i="15"/>
  <c r="D620" i="15"/>
  <c r="B367" i="16" s="1"/>
  <c r="C620" i="15"/>
  <c r="C367" i="16" s="1"/>
  <c r="D619" i="15"/>
  <c r="C619" i="15"/>
  <c r="D618" i="15"/>
  <c r="B26" i="16" s="1"/>
  <c r="C618" i="15"/>
  <c r="C26" i="16" s="1"/>
  <c r="D617" i="15"/>
  <c r="B213" i="16" s="1"/>
  <c r="C617" i="15"/>
  <c r="C213" i="16" s="1"/>
  <c r="D616" i="15"/>
  <c r="B256" i="16" s="1"/>
  <c r="C616" i="15"/>
  <c r="C256" i="16" s="1"/>
  <c r="D615" i="15"/>
  <c r="C615" i="15"/>
  <c r="D614" i="15"/>
  <c r="C614" i="15"/>
  <c r="D613" i="15"/>
  <c r="C613" i="15"/>
  <c r="D612" i="15"/>
  <c r="C612" i="15"/>
  <c r="D611" i="15"/>
  <c r="B272" i="16" s="1"/>
  <c r="C611" i="15"/>
  <c r="C272" i="16" s="1"/>
  <c r="D610" i="15"/>
  <c r="C610" i="15"/>
  <c r="D609" i="15"/>
  <c r="C609" i="15"/>
  <c r="D608" i="15"/>
  <c r="C608" i="15"/>
  <c r="D607" i="15"/>
  <c r="B201" i="16" s="1"/>
  <c r="C607" i="15"/>
  <c r="C201" i="16" s="1"/>
  <c r="D606" i="15"/>
  <c r="C606" i="15"/>
  <c r="D605" i="15"/>
  <c r="C605" i="15"/>
  <c r="D604" i="15"/>
  <c r="C604" i="15"/>
  <c r="D603" i="15"/>
  <c r="B464" i="16" s="1"/>
  <c r="C603" i="15"/>
  <c r="C464" i="16" s="1"/>
  <c r="D602" i="15"/>
  <c r="B549" i="16" s="1"/>
  <c r="C602" i="15"/>
  <c r="C549" i="16" s="1"/>
  <c r="D601" i="15"/>
  <c r="C601" i="15"/>
  <c r="D600" i="15"/>
  <c r="C600" i="15"/>
  <c r="D599" i="15"/>
  <c r="C599" i="15"/>
  <c r="D598" i="15"/>
  <c r="B348" i="16" s="1"/>
  <c r="C598" i="15"/>
  <c r="C348" i="16" s="1"/>
  <c r="D597" i="15"/>
  <c r="B370" i="16" s="1"/>
  <c r="C597" i="15"/>
  <c r="C370" i="16" s="1"/>
  <c r="D596" i="15"/>
  <c r="C596" i="15"/>
  <c r="D595" i="15"/>
  <c r="B217" i="16" s="1"/>
  <c r="C595" i="15"/>
  <c r="C217" i="16" s="1"/>
  <c r="D594" i="15"/>
  <c r="C594" i="15"/>
  <c r="D593" i="15"/>
  <c r="C593" i="15"/>
  <c r="D592" i="15"/>
  <c r="C592" i="15"/>
  <c r="D591" i="15"/>
  <c r="C591" i="15"/>
  <c r="D590" i="15"/>
  <c r="B76" i="16" s="1"/>
  <c r="C590" i="15"/>
  <c r="C76" i="16" s="1"/>
  <c r="D589" i="15"/>
  <c r="B243" i="16" s="1"/>
  <c r="C589" i="15"/>
  <c r="C243" i="16" s="1"/>
  <c r="D588" i="15"/>
  <c r="C588" i="15"/>
  <c r="D587" i="15"/>
  <c r="B102" i="16" s="1"/>
  <c r="C587" i="15"/>
  <c r="C102" i="16" s="1"/>
  <c r="D586" i="15"/>
  <c r="C586" i="15"/>
  <c r="D585" i="15"/>
  <c r="B552" i="16" s="1"/>
  <c r="C585" i="15"/>
  <c r="C552" i="16" s="1"/>
  <c r="D584" i="15"/>
  <c r="B322" i="16" s="1"/>
  <c r="C584" i="15"/>
  <c r="C322" i="16" s="1"/>
  <c r="D583" i="15"/>
  <c r="B332" i="16" s="1"/>
  <c r="C583" i="15"/>
  <c r="C332" i="16" s="1"/>
  <c r="D582" i="15"/>
  <c r="B473" i="16" s="1"/>
  <c r="C582" i="15"/>
  <c r="C473" i="16" s="1"/>
  <c r="D581" i="15"/>
  <c r="B466" i="16" s="1"/>
  <c r="C581" i="15"/>
  <c r="C466" i="16" s="1"/>
  <c r="D580" i="15"/>
  <c r="B553" i="16" s="1"/>
  <c r="C580" i="15"/>
  <c r="C553" i="16" s="1"/>
  <c r="D579" i="15"/>
  <c r="C579" i="15"/>
  <c r="D578" i="15"/>
  <c r="C578" i="15"/>
  <c r="D577" i="15"/>
  <c r="C577" i="15"/>
  <c r="D576" i="15"/>
  <c r="B169" i="16" s="1"/>
  <c r="C576" i="15"/>
  <c r="C169" i="16" s="1"/>
  <c r="D575" i="15"/>
  <c r="B247" i="16" s="1"/>
  <c r="C575" i="15"/>
  <c r="C247" i="16" s="1"/>
  <c r="D574" i="15"/>
  <c r="B407" i="16" s="1"/>
  <c r="C574" i="15"/>
  <c r="C407" i="16" s="1"/>
  <c r="D573" i="15"/>
  <c r="B260" i="16" s="1"/>
  <c r="C573" i="15"/>
  <c r="C260" i="16" s="1"/>
  <c r="D572" i="15"/>
  <c r="B536" i="16" s="1"/>
  <c r="C572" i="15"/>
  <c r="C536" i="16" s="1"/>
  <c r="D571" i="15"/>
  <c r="B288" i="16" s="1"/>
  <c r="C571" i="15"/>
  <c r="C288" i="16" s="1"/>
  <c r="D570" i="15"/>
  <c r="C570" i="15"/>
  <c r="D569" i="15"/>
  <c r="C569" i="15"/>
  <c r="D568" i="15"/>
  <c r="B75" i="16" s="1"/>
  <c r="C568" i="15"/>
  <c r="C75" i="16" s="1"/>
  <c r="D567" i="15"/>
  <c r="C567" i="15"/>
  <c r="D566" i="15"/>
  <c r="C566" i="15"/>
  <c r="D565" i="15"/>
  <c r="C565" i="15"/>
  <c r="D564" i="15"/>
  <c r="B28" i="16" s="1"/>
  <c r="C564" i="15"/>
  <c r="C28" i="16" s="1"/>
  <c r="D563" i="15"/>
  <c r="C563" i="15"/>
  <c r="D562" i="15"/>
  <c r="B13" i="16" s="1"/>
  <c r="C562" i="15"/>
  <c r="C13" i="16" s="1"/>
  <c r="D561" i="15"/>
  <c r="C561" i="15"/>
  <c r="D560" i="15"/>
  <c r="C560" i="15"/>
  <c r="D559" i="15"/>
  <c r="C559" i="15"/>
  <c r="D558" i="15"/>
  <c r="C558" i="15"/>
  <c r="D557" i="15"/>
  <c r="B133" i="16" s="1"/>
  <c r="C557" i="15"/>
  <c r="C133" i="16" s="1"/>
  <c r="D556" i="15"/>
  <c r="C556" i="15"/>
  <c r="D555" i="15"/>
  <c r="C555" i="15"/>
  <c r="D554" i="15"/>
  <c r="B119" i="16" s="1"/>
  <c r="C554" i="15"/>
  <c r="C119" i="16" s="1"/>
  <c r="D553" i="15"/>
  <c r="B14" i="16" s="1"/>
  <c r="C553" i="15"/>
  <c r="C14" i="16" s="1"/>
  <c r="D552" i="15"/>
  <c r="C552" i="15"/>
  <c r="D551" i="15"/>
  <c r="C551" i="15"/>
  <c r="D550" i="15"/>
  <c r="C550" i="15"/>
  <c r="D549" i="15"/>
  <c r="B531" i="16" s="1"/>
  <c r="C549" i="15"/>
  <c r="C531" i="16" s="1"/>
  <c r="D548" i="15"/>
  <c r="C548" i="15"/>
  <c r="D547" i="15"/>
  <c r="C547" i="15"/>
  <c r="D546" i="15"/>
  <c r="B528" i="16" s="1"/>
  <c r="C546" i="15"/>
  <c r="C528" i="16" s="1"/>
  <c r="D545" i="15"/>
  <c r="B519" i="16" s="1"/>
  <c r="C545" i="15"/>
  <c r="C519" i="16" s="1"/>
  <c r="D544" i="15"/>
  <c r="C544" i="15"/>
  <c r="D543" i="15"/>
  <c r="B178" i="16" s="1"/>
  <c r="C543" i="15"/>
  <c r="C178" i="16" s="1"/>
  <c r="D542" i="15"/>
  <c r="C542" i="15"/>
  <c r="D541" i="15"/>
  <c r="C541" i="15"/>
  <c r="D540" i="15"/>
  <c r="B116" i="16" s="1"/>
  <c r="C540" i="15"/>
  <c r="C116" i="16" s="1"/>
  <c r="D539" i="15"/>
  <c r="B23" i="16" s="1"/>
  <c r="C539" i="15"/>
  <c r="C23" i="16" s="1"/>
  <c r="D538" i="15"/>
  <c r="C538" i="15"/>
  <c r="D537" i="15"/>
  <c r="B346" i="16" s="1"/>
  <c r="C537" i="15"/>
  <c r="C346" i="16" s="1"/>
  <c r="D536" i="15"/>
  <c r="B460" i="16" s="1"/>
  <c r="C536" i="15"/>
  <c r="C460" i="16" s="1"/>
  <c r="D535" i="15"/>
  <c r="B205" i="16" s="1"/>
  <c r="C535" i="15"/>
  <c r="C205" i="16" s="1"/>
  <c r="D534" i="15"/>
  <c r="C534" i="15"/>
  <c r="D533" i="15"/>
  <c r="C533" i="15"/>
  <c r="D532" i="15"/>
  <c r="B376" i="16" s="1"/>
  <c r="C532" i="15"/>
  <c r="C376" i="16" s="1"/>
  <c r="D531" i="15"/>
  <c r="B512" i="16" s="1"/>
  <c r="C531" i="15"/>
  <c r="C512" i="16" s="1"/>
  <c r="D530" i="15"/>
  <c r="B242" i="16" s="1"/>
  <c r="C530" i="15"/>
  <c r="C242" i="16" s="1"/>
  <c r="D529" i="15"/>
  <c r="C529" i="15"/>
  <c r="D528" i="15"/>
  <c r="B302" i="16" s="1"/>
  <c r="C528" i="15"/>
  <c r="C302" i="16" s="1"/>
  <c r="D527" i="15"/>
  <c r="B135" i="16" s="1"/>
  <c r="C527" i="15"/>
  <c r="C135" i="16" s="1"/>
  <c r="D526" i="15"/>
  <c r="C526" i="15"/>
  <c r="D525" i="15"/>
  <c r="B58" i="16" s="1"/>
  <c r="C525" i="15"/>
  <c r="C58" i="16" s="1"/>
  <c r="D524" i="15"/>
  <c r="C524" i="15"/>
  <c r="D523" i="15"/>
  <c r="C523" i="15"/>
  <c r="D522" i="15"/>
  <c r="B138" i="16" s="1"/>
  <c r="C522" i="15"/>
  <c r="C138" i="16" s="1"/>
  <c r="D521" i="15"/>
  <c r="B155" i="16" s="1"/>
  <c r="C521" i="15"/>
  <c r="C155" i="16" s="1"/>
  <c r="D520" i="15"/>
  <c r="C520" i="15"/>
  <c r="D519" i="15"/>
  <c r="C519" i="15"/>
  <c r="D518" i="15"/>
  <c r="B547" i="16" s="1"/>
  <c r="C518" i="15"/>
  <c r="C547" i="16" s="1"/>
  <c r="D517" i="15"/>
  <c r="B494" i="16" s="1"/>
  <c r="C517" i="15"/>
  <c r="C494" i="16" s="1"/>
  <c r="D516" i="15"/>
  <c r="B523" i="16" s="1"/>
  <c r="C516" i="15"/>
  <c r="C523" i="16" s="1"/>
  <c r="D515" i="15"/>
  <c r="C515" i="15"/>
  <c r="D514" i="15"/>
  <c r="B323" i="16" s="1"/>
  <c r="C514" i="15"/>
  <c r="C323" i="16" s="1"/>
  <c r="D513" i="15"/>
  <c r="B60" i="16" s="1"/>
  <c r="C513" i="15"/>
  <c r="C60" i="16" s="1"/>
  <c r="D512" i="15"/>
  <c r="B307" i="16" s="1"/>
  <c r="C512" i="15"/>
  <c r="C307" i="16" s="1"/>
  <c r="D511" i="15"/>
  <c r="C511" i="15"/>
  <c r="D510" i="15"/>
  <c r="C510" i="15"/>
  <c r="D509" i="15"/>
  <c r="B507" i="16" s="1"/>
  <c r="C509" i="15"/>
  <c r="C507" i="16" s="1"/>
  <c r="D508" i="15"/>
  <c r="B457" i="16" s="1"/>
  <c r="C508" i="15"/>
  <c r="C457" i="16" s="1"/>
  <c r="D507" i="15"/>
  <c r="B130" i="16" s="1"/>
  <c r="C507" i="15"/>
  <c r="C130" i="16" s="1"/>
  <c r="D506" i="15"/>
  <c r="B542" i="16" s="1"/>
  <c r="C506" i="15"/>
  <c r="C542" i="16" s="1"/>
  <c r="D505" i="15"/>
  <c r="B500" i="16" s="1"/>
  <c r="C505" i="15"/>
  <c r="C500" i="16" s="1"/>
  <c r="D504" i="15"/>
  <c r="C504" i="15"/>
  <c r="D503" i="15"/>
  <c r="B382" i="16" s="1"/>
  <c r="C503" i="15"/>
  <c r="C382" i="16" s="1"/>
  <c r="D502" i="15"/>
  <c r="B190" i="16" s="1"/>
  <c r="C502" i="15"/>
  <c r="C190" i="16" s="1"/>
  <c r="D501" i="15"/>
  <c r="C501" i="15"/>
  <c r="D500" i="15"/>
  <c r="C500" i="15"/>
  <c r="D499" i="15"/>
  <c r="B141" i="16" s="1"/>
  <c r="C499" i="15"/>
  <c r="C141" i="16" s="1"/>
  <c r="D498" i="15"/>
  <c r="B265" i="16" s="1"/>
  <c r="C498" i="15"/>
  <c r="C265" i="16" s="1"/>
  <c r="D497" i="15"/>
  <c r="C497" i="15"/>
  <c r="D496" i="15"/>
  <c r="C496" i="15"/>
  <c r="D495" i="15"/>
  <c r="C495" i="15"/>
  <c r="D494" i="15"/>
  <c r="B451" i="16" s="1"/>
  <c r="C494" i="15"/>
  <c r="C451" i="16" s="1"/>
  <c r="D493" i="15"/>
  <c r="C493" i="15"/>
  <c r="D492" i="15"/>
  <c r="C492" i="15"/>
  <c r="D491" i="15"/>
  <c r="C491" i="15"/>
  <c r="D490" i="15"/>
  <c r="C490" i="15"/>
  <c r="D489" i="15"/>
  <c r="C489" i="15"/>
  <c r="D488" i="15"/>
  <c r="B104" i="16" s="1"/>
  <c r="C488" i="15"/>
  <c r="C104" i="16" s="1"/>
  <c r="D487" i="15"/>
  <c r="B56" i="16" s="1"/>
  <c r="C487" i="15"/>
  <c r="C56" i="16" s="1"/>
  <c r="D486" i="15"/>
  <c r="C486" i="15"/>
  <c r="D485" i="15"/>
  <c r="C485" i="15"/>
  <c r="D484" i="15"/>
  <c r="C484" i="15"/>
  <c r="D483" i="15"/>
  <c r="B41" i="16" s="1"/>
  <c r="C483" i="15"/>
  <c r="C41" i="16" s="1"/>
  <c r="D482" i="15"/>
  <c r="C482" i="15"/>
  <c r="D481" i="15"/>
  <c r="C481" i="15"/>
  <c r="D480" i="15"/>
  <c r="B324" i="16" s="1"/>
  <c r="C480" i="15"/>
  <c r="C324" i="16" s="1"/>
  <c r="D479" i="15"/>
  <c r="B551" i="16" s="1"/>
  <c r="C479" i="15"/>
  <c r="C551" i="16" s="1"/>
  <c r="D478" i="15"/>
  <c r="C478" i="15"/>
  <c r="D477" i="15"/>
  <c r="B558" i="16" s="1"/>
  <c r="C477" i="15"/>
  <c r="C558" i="16" s="1"/>
  <c r="D476" i="15"/>
  <c r="B280" i="16" s="1"/>
  <c r="C476" i="15"/>
  <c r="C280" i="16" s="1"/>
  <c r="D475" i="15"/>
  <c r="C475" i="15"/>
  <c r="D474" i="15"/>
  <c r="B33" i="16" s="1"/>
  <c r="C474" i="15"/>
  <c r="C33" i="16" s="1"/>
  <c r="D473" i="15"/>
  <c r="B478" i="16" s="1"/>
  <c r="C473" i="15"/>
  <c r="C478" i="16" s="1"/>
  <c r="D472" i="15"/>
  <c r="B385" i="16" s="1"/>
  <c r="C472" i="15"/>
  <c r="C385" i="16" s="1"/>
  <c r="D471" i="15"/>
  <c r="B20" i="16" s="1"/>
  <c r="C471" i="15"/>
  <c r="C20" i="16" s="1"/>
  <c r="D470" i="15"/>
  <c r="B319" i="16" s="1"/>
  <c r="C470" i="15"/>
  <c r="C319" i="16" s="1"/>
  <c r="D469" i="15"/>
  <c r="C469" i="15"/>
  <c r="D468" i="15"/>
  <c r="C468" i="15"/>
  <c r="D467" i="15"/>
  <c r="B377" i="16" s="1"/>
  <c r="C467" i="15"/>
  <c r="C377" i="16" s="1"/>
  <c r="D466" i="15"/>
  <c r="B211" i="16" s="1"/>
  <c r="C466" i="15"/>
  <c r="C211" i="16" s="1"/>
  <c r="D465" i="15"/>
  <c r="B509" i="16" s="1"/>
  <c r="C465" i="15"/>
  <c r="C509" i="16" s="1"/>
  <c r="D464" i="15"/>
  <c r="B487" i="16" s="1"/>
  <c r="C464" i="15"/>
  <c r="C487" i="16" s="1"/>
  <c r="D463" i="15"/>
  <c r="C463" i="15"/>
  <c r="D462" i="15"/>
  <c r="C462" i="15"/>
  <c r="D461" i="15"/>
  <c r="C461" i="15"/>
  <c r="D460" i="15"/>
  <c r="C460" i="15"/>
  <c r="D459" i="15"/>
  <c r="B281" i="16" s="1"/>
  <c r="C459" i="15"/>
  <c r="C281" i="16" s="1"/>
  <c r="D458" i="15"/>
  <c r="C458" i="15"/>
  <c r="D457" i="15"/>
  <c r="B329" i="16" s="1"/>
  <c r="C457" i="15"/>
  <c r="C329" i="16" s="1"/>
  <c r="D456" i="15"/>
  <c r="C456" i="15"/>
  <c r="D455" i="15"/>
  <c r="B285" i="16" s="1"/>
  <c r="C455" i="15"/>
  <c r="C285" i="16" s="1"/>
  <c r="D454" i="15"/>
  <c r="B55" i="16" s="1"/>
  <c r="C454" i="15"/>
  <c r="C55" i="16" s="1"/>
  <c r="D453" i="15"/>
  <c r="C453" i="15"/>
  <c r="D452" i="15"/>
  <c r="B463" i="16" s="1"/>
  <c r="C452" i="15"/>
  <c r="C463" i="16" s="1"/>
  <c r="D451" i="15"/>
  <c r="C451" i="15"/>
  <c r="D450" i="15"/>
  <c r="C450" i="15"/>
  <c r="D449" i="15"/>
  <c r="B163" i="16" s="1"/>
  <c r="C449" i="15"/>
  <c r="C163" i="16" s="1"/>
  <c r="D448" i="15"/>
  <c r="C448" i="15"/>
  <c r="D447" i="15"/>
  <c r="B406" i="16" s="1"/>
  <c r="C447" i="15"/>
  <c r="C406" i="16" s="1"/>
  <c r="D446" i="15"/>
  <c r="C446" i="15"/>
  <c r="D445" i="15"/>
  <c r="B29" i="16" s="1"/>
  <c r="C445" i="15"/>
  <c r="C29" i="16" s="1"/>
  <c r="D444" i="15"/>
  <c r="C444" i="15"/>
  <c r="D443" i="15"/>
  <c r="B143" i="16" s="1"/>
  <c r="C443" i="15"/>
  <c r="C143" i="16" s="1"/>
  <c r="D442" i="15"/>
  <c r="C442" i="15"/>
  <c r="D441" i="15"/>
  <c r="C441" i="15"/>
  <c r="D440" i="15"/>
  <c r="C440" i="15"/>
  <c r="D439" i="15"/>
  <c r="C439" i="15"/>
  <c r="D438" i="15"/>
  <c r="B449" i="16" s="1"/>
  <c r="C438" i="15"/>
  <c r="C449" i="16" s="1"/>
  <c r="D437" i="15"/>
  <c r="B212" i="16" s="1"/>
  <c r="C437" i="15"/>
  <c r="C212" i="16" s="1"/>
  <c r="D436" i="15"/>
  <c r="C436" i="15"/>
  <c r="D435" i="15"/>
  <c r="C435" i="15"/>
  <c r="D434" i="15"/>
  <c r="B85" i="16" s="1"/>
  <c r="C434" i="15"/>
  <c r="C85" i="16" s="1"/>
  <c r="D433" i="15"/>
  <c r="B136" i="16" s="1"/>
  <c r="C433" i="15"/>
  <c r="C136" i="16" s="1"/>
  <c r="D432" i="15"/>
  <c r="C432" i="15"/>
  <c r="D431" i="15"/>
  <c r="C431" i="15"/>
  <c r="D430" i="15"/>
  <c r="B207" i="16" s="1"/>
  <c r="C430" i="15"/>
  <c r="C207" i="16" s="1"/>
  <c r="D429" i="15"/>
  <c r="B381" i="16" s="1"/>
  <c r="C429" i="15"/>
  <c r="C381" i="16" s="1"/>
  <c r="D428" i="15"/>
  <c r="C428" i="15"/>
  <c r="D427" i="15"/>
  <c r="B315" i="16" s="1"/>
  <c r="C427" i="15"/>
  <c r="C315" i="16" s="1"/>
  <c r="D426" i="15"/>
  <c r="B187" i="16" s="1"/>
  <c r="C426" i="15"/>
  <c r="C187" i="16" s="1"/>
  <c r="D425" i="15"/>
  <c r="B399" i="16" s="1"/>
  <c r="C425" i="15"/>
  <c r="C399" i="16" s="1"/>
  <c r="D424" i="15"/>
  <c r="B386" i="16" s="1"/>
  <c r="C424" i="15"/>
  <c r="C386" i="16" s="1"/>
  <c r="D423" i="15"/>
  <c r="B166" i="16" s="1"/>
  <c r="C423" i="15"/>
  <c r="C166" i="16" s="1"/>
  <c r="D422" i="15"/>
  <c r="B271" i="16" s="1"/>
  <c r="C422" i="15"/>
  <c r="C271" i="16" s="1"/>
  <c r="D421" i="15"/>
  <c r="C421" i="15"/>
  <c r="D420" i="15"/>
  <c r="C420" i="15"/>
  <c r="D419" i="15"/>
  <c r="C419" i="15"/>
  <c r="D418" i="15"/>
  <c r="B556" i="16" s="1"/>
  <c r="C418" i="15"/>
  <c r="C556" i="16" s="1"/>
  <c r="D417" i="15"/>
  <c r="C417" i="15"/>
  <c r="D416" i="15"/>
  <c r="C416" i="15"/>
  <c r="D415" i="15"/>
  <c r="C415" i="15"/>
  <c r="D414" i="15"/>
  <c r="C414" i="15"/>
  <c r="D413" i="15"/>
  <c r="B397" i="16" s="1"/>
  <c r="C413" i="15"/>
  <c r="C397" i="16" s="1"/>
  <c r="D412" i="15"/>
  <c r="C412" i="15"/>
  <c r="D411" i="15"/>
  <c r="C411" i="15"/>
  <c r="D410" i="15"/>
  <c r="B251" i="16" s="1"/>
  <c r="C410" i="15"/>
  <c r="C251" i="16" s="1"/>
  <c r="D409" i="15"/>
  <c r="B428" i="16" s="1"/>
  <c r="C409" i="15"/>
  <c r="C428" i="16" s="1"/>
  <c r="D408" i="15"/>
  <c r="B480" i="16" s="1"/>
  <c r="C408" i="15"/>
  <c r="C480" i="16" s="1"/>
  <c r="D407" i="15"/>
  <c r="C407" i="15"/>
  <c r="D406" i="15"/>
  <c r="B206" i="16" s="1"/>
  <c r="C406" i="15"/>
  <c r="C206" i="16" s="1"/>
  <c r="D405" i="15"/>
  <c r="B63" i="16" s="1"/>
  <c r="C405" i="15"/>
  <c r="C63" i="16" s="1"/>
  <c r="D404" i="15"/>
  <c r="B437" i="16" s="1"/>
  <c r="C404" i="15"/>
  <c r="C437" i="16" s="1"/>
  <c r="D403" i="15"/>
  <c r="C403" i="15"/>
  <c r="D402" i="15"/>
  <c r="C402" i="15"/>
  <c r="D401" i="15"/>
  <c r="B340" i="16" s="1"/>
  <c r="C401" i="15"/>
  <c r="C340" i="16" s="1"/>
  <c r="D400" i="15"/>
  <c r="B57" i="16" s="1"/>
  <c r="C400" i="15"/>
  <c r="C57" i="16" s="1"/>
  <c r="D399" i="15"/>
  <c r="C399" i="15"/>
  <c r="D398" i="15"/>
  <c r="C398" i="15"/>
  <c r="D397" i="15"/>
  <c r="B491" i="16" s="1"/>
  <c r="C397" i="15"/>
  <c r="C491" i="16" s="1"/>
  <c r="D396" i="15"/>
  <c r="C396" i="15"/>
  <c r="D395" i="15"/>
  <c r="B16" i="16" s="1"/>
  <c r="C395" i="15"/>
  <c r="C16" i="16" s="1"/>
  <c r="D394" i="15"/>
  <c r="B403" i="16" s="1"/>
  <c r="C394" i="15"/>
  <c r="C403" i="16" s="1"/>
  <c r="D393" i="15"/>
  <c r="B530" i="16" s="1"/>
  <c r="C393" i="15"/>
  <c r="C530" i="16" s="1"/>
  <c r="D392" i="15"/>
  <c r="B21" i="16" s="1"/>
  <c r="C392" i="15"/>
  <c r="C21" i="16" s="1"/>
  <c r="D391" i="15"/>
  <c r="B475" i="16" s="1"/>
  <c r="C391" i="15"/>
  <c r="C475" i="16" s="1"/>
  <c r="D390" i="15"/>
  <c r="B144" i="16" s="1"/>
  <c r="C390" i="15"/>
  <c r="C144" i="16" s="1"/>
  <c r="D389" i="15"/>
  <c r="B450" i="16" s="1"/>
  <c r="C389" i="15"/>
  <c r="C450" i="16" s="1"/>
  <c r="D388" i="15"/>
  <c r="B331" i="16" s="1"/>
  <c r="C388" i="15"/>
  <c r="C331" i="16" s="1"/>
  <c r="D387" i="15"/>
  <c r="B25" i="16" s="1"/>
  <c r="C387" i="15"/>
  <c r="C25" i="16" s="1"/>
  <c r="D386" i="15"/>
  <c r="C386" i="15"/>
  <c r="D385" i="15"/>
  <c r="B274" i="16" s="1"/>
  <c r="C385" i="15"/>
  <c r="C274" i="16" s="1"/>
  <c r="D384" i="15"/>
  <c r="B415" i="16" s="1"/>
  <c r="C384" i="15"/>
  <c r="C415" i="16" s="1"/>
  <c r="D383" i="15"/>
  <c r="C383" i="15"/>
  <c r="D382" i="15"/>
  <c r="B357" i="16" s="1"/>
  <c r="C382" i="15"/>
  <c r="C357" i="16" s="1"/>
  <c r="D381" i="15"/>
  <c r="C381" i="15"/>
  <c r="D380" i="15"/>
  <c r="B254" i="16" s="1"/>
  <c r="C380" i="15"/>
  <c r="C254" i="16" s="1"/>
  <c r="D379" i="15"/>
  <c r="C379" i="15"/>
  <c r="D378" i="15"/>
  <c r="B364" i="16" s="1"/>
  <c r="C378" i="15"/>
  <c r="C364" i="16" s="1"/>
  <c r="D377" i="15"/>
  <c r="C377" i="15"/>
  <c r="D376" i="15"/>
  <c r="C376" i="15"/>
  <c r="D375" i="15"/>
  <c r="C375" i="15"/>
  <c r="D374" i="15"/>
  <c r="C374" i="15"/>
  <c r="D373" i="15"/>
  <c r="C373" i="15"/>
  <c r="D372" i="15"/>
  <c r="B120" i="16" s="1"/>
  <c r="C372" i="15"/>
  <c r="C120" i="16" s="1"/>
  <c r="D371" i="15"/>
  <c r="C371" i="15"/>
  <c r="D370" i="15"/>
  <c r="C370" i="15"/>
  <c r="D369" i="15"/>
  <c r="C369" i="15"/>
  <c r="D368" i="15"/>
  <c r="C368" i="15"/>
  <c r="D367" i="15"/>
  <c r="B471" i="16" s="1"/>
  <c r="C367" i="15"/>
  <c r="C471" i="16" s="1"/>
  <c r="D366" i="15"/>
  <c r="B362" i="16" s="1"/>
  <c r="C366" i="15"/>
  <c r="C362" i="16" s="1"/>
  <c r="D365" i="15"/>
  <c r="B359" i="16" s="1"/>
  <c r="C365" i="15"/>
  <c r="C359" i="16" s="1"/>
  <c r="D364" i="15"/>
  <c r="C364" i="15"/>
  <c r="D363" i="15"/>
  <c r="C363" i="15"/>
  <c r="D362" i="15"/>
  <c r="B238" i="16" s="1"/>
  <c r="C362" i="15"/>
  <c r="C238" i="16" s="1"/>
  <c r="D361" i="15"/>
  <c r="C361" i="15"/>
  <c r="D360" i="15"/>
  <c r="B441" i="16" s="1"/>
  <c r="C360" i="15"/>
  <c r="C441" i="16" s="1"/>
  <c r="D359" i="15"/>
  <c r="C359" i="15"/>
  <c r="D358" i="15"/>
  <c r="C358" i="15"/>
  <c r="D357" i="15"/>
  <c r="B129" i="16" s="1"/>
  <c r="C357" i="15"/>
  <c r="C129" i="16" s="1"/>
  <c r="D356" i="15"/>
  <c r="C356" i="15"/>
  <c r="D355" i="15"/>
  <c r="B49" i="16" s="1"/>
  <c r="C355" i="15"/>
  <c r="C49" i="16" s="1"/>
  <c r="D354" i="15"/>
  <c r="B125" i="16" s="1"/>
  <c r="C354" i="15"/>
  <c r="C125" i="16" s="1"/>
  <c r="D353" i="15"/>
  <c r="C353" i="15"/>
  <c r="D352" i="15"/>
  <c r="B438" i="16" s="1"/>
  <c r="C352" i="15"/>
  <c r="C438" i="16" s="1"/>
  <c r="D351" i="15"/>
  <c r="B430" i="16" s="1"/>
  <c r="C351" i="15"/>
  <c r="C430" i="16" s="1"/>
  <c r="D350" i="15"/>
  <c r="B250" i="16" s="1"/>
  <c r="C350" i="15"/>
  <c r="C250" i="16" s="1"/>
  <c r="D349" i="15"/>
  <c r="B255" i="16" s="1"/>
  <c r="C349" i="15"/>
  <c r="C255" i="16" s="1"/>
  <c r="D348" i="15"/>
  <c r="C348" i="15"/>
  <c r="D347" i="15"/>
  <c r="C347" i="15"/>
  <c r="D346" i="15"/>
  <c r="B501" i="16" s="1"/>
  <c r="C346" i="15"/>
  <c r="C501" i="16" s="1"/>
  <c r="D345" i="15"/>
  <c r="B110" i="16" s="1"/>
  <c r="C345" i="15"/>
  <c r="C110" i="16" s="1"/>
  <c r="D344" i="15"/>
  <c r="B214" i="16" s="1"/>
  <c r="C344" i="15"/>
  <c r="C214" i="16" s="1"/>
  <c r="D343" i="15"/>
  <c r="B513" i="16" s="1"/>
  <c r="C343" i="15"/>
  <c r="C513" i="16" s="1"/>
  <c r="D342" i="15"/>
  <c r="C342" i="15"/>
  <c r="D341" i="15"/>
  <c r="C341" i="15"/>
  <c r="D340" i="15"/>
  <c r="B160" i="16" s="1"/>
  <c r="C340" i="15"/>
  <c r="C160" i="16" s="1"/>
  <c r="D339" i="15"/>
  <c r="B375" i="16" s="1"/>
  <c r="C339" i="15"/>
  <c r="C375" i="16" s="1"/>
  <c r="D338" i="15"/>
  <c r="C338" i="15"/>
  <c r="D337" i="15"/>
  <c r="B230" i="16" s="1"/>
  <c r="C337" i="15"/>
  <c r="C230" i="16" s="1"/>
  <c r="D336" i="15"/>
  <c r="B433" i="16" s="1"/>
  <c r="C336" i="15"/>
  <c r="C433" i="16" s="1"/>
  <c r="D335" i="15"/>
  <c r="C335" i="15"/>
  <c r="D334" i="15"/>
  <c r="C334" i="15"/>
  <c r="D333" i="15"/>
  <c r="B481" i="16" s="1"/>
  <c r="C333" i="15"/>
  <c r="C481" i="16" s="1"/>
  <c r="D332" i="15"/>
  <c r="C332" i="15"/>
  <c r="D331" i="15"/>
  <c r="C331" i="15"/>
  <c r="D330" i="15"/>
  <c r="C330" i="15"/>
  <c r="D329" i="15"/>
  <c r="B7" i="16" s="1"/>
  <c r="C329" i="15"/>
  <c r="C7" i="16" s="1"/>
  <c r="D328" i="15"/>
  <c r="C328" i="15"/>
  <c r="D327" i="15"/>
  <c r="C327" i="15"/>
  <c r="D326" i="15"/>
  <c r="C326" i="15"/>
  <c r="D325" i="15"/>
  <c r="C325" i="15"/>
  <c r="D324" i="15"/>
  <c r="B338" i="16" s="1"/>
  <c r="C324" i="15"/>
  <c r="C338" i="16" s="1"/>
  <c r="D323" i="15"/>
  <c r="B401" i="16" s="1"/>
  <c r="C323" i="15"/>
  <c r="C401" i="16" s="1"/>
  <c r="D322" i="15"/>
  <c r="C322" i="15"/>
  <c r="D321" i="15"/>
  <c r="C321" i="15"/>
  <c r="D320" i="15"/>
  <c r="B410" i="16" s="1"/>
  <c r="C320" i="15"/>
  <c r="C410" i="16" s="1"/>
  <c r="D319" i="15"/>
  <c r="B321" i="16" s="1"/>
  <c r="C319" i="15"/>
  <c r="C321" i="16" s="1"/>
  <c r="D318" i="15"/>
  <c r="B165" i="16" s="1"/>
  <c r="C318" i="15"/>
  <c r="C165" i="16" s="1"/>
  <c r="D317" i="15"/>
  <c r="C317" i="15"/>
  <c r="D316" i="15"/>
  <c r="B112" i="16" s="1"/>
  <c r="C316" i="15"/>
  <c r="C112" i="16" s="1"/>
  <c r="D315" i="15"/>
  <c r="B197" i="16" s="1"/>
  <c r="C315" i="15"/>
  <c r="C197" i="16" s="1"/>
  <c r="D314" i="15"/>
  <c r="B443" i="16" s="1"/>
  <c r="C314" i="15"/>
  <c r="C443" i="16" s="1"/>
  <c r="D313" i="15"/>
  <c r="B81" i="16" s="1"/>
  <c r="C313" i="15"/>
  <c r="C81" i="16" s="1"/>
  <c r="D312" i="15"/>
  <c r="C312" i="15"/>
  <c r="D311" i="15"/>
  <c r="C311" i="15"/>
  <c r="D310" i="15"/>
  <c r="C310" i="15"/>
  <c r="D309" i="15"/>
  <c r="B43" i="16" s="1"/>
  <c r="C309" i="15"/>
  <c r="C43" i="16" s="1"/>
  <c r="D308" i="15"/>
  <c r="C308" i="15"/>
  <c r="D307" i="15"/>
  <c r="B50" i="16" s="1"/>
  <c r="C307" i="15"/>
  <c r="C50" i="16" s="1"/>
  <c r="D306" i="15"/>
  <c r="B239" i="16" s="1"/>
  <c r="C306" i="15"/>
  <c r="C239" i="16" s="1"/>
  <c r="D305" i="15"/>
  <c r="B181" i="16" s="1"/>
  <c r="C305" i="15"/>
  <c r="C181" i="16" s="1"/>
  <c r="D304" i="15"/>
  <c r="C304" i="15"/>
  <c r="D303" i="15"/>
  <c r="C303" i="15"/>
  <c r="D302" i="15"/>
  <c r="B53" i="16" s="1"/>
  <c r="C302" i="15"/>
  <c r="C53" i="16" s="1"/>
  <c r="D301" i="15"/>
  <c r="C301" i="15"/>
  <c r="D300" i="15"/>
  <c r="B349" i="16" s="1"/>
  <c r="C300" i="15"/>
  <c r="C349" i="16" s="1"/>
  <c r="D299" i="15"/>
  <c r="C299" i="15"/>
  <c r="D298" i="15"/>
  <c r="C298" i="15"/>
  <c r="D297" i="15"/>
  <c r="B106" i="16" s="1"/>
  <c r="C297" i="15"/>
  <c r="C106" i="16" s="1"/>
  <c r="D296" i="15"/>
  <c r="B544" i="16" s="1"/>
  <c r="C296" i="15"/>
  <c r="C544" i="16" s="1"/>
  <c r="D295" i="15"/>
  <c r="C295" i="15"/>
  <c r="D294" i="15"/>
  <c r="C294" i="15"/>
  <c r="D293" i="15"/>
  <c r="B226" i="16" s="1"/>
  <c r="C293" i="15"/>
  <c r="C226" i="16" s="1"/>
  <c r="D292" i="15"/>
  <c r="B267" i="16" s="1"/>
  <c r="C292" i="15"/>
  <c r="C267" i="16" s="1"/>
  <c r="D291" i="15"/>
  <c r="C291" i="15"/>
  <c r="D290" i="15"/>
  <c r="B392" i="16" s="1"/>
  <c r="C290" i="15"/>
  <c r="C392" i="16" s="1"/>
  <c r="D289" i="15"/>
  <c r="C289" i="15"/>
  <c r="D288" i="15"/>
  <c r="B420" i="16" s="1"/>
  <c r="C288" i="15"/>
  <c r="C420" i="16" s="1"/>
  <c r="D287" i="15"/>
  <c r="C287" i="15"/>
  <c r="D286" i="15"/>
  <c r="B109" i="16" s="1"/>
  <c r="C286" i="15"/>
  <c r="C109" i="16" s="1"/>
  <c r="D285" i="15"/>
  <c r="C285" i="15"/>
  <c r="D284" i="15"/>
  <c r="C284" i="15"/>
  <c r="D283" i="15"/>
  <c r="C283" i="15"/>
  <c r="D282" i="15"/>
  <c r="B195" i="16" s="1"/>
  <c r="C282" i="15"/>
  <c r="C195" i="16" s="1"/>
  <c r="D281" i="15"/>
  <c r="B493" i="16" s="1"/>
  <c r="C281" i="15"/>
  <c r="C493" i="16" s="1"/>
  <c r="D280" i="15"/>
  <c r="B263" i="16" s="1"/>
  <c r="C280" i="15"/>
  <c r="C263" i="16" s="1"/>
  <c r="D279" i="15"/>
  <c r="B365" i="16" s="1"/>
  <c r="C279" i="15"/>
  <c r="C365" i="16" s="1"/>
  <c r="D278" i="15"/>
  <c r="B245" i="16" s="1"/>
  <c r="C278" i="15"/>
  <c r="C245" i="16" s="1"/>
  <c r="D277" i="15"/>
  <c r="C277" i="15"/>
  <c r="D276" i="15"/>
  <c r="C276" i="15"/>
  <c r="D275" i="15"/>
  <c r="C275" i="15"/>
  <c r="D274" i="15"/>
  <c r="B521" i="16" s="1"/>
  <c r="C274" i="15"/>
  <c r="C521" i="16" s="1"/>
  <c r="D273" i="15"/>
  <c r="B557" i="16" s="1"/>
  <c r="C273" i="15"/>
  <c r="C557" i="16" s="1"/>
  <c r="D272" i="15"/>
  <c r="C272" i="15"/>
  <c r="D271" i="15"/>
  <c r="C271" i="15"/>
  <c r="D270" i="15"/>
  <c r="C270" i="15"/>
  <c r="D269" i="15"/>
  <c r="C269" i="15"/>
  <c r="D268" i="15"/>
  <c r="B74" i="16" s="1"/>
  <c r="C268" i="15"/>
  <c r="C74" i="16" s="1"/>
  <c r="D267" i="15"/>
  <c r="B259" i="16" s="1"/>
  <c r="C267" i="15"/>
  <c r="C259" i="16" s="1"/>
  <c r="D266" i="15"/>
  <c r="B468" i="16" s="1"/>
  <c r="C266" i="15"/>
  <c r="C468" i="16" s="1"/>
  <c r="D265" i="15"/>
  <c r="B235" i="16" s="1"/>
  <c r="C265" i="15"/>
  <c r="C235" i="16" s="1"/>
  <c r="D264" i="15"/>
  <c r="C264" i="15"/>
  <c r="D263" i="15"/>
  <c r="C263" i="15"/>
  <c r="D262" i="15"/>
  <c r="C262" i="15"/>
  <c r="D261" i="15"/>
  <c r="C261" i="15"/>
  <c r="D260" i="15"/>
  <c r="C260" i="15"/>
  <c r="D259" i="15"/>
  <c r="C259" i="15"/>
  <c r="D258" i="15"/>
  <c r="B444" i="16" s="1"/>
  <c r="C258" i="15"/>
  <c r="C444" i="16" s="1"/>
  <c r="D257" i="15"/>
  <c r="B175" i="16" s="1"/>
  <c r="C257" i="15"/>
  <c r="C175" i="16" s="1"/>
  <c r="D256" i="15"/>
  <c r="C256" i="15"/>
  <c r="D255" i="15"/>
  <c r="C255" i="15"/>
  <c r="D254" i="15"/>
  <c r="B554" i="16" s="1"/>
  <c r="C254" i="15"/>
  <c r="C554" i="16" s="1"/>
  <c r="D253" i="15"/>
  <c r="B93" i="16" s="1"/>
  <c r="C253" i="15"/>
  <c r="C93" i="16" s="1"/>
  <c r="D252" i="15"/>
  <c r="C252" i="15"/>
  <c r="D251" i="15"/>
  <c r="B354" i="16" s="1"/>
  <c r="C251" i="15"/>
  <c r="C354" i="16" s="1"/>
  <c r="D250" i="15"/>
  <c r="B44" i="16" s="1"/>
  <c r="C250" i="15"/>
  <c r="C44" i="16" s="1"/>
  <c r="D249" i="15"/>
  <c r="B105" i="16" s="1"/>
  <c r="C249" i="15"/>
  <c r="C105" i="16" s="1"/>
  <c r="D248" i="15"/>
  <c r="C248" i="15"/>
  <c r="D247" i="15"/>
  <c r="B462" i="16" s="1"/>
  <c r="C247" i="15"/>
  <c r="C462" i="16" s="1"/>
  <c r="D246" i="15"/>
  <c r="B194" i="16" s="1"/>
  <c r="C246" i="15"/>
  <c r="C194" i="16" s="1"/>
  <c r="D245" i="15"/>
  <c r="B384" i="16" s="1"/>
  <c r="C245" i="15"/>
  <c r="C384" i="16" s="1"/>
  <c r="D244" i="15"/>
  <c r="B490" i="16" s="1"/>
  <c r="C244" i="15"/>
  <c r="C490" i="16" s="1"/>
  <c r="D243" i="15"/>
  <c r="C243" i="15"/>
  <c r="D242" i="15"/>
  <c r="C242" i="15"/>
  <c r="D241" i="15"/>
  <c r="B139" i="16" s="1"/>
  <c r="C241" i="15"/>
  <c r="C139" i="16" s="1"/>
  <c r="D240" i="15"/>
  <c r="B328" i="16" s="1"/>
  <c r="C240" i="15"/>
  <c r="C328" i="16" s="1"/>
  <c r="D239" i="15"/>
  <c r="C239" i="15"/>
  <c r="D238" i="15"/>
  <c r="B113" i="16" s="1"/>
  <c r="C238" i="15"/>
  <c r="C113" i="16" s="1"/>
  <c r="D237" i="15"/>
  <c r="B299" i="16" s="1"/>
  <c r="C237" i="15"/>
  <c r="C299" i="16" s="1"/>
  <c r="D236" i="15"/>
  <c r="C236" i="15"/>
  <c r="D235" i="15"/>
  <c r="C235" i="15"/>
  <c r="D234" i="15"/>
  <c r="B86" i="16" s="1"/>
  <c r="C234" i="15"/>
  <c r="C86" i="16" s="1"/>
  <c r="D233" i="15"/>
  <c r="C233" i="15"/>
  <c r="D232" i="15"/>
  <c r="B131" i="16" s="1"/>
  <c r="C232" i="15"/>
  <c r="C131" i="16" s="1"/>
  <c r="D231" i="15"/>
  <c r="B276" i="16" s="1"/>
  <c r="C231" i="15"/>
  <c r="C276" i="16" s="1"/>
  <c r="D230" i="15"/>
  <c r="C230" i="15"/>
  <c r="D229" i="15"/>
  <c r="B68" i="16" s="1"/>
  <c r="C229" i="15"/>
  <c r="C68" i="16" s="1"/>
  <c r="D228" i="15"/>
  <c r="B203" i="16" s="1"/>
  <c r="C228" i="15"/>
  <c r="C203" i="16" s="1"/>
  <c r="D227" i="15"/>
  <c r="B429" i="16" s="1"/>
  <c r="C227" i="15"/>
  <c r="C429" i="16" s="1"/>
  <c r="D226" i="15"/>
  <c r="B395" i="16" s="1"/>
  <c r="C226" i="15"/>
  <c r="C395" i="16" s="1"/>
  <c r="D225" i="15"/>
  <c r="B320" i="16" s="1"/>
  <c r="C225" i="15"/>
  <c r="C320" i="16" s="1"/>
  <c r="D224" i="15"/>
  <c r="C224" i="15"/>
  <c r="D223" i="15"/>
  <c r="C223" i="15"/>
  <c r="D222" i="15"/>
  <c r="B289" i="16" s="1"/>
  <c r="C222" i="15"/>
  <c r="C289" i="16" s="1"/>
  <c r="D221" i="15"/>
  <c r="C221" i="15"/>
  <c r="D220" i="15"/>
  <c r="B504" i="16" s="1"/>
  <c r="C220" i="15"/>
  <c r="C504" i="16" s="1"/>
  <c r="D219" i="15"/>
  <c r="C219" i="15"/>
  <c r="D218" i="15"/>
  <c r="C218" i="15"/>
  <c r="D217" i="15"/>
  <c r="B537" i="16" s="1"/>
  <c r="C217" i="15"/>
  <c r="C537" i="16" s="1"/>
  <c r="D216" i="15"/>
  <c r="B279" i="16" s="1"/>
  <c r="C216" i="15"/>
  <c r="C279" i="16" s="1"/>
  <c r="D215" i="15"/>
  <c r="B204" i="16" s="1"/>
  <c r="C215" i="15"/>
  <c r="C204" i="16" s="1"/>
  <c r="D214" i="15"/>
  <c r="C214" i="15"/>
  <c r="D213" i="15"/>
  <c r="C213" i="15"/>
  <c r="D212" i="15"/>
  <c r="C212" i="15"/>
  <c r="D211" i="15"/>
  <c r="C211" i="15"/>
  <c r="D210" i="15"/>
  <c r="C210" i="15"/>
  <c r="D209" i="15"/>
  <c r="C209" i="15"/>
  <c r="D208" i="15"/>
  <c r="B383" i="16" s="1"/>
  <c r="C208" i="15"/>
  <c r="C383" i="16" s="1"/>
  <c r="D207" i="15"/>
  <c r="C207" i="15"/>
  <c r="D206" i="15"/>
  <c r="C206" i="15"/>
  <c r="D205" i="15"/>
  <c r="C205" i="15"/>
  <c r="D204" i="15"/>
  <c r="C204" i="15"/>
  <c r="D203" i="15"/>
  <c r="B336" i="16" s="1"/>
  <c r="C203" i="15"/>
  <c r="C336" i="16" s="1"/>
  <c r="D202" i="15"/>
  <c r="C202" i="15"/>
  <c r="D201" i="15"/>
  <c r="B497" i="16" s="1"/>
  <c r="C201" i="15"/>
  <c r="C497" i="16" s="1"/>
  <c r="D200" i="15"/>
  <c r="C200" i="15"/>
  <c r="D199" i="15"/>
  <c r="B360" i="16" s="1"/>
  <c r="C199" i="15"/>
  <c r="C360" i="16" s="1"/>
  <c r="D198" i="15"/>
  <c r="C198" i="15"/>
  <c r="D197" i="15"/>
  <c r="C197" i="15"/>
  <c r="D196" i="15"/>
  <c r="B48" i="16" s="1"/>
  <c r="C196" i="15"/>
  <c r="C48" i="16" s="1"/>
  <c r="D195" i="15"/>
  <c r="C195" i="15"/>
  <c r="D194" i="15"/>
  <c r="B173" i="16" s="1"/>
  <c r="C194" i="15"/>
  <c r="C173" i="16" s="1"/>
  <c r="D193" i="15"/>
  <c r="C193" i="15"/>
  <c r="D192" i="15"/>
  <c r="C192" i="15"/>
  <c r="D191" i="15"/>
  <c r="B347" i="16" s="1"/>
  <c r="C191" i="15"/>
  <c r="C347" i="16" s="1"/>
  <c r="D190" i="15"/>
  <c r="C190" i="15"/>
  <c r="D189" i="15"/>
  <c r="C189" i="15"/>
  <c r="D188" i="15"/>
  <c r="C188" i="15"/>
  <c r="D187" i="15"/>
  <c r="B538" i="16" s="1"/>
  <c r="C187" i="15"/>
  <c r="C538" i="16" s="1"/>
  <c r="D186" i="15"/>
  <c r="C186" i="15"/>
  <c r="D185" i="15"/>
  <c r="B54" i="16" s="1"/>
  <c r="C185" i="15"/>
  <c r="C54" i="16" s="1"/>
  <c r="D184" i="15"/>
  <c r="B262" i="16" s="1"/>
  <c r="C184" i="15"/>
  <c r="C262" i="16" s="1"/>
  <c r="D183" i="15"/>
  <c r="C183" i="15"/>
  <c r="D182" i="15"/>
  <c r="B510" i="16" s="1"/>
  <c r="C182" i="15"/>
  <c r="C510" i="16" s="1"/>
  <c r="D181" i="15"/>
  <c r="C181" i="15"/>
  <c r="D180" i="15"/>
  <c r="B35" i="16" s="1"/>
  <c r="C180" i="15"/>
  <c r="C35" i="16" s="1"/>
  <c r="D179" i="15"/>
  <c r="B210" i="16" s="1"/>
  <c r="C179" i="15"/>
  <c r="C210" i="16" s="1"/>
  <c r="D178" i="15"/>
  <c r="B172" i="16" s="1"/>
  <c r="C178" i="15"/>
  <c r="C172" i="16" s="1"/>
  <c r="D177" i="15"/>
  <c r="B477" i="16" s="1"/>
  <c r="C177" i="15"/>
  <c r="C477" i="16" s="1"/>
  <c r="D176" i="15"/>
  <c r="B539" i="16" s="1"/>
  <c r="C176" i="15"/>
  <c r="C539" i="16" s="1"/>
  <c r="D175" i="15"/>
  <c r="C175" i="15"/>
  <c r="D174" i="15"/>
  <c r="B283" i="16" s="1"/>
  <c r="C174" i="15"/>
  <c r="C283" i="16" s="1"/>
  <c r="D173" i="15"/>
  <c r="C173" i="15"/>
  <c r="D172" i="15"/>
  <c r="B196" i="16" s="1"/>
  <c r="C172" i="15"/>
  <c r="C196" i="16" s="1"/>
  <c r="D171" i="15"/>
  <c r="C171" i="15"/>
  <c r="D170" i="15"/>
  <c r="B229" i="16" s="1"/>
  <c r="C170" i="15"/>
  <c r="C229" i="16" s="1"/>
  <c r="D169" i="15"/>
  <c r="C169" i="15"/>
  <c r="D168" i="15"/>
  <c r="B387" i="16" s="1"/>
  <c r="C168" i="15"/>
  <c r="C387" i="16" s="1"/>
  <c r="D167" i="15"/>
  <c r="C167" i="15"/>
  <c r="D166" i="15"/>
  <c r="B454" i="16" s="1"/>
  <c r="C166" i="15"/>
  <c r="C454" i="16" s="1"/>
  <c r="D165" i="15"/>
  <c r="B308" i="16" s="1"/>
  <c r="C165" i="15"/>
  <c r="C308" i="16" s="1"/>
  <c r="D164" i="15"/>
  <c r="C164" i="15"/>
  <c r="D163" i="15"/>
  <c r="C163" i="15"/>
  <c r="D162" i="15"/>
  <c r="C162" i="15"/>
  <c r="D161" i="15"/>
  <c r="C161" i="15"/>
  <c r="D160" i="15"/>
  <c r="C160" i="15"/>
  <c r="D159" i="15"/>
  <c r="C159" i="15"/>
  <c r="D158" i="15"/>
  <c r="C158" i="15"/>
  <c r="D157" i="15"/>
  <c r="B400" i="16" s="1"/>
  <c r="C157" i="15"/>
  <c r="C400" i="16" s="1"/>
  <c r="D156" i="15"/>
  <c r="C156" i="15"/>
  <c r="D155" i="15"/>
  <c r="C155" i="15"/>
  <c r="D154" i="15"/>
  <c r="B409" i="16" s="1"/>
  <c r="C154" i="15"/>
  <c r="C409" i="16" s="1"/>
  <c r="D153" i="15"/>
  <c r="B8" i="16" s="1"/>
  <c r="C153" i="15"/>
  <c r="C8" i="16" s="1"/>
  <c r="D152" i="15"/>
  <c r="C152" i="15"/>
  <c r="D151" i="15"/>
  <c r="B369" i="16" s="1"/>
  <c r="C151" i="15"/>
  <c r="C369" i="16" s="1"/>
  <c r="D150" i="15"/>
  <c r="B234" i="16" s="1"/>
  <c r="C150" i="15"/>
  <c r="C234" i="16" s="1"/>
  <c r="D149" i="15"/>
  <c r="B520" i="16" s="1"/>
  <c r="C149" i="15"/>
  <c r="C520" i="16" s="1"/>
  <c r="D148" i="15"/>
  <c r="C148" i="15"/>
  <c r="D147" i="15"/>
  <c r="B170" i="16" s="1"/>
  <c r="C147" i="15"/>
  <c r="C170" i="16" s="1"/>
  <c r="D146" i="15"/>
  <c r="C146" i="15"/>
  <c r="D145" i="15"/>
  <c r="B3" i="16" s="1"/>
  <c r="C145" i="15"/>
  <c r="C3" i="16" s="1"/>
  <c r="D144" i="15"/>
  <c r="B84" i="16" s="1"/>
  <c r="C144" i="15"/>
  <c r="C84" i="16" s="1"/>
  <c r="D143" i="15"/>
  <c r="B176" i="16" s="1"/>
  <c r="C143" i="15"/>
  <c r="C176" i="16" s="1"/>
  <c r="D142" i="15"/>
  <c r="B91" i="16" s="1"/>
  <c r="C142" i="15"/>
  <c r="C91" i="16" s="1"/>
  <c r="D141" i="15"/>
  <c r="B391" i="16" s="1"/>
  <c r="C141" i="15"/>
  <c r="C391" i="16" s="1"/>
  <c r="D140" i="15"/>
  <c r="C140" i="15"/>
  <c r="D139" i="15"/>
  <c r="B22" i="16" s="1"/>
  <c r="C139" i="15"/>
  <c r="C22" i="16" s="1"/>
  <c r="D138" i="15"/>
  <c r="B351" i="16" s="1"/>
  <c r="C138" i="15"/>
  <c r="C351" i="16" s="1"/>
  <c r="D137" i="15"/>
  <c r="C137" i="15"/>
  <c r="D136" i="15"/>
  <c r="C136" i="15"/>
  <c r="D135" i="15"/>
  <c r="C135" i="15"/>
  <c r="D134" i="15"/>
  <c r="C134" i="15"/>
  <c r="D133" i="15"/>
  <c r="C133" i="15"/>
  <c r="D132" i="15"/>
  <c r="C132" i="15"/>
  <c r="D131" i="15"/>
  <c r="C131" i="15"/>
  <c r="D130" i="15"/>
  <c r="C130" i="15"/>
  <c r="D129" i="15"/>
  <c r="B222" i="16" s="1"/>
  <c r="C129" i="15"/>
  <c r="C222" i="16" s="1"/>
  <c r="D128" i="15"/>
  <c r="C128" i="15"/>
  <c r="D127" i="15"/>
  <c r="B36" i="16" s="1"/>
  <c r="C127" i="15"/>
  <c r="C36" i="16" s="1"/>
  <c r="D126" i="15"/>
  <c r="C126" i="15"/>
  <c r="D125" i="15"/>
  <c r="B219" i="16" s="1"/>
  <c r="C125" i="15"/>
  <c r="C219" i="16" s="1"/>
  <c r="D124" i="15"/>
  <c r="C124" i="15"/>
  <c r="D123" i="15"/>
  <c r="B503" i="16" s="1"/>
  <c r="C123" i="15"/>
  <c r="C503" i="16" s="1"/>
  <c r="D122" i="15"/>
  <c r="C122" i="15"/>
  <c r="D121" i="15"/>
  <c r="C121" i="15"/>
  <c r="D120" i="15"/>
  <c r="C120" i="15"/>
  <c r="D119" i="15"/>
  <c r="C119" i="15"/>
  <c r="D118" i="15"/>
  <c r="B4" i="16" s="1"/>
  <c r="C118" i="15"/>
  <c r="C4" i="16" s="1"/>
  <c r="D117" i="15"/>
  <c r="B208" i="16" s="1"/>
  <c r="C117" i="15"/>
  <c r="C208" i="16" s="1"/>
  <c r="D116" i="15"/>
  <c r="B145" i="16" s="1"/>
  <c r="C116" i="15"/>
  <c r="C145" i="16" s="1"/>
  <c r="D115" i="15"/>
  <c r="B427" i="16" s="1"/>
  <c r="C115" i="15"/>
  <c r="C427" i="16" s="1"/>
  <c r="D114" i="15"/>
  <c r="C114" i="15"/>
  <c r="D113" i="15"/>
  <c r="C113" i="15"/>
  <c r="D112" i="15"/>
  <c r="C112" i="15"/>
  <c r="D111" i="15"/>
  <c r="C111" i="15"/>
  <c r="D110" i="15"/>
  <c r="B67" i="16" s="1"/>
  <c r="C110" i="15"/>
  <c r="C67" i="16" s="1"/>
  <c r="D109" i="15"/>
  <c r="B199" i="16" s="1"/>
  <c r="C109" i="15"/>
  <c r="C199" i="16" s="1"/>
  <c r="D108" i="15"/>
  <c r="B541" i="16" s="1"/>
  <c r="C108" i="15"/>
  <c r="C541" i="16" s="1"/>
  <c r="D107" i="15"/>
  <c r="B355" i="16" s="1"/>
  <c r="C107" i="15"/>
  <c r="C355" i="16" s="1"/>
  <c r="D106" i="15"/>
  <c r="B215" i="16" s="1"/>
  <c r="C106" i="15"/>
  <c r="C215" i="16" s="1"/>
  <c r="D105" i="15"/>
  <c r="B456" i="16" s="1"/>
  <c r="C105" i="15"/>
  <c r="C456" i="16" s="1"/>
  <c r="D104" i="15"/>
  <c r="C104" i="15"/>
  <c r="D103" i="15"/>
  <c r="B341" i="16" s="1"/>
  <c r="C103" i="15"/>
  <c r="C341" i="16" s="1"/>
  <c r="D102" i="15"/>
  <c r="B453" i="16" s="1"/>
  <c r="C102" i="15"/>
  <c r="C453" i="16" s="1"/>
  <c r="D101" i="15"/>
  <c r="C101" i="15"/>
  <c r="D100" i="15"/>
  <c r="C100" i="15"/>
  <c r="D99" i="15"/>
  <c r="B447" i="16" s="1"/>
  <c r="C99" i="15"/>
  <c r="C447" i="16" s="1"/>
  <c r="D98" i="15"/>
  <c r="B287" i="16" s="1"/>
  <c r="C98" i="15"/>
  <c r="C287" i="16" s="1"/>
  <c r="D97" i="15"/>
  <c r="B284" i="16" s="1"/>
  <c r="C97" i="15"/>
  <c r="C284" i="16" s="1"/>
  <c r="D96" i="15"/>
  <c r="C96" i="15"/>
  <c r="D95" i="15"/>
  <c r="C95" i="15"/>
  <c r="D94" i="15"/>
  <c r="B426" i="16" s="1"/>
  <c r="C94" i="15"/>
  <c r="C426" i="16" s="1"/>
  <c r="D93" i="15"/>
  <c r="B434" i="16" s="1"/>
  <c r="C93" i="15"/>
  <c r="C434" i="16" s="1"/>
  <c r="D92" i="15"/>
  <c r="C92" i="15"/>
  <c r="D91" i="15"/>
  <c r="B506" i="16" s="1"/>
  <c r="C91" i="15"/>
  <c r="C506" i="16" s="1"/>
  <c r="D90" i="15"/>
  <c r="B294" i="16" s="1"/>
  <c r="C90" i="15"/>
  <c r="C294" i="16" s="1"/>
  <c r="D89" i="15"/>
  <c r="B422" i="16" s="1"/>
  <c r="C89" i="15"/>
  <c r="C422" i="16" s="1"/>
  <c r="D88" i="15"/>
  <c r="C88" i="15"/>
  <c r="D87" i="15"/>
  <c r="C87" i="15"/>
  <c r="D86" i="15"/>
  <c r="B390" i="16" s="1"/>
  <c r="C86" i="15"/>
  <c r="C390" i="16" s="1"/>
  <c r="D85" i="15"/>
  <c r="B343" i="16" s="1"/>
  <c r="C85" i="15"/>
  <c r="C343" i="16" s="1"/>
  <c r="D84" i="15"/>
  <c r="B128" i="16" s="1"/>
  <c r="C84" i="15"/>
  <c r="C128" i="16" s="1"/>
  <c r="D83" i="15"/>
  <c r="C83" i="15"/>
  <c r="D82" i="15"/>
  <c r="B115" i="16" s="1"/>
  <c r="C82" i="15"/>
  <c r="C115" i="16" s="1"/>
  <c r="D81" i="15"/>
  <c r="B24" i="16" s="1"/>
  <c r="C81" i="15"/>
  <c r="C24" i="16" s="1"/>
  <c r="D80" i="15"/>
  <c r="B107" i="16" s="1"/>
  <c r="C80" i="15"/>
  <c r="C107" i="16" s="1"/>
  <c r="D79" i="15"/>
  <c r="C79" i="15"/>
  <c r="D78" i="15"/>
  <c r="B469" i="16" s="1"/>
  <c r="C78" i="15"/>
  <c r="C469" i="16" s="1"/>
  <c r="D77" i="15"/>
  <c r="C77" i="15"/>
  <c r="D76" i="15"/>
  <c r="C76" i="15"/>
  <c r="D75" i="15"/>
  <c r="C75" i="15"/>
  <c r="D74" i="15"/>
  <c r="C74" i="15"/>
  <c r="D73" i="15"/>
  <c r="C73" i="15"/>
  <c r="D72" i="15"/>
  <c r="B156" i="16" s="1"/>
  <c r="C72" i="15"/>
  <c r="C156" i="16" s="1"/>
  <c r="D71" i="15"/>
  <c r="C71" i="15"/>
  <c r="D70" i="15"/>
  <c r="C70" i="15"/>
  <c r="D69" i="15"/>
  <c r="C69" i="15"/>
  <c r="D68" i="15"/>
  <c r="C68" i="15"/>
  <c r="D67" i="15"/>
  <c r="B396" i="16" s="1"/>
  <c r="C67" i="15"/>
  <c r="C396" i="16" s="1"/>
  <c r="D66" i="15"/>
  <c r="B334" i="16" s="1"/>
  <c r="C66" i="15"/>
  <c r="C334" i="16" s="1"/>
  <c r="D65" i="15"/>
  <c r="B32" i="16" s="1"/>
  <c r="C65" i="15"/>
  <c r="C32" i="16" s="1"/>
  <c r="D64" i="15"/>
  <c r="C64" i="15"/>
  <c r="D63" i="15"/>
  <c r="C63" i="15"/>
  <c r="D62" i="15"/>
  <c r="C62" i="15"/>
  <c r="D61" i="15"/>
  <c r="C61" i="15"/>
  <c r="D60" i="15"/>
  <c r="B408" i="16" s="1"/>
  <c r="C60" i="15"/>
  <c r="C408" i="16" s="1"/>
  <c r="D59" i="15"/>
  <c r="B482" i="16" s="1"/>
  <c r="C59" i="15"/>
  <c r="C482" i="16" s="1"/>
  <c r="D58" i="15"/>
  <c r="C58" i="15"/>
  <c r="D57" i="15"/>
  <c r="B174" i="16" s="1"/>
  <c r="C57" i="15"/>
  <c r="C174" i="16" s="1"/>
  <c r="D56" i="15"/>
  <c r="B522" i="16" s="1"/>
  <c r="C56" i="15"/>
  <c r="C522" i="16" s="1"/>
  <c r="D55" i="15"/>
  <c r="B327" i="16" s="1"/>
  <c r="C55" i="15"/>
  <c r="C327" i="16" s="1"/>
  <c r="D54" i="15"/>
  <c r="C54" i="15"/>
  <c r="D53" i="15"/>
  <c r="B326" i="16" s="1"/>
  <c r="C53" i="15"/>
  <c r="C326" i="16" s="1"/>
  <c r="D52" i="15"/>
  <c r="C52" i="15"/>
  <c r="D51" i="15"/>
  <c r="C51" i="15"/>
  <c r="D50" i="15"/>
  <c r="C50" i="15"/>
  <c r="D49" i="15"/>
  <c r="B335" i="16" s="1"/>
  <c r="C49" i="15"/>
  <c r="C335" i="16" s="1"/>
  <c r="D48" i="15"/>
  <c r="C48" i="15"/>
  <c r="D47" i="15"/>
  <c r="C47" i="15"/>
  <c r="D46" i="15"/>
  <c r="C46" i="15"/>
  <c r="D45" i="15"/>
  <c r="B154" i="16" s="1"/>
  <c r="C45" i="15"/>
  <c r="C154" i="16" s="1"/>
  <c r="D44" i="15"/>
  <c r="C44" i="15"/>
  <c r="D43" i="15"/>
  <c r="C43" i="15"/>
  <c r="D42" i="15"/>
  <c r="C42" i="15"/>
  <c r="D41" i="15"/>
  <c r="B269" i="16" s="1"/>
  <c r="C41" i="15"/>
  <c r="C269" i="16" s="1"/>
  <c r="D40" i="15"/>
  <c r="C40" i="15"/>
  <c r="D39" i="15"/>
  <c r="B121" i="16" s="1"/>
  <c r="C39" i="15"/>
  <c r="C121" i="16" s="1"/>
  <c r="D38" i="15"/>
  <c r="B543" i="16" s="1"/>
  <c r="C38" i="15"/>
  <c r="C543" i="16" s="1"/>
  <c r="D37" i="15"/>
  <c r="C37" i="15"/>
  <c r="D36" i="15"/>
  <c r="C36" i="15"/>
  <c r="D35" i="15"/>
  <c r="C35" i="15"/>
  <c r="D34" i="15"/>
  <c r="C34" i="15"/>
  <c r="D33" i="15"/>
  <c r="C33" i="15"/>
  <c r="D32" i="15"/>
  <c r="B368" i="16" s="1"/>
  <c r="C32" i="15"/>
  <c r="C368" i="16" s="1"/>
  <c r="D31" i="15"/>
  <c r="B149" i="16" s="1"/>
  <c r="C31" i="15"/>
  <c r="C149" i="16" s="1"/>
  <c r="D30" i="15"/>
  <c r="B291" i="16" s="1"/>
  <c r="C30" i="15"/>
  <c r="C291" i="16" s="1"/>
  <c r="D29" i="15"/>
  <c r="C29" i="15"/>
  <c r="D28" i="15"/>
  <c r="B30" i="16" s="1"/>
  <c r="C28" i="15"/>
  <c r="C30" i="16" s="1"/>
  <c r="D27" i="15"/>
  <c r="B515" i="16" s="1"/>
  <c r="C27" i="15"/>
  <c r="C515" i="16" s="1"/>
  <c r="D26" i="15"/>
  <c r="B72" i="16" s="1"/>
  <c r="C26" i="15"/>
  <c r="C72" i="16" s="1"/>
  <c r="D25" i="15"/>
  <c r="B372" i="16" s="1"/>
  <c r="C25" i="15"/>
  <c r="C372" i="16" s="1"/>
  <c r="D24" i="15"/>
  <c r="B508" i="16" s="1"/>
  <c r="C24" i="15"/>
  <c r="C508" i="16" s="1"/>
  <c r="D23" i="15"/>
  <c r="B317" i="16" s="1"/>
  <c r="C23" i="15"/>
  <c r="C317" i="16" s="1"/>
  <c r="D22" i="15"/>
  <c r="C22" i="15"/>
  <c r="D21" i="15"/>
  <c r="C21" i="15"/>
  <c r="D20" i="15"/>
  <c r="B290" i="16" s="1"/>
  <c r="C20" i="15"/>
  <c r="C290" i="16" s="1"/>
  <c r="D19" i="15"/>
  <c r="B97" i="16" s="1"/>
  <c r="C19" i="15"/>
  <c r="C97" i="16" s="1"/>
  <c r="D18" i="15"/>
  <c r="C18" i="15"/>
  <c r="D17" i="15"/>
  <c r="B19" i="16" s="1"/>
  <c r="C17" i="15"/>
  <c r="C19" i="16" s="1"/>
  <c r="D16" i="15"/>
  <c r="B151" i="16" s="1"/>
  <c r="C16" i="15"/>
  <c r="C151" i="16" s="1"/>
  <c r="D15" i="15"/>
  <c r="B505" i="16" s="1"/>
  <c r="C15" i="15"/>
  <c r="C505" i="16" s="1"/>
  <c r="D14" i="15"/>
  <c r="C14" i="15"/>
  <c r="D13" i="15"/>
  <c r="C13" i="15"/>
  <c r="D12" i="15"/>
  <c r="C12" i="15"/>
  <c r="D11" i="15"/>
  <c r="C11" i="15"/>
  <c r="D10" i="15"/>
  <c r="B459" i="16" s="1"/>
  <c r="C10" i="15"/>
  <c r="C459" i="16" s="1"/>
  <c r="D9" i="15"/>
  <c r="B412" i="16" s="1"/>
  <c r="C9" i="15"/>
  <c r="C412" i="16" s="1"/>
  <c r="D8" i="15"/>
  <c r="B92" i="16" s="1"/>
  <c r="C8" i="15"/>
  <c r="C92" i="16" s="1"/>
  <c r="D7" i="15"/>
  <c r="C7" i="15"/>
  <c r="D6" i="15"/>
  <c r="C6" i="15"/>
  <c r="D5" i="15"/>
  <c r="B431" i="16" s="1"/>
  <c r="C5" i="15"/>
  <c r="C431" i="16" s="1"/>
  <c r="D4" i="15"/>
  <c r="B496" i="16" s="1"/>
  <c r="C4" i="15"/>
  <c r="C496" i="16" s="1"/>
  <c r="D3" i="15"/>
  <c r="C3" i="15"/>
  <c r="D2" i="15"/>
  <c r="C2" i="15"/>
</calcChain>
</file>

<file path=xl/sharedStrings.xml><?xml version="1.0" encoding="utf-8"?>
<sst xmlns="http://schemas.openxmlformats.org/spreadsheetml/2006/main" count="15116" uniqueCount="5648">
  <si>
    <t>J.C. Boscan</t>
  </si>
  <si>
    <t>Jesus Sucre</t>
  </si>
  <si>
    <t>sa503297</t>
  </si>
  <si>
    <t>Francisco Martinez</t>
  </si>
  <si>
    <t>Edwin Maysonet</t>
  </si>
  <si>
    <t>Wil Nieves</t>
  </si>
  <si>
    <t>Cody Clark</t>
  </si>
  <si>
    <t>Humberto Quintero</t>
  </si>
  <si>
    <t>Omar Vizquel</t>
  </si>
  <si>
    <t>Ali Solis</t>
  </si>
  <si>
    <t>Wilson Valdez</t>
  </si>
  <si>
    <t>Munenori Kawasaki</t>
  </si>
  <si>
    <t>Hernan Perez</t>
  </si>
  <si>
    <t>Mark DeRosa</t>
  </si>
  <si>
    <t>Luis Hernandez</t>
  </si>
  <si>
    <t>Jordan Schafer</t>
  </si>
  <si>
    <t>Andrew Romine</t>
  </si>
  <si>
    <t>Juan Diaz</t>
  </si>
  <si>
    <t>Mike Jacobs</t>
  </si>
  <si>
    <t>Jeff Mathis</t>
  </si>
  <si>
    <t>Drew Butera</t>
  </si>
  <si>
    <t>Eric Farris</t>
  </si>
  <si>
    <t>Jeff Kobernus</t>
  </si>
  <si>
    <t>Jason Bourgeois</t>
  </si>
  <si>
    <t>Ronny Paulino</t>
  </si>
  <si>
    <t>Jimmy Paredes</t>
  </si>
  <si>
    <t>Micah Owings</t>
  </si>
  <si>
    <t>sa549634</t>
  </si>
  <si>
    <t>Cheslor Cuthbert</t>
  </si>
  <si>
    <t>Bryan Holaday</t>
  </si>
  <si>
    <t>Eduardo Escobar</t>
  </si>
  <si>
    <t>Tommy Field</t>
  </si>
  <si>
    <t>Brian Bixler</t>
  </si>
  <si>
    <t>Ramiro Pena</t>
  </si>
  <si>
    <t>Jesus Flores</t>
  </si>
  <si>
    <t>Ryan Goins</t>
  </si>
  <si>
    <t>Ehire Adrianza</t>
  </si>
  <si>
    <t>Alberto Gonzalez</t>
  </si>
  <si>
    <t>Matt Young</t>
  </si>
  <si>
    <t>Luis Martinez</t>
  </si>
  <si>
    <t>Xavier Nady</t>
  </si>
  <si>
    <t>Brett Hayes</t>
  </si>
  <si>
    <t>sa454355</t>
  </si>
  <si>
    <t>Kyle Skipworth</t>
  </si>
  <si>
    <t>Brendan Ryan</t>
  </si>
  <si>
    <t>Brandon Barnes</t>
  </si>
  <si>
    <t>Michael Martinez</t>
  </si>
  <si>
    <t>sa501255</t>
  </si>
  <si>
    <t>Josh Prince</t>
  </si>
  <si>
    <t>Pete Kozma</t>
  </si>
  <si>
    <t>Tony Abreu</t>
  </si>
  <si>
    <t>Taylor Teagarden</t>
  </si>
  <si>
    <t>Mike Nickeas</t>
  </si>
  <si>
    <t>Jonathan Villar</t>
  </si>
  <si>
    <t>Jose Iglesias</t>
  </si>
  <si>
    <t>Rene Rivera</t>
  </si>
  <si>
    <t>sa328505</t>
  </si>
  <si>
    <t>Deibinson Romero</t>
  </si>
  <si>
    <t>Joe Mather</t>
  </si>
  <si>
    <t>Pete Orr</t>
  </si>
  <si>
    <t>John Hester</t>
  </si>
  <si>
    <t>Juan Perez</t>
  </si>
  <si>
    <t>Robert Andino</t>
  </si>
  <si>
    <t>Chris Herrmann</t>
  </si>
  <si>
    <t>sa503874</t>
  </si>
  <si>
    <t>Danny Santana</t>
  </si>
  <si>
    <t>Chris Valaika</t>
  </si>
  <si>
    <t>Kristopher Negron</t>
  </si>
  <si>
    <t>Juan Centeno</t>
  </si>
  <si>
    <t>Tuffy Gosewisch</t>
  </si>
  <si>
    <t>Mike Costanzo</t>
  </si>
  <si>
    <t>J.B. Shuck</t>
  </si>
  <si>
    <t>Dee Gordon</t>
  </si>
  <si>
    <t>Carlos Corporan</t>
  </si>
  <si>
    <t>Jarrod Dyson</t>
  </si>
  <si>
    <t>sa502536</t>
  </si>
  <si>
    <t>Hak-Ju Lee</t>
  </si>
  <si>
    <t>sa454377</t>
  </si>
  <si>
    <t>Reese Havens</t>
  </si>
  <si>
    <t>sa327116</t>
  </si>
  <si>
    <t>Jared Mitchell</t>
  </si>
  <si>
    <t>Adam Moore</t>
  </si>
  <si>
    <t>Carlos Triunfel</t>
  </si>
  <si>
    <t>Avisail Garcia</t>
  </si>
  <si>
    <t>Josh Wilson</t>
  </si>
  <si>
    <t>Marwin Gonzalez</t>
  </si>
  <si>
    <t>Pedro Florimon</t>
  </si>
  <si>
    <t>sa503679</t>
  </si>
  <si>
    <t>Wilfredo Tovar</t>
  </si>
  <si>
    <t>Mike McCoy</t>
  </si>
  <si>
    <t>John Baker</t>
  </si>
  <si>
    <t>Carlos Peguero</t>
  </si>
  <si>
    <t>Danny Worth</t>
  </si>
  <si>
    <t>Quintin Berry</t>
  </si>
  <si>
    <t>Joaquin Arias</t>
  </si>
  <si>
    <t>Tony Campana</t>
  </si>
  <si>
    <t>Tony Gwynn</t>
  </si>
  <si>
    <t>Rob Johnson</t>
  </si>
  <si>
    <t>Darin Mastroianni</t>
  </si>
  <si>
    <t>Tony Cruz</t>
  </si>
  <si>
    <t>Francisco Peguero</t>
  </si>
  <si>
    <t>Ryan Jackson</t>
  </si>
  <si>
    <t>Paul Janish</t>
  </si>
  <si>
    <t>Pedro Ciriaco</t>
  </si>
  <si>
    <t>Brandon Crawford</t>
  </si>
  <si>
    <t>sa500740</t>
  </si>
  <si>
    <t>Nick Franklin</t>
  </si>
  <si>
    <t>sa327799</t>
  </si>
  <si>
    <t>Grant Green</t>
  </si>
  <si>
    <t>Chris Owings</t>
  </si>
  <si>
    <t>Jeff Bianchi</t>
  </si>
  <si>
    <t>Ronny Cedeno</t>
  </si>
  <si>
    <t>Matt Tuiasosopo</t>
  </si>
  <si>
    <t>Josh Phegley</t>
  </si>
  <si>
    <t>Leury Garcia</t>
  </si>
  <si>
    <t>Josmil Pinto</t>
  </si>
  <si>
    <t>Jhonatan Solano</t>
  </si>
  <si>
    <t>Irving Falu</t>
  </si>
  <si>
    <t>Luke Hughes</t>
  </si>
  <si>
    <t>Eury Perez</t>
  </si>
  <si>
    <t>Chris Getz</t>
  </si>
  <si>
    <t>Michael Choice</t>
  </si>
  <si>
    <t>Alexi Amarista</t>
  </si>
  <si>
    <t>Francisco Cervelli</t>
  </si>
  <si>
    <t>Clint Barmes</t>
  </si>
  <si>
    <t>Chase d'Arnaud</t>
  </si>
  <si>
    <t>Bryan Anderson</t>
  </si>
  <si>
    <t>Gorkys Hernandez</t>
  </si>
  <si>
    <t>Tucker Barnhart</t>
  </si>
  <si>
    <t>Omar Quintanilla</t>
  </si>
  <si>
    <t>John McDonald</t>
  </si>
  <si>
    <t>Tim Federowicz</t>
  </si>
  <si>
    <t>Melky Mesa</t>
  </si>
  <si>
    <t>Jose Lobaton</t>
  </si>
  <si>
    <t>sa503287</t>
  </si>
  <si>
    <t>Ender Inciarte</t>
  </si>
  <si>
    <t>Greg Dobbs</t>
  </si>
  <si>
    <t>Adeiny Hechavarria</t>
  </si>
  <si>
    <t>Angel Sanchez</t>
  </si>
  <si>
    <t>Chris Stewart</t>
  </si>
  <si>
    <t>Blake Lalli</t>
  </si>
  <si>
    <t>Drew Stubbs</t>
  </si>
  <si>
    <t>Everth Cabrera</t>
  </si>
  <si>
    <t>Roger Kieschnick</t>
  </si>
  <si>
    <t>Donovan Solano</t>
  </si>
  <si>
    <t>Sandy Leon</t>
  </si>
  <si>
    <t>Ryan Theriot</t>
  </si>
  <si>
    <t>Stephen Vogt</t>
  </si>
  <si>
    <t>Jordy Mercer</t>
  </si>
  <si>
    <t>Adam Rosales</t>
  </si>
  <si>
    <t>Ivan De Jesus</t>
  </si>
  <si>
    <t>sa390641</t>
  </si>
  <si>
    <t>Christian Colon</t>
  </si>
  <si>
    <t>Nick Hundley</t>
  </si>
  <si>
    <t>sa526414</t>
  </si>
  <si>
    <t>George Springer</t>
  </si>
  <si>
    <t>Alex Liddi</t>
  </si>
  <si>
    <t>Brandon Hicks</t>
  </si>
  <si>
    <t>Brayan Pena</t>
  </si>
  <si>
    <t>Luis Exposito</t>
  </si>
  <si>
    <t>Yan Gomes</t>
  </si>
  <si>
    <t>Nick Punto</t>
  </si>
  <si>
    <t>Jason Pridie</t>
  </si>
  <si>
    <t>Brian Bogusevic</t>
  </si>
  <si>
    <t>Jose Constanza</t>
  </si>
  <si>
    <t>Brent Morel</t>
  </si>
  <si>
    <t>Emilio Bonifacio</t>
  </si>
  <si>
    <t>Lou Marson</t>
  </si>
  <si>
    <t>Rick Ankiel</t>
  </si>
  <si>
    <t>Tony Sanchez</t>
  </si>
  <si>
    <t>Kelly Shoppach</t>
  </si>
  <si>
    <t>Jose Molina</t>
  </si>
  <si>
    <t>Engel Beltre</t>
  </si>
  <si>
    <t>Hector Sanchez</t>
  </si>
  <si>
    <t>sa505033</t>
  </si>
  <si>
    <t>Eugenio Suarez</t>
  </si>
  <si>
    <t>Brad Miller</t>
  </si>
  <si>
    <t>Brian Dozier</t>
  </si>
  <si>
    <t>Jeff Baker</t>
  </si>
  <si>
    <t>Willie Bloomquist</t>
  </si>
  <si>
    <t>Reed Johnson</t>
  </si>
  <si>
    <t>David Lough</t>
  </si>
  <si>
    <t>sa455056</t>
  </si>
  <si>
    <t>Christian Vazquez</t>
  </si>
  <si>
    <t>Alexi Casilla</t>
  </si>
  <si>
    <t>Chris Gimenez</t>
  </si>
  <si>
    <t>Chone Figgins</t>
  </si>
  <si>
    <t>Xavier Avery</t>
  </si>
  <si>
    <t>Skip Schumaker</t>
  </si>
  <si>
    <t>Tsuyoshi Nishioka</t>
  </si>
  <si>
    <t>Todd Cunningham</t>
  </si>
  <si>
    <t>Ryan Flaherty</t>
  </si>
  <si>
    <t>Denis Phipps</t>
  </si>
  <si>
    <t>Franklin Gutierrez</t>
  </si>
  <si>
    <t>Placido Polanco</t>
  </si>
  <si>
    <t>Josh Bell</t>
  </si>
  <si>
    <t>Travis Ishikawa</t>
  </si>
  <si>
    <t>sa454887</t>
  </si>
  <si>
    <t>A.J. Jimenez</t>
  </si>
  <si>
    <t>sa510223</t>
  </si>
  <si>
    <t>Daniel Butler</t>
  </si>
  <si>
    <t>Stefen Romero</t>
  </si>
  <si>
    <t>Shane Peterson</t>
  </si>
  <si>
    <t>Mitch Maier</t>
  </si>
  <si>
    <t>Cesar Hernandez</t>
  </si>
  <si>
    <t>sa392232</t>
  </si>
  <si>
    <t>Bryce Brentz</t>
  </si>
  <si>
    <t>Marc Krauss</t>
  </si>
  <si>
    <t>Danny Valencia</t>
  </si>
  <si>
    <t>Brandon Inge</t>
  </si>
  <si>
    <t>Jason Bay</t>
  </si>
  <si>
    <t>Jeff Clement</t>
  </si>
  <si>
    <t>sa381345</t>
  </si>
  <si>
    <t>Juan Lagares</t>
  </si>
  <si>
    <t>Marcus Semien</t>
  </si>
  <si>
    <t>Brandon Laird</t>
  </si>
  <si>
    <t>Jonathan Herrera</t>
  </si>
  <si>
    <t>Ramon Santiago</t>
  </si>
  <si>
    <t>Gerald Laird</t>
  </si>
  <si>
    <t>Blake Tekotte</t>
  </si>
  <si>
    <t>Andrew Brown</t>
  </si>
  <si>
    <t>Sam Fuld</t>
  </si>
  <si>
    <t>Hank Conger</t>
  </si>
  <si>
    <t>Jake Elmore</t>
  </si>
  <si>
    <t>sa501773</t>
  </si>
  <si>
    <t>Chris Mcguiness</t>
  </si>
  <si>
    <t>Shane Robinson</t>
  </si>
  <si>
    <t>Jordany Valdespin</t>
  </si>
  <si>
    <t>Ryan Roberts</t>
  </si>
  <si>
    <t>Derek Norris</t>
  </si>
  <si>
    <t>sa500820</t>
  </si>
  <si>
    <t>Trayce Thompson</t>
  </si>
  <si>
    <t>Mark Ellis</t>
  </si>
  <si>
    <t>Jason Bartlett</t>
  </si>
  <si>
    <t>Matt Treanor</t>
  </si>
  <si>
    <t>Austin Romine</t>
  </si>
  <si>
    <t>Chad Tracy</t>
  </si>
  <si>
    <t>Eduardo Nunez</t>
  </si>
  <si>
    <t>Don Kelly</t>
  </si>
  <si>
    <t>Luis Cruz</t>
  </si>
  <si>
    <t>Mark Kotsay</t>
  </si>
  <si>
    <t>Joey Terdoslavich</t>
  </si>
  <si>
    <t>Martin Maldonado</t>
  </si>
  <si>
    <t>Trayvon Robinson</t>
  </si>
  <si>
    <t>sa503033</t>
  </si>
  <si>
    <t>Ramon Cabrera</t>
  </si>
  <si>
    <t>Mike Aviles</t>
  </si>
  <si>
    <t>Kole Calhoun</t>
  </si>
  <si>
    <t>Michael McKenry</t>
  </si>
  <si>
    <t>Kevin Kouzmanoff</t>
  </si>
  <si>
    <t>sa455436</t>
  </si>
  <si>
    <t>Zack Cox</t>
  </si>
  <si>
    <t>Hector Gimenez</t>
  </si>
  <si>
    <t>Josh Harrison</t>
  </si>
  <si>
    <t>Ian Stewart</t>
  </si>
  <si>
    <t>Juan Uribe</t>
  </si>
  <si>
    <t>A.J. Pollock</t>
  </si>
  <si>
    <t>Jemile Weeks</t>
  </si>
  <si>
    <t>Jamey Carroll</t>
  </si>
  <si>
    <t>Eric Thames</t>
  </si>
  <si>
    <t>Will Rhymes</t>
  </si>
  <si>
    <t>Jason Donald</t>
  </si>
  <si>
    <t>Ryan Raburn</t>
  </si>
  <si>
    <t>Gregor Blanco</t>
  </si>
  <si>
    <t>Sean Halton</t>
  </si>
  <si>
    <t>Ryan Langerhans</t>
  </si>
  <si>
    <t>DeWayne Wise</t>
  </si>
  <si>
    <t>sa455617</t>
  </si>
  <si>
    <t>Wilmer Flores</t>
  </si>
  <si>
    <t>Ezequiel Carrera</t>
  </si>
  <si>
    <t>Jason Castro</t>
  </si>
  <si>
    <t>Bobby Wilson</t>
  </si>
  <si>
    <t>Brandon Snyder</t>
  </si>
  <si>
    <t>Rajai Davis</t>
  </si>
  <si>
    <t>Darwin Barney</t>
  </si>
  <si>
    <t>Manny Pina</t>
  </si>
  <si>
    <t>sa501667</t>
  </si>
  <si>
    <t>Kyle Jensen</t>
  </si>
  <si>
    <t>sa456006</t>
  </si>
  <si>
    <t>Donald Lutz</t>
  </si>
  <si>
    <t>Eric Sogard</t>
  </si>
  <si>
    <t>Nate Freiman</t>
  </si>
  <si>
    <t>Chris Dickerson</t>
  </si>
  <si>
    <t>Michael Taylor</t>
  </si>
  <si>
    <t>Brian Roberts</t>
  </si>
  <si>
    <t>Steve Clevenger</t>
  </si>
  <si>
    <t>Dioner Navarro</t>
  </si>
  <si>
    <t>Ben Francisco</t>
  </si>
  <si>
    <t>Jack Hannahan</t>
  </si>
  <si>
    <t>Anthony Recker</t>
  </si>
  <si>
    <t>Collin Cowgill</t>
  </si>
  <si>
    <t>James Loney</t>
  </si>
  <si>
    <t>Ty Wigginton</t>
  </si>
  <si>
    <t>Matt Diaz</t>
  </si>
  <si>
    <t>Anthony Gose</t>
  </si>
  <si>
    <t>Marlon Byrd</t>
  </si>
  <si>
    <t>Moises Sierra</t>
  </si>
  <si>
    <t>sa501252</t>
  </si>
  <si>
    <t>Jake Marisnick</t>
  </si>
  <si>
    <t>Kevin Frandsen</t>
  </si>
  <si>
    <t>Tyler Greene</t>
  </si>
  <si>
    <t>sa454407</t>
  </si>
  <si>
    <t>Jaff Decker</t>
  </si>
  <si>
    <t>Freddy Galvis</t>
  </si>
  <si>
    <t>Jayson Nix</t>
  </si>
  <si>
    <t>sa392420</t>
  </si>
  <si>
    <t>Zoilo Almonte</t>
  </si>
  <si>
    <t>Matt Dominguez</t>
  </si>
  <si>
    <t>Nyjer Morgan</t>
  </si>
  <si>
    <t>Junior Lake</t>
  </si>
  <si>
    <t>Alcides Escobar</t>
  </si>
  <si>
    <t>Adrian Cardenas</t>
  </si>
  <si>
    <t>Brock Holt</t>
  </si>
  <si>
    <t>Josh Fields</t>
  </si>
  <si>
    <t>Robinson Chirinos</t>
  </si>
  <si>
    <t>Rafael Ortega</t>
  </si>
  <si>
    <t>Rob Brantly</t>
  </si>
  <si>
    <t>Jordan Danks</t>
  </si>
  <si>
    <t>Ben Revere</t>
  </si>
  <si>
    <t>Josh Donaldson</t>
  </si>
  <si>
    <t>sa548164</t>
  </si>
  <si>
    <t>Nick Castellanos</t>
  </si>
  <si>
    <t>Josh Thole</t>
  </si>
  <si>
    <t>Bryan Petersen</t>
  </si>
  <si>
    <t>Ryan Kalish</t>
  </si>
  <si>
    <t>Cord Phelps</t>
  </si>
  <si>
    <t>sa454371</t>
  </si>
  <si>
    <t>Aaron Hicks</t>
  </si>
  <si>
    <t>Jonathan Schoop</t>
  </si>
  <si>
    <t>Raul Ibanez</t>
  </si>
  <si>
    <t>Craig Gentry</t>
  </si>
  <si>
    <t>Tyler Pastornicky</t>
  </si>
  <si>
    <t>Yunel Escobar</t>
  </si>
  <si>
    <t>Ruben Tejada</t>
  </si>
  <si>
    <t>Conor Gillaspie</t>
  </si>
  <si>
    <t>Darnell McDonald</t>
  </si>
  <si>
    <t>Luis Jimenez</t>
  </si>
  <si>
    <t>sa549555</t>
  </si>
  <si>
    <t>Gary Sanchez</t>
  </si>
  <si>
    <t>Marco Scutaro</t>
  </si>
  <si>
    <t>Yuniesky Betancourt</t>
  </si>
  <si>
    <t>Scott Moore</t>
  </si>
  <si>
    <t>Juan Pierre</t>
  </si>
  <si>
    <t>Sean Rodriguez</t>
  </si>
  <si>
    <t>Adron Chambers</t>
  </si>
  <si>
    <t>John Buck</t>
  </si>
  <si>
    <t>Scott Sizemore</t>
  </si>
  <si>
    <t>Daniel Descalso</t>
  </si>
  <si>
    <t>Alex Gonzalez</t>
  </si>
  <si>
    <t>Michael Saunders</t>
  </si>
  <si>
    <t>Kirk Nieuwenhuis</t>
  </si>
  <si>
    <t>Lars Anderson</t>
  </si>
  <si>
    <t>Logan Forsythe</t>
  </si>
  <si>
    <t>Laynce Nix</t>
  </si>
  <si>
    <t>Brett Pill</t>
  </si>
  <si>
    <t>sa500815</t>
  </si>
  <si>
    <t>Billy Hamilton</t>
  </si>
  <si>
    <t>Tyler Collins</t>
  </si>
  <si>
    <t>Jermaine Curtis</t>
  </si>
  <si>
    <t>Johnny Giavotella</t>
  </si>
  <si>
    <t>Ichiro Suzuki</t>
  </si>
  <si>
    <t>Derek Dietrich</t>
  </si>
  <si>
    <t>Scooter Gennett</t>
  </si>
  <si>
    <t>Yangervis Solarte</t>
  </si>
  <si>
    <t>Ryan Sweeney</t>
  </si>
  <si>
    <t>Jason Giambi</t>
  </si>
  <si>
    <t>Cameron Maybin</t>
  </si>
  <si>
    <t>Reid Brignac</t>
  </si>
  <si>
    <t>Steve Lombardozzi</t>
  </si>
  <si>
    <t>J.D. Martinez</t>
  </si>
  <si>
    <t>Alexei Ramirez</t>
  </si>
  <si>
    <t>Chris Johnson</t>
  </si>
  <si>
    <t>Thomas Neal</t>
  </si>
  <si>
    <t>Brandon Guyer</t>
  </si>
  <si>
    <t>Alex Castellanos</t>
  </si>
  <si>
    <t>Elliot Johnson</t>
  </si>
  <si>
    <t>Omar Infante</t>
  </si>
  <si>
    <t>Cole Gillespie</t>
  </si>
  <si>
    <t>Chris Snyder</t>
  </si>
  <si>
    <t>Casper Wells</t>
  </si>
  <si>
    <t>sa454507</t>
  </si>
  <si>
    <t>David Adams</t>
  </si>
  <si>
    <t>Didi Gregorius</t>
  </si>
  <si>
    <t>Xander Bogaerts</t>
  </si>
  <si>
    <t>Shelley Duncan</t>
  </si>
  <si>
    <t>Jerry Sands</t>
  </si>
  <si>
    <t>Marcell Ozuna</t>
  </si>
  <si>
    <t>Andres Torres</t>
  </si>
  <si>
    <t>Bobby Abreu</t>
  </si>
  <si>
    <t>sa454705</t>
  </si>
  <si>
    <t>Robbie Grossman</t>
  </si>
  <si>
    <t>James Darnell</t>
  </si>
  <si>
    <t>Peter Bourjos</t>
  </si>
  <si>
    <t>Dave Sappelt</t>
  </si>
  <si>
    <t>Zack Cozart</t>
  </si>
  <si>
    <t>Kelly Johnson</t>
  </si>
  <si>
    <t>sa295188</t>
  </si>
  <si>
    <t>Ernesto Mejia</t>
  </si>
  <si>
    <t>Jose Lopez</t>
  </si>
  <si>
    <t>L.J. Hoes</t>
  </si>
  <si>
    <t>Lorenzo Cain</t>
  </si>
  <si>
    <t>Chris Coghlan</t>
  </si>
  <si>
    <t>Ramon Hernandez</t>
  </si>
  <si>
    <t>Fred Lewis</t>
  </si>
  <si>
    <t>Cliff Pennington</t>
  </si>
  <si>
    <t>Mike Carp</t>
  </si>
  <si>
    <t>Lyle Overbay</t>
  </si>
  <si>
    <t>Neftali Soto</t>
  </si>
  <si>
    <t>Logan Schafer</t>
  </si>
  <si>
    <t>Kyle Blanks</t>
  </si>
  <si>
    <t>Andrelton Simmons</t>
  </si>
  <si>
    <t>Corey Brown</t>
  </si>
  <si>
    <t>sa502062</t>
  </si>
  <si>
    <t>Alex Hassan</t>
  </si>
  <si>
    <t>Tyler Moore</t>
  </si>
  <si>
    <t>Brett Wallace</t>
  </si>
  <si>
    <t>Charlie Culberson</t>
  </si>
  <si>
    <t>Henry Rodriguez</t>
  </si>
  <si>
    <t>Justin Turner</t>
  </si>
  <si>
    <t>Lonnie Chisenhall</t>
  </si>
  <si>
    <t>Russ Canzler</t>
  </si>
  <si>
    <t>Ryan Lavarnway</t>
  </si>
  <si>
    <t>Dustin Ackley</t>
  </si>
  <si>
    <t>Michael Bourn</t>
  </si>
  <si>
    <t>Fernando Martinez</t>
  </si>
  <si>
    <t>Matt Davidson</t>
  </si>
  <si>
    <t>Grady Sizemore</t>
  </si>
  <si>
    <t>sa454540</t>
  </si>
  <si>
    <t>Corban Joseph</t>
  </si>
  <si>
    <t>Justin Smoak</t>
  </si>
  <si>
    <t>Matt Downs</t>
  </si>
  <si>
    <t>Zach Lutz</t>
  </si>
  <si>
    <t>Nate McLouth</t>
  </si>
  <si>
    <t>Luis Valbuena</t>
  </si>
  <si>
    <t>Austin Kearns</t>
  </si>
  <si>
    <t>Rafael Furcal</t>
  </si>
  <si>
    <t>Kurt Suzuki</t>
  </si>
  <si>
    <t>Justin Maxwell</t>
  </si>
  <si>
    <t>Roger Bernadina</t>
  </si>
  <si>
    <t>Jeff Francoeur</t>
  </si>
  <si>
    <t>Gordon Beckham</t>
  </si>
  <si>
    <t>Jose Tabata</t>
  </si>
  <si>
    <t>Miguel Olivo</t>
  </si>
  <si>
    <t>Taylor Green</t>
  </si>
  <si>
    <t>Eric Hinske</t>
  </si>
  <si>
    <t>Jesus Montero</t>
  </si>
  <si>
    <t>Welington Castillo</t>
  </si>
  <si>
    <t>Vernon Wells</t>
  </si>
  <si>
    <t>Lew Ford</t>
  </si>
  <si>
    <t>sa526248</t>
  </si>
  <si>
    <t>Jackie Bradley</t>
  </si>
  <si>
    <t>DJ LeMahieu</t>
  </si>
  <si>
    <t>Jerry Hairston</t>
  </si>
  <si>
    <t>Brennan Boesch</t>
  </si>
  <si>
    <t>Erick Aybar</t>
  </si>
  <si>
    <t>sa526816</t>
  </si>
  <si>
    <t>Jedd Gyorko</t>
  </si>
  <si>
    <t>John Mayberry</t>
  </si>
  <si>
    <t>Henry Blanco</t>
  </si>
  <si>
    <t>Jordan Pacheco</t>
  </si>
  <si>
    <t>Alberto Callaspo</t>
  </si>
  <si>
    <t>Daniel Nava</t>
  </si>
  <si>
    <t>Jhonny Peralta</t>
  </si>
  <si>
    <t>Ryan Hanigan</t>
  </si>
  <si>
    <t>Yorvit Torrealba</t>
  </si>
  <si>
    <t>Danny Espinosa</t>
  </si>
  <si>
    <t>Travis Snider</t>
  </si>
  <si>
    <t>Juan Rivera</t>
  </si>
  <si>
    <t>Xavier Paul</t>
  </si>
  <si>
    <t>Casey McGehee</t>
  </si>
  <si>
    <t>Russell Martin</t>
  </si>
  <si>
    <t>Maicer Izturis</t>
  </si>
  <si>
    <t>Chris Parmelee</t>
  </si>
  <si>
    <t>Jarrod Saltalamacchia</t>
  </si>
  <si>
    <t>Mauro Gomez</t>
  </si>
  <si>
    <t>Josh Vitters</t>
  </si>
  <si>
    <t>Derek Jeter</t>
  </si>
  <si>
    <t>Michael Brantley</t>
  </si>
  <si>
    <t>Ryan Doumit</t>
  </si>
  <si>
    <t>Carlos Gomez</t>
  </si>
  <si>
    <t>Michael Young</t>
  </si>
  <si>
    <t>Rod Barajas</t>
  </si>
  <si>
    <t>David Cooper</t>
  </si>
  <si>
    <t>Wilson Ramos</t>
  </si>
  <si>
    <t>Howie Kendrick</t>
  </si>
  <si>
    <t>Will Venable</t>
  </si>
  <si>
    <t>Mike Baxter</t>
  </si>
  <si>
    <t>Matt McBride</t>
  </si>
  <si>
    <t>Angel Pagan</t>
  </si>
  <si>
    <t>sa601536</t>
  </si>
  <si>
    <t>Ronnier Mustelier</t>
  </si>
  <si>
    <t>Michael Morse</t>
  </si>
  <si>
    <t>A.J. Ellis</t>
  </si>
  <si>
    <t>Scott Van Slyke</t>
  </si>
  <si>
    <t>Josh Reddick</t>
  </si>
  <si>
    <t>Will Middlebrooks</t>
  </si>
  <si>
    <t>Caleb Gindl</t>
  </si>
  <si>
    <t>Denard Span</t>
  </si>
  <si>
    <t>Oswaldo Arcia</t>
  </si>
  <si>
    <t>Kyle Seager</t>
  </si>
  <si>
    <t>Daniel Murphy</t>
  </si>
  <si>
    <t>Trevor Plouffe</t>
  </si>
  <si>
    <t>Chris Young</t>
  </si>
  <si>
    <t>Casey Kotchman</t>
  </si>
  <si>
    <t>J.J. Hardy</t>
  </si>
  <si>
    <t>Elvis Andrus</t>
  </si>
  <si>
    <t>sa455324</t>
  </si>
  <si>
    <t>Kolten Wong</t>
  </si>
  <si>
    <t>Erik Kratz</t>
  </si>
  <si>
    <t>Stephen Drew</t>
  </si>
  <si>
    <t>Eric Chavez</t>
  </si>
  <si>
    <t>Nate Schierholtz</t>
  </si>
  <si>
    <t>Gerardo Parra</t>
  </si>
  <si>
    <t>Carlos Lee</t>
  </si>
  <si>
    <t>Tyler Flowers</t>
  </si>
  <si>
    <t>Coco Crisp</t>
  </si>
  <si>
    <t>Juan Francisco</t>
  </si>
  <si>
    <t>Daric Barton</t>
  </si>
  <si>
    <t>Jesus Guzman</t>
  </si>
  <si>
    <t>Desmond Jennings</t>
  </si>
  <si>
    <t>Alex Presley</t>
  </si>
  <si>
    <t>Geovany Soto</t>
  </si>
  <si>
    <t>Jean Segura</t>
  </si>
  <si>
    <t>Brett Jackson</t>
  </si>
  <si>
    <t>Manny Machado</t>
  </si>
  <si>
    <t>Christian Yelich</t>
  </si>
  <si>
    <t>sa389876</t>
  </si>
  <si>
    <t>Travis D'Arnaud</t>
  </si>
  <si>
    <t>J.P. Arencibia</t>
  </si>
  <si>
    <t>sa526553</t>
  </si>
  <si>
    <t>Hunter Morris</t>
  </si>
  <si>
    <t>Donnie Murphy</t>
  </si>
  <si>
    <t>Hunter Pence</t>
  </si>
  <si>
    <t>Eric Young</t>
  </si>
  <si>
    <t>Charlie Blackmon</t>
  </si>
  <si>
    <t>Matt Adams</t>
  </si>
  <si>
    <t>Chris Denorfia</t>
  </si>
  <si>
    <t>Brandon Moss</t>
  </si>
  <si>
    <t>Jason Kipnis</t>
  </si>
  <si>
    <t>George Kottaras</t>
  </si>
  <si>
    <t>Starling Marte</t>
  </si>
  <si>
    <t>Wilson Betemit</t>
  </si>
  <si>
    <t>Seth Smith</t>
  </si>
  <si>
    <t>Gaby Sanchez</t>
  </si>
  <si>
    <t>Chris Nelson</t>
  </si>
  <si>
    <t>A.J. Pierzynski</t>
  </si>
  <si>
    <t>Alex Rios</t>
  </si>
  <si>
    <t>Chris Iannetta</t>
  </si>
  <si>
    <t>Mike Moustakas</t>
  </si>
  <si>
    <t>Salvador Perez</t>
  </si>
  <si>
    <t>David Ross</t>
  </si>
  <si>
    <t>Corey Dickerson</t>
  </si>
  <si>
    <t>Andy Dirks</t>
  </si>
  <si>
    <t>Yonder Alonso</t>
  </si>
  <si>
    <t>Carl Crawford</t>
  </si>
  <si>
    <t>Jose Altuve</t>
  </si>
  <si>
    <t>Devin Mesoraco</t>
  </si>
  <si>
    <t>Kila Ka'aihue</t>
  </si>
  <si>
    <t>Jed Lowrie</t>
  </si>
  <si>
    <t>Colby Rasmus</t>
  </si>
  <si>
    <t>Leonys Martin</t>
  </si>
  <si>
    <t>Ian Desmond</t>
  </si>
  <si>
    <t>Jeff Keppinger</t>
  </si>
  <si>
    <t>Nolan Reimold</t>
  </si>
  <si>
    <t>Luke Scott</t>
  </si>
  <si>
    <t>Justin Ruggiano</t>
  </si>
  <si>
    <t>Darin Ruf</t>
  </si>
  <si>
    <t>Brett Gardner</t>
  </si>
  <si>
    <t>Scott Hairston</t>
  </si>
  <si>
    <t>Dan Johnson</t>
  </si>
  <si>
    <t>Alejandro De Aza</t>
  </si>
  <si>
    <t>Delmon Young</t>
  </si>
  <si>
    <t>Jimmy Rollins</t>
  </si>
  <si>
    <t>Chris Davis</t>
  </si>
  <si>
    <t>sa500816</t>
  </si>
  <si>
    <t>Nolan Arenado</t>
  </si>
  <si>
    <t>Garrett Jones</t>
  </si>
  <si>
    <t>Matt Carpenter</t>
  </si>
  <si>
    <t>Mitch Moreland</t>
  </si>
  <si>
    <t>Jurickson Profar</t>
  </si>
  <si>
    <t>Dayan Viciedo</t>
  </si>
  <si>
    <t>Norichika Aoki</t>
  </si>
  <si>
    <t>Mark Reynolds</t>
  </si>
  <si>
    <t>Jon Jay</t>
  </si>
  <si>
    <t>sa549669</t>
  </si>
  <si>
    <t>Evan Gattis</t>
  </si>
  <si>
    <t>sa455515</t>
  </si>
  <si>
    <t>Anthony Rendon</t>
  </si>
  <si>
    <t>Todd Frazier</t>
  </si>
  <si>
    <t>Khris Davis</t>
  </si>
  <si>
    <t>Chris Heisey</t>
  </si>
  <si>
    <t>Jonathan Lucroy</t>
  </si>
  <si>
    <t>David DeJesus</t>
  </si>
  <si>
    <t>Lucas Duda</t>
  </si>
  <si>
    <t>Brandon Phillips</t>
  </si>
  <si>
    <t>Alex Rodriguez</t>
  </si>
  <si>
    <t>Pedro Alvarez</t>
  </si>
  <si>
    <t>Neil Walker</t>
  </si>
  <si>
    <t>Asdrubal Cabrera</t>
  </si>
  <si>
    <t>Ryan Wheeler</t>
  </si>
  <si>
    <t>Shane Victorino</t>
  </si>
  <si>
    <t>Alfonso Soriano</t>
  </si>
  <si>
    <t>Josh Rutledge</t>
  </si>
  <si>
    <t>Dan Uggla</t>
  </si>
  <si>
    <t>Adam LaRoche</t>
  </si>
  <si>
    <t>Adam Lind</t>
  </si>
  <si>
    <t>Kendrys Morales</t>
  </si>
  <si>
    <t>sa501596</t>
  </si>
  <si>
    <t>Jonathan Singleton</t>
  </si>
  <si>
    <t>sa501214</t>
  </si>
  <si>
    <t>Wil Myers</t>
  </si>
  <si>
    <t>Mike Olt</t>
  </si>
  <si>
    <t>Matt Wieters</t>
  </si>
  <si>
    <t>Justin Morneau</t>
  </si>
  <si>
    <t>Jonny Gomes</t>
  </si>
  <si>
    <t>Wilin Rosario</t>
  </si>
  <si>
    <t>Yasmani Grandal</t>
  </si>
  <si>
    <t>Cody Ross</t>
  </si>
  <si>
    <t>Mat Gamel</t>
  </si>
  <si>
    <t>Victor Martinez</t>
  </si>
  <si>
    <t>Adam Eaton</t>
  </si>
  <si>
    <t>Aaron Hill</t>
  </si>
  <si>
    <t>Alex Avila</t>
  </si>
  <si>
    <t>Austin Jackson</t>
  </si>
  <si>
    <t>David Murphy</t>
  </si>
  <si>
    <t>Andre Ethier</t>
  </si>
  <si>
    <t>Ryan Ludwick</t>
  </si>
  <si>
    <t>Eric Hosmer</t>
  </si>
  <si>
    <t>Ryan Howard</t>
  </si>
  <si>
    <t>Brian McCann</t>
  </si>
  <si>
    <t>Jayson Werth</t>
  </si>
  <si>
    <t>Jim Thome</t>
  </si>
  <si>
    <t>David Freese</t>
  </si>
  <si>
    <t>Adam Dunn</t>
  </si>
  <si>
    <t>sa506574</t>
  </si>
  <si>
    <t>Oscar Taveras</t>
  </si>
  <si>
    <t>Starlin Castro</t>
  </si>
  <si>
    <t>Martin Prado</t>
  </si>
  <si>
    <t>B.J. Upton</t>
  </si>
  <si>
    <t>Bryan LaHair</t>
  </si>
  <si>
    <t>Nick Markakis</t>
  </si>
  <si>
    <t>Tyler Colvin</t>
  </si>
  <si>
    <t>Yadier Molina</t>
  </si>
  <si>
    <t>John Jaso</t>
  </si>
  <si>
    <t>Hanley Ramirez</t>
  </si>
  <si>
    <t>Ike Davis</t>
  </si>
  <si>
    <t>Nick Swisher</t>
  </si>
  <si>
    <t>Mark Trumbo</t>
  </si>
  <si>
    <t>Matt Joyce</t>
  </si>
  <si>
    <t>Jacoby Ellsbury</t>
  </si>
  <si>
    <t>Carlos Pena</t>
  </si>
  <si>
    <t>Chase Headley</t>
  </si>
  <si>
    <t>Chris Carter</t>
  </si>
  <si>
    <t>Jose Reyes</t>
  </si>
  <si>
    <t>Miguel Montero</t>
  </si>
  <si>
    <t>Todd Helton</t>
  </si>
  <si>
    <t>Domonic Brown</t>
  </si>
  <si>
    <t>Melky Cabrera</t>
  </si>
  <si>
    <t>Pablo Sandoval</t>
  </si>
  <si>
    <t>Nelson Cruz</t>
  </si>
  <si>
    <t>Josh Hamilton</t>
  </si>
  <si>
    <t>Torii Hunter</t>
  </si>
  <si>
    <t>Justin Upton</t>
  </si>
  <si>
    <t>Logan Morrison</t>
  </si>
  <si>
    <t>Adam Jones</t>
  </si>
  <si>
    <t>Alex Gordon</t>
  </si>
  <si>
    <t>Chase Utley</t>
  </si>
  <si>
    <t>Yoenis Cespedes</t>
  </si>
  <si>
    <t>Brandon Belt</t>
  </si>
  <si>
    <t>Brett Lawrie</t>
  </si>
  <si>
    <t>Ian Kinsler</t>
  </si>
  <si>
    <t>Rickie Weeks</t>
  </si>
  <si>
    <t>Carlos Beltran</t>
  </si>
  <si>
    <t>Paul Goldschmidt</t>
  </si>
  <si>
    <t>Carlos Ruiz</t>
  </si>
  <si>
    <t>David Wright</t>
  </si>
  <si>
    <t>Jason Kubel</t>
  </si>
  <si>
    <t>Carlos Santana</t>
  </si>
  <si>
    <t>Travis Hafner</t>
  </si>
  <si>
    <t>Ben Zobrist</t>
  </si>
  <si>
    <t>Curtis Granderson</t>
  </si>
  <si>
    <t>Allen Craig</t>
  </si>
  <si>
    <t>Corey Hart</t>
  </si>
  <si>
    <t>Jason Heyward</t>
  </si>
  <si>
    <t>Ryan Zimmerman</t>
  </si>
  <si>
    <t>Adrian Gonzalez</t>
  </si>
  <si>
    <t>Dustin Pedroia</t>
  </si>
  <si>
    <t>Joe Mauer</t>
  </si>
  <si>
    <t>Jay Bruce</t>
  </si>
  <si>
    <t>Josh Willingham</t>
  </si>
  <si>
    <t>Mark Teixeira</t>
  </si>
  <si>
    <t>Freddie Freeman</t>
  </si>
  <si>
    <t>Aramis Ramirez</t>
  </si>
  <si>
    <t>Dexter Fowler</t>
  </si>
  <si>
    <t>Kevin Youkilis</t>
  </si>
  <si>
    <t>Bryce Harper</t>
  </si>
  <si>
    <t>Evan Longoria</t>
  </si>
  <si>
    <t>Michael Cuddyer</t>
  </si>
  <si>
    <t>Billy Butler</t>
  </si>
  <si>
    <t>Mike Napoli</t>
  </si>
  <si>
    <t>Carlos Quentin</t>
  </si>
  <si>
    <t>Lance Berkman</t>
  </si>
  <si>
    <t>Adrian Beltre</t>
  </si>
  <si>
    <t>Paul Konerko</t>
  </si>
  <si>
    <t>Shin-Soo Choo</t>
  </si>
  <si>
    <t>Matt Holliday</t>
  </si>
  <si>
    <t>Albert Pujols</t>
  </si>
  <si>
    <t>Andrew McCutchen</t>
  </si>
  <si>
    <t>Anthony Rizzo</t>
  </si>
  <si>
    <t>Buster Posey</t>
  </si>
  <si>
    <t>Edwin Encarnacion</t>
  </si>
  <si>
    <t>Mike Trout</t>
  </si>
  <si>
    <t>Robinson Cano</t>
  </si>
  <si>
    <t>Matt Kemp</t>
  </si>
  <si>
    <t>Carlos Gonzalez</t>
  </si>
  <si>
    <t>Prince Fielder</t>
  </si>
  <si>
    <t>Troy Tulowitzki</t>
  </si>
  <si>
    <t>Ryan Braun</t>
  </si>
  <si>
    <t>David Ortiz</t>
  </si>
  <si>
    <t>Miguel Cabrera</t>
  </si>
  <si>
    <t>Jose Bautista</t>
  </si>
  <si>
    <t>Joey Votto</t>
  </si>
  <si>
    <t>Giancarlo Stanton</t>
  </si>
  <si>
    <t>playerid</t>
  </si>
  <si>
    <t>WAR</t>
  </si>
  <si>
    <t>BsR</t>
  </si>
  <si>
    <t>Fld</t>
  </si>
  <si>
    <t>wOBA</t>
  </si>
  <si>
    <t>OPS</t>
  </si>
  <si>
    <t>SLG</t>
  </si>
  <si>
    <t>OBP</t>
  </si>
  <si>
    <t>AVG</t>
  </si>
  <si>
    <t>CS</t>
  </si>
  <si>
    <t>SB</t>
  </si>
  <si>
    <t>HBP</t>
  </si>
  <si>
    <t>SO</t>
  </si>
  <si>
    <t>BB</t>
  </si>
  <si>
    <t>RBI</t>
  </si>
  <si>
    <t>R</t>
  </si>
  <si>
    <t>HR</t>
  </si>
  <si>
    <t>3B</t>
  </si>
  <si>
    <t>2B</t>
  </si>
  <si>
    <t>H</t>
  </si>
  <si>
    <t>AB</t>
  </si>
  <si>
    <t>PA</t>
  </si>
  <si>
    <t>G</t>
  </si>
  <si>
    <t>Name</t>
  </si>
  <si>
    <t>W</t>
  </si>
  <si>
    <t>L</t>
  </si>
  <si>
    <t>ERA</t>
  </si>
  <si>
    <t>GS</t>
  </si>
  <si>
    <t>SV</t>
  </si>
  <si>
    <t>IP</t>
  </si>
  <si>
    <t>ER</t>
  </si>
  <si>
    <t>WHIP</t>
  </si>
  <si>
    <t>K/9</t>
  </si>
  <si>
    <t>BB/9</t>
  </si>
  <si>
    <t>FIP</t>
  </si>
  <si>
    <t>Craig Kimbrel</t>
  </si>
  <si>
    <t>Sergio Romo</t>
  </si>
  <si>
    <t>David Robertson</t>
  </si>
  <si>
    <t>Huston Street</t>
  </si>
  <si>
    <t>Kenley Jansen</t>
  </si>
  <si>
    <t>Sean Marshall</t>
  </si>
  <si>
    <t>Mariano Rivera</t>
  </si>
  <si>
    <t>Greg Holland</t>
  </si>
  <si>
    <t>Stephen Strasburg</t>
  </si>
  <si>
    <t>Koji Uehara</t>
  </si>
  <si>
    <t>Jonathan Papelbon</t>
  </si>
  <si>
    <t>Jake McGee</t>
  </si>
  <si>
    <t>Aroldis Chapman</t>
  </si>
  <si>
    <t>Clayton Kershaw</t>
  </si>
  <si>
    <t>Mike Adams</t>
  </si>
  <si>
    <t>Kelvin Herrera</t>
  </si>
  <si>
    <t>Fernando Rodney</t>
  </si>
  <si>
    <t>Felix Hernandez</t>
  </si>
  <si>
    <t>Adam Wainwright</t>
  </si>
  <si>
    <t>Luke Gregerson</t>
  </si>
  <si>
    <t>Bobby Parnell</t>
  </si>
  <si>
    <t>Casey Janssen</t>
  </si>
  <si>
    <t>Justin Verlander</t>
  </si>
  <si>
    <t>Cliff Lee</t>
  </si>
  <si>
    <t>Tom Wilhelmsen</t>
  </si>
  <si>
    <t>Jonathan Broxton</t>
  </si>
  <si>
    <t>Eric O'Flaherty</t>
  </si>
  <si>
    <t>Drew Storen</t>
  </si>
  <si>
    <t>J.J. Hoover</t>
  </si>
  <si>
    <t>Jason Grilli</t>
  </si>
  <si>
    <t>Jason Motte</t>
  </si>
  <si>
    <t>Steve Cishek</t>
  </si>
  <si>
    <t>Kris Medlen</t>
  </si>
  <si>
    <t>Jordan Walden</t>
  </si>
  <si>
    <t>Jonny Venters</t>
  </si>
  <si>
    <t>David Price</t>
  </si>
  <si>
    <t>Ryan Cook</t>
  </si>
  <si>
    <t>Zack Greinke</t>
  </si>
  <si>
    <t>Joe Nathan</t>
  </si>
  <si>
    <t>Trevor Rosenthal</t>
  </si>
  <si>
    <t>Darren O'Day</t>
  </si>
  <si>
    <t>Brett Anderson</t>
  </si>
  <si>
    <t>Yu Darvish</t>
  </si>
  <si>
    <t>Glen Perkins</t>
  </si>
  <si>
    <t>Roy Halladay</t>
  </si>
  <si>
    <t>Octavio Dotel</t>
  </si>
  <si>
    <t>Addison Reed</t>
  </si>
  <si>
    <t>Jaime Garcia</t>
  </si>
  <si>
    <t>Madison Bumgarner</t>
  </si>
  <si>
    <t>CC Sabathia</t>
  </si>
  <si>
    <t>Cole Hamels</t>
  </si>
  <si>
    <t>Joba Chamberlain</t>
  </si>
  <si>
    <t>Carlos Marmol</t>
  </si>
  <si>
    <t>Chris Sale</t>
  </si>
  <si>
    <t>Jim Johnson</t>
  </si>
  <si>
    <t>Johnny Cueto</t>
  </si>
  <si>
    <t>Tyler Clippard</t>
  </si>
  <si>
    <t>Shelby Miller</t>
  </si>
  <si>
    <t>Josh Johnson</t>
  </si>
  <si>
    <t>Gio Gonzalez</t>
  </si>
  <si>
    <t>Grant Balfour</t>
  </si>
  <si>
    <t>John Axford</t>
  </si>
  <si>
    <t>Doug Fister</t>
  </si>
  <si>
    <t>Jordan Zimmermann</t>
  </si>
  <si>
    <t>Antonio Bastardo</t>
  </si>
  <si>
    <t>Rafael Soriano</t>
  </si>
  <si>
    <t>Sam LeCure</t>
  </si>
  <si>
    <t>Jose Arredondo</t>
  </si>
  <si>
    <t>Max Scherzer</t>
  </si>
  <si>
    <t>Matt Harvey</t>
  </si>
  <si>
    <t>James Shields</t>
  </si>
  <si>
    <t>Matt Cain</t>
  </si>
  <si>
    <t>R.A. Dickey</t>
  </si>
  <si>
    <t>Aaron Crow</t>
  </si>
  <si>
    <t>Dylan Bundy</t>
  </si>
  <si>
    <t>Chad Billingsley</t>
  </si>
  <si>
    <t>Boone Logan</t>
  </si>
  <si>
    <t>Anibal Sanchez</t>
  </si>
  <si>
    <t>Pedro Strop</t>
  </si>
  <si>
    <t>Andrew Cashner</t>
  </si>
  <si>
    <t>Alex Cobb</t>
  </si>
  <si>
    <t>Jarrod Parker</t>
  </si>
  <si>
    <t>Erasmo Ramirez</t>
  </si>
  <si>
    <t>Ernesto Frieri</t>
  </si>
  <si>
    <t>Lance Lynn</t>
  </si>
  <si>
    <t>Brandon McCarthy</t>
  </si>
  <si>
    <t>Tim Lincecum</t>
  </si>
  <si>
    <t>Brandon Morrow</t>
  </si>
  <si>
    <t>Jered Weaver</t>
  </si>
  <si>
    <t>Mike Fiers</t>
  </si>
  <si>
    <t>Jake Peavy</t>
  </si>
  <si>
    <t>sa500722</t>
  </si>
  <si>
    <t>Zack Wheeler</t>
  </si>
  <si>
    <t>Andrew Bailey</t>
  </si>
  <si>
    <t>Matt Moore</t>
  </si>
  <si>
    <t>Alfredo Simon</t>
  </si>
  <si>
    <t>Ian Kennedy</t>
  </si>
  <si>
    <t>Mat Latos</t>
  </si>
  <si>
    <t>Alexi Ogando</t>
  </si>
  <si>
    <t>Chris Archer</t>
  </si>
  <si>
    <t>Chris Carpenter</t>
  </si>
  <si>
    <t>Dan Haren</t>
  </si>
  <si>
    <t>Joaquin Benoit</t>
  </si>
  <si>
    <t>A.J. Griffin</t>
  </si>
  <si>
    <t>Jon Niese</t>
  </si>
  <si>
    <t>Marco Estrada</t>
  </si>
  <si>
    <t>Tommy Milone</t>
  </si>
  <si>
    <t>Steve Delabar</t>
  </si>
  <si>
    <t>Ricky Nolasco</t>
  </si>
  <si>
    <t>Phil Coke</t>
  </si>
  <si>
    <t>Jason Hammel</t>
  </si>
  <si>
    <t>A.J. Burnett</t>
  </si>
  <si>
    <t>Tim Hudson</t>
  </si>
  <si>
    <t>Yovani Gallardo</t>
  </si>
  <si>
    <t>Wily Peralta</t>
  </si>
  <si>
    <t>Jon Lester</t>
  </si>
  <si>
    <t>Brandon League</t>
  </si>
  <si>
    <t>Brandon Beachy</t>
  </si>
  <si>
    <t>Jeff Samardzija</t>
  </si>
  <si>
    <t>James Russell</t>
  </si>
  <si>
    <t>Wade Miley</t>
  </si>
  <si>
    <t>Andy Pettitte</t>
  </si>
  <si>
    <t>Matt Garza</t>
  </si>
  <si>
    <t>Maikel Cleto</t>
  </si>
  <si>
    <t>Wandy Rodriguez</t>
  </si>
  <si>
    <t>Homer Bailey</t>
  </si>
  <si>
    <t>Sergio Santos</t>
  </si>
  <si>
    <t>Dillon Gee</t>
  </si>
  <si>
    <t>Daniel Hudson</t>
  </si>
  <si>
    <t>Rick Porcello</t>
  </si>
  <si>
    <t>Justin Masterson</t>
  </si>
  <si>
    <t>Julio Teheran</t>
  </si>
  <si>
    <t>Ryan Vogelsong</t>
  </si>
  <si>
    <t>C.J. Wilson</t>
  </si>
  <si>
    <t>Edwin Jackson</t>
  </si>
  <si>
    <t>Vance Worley</t>
  </si>
  <si>
    <t>Mark Rogers</t>
  </si>
  <si>
    <t>Paul Maholm</t>
  </si>
  <si>
    <t>Frank Francisco</t>
  </si>
  <si>
    <t>Mike Minor</t>
  </si>
  <si>
    <t>Trevor Cahill</t>
  </si>
  <si>
    <t>Brian Matusz</t>
  </si>
  <si>
    <t>Scott Feldman</t>
  </si>
  <si>
    <t>Casey Kelly</t>
  </si>
  <si>
    <t>Kyle Lohse</t>
  </si>
  <si>
    <t>Dan Straily</t>
  </si>
  <si>
    <t>Josh Beckett</t>
  </si>
  <si>
    <t>Joel Hanrahan</t>
  </si>
  <si>
    <t>Joe Blanton</t>
  </si>
  <si>
    <t>Colby Lewis</t>
  </si>
  <si>
    <t>Johan Santana</t>
  </si>
  <si>
    <t>Shaun Marcum</t>
  </si>
  <si>
    <t>David Phelps</t>
  </si>
  <si>
    <t>Matt Harrison</t>
  </si>
  <si>
    <t>Hiroki Kuroda</t>
  </si>
  <si>
    <t>Gavin Floyd</t>
  </si>
  <si>
    <t>Nathan Eovaldi</t>
  </si>
  <si>
    <t>Scott Diamond</t>
  </si>
  <si>
    <t>Ross Detwiler</t>
  </si>
  <si>
    <t>Chris Capuano</t>
  </si>
  <si>
    <t>Bartolo Colon</t>
  </si>
  <si>
    <t>Ryan Dempster</t>
  </si>
  <si>
    <t>Randall Delgado</t>
  </si>
  <si>
    <t>Jeff Niemann</t>
  </si>
  <si>
    <t>Hisashi Iwakuma</t>
  </si>
  <si>
    <t>Francisco Liriano</t>
  </si>
  <si>
    <t>Edinson Volquez</t>
  </si>
  <si>
    <t>Bud Norris</t>
  </si>
  <si>
    <t>Tyler Skaggs</t>
  </si>
  <si>
    <t>Clayton Richard</t>
  </si>
  <si>
    <t>Ivan Nova</t>
  </si>
  <si>
    <t>Martin Perez</t>
  </si>
  <si>
    <t>Chris Tillman</t>
  </si>
  <si>
    <t>Jerome Williams</t>
  </si>
  <si>
    <t>Jake Arrieta</t>
  </si>
  <si>
    <t>Trevor Bauer</t>
  </si>
  <si>
    <t>Wei-Yin Chen</t>
  </si>
  <si>
    <t>James McDonald</t>
  </si>
  <si>
    <t>Lucas Harrell</t>
  </si>
  <si>
    <t>Jake Westbrook</t>
  </si>
  <si>
    <t>Jordan Lyles</t>
  </si>
  <si>
    <t>Derek Holland</t>
  </si>
  <si>
    <t>Phil Hughes</t>
  </si>
  <si>
    <t>Ubaldo Jimenez</t>
  </si>
  <si>
    <t>Wade Davis</t>
  </si>
  <si>
    <t>Kyle Kendrick</t>
  </si>
  <si>
    <t>Zach Britton</t>
  </si>
  <si>
    <t>Miguel Gonzalez</t>
  </si>
  <si>
    <t>Felix Doubront</t>
  </si>
  <si>
    <t>Clay Buchholz</t>
  </si>
  <si>
    <t>Mike Leake</t>
  </si>
  <si>
    <t>Mark Buehrle</t>
  </si>
  <si>
    <t>Tommy Hanson</t>
  </si>
  <si>
    <t>Brett Myers</t>
  </si>
  <si>
    <t>Carlos Villanueva</t>
  </si>
  <si>
    <t>J.A. Happ</t>
  </si>
  <si>
    <t>Jacob Turner</t>
  </si>
  <si>
    <t>Jeremy Guthrie</t>
  </si>
  <si>
    <t>Ricky Romero</t>
  </si>
  <si>
    <t>Luke Hochevar</t>
  </si>
  <si>
    <t>Garrett Richards</t>
  </si>
  <si>
    <t>Jeremy Hellickson</t>
  </si>
  <si>
    <t>John Danks</t>
  </si>
  <si>
    <t>Bronson Arroyo</t>
  </si>
  <si>
    <t>Jason Vargas</t>
  </si>
  <si>
    <t>Joe Saunders</t>
  </si>
  <si>
    <t>Travis Wood</t>
  </si>
  <si>
    <t>Blake Beavan</t>
  </si>
  <si>
    <t>Kevin Correia</t>
  </si>
  <si>
    <t>Chris Narveson</t>
  </si>
  <si>
    <t>Barry Zito</t>
  </si>
  <si>
    <t>Henderson Alvarez</t>
  </si>
  <si>
    <t>Ervin Santana</t>
  </si>
  <si>
    <t>Tommy Hunter</t>
  </si>
  <si>
    <t>Bruce Chen</t>
  </si>
  <si>
    <t>Kyle Drabek</t>
  </si>
  <si>
    <t>Johnny Hellweg</t>
  </si>
  <si>
    <t>Edgar Olmos</t>
  </si>
  <si>
    <t>Dellin Betances</t>
  </si>
  <si>
    <t>Ethan Martin</t>
  </si>
  <si>
    <t>Jose Ramirez</t>
  </si>
  <si>
    <t>Scott Richmond</t>
  </si>
  <si>
    <t>Armando Galarraga</t>
  </si>
  <si>
    <t>sa454421</t>
  </si>
  <si>
    <t>Kyle Lobstein</t>
  </si>
  <si>
    <t>Andrew Taylor</t>
  </si>
  <si>
    <t>Jose Ortega</t>
  </si>
  <si>
    <t>Casey Crosby</t>
  </si>
  <si>
    <t>Enny Romero</t>
  </si>
  <si>
    <t>sa549211</t>
  </si>
  <si>
    <t>Chase Whitley</t>
  </si>
  <si>
    <t>Todd Redmond</t>
  </si>
  <si>
    <t>sa326530</t>
  </si>
  <si>
    <t>Steven Wright</t>
  </si>
  <si>
    <t>Zach Miner</t>
  </si>
  <si>
    <t>Ryan Pressly</t>
  </si>
  <si>
    <t>Charlie Leesman</t>
  </si>
  <si>
    <t>Neil Ramirez</t>
  </si>
  <si>
    <t>Yoervis Medina</t>
  </si>
  <si>
    <t>Luke Putkonen</t>
  </si>
  <si>
    <t>Collin Balester</t>
  </si>
  <si>
    <t>Brad Hand</t>
  </si>
  <si>
    <t>Wilmer Font</t>
  </si>
  <si>
    <t>sa502902</t>
  </si>
  <si>
    <t>Edwin Escobar</t>
  </si>
  <si>
    <t>Scott Kazmir</t>
  </si>
  <si>
    <t>Michael Mariot</t>
  </si>
  <si>
    <t>Chad Jenkins</t>
  </si>
  <si>
    <t>Michael Blazek</t>
  </si>
  <si>
    <t>Brett Marshall</t>
  </si>
  <si>
    <t>Yordano Ventura</t>
  </si>
  <si>
    <t>Curtis Partch</t>
  </si>
  <si>
    <t>David Hale</t>
  </si>
  <si>
    <t>Jeff Manship</t>
  </si>
  <si>
    <t>Drake Britton</t>
  </si>
  <si>
    <t>sa510319</t>
  </si>
  <si>
    <t>Jarred Cosart</t>
  </si>
  <si>
    <t>David Huff</t>
  </si>
  <si>
    <t>John Maine</t>
  </si>
  <si>
    <t>sa328313</t>
  </si>
  <si>
    <t>Rudy Owens</t>
  </si>
  <si>
    <t>Jair Jurrjens</t>
  </si>
  <si>
    <t>Deunte Heath</t>
  </si>
  <si>
    <t>sa326487</t>
  </si>
  <si>
    <t>Ryan Buchter</t>
  </si>
  <si>
    <t>Josh Stinson</t>
  </si>
  <si>
    <t>Barry Enright</t>
  </si>
  <si>
    <t>David Purcey</t>
  </si>
  <si>
    <t>Juan Gutierrez</t>
  </si>
  <si>
    <t>sa454551</t>
  </si>
  <si>
    <t>John Lamb</t>
  </si>
  <si>
    <t>Miguel Batista</t>
  </si>
  <si>
    <t>sa501217</t>
  </si>
  <si>
    <t>Keyvius Sampson</t>
  </si>
  <si>
    <t>Neal Cotts</t>
  </si>
  <si>
    <t>Esmerling Vasquez</t>
  </si>
  <si>
    <t>Adam Warren</t>
  </si>
  <si>
    <t>Alex Colome</t>
  </si>
  <si>
    <t>sa254907</t>
  </si>
  <si>
    <t>Erik Cordier</t>
  </si>
  <si>
    <t>Paul Clemens</t>
  </si>
  <si>
    <t>Kevin Siegrist</t>
  </si>
  <si>
    <t>Nick Blackburn</t>
  </si>
  <si>
    <t>Aneury Rodriguez</t>
  </si>
  <si>
    <t>Alex Torres</t>
  </si>
  <si>
    <t>Jose Alvarez</t>
  </si>
  <si>
    <t>sa421188</t>
  </si>
  <si>
    <t>Arnold Leon</t>
  </si>
  <si>
    <t>sa503616</t>
  </si>
  <si>
    <t>Nestor Molina</t>
  </si>
  <si>
    <t>D.J. Mitchell</t>
  </si>
  <si>
    <t>Justin Grimm</t>
  </si>
  <si>
    <t>Cory Rasmus</t>
  </si>
  <si>
    <t>Rhiner Cruz</t>
  </si>
  <si>
    <t>sa503998</t>
  </si>
  <si>
    <t>Bruce Rondon</t>
  </si>
  <si>
    <t>sa548167</t>
  </si>
  <si>
    <t>Asher Wojciechowski</t>
  </si>
  <si>
    <t>Bobby Korecky</t>
  </si>
  <si>
    <t>Enerio Del Rosario</t>
  </si>
  <si>
    <t>Jeff Beliveau</t>
  </si>
  <si>
    <t>Nick Christiani</t>
  </si>
  <si>
    <t>Trevor Bell</t>
  </si>
  <si>
    <t>Daniel Schlereth</t>
  </si>
  <si>
    <t>Evan Meek</t>
  </si>
  <si>
    <t>Samuel Deduno</t>
  </si>
  <si>
    <t>Brad Peacock</t>
  </si>
  <si>
    <t>Steve Johnson</t>
  </si>
  <si>
    <t>Shawn Hill</t>
  </si>
  <si>
    <t>Kyle McClellan</t>
  </si>
  <si>
    <t>Cesar Ramos</t>
  </si>
  <si>
    <t>Elvin Ramirez</t>
  </si>
  <si>
    <t>Justin Wilson</t>
  </si>
  <si>
    <t>Tyler Chatwood</t>
  </si>
  <si>
    <t>Chris Volstad</t>
  </si>
  <si>
    <t>Duane Below</t>
  </si>
  <si>
    <t>sa501520</t>
  </si>
  <si>
    <t>Darin Gorski</t>
  </si>
  <si>
    <t>Alex Sanabia</t>
  </si>
  <si>
    <t>Bobby Cassevah</t>
  </si>
  <si>
    <t>Caleb Thielbar</t>
  </si>
  <si>
    <t>P.J. Walters</t>
  </si>
  <si>
    <t>Chris Withrow</t>
  </si>
  <si>
    <t>Jose Cisnero</t>
  </si>
  <si>
    <t>sa549287</t>
  </si>
  <si>
    <t>Logan Bawcom</t>
  </si>
  <si>
    <t>Luis Avilan</t>
  </si>
  <si>
    <t>Daisuke Matsuzaka</t>
  </si>
  <si>
    <t>Brad Mills</t>
  </si>
  <si>
    <t>Pedro Beato</t>
  </si>
  <si>
    <t>Tyler Thornburg</t>
  </si>
  <si>
    <t>Rob Scahill</t>
  </si>
  <si>
    <t>Pedro Figueroa</t>
  </si>
  <si>
    <t>Keith Butler</t>
  </si>
  <si>
    <t>Tom Koehler</t>
  </si>
  <si>
    <t>Josh Outman</t>
  </si>
  <si>
    <t>Brett Oberholtzer</t>
  </si>
  <si>
    <t>Evan Crawford</t>
  </si>
  <si>
    <t>Everett Teaford</t>
  </si>
  <si>
    <t>Alex Wilson</t>
  </si>
  <si>
    <t>Dane de la Rosa</t>
  </si>
  <si>
    <t>Luis Perdomo</t>
  </si>
  <si>
    <t>Michael Kohn</t>
  </si>
  <si>
    <t>Aaron Laffey</t>
  </si>
  <si>
    <t>Michael Kirkman</t>
  </si>
  <si>
    <t>Tim Wood</t>
  </si>
  <si>
    <t>Hector Ambriz</t>
  </si>
  <si>
    <t>Carlos Carrasco</t>
  </si>
  <si>
    <t>Justin Miller</t>
  </si>
  <si>
    <t>Jake Odorizzi</t>
  </si>
  <si>
    <t>Tanner Roark</t>
  </si>
  <si>
    <t>Zach Duke</t>
  </si>
  <si>
    <t>Eduardo Sanchez</t>
  </si>
  <si>
    <t>Jeurys Familia</t>
  </si>
  <si>
    <t>Casey Fien</t>
  </si>
  <si>
    <t>Hector Santiago</t>
  </si>
  <si>
    <t>Justin Thomas</t>
  </si>
  <si>
    <t>Stolmy Pimentel</t>
  </si>
  <si>
    <t>Aaron Cook</t>
  </si>
  <si>
    <t>Alex White</t>
  </si>
  <si>
    <t>sa548182</t>
  </si>
  <si>
    <t>Zach Lee</t>
  </si>
  <si>
    <t>Robert Coello</t>
  </si>
  <si>
    <t>Jake Diekman</t>
  </si>
  <si>
    <t>sa393084</t>
  </si>
  <si>
    <t>Frank De Los Santos</t>
  </si>
  <si>
    <t>Stephen Pryor</t>
  </si>
  <si>
    <t>Brandon Workman</t>
  </si>
  <si>
    <t>sa454536</t>
  </si>
  <si>
    <t>Trevor May</t>
  </si>
  <si>
    <t>Zeke Spruill</t>
  </si>
  <si>
    <t>Matt Magill</t>
  </si>
  <si>
    <t>Stephen Fife</t>
  </si>
  <si>
    <t>B.J. Rosenberg</t>
  </si>
  <si>
    <t>Tyler Robertson</t>
  </si>
  <si>
    <t>Ross Ohlendorf</t>
  </si>
  <si>
    <t>John Gast</t>
  </si>
  <si>
    <t>Joe Ortiz</t>
  </si>
  <si>
    <t>Luis Mendoza</t>
  </si>
  <si>
    <t>Hector Noesi</t>
  </si>
  <si>
    <t>Christian Friedrich</t>
  </si>
  <si>
    <t>Josh Edgin</t>
  </si>
  <si>
    <t>Casey Coleman</t>
  </si>
  <si>
    <t>Cesar Cabral</t>
  </si>
  <si>
    <t>Logan Ondrusek</t>
  </si>
  <si>
    <t>Chris Rusin</t>
  </si>
  <si>
    <t>Jim Miller</t>
  </si>
  <si>
    <t>Jesse Chavez</t>
  </si>
  <si>
    <t>Cole DeVries</t>
  </si>
  <si>
    <t>Josh Lindblom</t>
  </si>
  <si>
    <t>Jenrry Mejia</t>
  </si>
  <si>
    <t>Anthony Swarzak</t>
  </si>
  <si>
    <t>Taijuan Walker</t>
  </si>
  <si>
    <t>Brad Lincoln</t>
  </si>
  <si>
    <t>sa500733</t>
  </si>
  <si>
    <t>Kyle Gibson</t>
  </si>
  <si>
    <t>Phillippe Aumont</t>
  </si>
  <si>
    <t>Philip Humber</t>
  </si>
  <si>
    <t>Roberto Hernandez</t>
  </si>
  <si>
    <t>David Pauley</t>
  </si>
  <si>
    <t>Dylan Axelrod</t>
  </si>
  <si>
    <t>Dallas Keuchel</t>
  </si>
  <si>
    <t>Joe Paterson</t>
  </si>
  <si>
    <t>Evan Reed</t>
  </si>
  <si>
    <t>Barret Browning</t>
  </si>
  <si>
    <t>Scott Barnes</t>
  </si>
  <si>
    <t>John Lackey</t>
  </si>
  <si>
    <t>Dustin McGowan</t>
  </si>
  <si>
    <t>Corey Kluber</t>
  </si>
  <si>
    <t>Liam Hendriks</t>
  </si>
  <si>
    <t>Andrew Carpenter</t>
  </si>
  <si>
    <t>Luis Marte</t>
  </si>
  <si>
    <t>Jim Henderson</t>
  </si>
  <si>
    <t>Will Smith</t>
  </si>
  <si>
    <t>Oliver Perez</t>
  </si>
  <si>
    <t>Josh Wall</t>
  </si>
  <si>
    <t>Donnie Joseph</t>
  </si>
  <si>
    <t>sa578869</t>
  </si>
  <si>
    <t>Chris Reed</t>
  </si>
  <si>
    <t>Josh Tomlin</t>
  </si>
  <si>
    <t>Tyler Cloyd</t>
  </si>
  <si>
    <t>Jason Marquis</t>
  </si>
  <si>
    <t>sa328585</t>
  </si>
  <si>
    <t>Hector Rondon</t>
  </si>
  <si>
    <t>Ryan Mattheus</t>
  </si>
  <si>
    <t>Drew Hutchison</t>
  </si>
  <si>
    <t>Donovan Hand</t>
  </si>
  <si>
    <t>Jorge de la Rosa</t>
  </si>
  <si>
    <t>Chris Schwinden</t>
  </si>
  <si>
    <t>Lester Oliveros</t>
  </si>
  <si>
    <t>Frank Herrmann</t>
  </si>
  <si>
    <t>Tyler Lyons</t>
  </si>
  <si>
    <t>Jeff Francis</t>
  </si>
  <si>
    <t>Danny Duffy</t>
  </si>
  <si>
    <t>Sam Freeman</t>
  </si>
  <si>
    <t>sa506922</t>
  </si>
  <si>
    <t>Gonzalez Germen</t>
  </si>
  <si>
    <t>Jeremy Bonderman</t>
  </si>
  <si>
    <t>Daniel Bard</t>
  </si>
  <si>
    <t>Chad Beck</t>
  </si>
  <si>
    <t>Arquimedes Caminero</t>
  </si>
  <si>
    <t>sa502078</t>
  </si>
  <si>
    <t>Daniel Rosenbaum</t>
  </si>
  <si>
    <t>Derek Lowe</t>
  </si>
  <si>
    <t>sa579841</t>
  </si>
  <si>
    <t>J.R. Graham</t>
  </si>
  <si>
    <t>Brett Cecil</t>
  </si>
  <si>
    <t>Joe Savery</t>
  </si>
  <si>
    <t>Neil Wagner</t>
  </si>
  <si>
    <t>Jean Machi</t>
  </si>
  <si>
    <t>Michael Tonkin</t>
  </si>
  <si>
    <t>Ryota Igarashi</t>
  </si>
  <si>
    <t>Jason Isringhausen</t>
  </si>
  <si>
    <t>sa500770</t>
  </si>
  <si>
    <t>James Paxton</t>
  </si>
  <si>
    <t>Rob Wooten</t>
  </si>
  <si>
    <t>Vinnie Chulk</t>
  </si>
  <si>
    <t>Francisley Bueno</t>
  </si>
  <si>
    <t>Will Harris</t>
  </si>
  <si>
    <t>John Ely</t>
  </si>
  <si>
    <t>Eric Fornataro</t>
  </si>
  <si>
    <t>David Holmberg</t>
  </si>
  <si>
    <t>Michael Stutes</t>
  </si>
  <si>
    <t>Drew Pomeranz</t>
  </si>
  <si>
    <t>Scott Rice</t>
  </si>
  <si>
    <t>Tim Dillard</t>
  </si>
  <si>
    <t>Greg Burke</t>
  </si>
  <si>
    <t>Collin McHugh</t>
  </si>
  <si>
    <t>Brandon Kintzler</t>
  </si>
  <si>
    <t>Dan Jennings</t>
  </si>
  <si>
    <t>sa455118</t>
  </si>
  <si>
    <t>Danny Hultzen</t>
  </si>
  <si>
    <t>Brandon Dickson</t>
  </si>
  <si>
    <t>Chad Durbin</t>
  </si>
  <si>
    <t>Carlos Torres</t>
  </si>
  <si>
    <t>Erik Bedard</t>
  </si>
  <si>
    <t>Allen Webster</t>
  </si>
  <si>
    <t>Eric Stults</t>
  </si>
  <si>
    <t>Danny Salazar</t>
  </si>
  <si>
    <t>Zach McAllister</t>
  </si>
  <si>
    <t>Mike Pelfrey</t>
  </si>
  <si>
    <t>Anthony Varvaro</t>
  </si>
  <si>
    <t>John Lannan</t>
  </si>
  <si>
    <t>Jeanmar Gomez</t>
  </si>
  <si>
    <t>sa454511</t>
  </si>
  <si>
    <t>Jonathan Pettibone</t>
  </si>
  <si>
    <t>Brandon Maurer</t>
  </si>
  <si>
    <t>Victor Marte</t>
  </si>
  <si>
    <t>Franklin Morales</t>
  </si>
  <si>
    <t>Kevin Millwood</t>
  </si>
  <si>
    <t>Jeff Locke</t>
  </si>
  <si>
    <t>sa597041</t>
  </si>
  <si>
    <t>Rafael Montero</t>
  </si>
  <si>
    <t>Bryan Morris</t>
  </si>
  <si>
    <t>Ted Lilly</t>
  </si>
  <si>
    <t>Chris Hatcher</t>
  </si>
  <si>
    <t>Jhoulys Chacin</t>
  </si>
  <si>
    <t>Michael Bowden</t>
  </si>
  <si>
    <t>Kyle Waldrop</t>
  </si>
  <si>
    <t>Alex Burnett</t>
  </si>
  <si>
    <t>Hyun-Jin Ryu</t>
  </si>
  <si>
    <t>Tony Cingrani</t>
  </si>
  <si>
    <t>Jose Valdez</t>
  </si>
  <si>
    <t>Jose Quintana</t>
  </si>
  <si>
    <t>Louis Coleman</t>
  </si>
  <si>
    <t>Ryan Brasier</t>
  </si>
  <si>
    <t>Stuart Pomeranz</t>
  </si>
  <si>
    <t>Tyson Ross</t>
  </si>
  <si>
    <t>Donnie Veal</t>
  </si>
  <si>
    <t>Peter Moylan</t>
  </si>
  <si>
    <t>Andrew Miller</t>
  </si>
  <si>
    <t>David Aardsma</t>
  </si>
  <si>
    <t>Sam Dyson</t>
  </si>
  <si>
    <t>Mike Kickham</t>
  </si>
  <si>
    <t>Jeremy Accardo</t>
  </si>
  <si>
    <t>Jeremy Hefner</t>
  </si>
  <si>
    <t>Mike McClendon</t>
  </si>
  <si>
    <t>sa548151</t>
  </si>
  <si>
    <t>Jameson Taillon</t>
  </si>
  <si>
    <t>Aaron Harang</t>
  </si>
  <si>
    <t>Charlie Morton</t>
  </si>
  <si>
    <t>Danny Farquhar</t>
  </si>
  <si>
    <t>sa501597</t>
  </si>
  <si>
    <t>Aaron Northcraft</t>
  </si>
  <si>
    <t>Kevin Slowey</t>
  </si>
  <si>
    <t>Scott Maine</t>
  </si>
  <si>
    <t>Cory Wade</t>
  </si>
  <si>
    <t>Robert Carson</t>
  </si>
  <si>
    <t>Tanner Scheppers</t>
  </si>
  <si>
    <t>Matt Capps</t>
  </si>
  <si>
    <t>Michael Pineda</t>
  </si>
  <si>
    <t>J.P. Howell</t>
  </si>
  <si>
    <t>Alfredo Aceves</t>
  </si>
  <si>
    <t>Travis Blackley</t>
  </si>
  <si>
    <t>Nick Hagadone</t>
  </si>
  <si>
    <t>Josh Lueke</t>
  </si>
  <si>
    <t>Kyle McPherson</t>
  </si>
  <si>
    <t>Nick Maronde</t>
  </si>
  <si>
    <t>Jared Burton</t>
  </si>
  <si>
    <t>Vin Mazzaro</t>
  </si>
  <si>
    <t>David Carpenter</t>
  </si>
  <si>
    <t>Javier Vazquez</t>
  </si>
  <si>
    <t>Matt Albers</t>
  </si>
  <si>
    <t>Brian Duensing</t>
  </si>
  <si>
    <t>Tony Sipp</t>
  </si>
  <si>
    <t>Brandon Gomes</t>
  </si>
  <si>
    <t>Bryan Shaw</t>
  </si>
  <si>
    <t>Carter Capps</t>
  </si>
  <si>
    <t>Pedro Feliciano</t>
  </si>
  <si>
    <t>Christian Garcia</t>
  </si>
  <si>
    <t>Wade LeBlanc</t>
  </si>
  <si>
    <t>Blake Wood</t>
  </si>
  <si>
    <t>Donn Roach</t>
  </si>
  <si>
    <t>Yoshinori Tateyama</t>
  </si>
  <si>
    <t>Lucas Luetge</t>
  </si>
  <si>
    <t>Heath Hembree</t>
  </si>
  <si>
    <t>Jose Veras</t>
  </si>
  <si>
    <t>Fernando Abad</t>
  </si>
  <si>
    <t>Shawn Kelley</t>
  </si>
  <si>
    <t>Luis Ayala</t>
  </si>
  <si>
    <t>Evan Scribner</t>
  </si>
  <si>
    <t>Jason Frasor</t>
  </si>
  <si>
    <t>Yusmeiro Petit</t>
  </si>
  <si>
    <t>Marc Rzepczynski</t>
  </si>
  <si>
    <t>Cody Allen</t>
  </si>
  <si>
    <t>Rubby de la Rosa</t>
  </si>
  <si>
    <t>A.J. Ramos</t>
  </si>
  <si>
    <t>Chris Leroux</t>
  </si>
  <si>
    <t>Jared Hughes</t>
  </si>
  <si>
    <t>Robbie Erlin</t>
  </si>
  <si>
    <t>Miles Mikolas</t>
  </si>
  <si>
    <t>Adam Ottavino</t>
  </si>
  <si>
    <t>Burke Badenhop</t>
  </si>
  <si>
    <t>Jeremy Horst</t>
  </si>
  <si>
    <t>Alberto Cabrera</t>
  </si>
  <si>
    <t>Dallas Braden</t>
  </si>
  <si>
    <t>Javy Guerra</t>
  </si>
  <si>
    <t>Michael Gonzalez</t>
  </si>
  <si>
    <t>Jordan Norberto</t>
  </si>
  <si>
    <t>Anthony Bass</t>
  </si>
  <si>
    <t>Chris Resop</t>
  </si>
  <si>
    <t>Fernando Rodriguez</t>
  </si>
  <si>
    <t>Manny Parra</t>
  </si>
  <si>
    <t>Jeff Karstens</t>
  </si>
  <si>
    <t>LaTroy Hawkins</t>
  </si>
  <si>
    <t>Roy Oswalt</t>
  </si>
  <si>
    <t>Darin Downs</t>
  </si>
  <si>
    <t>Jamey Wright</t>
  </si>
  <si>
    <t>Tom Gorzelanny</t>
  </si>
  <si>
    <t>Chad Gaudin</t>
  </si>
  <si>
    <t>Phil Irwin</t>
  </si>
  <si>
    <t>Felipe Paulino</t>
  </si>
  <si>
    <t>Joe Kelly</t>
  </si>
  <si>
    <t>Chad Qualls</t>
  </si>
  <si>
    <t>Cory Burns</t>
  </si>
  <si>
    <t>Xavier Cedeno</t>
  </si>
  <si>
    <t>Nick Vincent</t>
  </si>
  <si>
    <t>Josh Collmenter</t>
  </si>
  <si>
    <t>Mark Lowe</t>
  </si>
  <si>
    <t>Patrick Corbin</t>
  </si>
  <si>
    <t>Jerry Blevins</t>
  </si>
  <si>
    <t>Tim Byrdak</t>
  </si>
  <si>
    <t>Matt Lindstrom</t>
  </si>
  <si>
    <t>Andrew Carignan</t>
  </si>
  <si>
    <t>Nate Jones</t>
  </si>
  <si>
    <t>Clay Rapada</t>
  </si>
  <si>
    <t>Ronald Belisario</t>
  </si>
  <si>
    <t>Joe Smith</t>
  </si>
  <si>
    <t>Shawn Camp</t>
  </si>
  <si>
    <t>Drew Smyly</t>
  </si>
  <si>
    <t>Josh Kinney</t>
  </si>
  <si>
    <t>Tim Stauffer</t>
  </si>
  <si>
    <t>Nick Masset</t>
  </si>
  <si>
    <t>Freddy Garcia</t>
  </si>
  <si>
    <t>George Kontos</t>
  </si>
  <si>
    <t>Jon Rauch</t>
  </si>
  <si>
    <t>Neftali Feliz</t>
  </si>
  <si>
    <t>Esmil Rogers</t>
  </si>
  <si>
    <t>Jesse Crain</t>
  </si>
  <si>
    <t>Jose Valverde</t>
  </si>
  <si>
    <t>Robbie Ross</t>
  </si>
  <si>
    <t>Justin De Fratus</t>
  </si>
  <si>
    <t>Wesley Wright</t>
  </si>
  <si>
    <t>Hisanori Takahashi</t>
  </si>
  <si>
    <t>Tony Watson</t>
  </si>
  <si>
    <t>Matt Guerrier</t>
  </si>
  <si>
    <t>sa454389</t>
  </si>
  <si>
    <t>Gerrit Cole</t>
  </si>
  <si>
    <t>Dan Runzler</t>
  </si>
  <si>
    <t>Mike Dunn</t>
  </si>
  <si>
    <t>Randy Choate</t>
  </si>
  <si>
    <t>Ramon Ramirez</t>
  </si>
  <si>
    <t>Juan Nicasio</t>
  </si>
  <si>
    <t>Junichi Tazawa</t>
  </si>
  <si>
    <t>Brad Boxberger</t>
  </si>
  <si>
    <t>Scott Baker</t>
  </si>
  <si>
    <t>Arodys Vizcaino</t>
  </si>
  <si>
    <t>Cody Eppley</t>
  </si>
  <si>
    <t>Luis Perez</t>
  </si>
  <si>
    <t>Rich Hill</t>
  </si>
  <si>
    <t>Kevin Jepsen</t>
  </si>
  <si>
    <t>Santiago Casilla</t>
  </si>
  <si>
    <t>Juan Oviedo</t>
  </si>
  <si>
    <t>Cory Gearrin</t>
  </si>
  <si>
    <t>Chris Perez</t>
  </si>
  <si>
    <t>Scott Downs</t>
  </si>
  <si>
    <t>Rex Brothers</t>
  </si>
  <si>
    <t>Craig Breslow</t>
  </si>
  <si>
    <t>Tim Collins</t>
  </si>
  <si>
    <t>Joakim Soria</t>
  </si>
  <si>
    <t>Raul Valdes</t>
  </si>
  <si>
    <t>Dale Thayer</t>
  </si>
  <si>
    <t>Mitchell Boggs</t>
  </si>
  <si>
    <t>Dan Otero</t>
  </si>
  <si>
    <t>Aaron Loup</t>
  </si>
  <si>
    <t>Kameron Loe</t>
  </si>
  <si>
    <t>Craig Stammen</t>
  </si>
  <si>
    <t>Brad Brach</t>
  </si>
  <si>
    <t>Al Alburquerque</t>
  </si>
  <si>
    <t>Fautino De Los Santos</t>
  </si>
  <si>
    <t>Scott Elbert</t>
  </si>
  <si>
    <t>Joe Wieland</t>
  </si>
  <si>
    <t>Ryan Webb</t>
  </si>
  <si>
    <t>Jeremy Affeldt</t>
  </si>
  <si>
    <t>Shawn Tolleson</t>
  </si>
  <si>
    <t>Jose Mijares</t>
  </si>
  <si>
    <t>Matt Reynolds</t>
  </si>
  <si>
    <t>Brad Ziegler</t>
  </si>
  <si>
    <t>Brayan Villarreal</t>
  </si>
  <si>
    <t>Kyle Farnsworth</t>
  </si>
  <si>
    <t>Francisco Rodriguez</t>
  </si>
  <si>
    <t>Edward Mujica</t>
  </si>
  <si>
    <t>Brandon Lyon</t>
  </si>
  <si>
    <t>Troy Patton</t>
  </si>
  <si>
    <t>Wilton Lopez</t>
  </si>
  <si>
    <t>Kevin Quackenbush</t>
  </si>
  <si>
    <t>Sean Burnett</t>
  </si>
  <si>
    <t>Heath Bell</t>
  </si>
  <si>
    <t>Javier Lopez</t>
  </si>
  <si>
    <t>Darren Oliver</t>
  </si>
  <si>
    <t>Cristhian Martinez</t>
  </si>
  <si>
    <t>Scott Atchison</t>
  </si>
  <si>
    <t>Paco Rodriguez</t>
  </si>
  <si>
    <t>Joel Peralta</t>
  </si>
  <si>
    <t>Fernando Salas</t>
  </si>
  <si>
    <t>Pat Neshek</t>
  </si>
  <si>
    <t>Mark Melancon</t>
  </si>
  <si>
    <t>Matt Belisle</t>
  </si>
  <si>
    <t>Charlie Furbush</t>
  </si>
  <si>
    <t>Matt Thornton</t>
  </si>
  <si>
    <t>Brian Wilson</t>
  </si>
  <si>
    <t>Cory Luebke</t>
  </si>
  <si>
    <t>Vinnie Pestano</t>
  </si>
  <si>
    <t>Rafael Betancourt</t>
  </si>
  <si>
    <t>Sean Doolittle</t>
  </si>
  <si>
    <t>Joe Thatcher</t>
  </si>
  <si>
    <t>Ryan Madson</t>
  </si>
  <si>
    <t>David Hernandez</t>
  </si>
  <si>
    <t>J.J. Putz</t>
  </si>
  <si>
    <t>sa502422</t>
  </si>
  <si>
    <t>Michael Zunino</t>
  </si>
  <si>
    <t>Carlos Martinez</t>
  </si>
  <si>
    <t>Steven Rodriguez</t>
  </si>
  <si>
    <t>Jose Fernandez</t>
  </si>
  <si>
    <t>Jace Peterson</t>
  </si>
  <si>
    <t>Adrian Nieto</t>
  </si>
  <si>
    <t>sa501614</t>
  </si>
  <si>
    <t>Michael Ohlman</t>
  </si>
  <si>
    <t>sa597754</t>
  </si>
  <si>
    <t>Francisco Lindor</t>
  </si>
  <si>
    <t>sa657862</t>
  </si>
  <si>
    <t>Addison Russell</t>
  </si>
  <si>
    <t>Luis Sardinas</t>
  </si>
  <si>
    <t>Max Stassi</t>
  </si>
  <si>
    <t>sa455994</t>
  </si>
  <si>
    <t>Michael Almanzar</t>
  </si>
  <si>
    <t>sa548308</t>
  </si>
  <si>
    <t>Garin Cecchini</t>
  </si>
  <si>
    <t>sa547735</t>
  </si>
  <si>
    <t>Alen Hanson</t>
  </si>
  <si>
    <t>sa549529</t>
  </si>
  <si>
    <t>Maikel Franco</t>
  </si>
  <si>
    <t>Cameron Rupp</t>
  </si>
  <si>
    <t>sa501940</t>
  </si>
  <si>
    <t>Andrew Susac</t>
  </si>
  <si>
    <t>sa597757</t>
  </si>
  <si>
    <t>Javier Baez</t>
  </si>
  <si>
    <t>sa501717</t>
  </si>
  <si>
    <t>Lane Adams</t>
  </si>
  <si>
    <t>sa507194</t>
  </si>
  <si>
    <t>Gregory Polanco</t>
  </si>
  <si>
    <t>Yasiel Puig</t>
  </si>
  <si>
    <t>Zach Walters</t>
  </si>
  <si>
    <t>Kevin Pillar</t>
  </si>
  <si>
    <t>Audry Perez</t>
  </si>
  <si>
    <t>Phil Gosselin</t>
  </si>
  <si>
    <t>Tommy Medica</t>
  </si>
  <si>
    <t>Kevin Kiermaier</t>
  </si>
  <si>
    <t>sa598119</t>
  </si>
  <si>
    <t>Ed Lucas</t>
  </si>
  <si>
    <t>Dean Anna</t>
  </si>
  <si>
    <t>Abraham Almonte</t>
  </si>
  <si>
    <t>Jim Adduci</t>
  </si>
  <si>
    <t>sa455610</t>
  </si>
  <si>
    <t>Jordan Lennerton</t>
  </si>
  <si>
    <t>sa502196</t>
  </si>
  <si>
    <t>Justin Bour</t>
  </si>
  <si>
    <t>Cody Asche</t>
  </si>
  <si>
    <t>sa199270</t>
  </si>
  <si>
    <t>Jesus Merchan</t>
  </si>
  <si>
    <t>Steven Hill</t>
  </si>
  <si>
    <t>Steve Susdorf</t>
  </si>
  <si>
    <t>sa502346</t>
  </si>
  <si>
    <t>Vince Belnome</t>
  </si>
  <si>
    <t>sa502052</t>
  </si>
  <si>
    <t>Brady Shoemaker</t>
  </si>
  <si>
    <t>Chris Colabello</t>
  </si>
  <si>
    <t>Steve Pearce</t>
  </si>
  <si>
    <t>$NL</t>
  </si>
  <si>
    <t>$AL</t>
  </si>
  <si>
    <t>$OBP</t>
  </si>
  <si>
    <t>$5x5</t>
  </si>
  <si>
    <t>Jose Abreu</t>
  </si>
  <si>
    <t>sa503374</t>
  </si>
  <si>
    <t>Dominic Leone</t>
  </si>
  <si>
    <t>Daniel Webb</t>
  </si>
  <si>
    <t>sa501969</t>
  </si>
  <si>
    <t>Marcus Stroman</t>
  </si>
  <si>
    <t>David Martinez</t>
  </si>
  <si>
    <t>sa393054</t>
  </si>
  <si>
    <t>Santos Rodriguez</t>
  </si>
  <si>
    <t>Nicholas Martinez</t>
  </si>
  <si>
    <t>Luis Garcia</t>
  </si>
  <si>
    <t>Jose Dominguez</t>
  </si>
  <si>
    <t>sa598101</t>
  </si>
  <si>
    <t>Carson Smith</t>
  </si>
  <si>
    <t>Kevin Chapman</t>
  </si>
  <si>
    <t>Preston Claiborne</t>
  </si>
  <si>
    <t>Mario Hollands</t>
  </si>
  <si>
    <t>sa597753</t>
  </si>
  <si>
    <t>Archie Bradley</t>
  </si>
  <si>
    <t>sa548169</t>
  </si>
  <si>
    <t>Noah Syndergaard</t>
  </si>
  <si>
    <t>Buddy Boshers</t>
  </si>
  <si>
    <t>sa390649</t>
  </si>
  <si>
    <t>Anthony Ranaudo</t>
  </si>
  <si>
    <t>Blake Treinen</t>
  </si>
  <si>
    <t>sa455163</t>
  </si>
  <si>
    <t>Eddie Gamboa</t>
  </si>
  <si>
    <t>sa501212</t>
  </si>
  <si>
    <t>A.J. Morris</t>
  </si>
  <si>
    <t>Ian Krol</t>
  </si>
  <si>
    <t>Brandon Cumpton</t>
  </si>
  <si>
    <t>Ian Thomas</t>
  </si>
  <si>
    <t>sa328221</t>
  </si>
  <si>
    <t>Jeff Walters</t>
  </si>
  <si>
    <t>Kris Johnson</t>
  </si>
  <si>
    <t>Chuckie Fick</t>
  </si>
  <si>
    <t>Brian Flynn</t>
  </si>
  <si>
    <t>Andre Rienzo</t>
  </si>
  <si>
    <t>Michael Roth</t>
  </si>
  <si>
    <t>sa455516</t>
  </si>
  <si>
    <t>Sonny Gray</t>
  </si>
  <si>
    <t>Erik Johnson</t>
  </si>
  <si>
    <t>Kevin Gausman</t>
  </si>
  <si>
    <t>Nick Tepesch</t>
  </si>
  <si>
    <t>sa506959</t>
  </si>
  <si>
    <t>Yimi Garcia</t>
  </si>
  <si>
    <t>Josh Zeid</t>
  </si>
  <si>
    <t>sa503059</t>
  </si>
  <si>
    <t>Eddie Butler</t>
  </si>
  <si>
    <t>Aaron Barrett</t>
  </si>
  <si>
    <t>sa526877</t>
  </si>
  <si>
    <t>Jesse Hahn</t>
  </si>
  <si>
    <t>Colt Hynes</t>
  </si>
  <si>
    <t>sa596521</t>
  </si>
  <si>
    <t>sa549085</t>
  </si>
  <si>
    <t>Robbie Ray</t>
  </si>
  <si>
    <t>Vidal Nuno</t>
  </si>
  <si>
    <t>Graham Godfrey</t>
  </si>
  <si>
    <t>Roenis Elias</t>
  </si>
  <si>
    <t>Kyle Weiland</t>
  </si>
  <si>
    <t>Matt Shoemaker</t>
  </si>
  <si>
    <t>sa621583</t>
  </si>
  <si>
    <t>Kyle Zimmer</t>
  </si>
  <si>
    <t>Matt Daley</t>
  </si>
  <si>
    <t>Michael Bolsinger</t>
  </si>
  <si>
    <t>sa548186</t>
  </si>
  <si>
    <t>Jesse Biddle</t>
  </si>
  <si>
    <t>Kevin Gregg</t>
  </si>
  <si>
    <t>Taylor Jordan</t>
  </si>
  <si>
    <t>sa507277</t>
  </si>
  <si>
    <t>Lisalverto Bonilla</t>
  </si>
  <si>
    <t>Joel Carreno</t>
  </si>
  <si>
    <t>Alfredo Figaro</t>
  </si>
  <si>
    <t>Aaron Poreda</t>
  </si>
  <si>
    <t>Chad Bettis</t>
  </si>
  <si>
    <t>Dustin Moseley</t>
  </si>
  <si>
    <t>Joe Beimel</t>
  </si>
  <si>
    <t>Onelki Garcia</t>
  </si>
  <si>
    <t>Alex Wood</t>
  </si>
  <si>
    <t>R.J. Swindle</t>
  </si>
  <si>
    <t>Gus Schlosser</t>
  </si>
  <si>
    <t>Mickey Storey</t>
  </si>
  <si>
    <t>sa601046</t>
  </si>
  <si>
    <t>sa577754</t>
  </si>
  <si>
    <t>Matt Andriese</t>
  </si>
  <si>
    <t>Seth Maness</t>
  </si>
  <si>
    <t>Michael Wacha</t>
  </si>
  <si>
    <t>Burch Smith</t>
  </si>
  <si>
    <t>Rick VandenHurk</t>
  </si>
  <si>
    <t>IDPLAYER</t>
  </si>
  <si>
    <t>PLAYERNAME</t>
  </si>
  <si>
    <t>FIRSTNAME</t>
  </si>
  <si>
    <t>LASTNAME</t>
  </si>
  <si>
    <t>TEAM</t>
  </si>
  <si>
    <t>POS</t>
  </si>
  <si>
    <t>IDFANGRAPHS</t>
  </si>
  <si>
    <t>MLBID</t>
  </si>
  <si>
    <t>MLBNAME</t>
  </si>
  <si>
    <t>CBSID</t>
  </si>
  <si>
    <t>CBSNAME</t>
  </si>
  <si>
    <t>CBSFAN</t>
  </si>
  <si>
    <t>RETROID</t>
  </si>
  <si>
    <t>BREFID</t>
  </si>
  <si>
    <t>NFBCID</t>
  </si>
  <si>
    <t>NFBCLNFN</t>
  </si>
  <si>
    <t>NFBCNAME</t>
  </si>
  <si>
    <t>aardsda01</t>
  </si>
  <si>
    <t>NYY</t>
  </si>
  <si>
    <t>P</t>
  </si>
  <si>
    <t>Aardsma,D.</t>
  </si>
  <si>
    <t>aardd001</t>
  </si>
  <si>
    <t>Aardsma, David</t>
  </si>
  <si>
    <t>abadfe01</t>
  </si>
  <si>
    <t>HOU</t>
  </si>
  <si>
    <t>Abad,F.</t>
  </si>
  <si>
    <t>abadf001</t>
  </si>
  <si>
    <t>Abad, Fernando</t>
  </si>
  <si>
    <t>abreubo01</t>
  </si>
  <si>
    <t>LAD</t>
  </si>
  <si>
    <t>OF</t>
  </si>
  <si>
    <t>Abreu,B.</t>
  </si>
  <si>
    <t>abreb001</t>
  </si>
  <si>
    <t>Abreu, Bobby</t>
  </si>
  <si>
    <t>abreuto01</t>
  </si>
  <si>
    <t>SF</t>
  </si>
  <si>
    <t>Abreu,T.</t>
  </si>
  <si>
    <t>abret001</t>
  </si>
  <si>
    <t>Abreu, Tony</t>
  </si>
  <si>
    <t>accarje01</t>
  </si>
  <si>
    <t>OAK</t>
  </si>
  <si>
    <t>Accardo,J.</t>
  </si>
  <si>
    <t>accaj001</t>
  </si>
  <si>
    <t>Accardo, Jeremy</t>
  </si>
  <si>
    <t>aceveal01</t>
  </si>
  <si>
    <t>BOS</t>
  </si>
  <si>
    <t>Aceves,A.</t>
  </si>
  <si>
    <t>aceva001</t>
  </si>
  <si>
    <t>Aceves, Alfredo</t>
  </si>
  <si>
    <t>ackledu01</t>
  </si>
  <si>
    <t>SEA</t>
  </si>
  <si>
    <t>Ackley,D.</t>
  </si>
  <si>
    <t>ackld001</t>
  </si>
  <si>
    <t>Ackley, Dustin</t>
  </si>
  <si>
    <t>adamsda01</t>
  </si>
  <si>
    <t>-</t>
  </si>
  <si>
    <t>adamsma01</t>
  </si>
  <si>
    <t>STL</t>
  </si>
  <si>
    <t>1B</t>
  </si>
  <si>
    <t>Adams, Matt</t>
  </si>
  <si>
    <t>adamsmi03</t>
  </si>
  <si>
    <t>PHI</t>
  </si>
  <si>
    <t>Adams,M.</t>
  </si>
  <si>
    <t>adamm001</t>
  </si>
  <si>
    <t>Adams, Mike</t>
  </si>
  <si>
    <t>affelje01</t>
  </si>
  <si>
    <t>Affeldt,J.</t>
  </si>
  <si>
    <t>affej001</t>
  </si>
  <si>
    <t>Affeldt, Jeremy</t>
  </si>
  <si>
    <t>alberma01</t>
  </si>
  <si>
    <t>CLE</t>
  </si>
  <si>
    <t>Albers,M.</t>
  </si>
  <si>
    <t>albem001</t>
  </si>
  <si>
    <t>Albers, Matt</t>
  </si>
  <si>
    <t>albural01</t>
  </si>
  <si>
    <t>DET</t>
  </si>
  <si>
    <t>Alburquerque,A</t>
  </si>
  <si>
    <t>albua001</t>
  </si>
  <si>
    <t>Alburquerque, Al</t>
  </si>
  <si>
    <t>almonzo01</t>
  </si>
  <si>
    <t>alonsyo01</t>
  </si>
  <si>
    <t>SD</t>
  </si>
  <si>
    <t>Alonso,Y.</t>
  </si>
  <si>
    <t>alony001</t>
  </si>
  <si>
    <t>Alonso, Yonder</t>
  </si>
  <si>
    <t>altuvjo01</t>
  </si>
  <si>
    <t>altuj001</t>
  </si>
  <si>
    <t>Altuve, Jose</t>
  </si>
  <si>
    <t>alvarhe01</t>
  </si>
  <si>
    <t>MIA</t>
  </si>
  <si>
    <t>Alvarez,H.</t>
  </si>
  <si>
    <t>alvah001</t>
  </si>
  <si>
    <t>Alvarez, Henderson</t>
  </si>
  <si>
    <t>alvarpe01</t>
  </si>
  <si>
    <t>PIT</t>
  </si>
  <si>
    <t>Alvarez,P.</t>
  </si>
  <si>
    <t>alvap001</t>
  </si>
  <si>
    <t>Alvarez, Pedro</t>
  </si>
  <si>
    <t>amarial01</t>
  </si>
  <si>
    <t>amara001</t>
  </si>
  <si>
    <t>Amarista, Alexi</t>
  </si>
  <si>
    <t>ambrihe01</t>
  </si>
  <si>
    <t>Ambriz, Hector</t>
  </si>
  <si>
    <t>anderbr04</t>
  </si>
  <si>
    <t>Anderson,Bt.</t>
  </si>
  <si>
    <t>andeb004</t>
  </si>
  <si>
    <t>Anderson, Brett</t>
  </si>
  <si>
    <t>anderbr05</t>
  </si>
  <si>
    <t>C</t>
  </si>
  <si>
    <t>Bryan D. Anderson</t>
  </si>
  <si>
    <t>Anderson,B.</t>
  </si>
  <si>
    <t>andeb005</t>
  </si>
  <si>
    <t>Anderson, Bryan</t>
  </si>
  <si>
    <t>anderla01</t>
  </si>
  <si>
    <t>TOR</t>
  </si>
  <si>
    <t>andinro01</t>
  </si>
  <si>
    <t>Andino,R.</t>
  </si>
  <si>
    <t>andir001</t>
  </si>
  <si>
    <t>Andino, Robert</t>
  </si>
  <si>
    <t>andruel01</t>
  </si>
  <si>
    <t>TEX</t>
  </si>
  <si>
    <t>SS</t>
  </si>
  <si>
    <t>Andrus,E.</t>
  </si>
  <si>
    <t>andre001</t>
  </si>
  <si>
    <t>Andrus, Elvis</t>
  </si>
  <si>
    <t>ankieri01</t>
  </si>
  <si>
    <t>WAS</t>
  </si>
  <si>
    <t>Ankiel,R.</t>
  </si>
  <si>
    <t>ankir001</t>
  </si>
  <si>
    <t>Ankiel, Rick</t>
  </si>
  <si>
    <t>aokino01</t>
  </si>
  <si>
    <t>MIL</t>
  </si>
  <si>
    <t>Aoki, Norichika</t>
  </si>
  <si>
    <t>archech01</t>
  </si>
  <si>
    <t>TB</t>
  </si>
  <si>
    <t>Archer, Chris</t>
  </si>
  <si>
    <t>arenano01</t>
  </si>
  <si>
    <t>Arenado, Nolan</t>
  </si>
  <si>
    <t>arencjp01</t>
  </si>
  <si>
    <t>arenj001</t>
  </si>
  <si>
    <t>Arencibia, J.P.</t>
  </si>
  <si>
    <t>ariasjo01</t>
  </si>
  <si>
    <t>Arias,J.</t>
  </si>
  <si>
    <t>ariaj001</t>
  </si>
  <si>
    <t>Arias, Joaquin</t>
  </si>
  <si>
    <t>arredjo01</t>
  </si>
  <si>
    <t>CIN</t>
  </si>
  <si>
    <t>Arredondo,J.</t>
  </si>
  <si>
    <t>arrej001</t>
  </si>
  <si>
    <t>Arredondo, Jose</t>
  </si>
  <si>
    <t>arrieja01</t>
  </si>
  <si>
    <t>BAL</t>
  </si>
  <si>
    <t>Arrieta,J.</t>
  </si>
  <si>
    <t>arrij001</t>
  </si>
  <si>
    <t>Arrieta, Jake</t>
  </si>
  <si>
    <t>arroybr01</t>
  </si>
  <si>
    <t>Arroyo,B.</t>
  </si>
  <si>
    <t>arrob001</t>
  </si>
  <si>
    <t>Arroyo, Bronson</t>
  </si>
  <si>
    <t>atchisc01</t>
  </si>
  <si>
    <t>atchs001</t>
  </si>
  <si>
    <t>Atchison, Scott</t>
  </si>
  <si>
    <t>aumonph01</t>
  </si>
  <si>
    <t>Aumont, Phillippe</t>
  </si>
  <si>
    <t>averyxa01</t>
  </si>
  <si>
    <t>Avery, Xavier</t>
  </si>
  <si>
    <t>avilaal01</t>
  </si>
  <si>
    <t>Avila,A.</t>
  </si>
  <si>
    <t>avila001</t>
  </si>
  <si>
    <t>Avila, Alex</t>
  </si>
  <si>
    <t>avilalu01</t>
  </si>
  <si>
    <t>ATL</t>
  </si>
  <si>
    <t>Avilan, Luis</t>
  </si>
  <si>
    <t>avilemi01</t>
  </si>
  <si>
    <t>Aviles,M.</t>
  </si>
  <si>
    <t>avilm001</t>
  </si>
  <si>
    <t>Aviles, Mike</t>
  </si>
  <si>
    <t>axelrdy01</t>
  </si>
  <si>
    <t>CHW</t>
  </si>
  <si>
    <t>axforjo01</t>
  </si>
  <si>
    <t>Axford,J.</t>
  </si>
  <si>
    <t>axfoj001</t>
  </si>
  <si>
    <t>Axford, John</t>
  </si>
  <si>
    <t>ayalalu01</t>
  </si>
  <si>
    <t>Ayala,L.</t>
  </si>
  <si>
    <t>ayall001</t>
  </si>
  <si>
    <t>Ayala, Luis</t>
  </si>
  <si>
    <t>aybarer01</t>
  </si>
  <si>
    <t>LAA</t>
  </si>
  <si>
    <t>Aybar,E.</t>
  </si>
  <si>
    <t>aybae001</t>
  </si>
  <si>
    <t>Aybar, Erick</t>
  </si>
  <si>
    <t>badenbu01</t>
  </si>
  <si>
    <t>Badenhop,B.</t>
  </si>
  <si>
    <t>badeb001</t>
  </si>
  <si>
    <t>Badenhop, Burke</t>
  </si>
  <si>
    <t>bailean01</t>
  </si>
  <si>
    <t>Bailey,A.</t>
  </si>
  <si>
    <t>baila001</t>
  </si>
  <si>
    <t>Bailey, Andrew</t>
  </si>
  <si>
    <t>baileho02</t>
  </si>
  <si>
    <t>Bailey,H.</t>
  </si>
  <si>
    <t>bailh001</t>
  </si>
  <si>
    <t>Bailey, Homer</t>
  </si>
  <si>
    <t>bakerjo01</t>
  </si>
  <si>
    <t>Baker,J.</t>
  </si>
  <si>
    <t>bakej002</t>
  </si>
  <si>
    <t>Baker, John</t>
  </si>
  <si>
    <t>bakersc02</t>
  </si>
  <si>
    <t>CHC</t>
  </si>
  <si>
    <t>Baker,S.</t>
  </si>
  <si>
    <t>bakes002</t>
  </si>
  <si>
    <t>Baker, Scott</t>
  </si>
  <si>
    <t>balesco01</t>
  </si>
  <si>
    <t>Balester,C.</t>
  </si>
  <si>
    <t>balec001</t>
  </si>
  <si>
    <t>Balester, Collin</t>
  </si>
  <si>
    <t>balfogr01</t>
  </si>
  <si>
    <t>Balfour,G.</t>
  </si>
  <si>
    <t>balfg001</t>
  </si>
  <si>
    <t>Balfour, Grant</t>
  </si>
  <si>
    <t>barajro01</t>
  </si>
  <si>
    <t>Barajas,R.</t>
  </si>
  <si>
    <t>barar001</t>
  </si>
  <si>
    <t>Barajas, Rod</t>
  </si>
  <si>
    <t>bardda01</t>
  </si>
  <si>
    <t>Bard,D.</t>
  </si>
  <si>
    <t>bardd001</t>
  </si>
  <si>
    <t>Bard, Daniel</t>
  </si>
  <si>
    <t>barmecl01</t>
  </si>
  <si>
    <t>Barmes,C.</t>
  </si>
  <si>
    <t>barmc001</t>
  </si>
  <si>
    <t>Barmes, Clint</t>
  </si>
  <si>
    <t>barnebr02</t>
  </si>
  <si>
    <t>Barnes, Brandon</t>
  </si>
  <si>
    <t>barneda01</t>
  </si>
  <si>
    <t>barnd001</t>
  </si>
  <si>
    <t>Barney, Darwin</t>
  </si>
  <si>
    <t>barnesc01</t>
  </si>
  <si>
    <t>Barnes,S.</t>
  </si>
  <si>
    <t>Barnes, Scott</t>
  </si>
  <si>
    <t>bartlja01</t>
  </si>
  <si>
    <t>Bartlett,J.</t>
  </si>
  <si>
    <t>bartj001</t>
  </si>
  <si>
    <t>Bartlett, Jason</t>
  </si>
  <si>
    <t>bartoda02</t>
  </si>
  <si>
    <t>Barton,D.</t>
  </si>
  <si>
    <t>bartd001</t>
  </si>
  <si>
    <t>Barton, Daric</t>
  </si>
  <si>
    <t>bassan01</t>
  </si>
  <si>
    <t>Bass,A.</t>
  </si>
  <si>
    <t>bassa001</t>
  </si>
  <si>
    <t>Bass, Anthony</t>
  </si>
  <si>
    <t>bastaan01</t>
  </si>
  <si>
    <t>Bastardo,A.</t>
  </si>
  <si>
    <t>basta001</t>
  </si>
  <si>
    <t>Bastardo, Antonio</t>
  </si>
  <si>
    <t>batismi01</t>
  </si>
  <si>
    <t>Batista,M.</t>
  </si>
  <si>
    <t>batim001</t>
  </si>
  <si>
    <t>Batista, Miguel</t>
  </si>
  <si>
    <t>bauertr01</t>
  </si>
  <si>
    <t>Bauer,T.</t>
  </si>
  <si>
    <t>Bauer, Trevor</t>
  </si>
  <si>
    <t>bautijo02</t>
  </si>
  <si>
    <t>Bautista,J.</t>
  </si>
  <si>
    <t>bautj002</t>
  </si>
  <si>
    <t>Bautista, Jose</t>
  </si>
  <si>
    <t>baxtemi01</t>
  </si>
  <si>
    <t>NYM</t>
  </si>
  <si>
    <t>baxtm001</t>
  </si>
  <si>
    <t>Baxter, Mike</t>
  </si>
  <si>
    <t>bayja01</t>
  </si>
  <si>
    <t>Bay,J.</t>
  </si>
  <si>
    <t>bay-j001</t>
  </si>
  <si>
    <t>Bay, Jason</t>
  </si>
  <si>
    <t>beachbr01</t>
  </si>
  <si>
    <t>Beachy,B.</t>
  </si>
  <si>
    <t>beacb001</t>
  </si>
  <si>
    <t>Beachy, Brandon</t>
  </si>
  <si>
    <t>beavabl01</t>
  </si>
  <si>
    <t>Beavan,B.</t>
  </si>
  <si>
    <t>beavb001</t>
  </si>
  <si>
    <t>Beavan, Blake</t>
  </si>
  <si>
    <t>beckch01</t>
  </si>
  <si>
    <t>beckc001</t>
  </si>
  <si>
    <t>Beck, Chad</t>
  </si>
  <si>
    <t>beckejo02</t>
  </si>
  <si>
    <t>Beckett,J.</t>
  </si>
  <si>
    <t>beckj002</t>
  </si>
  <si>
    <t>Beckett, Josh</t>
  </si>
  <si>
    <t>beckhgo01</t>
  </si>
  <si>
    <t>Beckham,G.</t>
  </si>
  <si>
    <t>beckg001</t>
  </si>
  <si>
    <t>Beckham, Gordon</t>
  </si>
  <si>
    <t>bedarer01</t>
  </si>
  <si>
    <t>Bedard,E.</t>
  </si>
  <si>
    <t>bedae001</t>
  </si>
  <si>
    <t>Bedard, Erik</t>
  </si>
  <si>
    <t>belisma01</t>
  </si>
  <si>
    <t>COL</t>
  </si>
  <si>
    <t>Belisle,M.</t>
  </si>
  <si>
    <t>belim001</t>
  </si>
  <si>
    <t>Belisle, Matt</t>
  </si>
  <si>
    <t>belisro01</t>
  </si>
  <si>
    <t>Belisario,R.</t>
  </si>
  <si>
    <t>Belisario, Ronald</t>
  </si>
  <si>
    <t>belivje01</t>
  </si>
  <si>
    <t>Beliveau, Jeff</t>
  </si>
  <si>
    <t>bellhe01</t>
  </si>
  <si>
    <t>ARI</t>
  </si>
  <si>
    <t>Bell,H.</t>
  </si>
  <si>
    <t>bellh001</t>
  </si>
  <si>
    <t>Bell, Heath</t>
  </si>
  <si>
    <t>belljo01</t>
  </si>
  <si>
    <t>Bell,J.</t>
  </si>
  <si>
    <t>bellj004</t>
  </si>
  <si>
    <t>Bell, Josh</t>
  </si>
  <si>
    <t>belowdu01</t>
  </si>
  <si>
    <t>Below,D.</t>
  </si>
  <si>
    <t>belod001</t>
  </si>
  <si>
    <t>Below, Duane</t>
  </si>
  <si>
    <t>beltbr01</t>
  </si>
  <si>
    <t>beltb001</t>
  </si>
  <si>
    <t>Belt, Brandon</t>
  </si>
  <si>
    <t>beltrad01</t>
  </si>
  <si>
    <t>Beltre,A.</t>
  </si>
  <si>
    <t>belta001</t>
  </si>
  <si>
    <t>Beltre, Adrian</t>
  </si>
  <si>
    <t>beltrca01</t>
  </si>
  <si>
    <t>Beltran,C.</t>
  </si>
  <si>
    <t>beltc001</t>
  </si>
  <si>
    <t>Beltran, Carlos</t>
  </si>
  <si>
    <t>benoijo01</t>
  </si>
  <si>
    <t>Benoit,J.</t>
  </si>
  <si>
    <t>benoj001</t>
  </si>
  <si>
    <t>Benoit, Joaquin</t>
  </si>
  <si>
    <t>berkmla01</t>
  </si>
  <si>
    <t>Berkman,L.</t>
  </si>
  <si>
    <t>berkl001</t>
  </si>
  <si>
    <t>Berkman, Lance</t>
  </si>
  <si>
    <t>bernaro01</t>
  </si>
  <si>
    <t>Bernadina,R.</t>
  </si>
  <si>
    <t>bernr001</t>
  </si>
  <si>
    <t>Bernadina, Roger</t>
  </si>
  <si>
    <t>berryqu01</t>
  </si>
  <si>
    <t>Berry, Quintin</t>
  </si>
  <si>
    <t>betande01</t>
  </si>
  <si>
    <t>Betances,D.</t>
  </si>
  <si>
    <t>betad001</t>
  </si>
  <si>
    <t>Betances, Dellin</t>
  </si>
  <si>
    <t>betanra01</t>
  </si>
  <si>
    <t>Betancourt,R.</t>
  </si>
  <si>
    <t>betar001</t>
  </si>
  <si>
    <t>Betancourt, Rafael</t>
  </si>
  <si>
    <t>betanyu01</t>
  </si>
  <si>
    <t>KC</t>
  </si>
  <si>
    <t>Betancourt,Y.</t>
  </si>
  <si>
    <t>betay001</t>
  </si>
  <si>
    <t>Betancourt, Yuniesky</t>
  </si>
  <si>
    <t>betemwi01</t>
  </si>
  <si>
    <t>Betemit,W.</t>
  </si>
  <si>
    <t>betew001</t>
  </si>
  <si>
    <t>Betemit, Wilson</t>
  </si>
  <si>
    <t>biancje01</t>
  </si>
  <si>
    <t>Bianchi, Jeff</t>
  </si>
  <si>
    <t>billich01</t>
  </si>
  <si>
    <t>Billingsley,C.</t>
  </si>
  <si>
    <t>billc001</t>
  </si>
  <si>
    <t>Billingsley, Chad</t>
  </si>
  <si>
    <t>bixlebr01</t>
  </si>
  <si>
    <t>Bixler,B.</t>
  </si>
  <si>
    <t>bixlb001</t>
  </si>
  <si>
    <t>Bixler, Brian</t>
  </si>
  <si>
    <t>blackch02</t>
  </si>
  <si>
    <t>blacc001</t>
  </si>
  <si>
    <t>Blackmon, Charlie</t>
  </si>
  <si>
    <t>blackni01</t>
  </si>
  <si>
    <t>MIN</t>
  </si>
  <si>
    <t>Blackburn,N.</t>
  </si>
  <si>
    <t>blacn001</t>
  </si>
  <si>
    <t>Blackburn, Nick</t>
  </si>
  <si>
    <t>blacktr01</t>
  </si>
  <si>
    <t>Blackley,T.</t>
  </si>
  <si>
    <t>Blackley, Travis</t>
  </si>
  <si>
    <t>blancgr01</t>
  </si>
  <si>
    <t>Blanco,G.</t>
  </si>
  <si>
    <t>blang001</t>
  </si>
  <si>
    <t>Blanco, Gregor</t>
  </si>
  <si>
    <t>blanche01</t>
  </si>
  <si>
    <t>Blanco,H.</t>
  </si>
  <si>
    <t>blanh001</t>
  </si>
  <si>
    <t>Blanco, Henry</t>
  </si>
  <si>
    <t>blankky01</t>
  </si>
  <si>
    <t>Blanks,K.</t>
  </si>
  <si>
    <t>blank002</t>
  </si>
  <si>
    <t>Blanks, Kyle</t>
  </si>
  <si>
    <t>blantjo01</t>
  </si>
  <si>
    <t>Blanton,J.</t>
  </si>
  <si>
    <t>blanj001</t>
  </si>
  <si>
    <t>Blanton, Joe</t>
  </si>
  <si>
    <t>blevije01</t>
  </si>
  <si>
    <t>Blevins,J.</t>
  </si>
  <si>
    <t>blevj001</t>
  </si>
  <si>
    <t>Blevins, Jerry</t>
  </si>
  <si>
    <t>bloomwi01</t>
  </si>
  <si>
    <t>Bloomquist,W.</t>
  </si>
  <si>
    <t>bloow001</t>
  </si>
  <si>
    <t>Bloomquist, Willie</t>
  </si>
  <si>
    <t>boescbr01</t>
  </si>
  <si>
    <t>Boesch,B.</t>
  </si>
  <si>
    <t>boesb001</t>
  </si>
  <si>
    <t>Boesch, Brennan</t>
  </si>
  <si>
    <t>boggsmi01</t>
  </si>
  <si>
    <t>Boggs,M.</t>
  </si>
  <si>
    <t>boggm001</t>
  </si>
  <si>
    <t>Boggs, Mitchell</t>
  </si>
  <si>
    <t>bogusbr01</t>
  </si>
  <si>
    <t>Bogusevic,B.</t>
  </si>
  <si>
    <t>bogub001</t>
  </si>
  <si>
    <t>Bogusevic, Brian</t>
  </si>
  <si>
    <t>bonifem01</t>
  </si>
  <si>
    <t>Bonifacio,E.</t>
  </si>
  <si>
    <t>bonie001</t>
  </si>
  <si>
    <t>Bonifacio, Emilio</t>
  </si>
  <si>
    <t>boscajc01</t>
  </si>
  <si>
    <t>boscj001</t>
  </si>
  <si>
    <t>Boscan, J.C.</t>
  </si>
  <si>
    <t>bourgja01</t>
  </si>
  <si>
    <t>Bourgeois,J.</t>
  </si>
  <si>
    <t>bourj001</t>
  </si>
  <si>
    <t>Bourgeois, Jason</t>
  </si>
  <si>
    <t>bourjpe01</t>
  </si>
  <si>
    <t>bourp001</t>
  </si>
  <si>
    <t>Bourjos, Peter</t>
  </si>
  <si>
    <t>bournmi01</t>
  </si>
  <si>
    <t>Bourn,M.</t>
  </si>
  <si>
    <t>bourm001</t>
  </si>
  <si>
    <t>Bourn, Michael</t>
  </si>
  <si>
    <t>bowdemi01</t>
  </si>
  <si>
    <t>Bowden,M.</t>
  </si>
  <si>
    <t>bowdm001</t>
  </si>
  <si>
    <t>Bowden, Michael</t>
  </si>
  <si>
    <t>boxbebr01</t>
  </si>
  <si>
    <t>Boxberger,B.</t>
  </si>
  <si>
    <t>Boxberger, Brad</t>
  </si>
  <si>
    <t>brachbr01</t>
  </si>
  <si>
    <t>bracb001</t>
  </si>
  <si>
    <t>Brach, Brad</t>
  </si>
  <si>
    <t>bradeda01</t>
  </si>
  <si>
    <t>Braden,D.</t>
  </si>
  <si>
    <t>bradd002</t>
  </si>
  <si>
    <t>Braden, Dallas</t>
  </si>
  <si>
    <t>bradlja01</t>
  </si>
  <si>
    <t>Bradley, Jackie</t>
  </si>
  <si>
    <t>brantmi02</t>
  </si>
  <si>
    <t>Brantley,M.</t>
  </si>
  <si>
    <t>branm003</t>
  </si>
  <si>
    <t>Brantley, Michael</t>
  </si>
  <si>
    <t>brantro01</t>
  </si>
  <si>
    <t>Brantly, Rob</t>
  </si>
  <si>
    <t>braunry02</t>
  </si>
  <si>
    <t>Braun,R.</t>
  </si>
  <si>
    <t>braur002</t>
  </si>
  <si>
    <t>Braun, Ryan</t>
  </si>
  <si>
    <t>breslcr01</t>
  </si>
  <si>
    <t>Breslow,C.</t>
  </si>
  <si>
    <t>bresc001</t>
  </si>
  <si>
    <t>Breslow, Craig</t>
  </si>
  <si>
    <t>brignre01</t>
  </si>
  <si>
    <t>brittza01</t>
  </si>
  <si>
    <t>Britton,Z.</t>
  </si>
  <si>
    <t>britz001</t>
  </si>
  <si>
    <t>Britton, Zach</t>
  </si>
  <si>
    <t>brothre01</t>
  </si>
  <si>
    <t>Brothers,R.</t>
  </si>
  <si>
    <t>brotr001</t>
  </si>
  <si>
    <t>Brothers, Rex</t>
  </si>
  <si>
    <t>brownan02</t>
  </si>
  <si>
    <t>Brown, Andrew</t>
  </si>
  <si>
    <t>brownba01</t>
  </si>
  <si>
    <t>Browning,B.</t>
  </si>
  <si>
    <t>Browning, Barret</t>
  </si>
  <si>
    <t>browndo01</t>
  </si>
  <si>
    <t>browd004</t>
  </si>
  <si>
    <t>Brown, Domonic</t>
  </si>
  <si>
    <t>broxtjo01</t>
  </si>
  <si>
    <t>Broxton,J.</t>
  </si>
  <si>
    <t>broxj001</t>
  </si>
  <si>
    <t>Broxton, Jonathan</t>
  </si>
  <si>
    <t>bruceja01</t>
  </si>
  <si>
    <t>Bruce,J.</t>
  </si>
  <si>
    <t>brucj001</t>
  </si>
  <si>
    <t>Bruce, Jay</t>
  </si>
  <si>
    <t>buchhcl01</t>
  </si>
  <si>
    <t>Buchholz,C.</t>
  </si>
  <si>
    <t>buchc001</t>
  </si>
  <si>
    <t>Buchholz, Clay</t>
  </si>
  <si>
    <t>buckjo01</t>
  </si>
  <si>
    <t>Buck,J.</t>
  </si>
  <si>
    <t>buckj001</t>
  </si>
  <si>
    <t>Buck, John</t>
  </si>
  <si>
    <t>buehrma01</t>
  </si>
  <si>
    <t>Buehrle,M.</t>
  </si>
  <si>
    <t>buehm001</t>
  </si>
  <si>
    <t>Buehrle, Mark</t>
  </si>
  <si>
    <t>bumgama01</t>
  </si>
  <si>
    <t>Bumgarner,M.</t>
  </si>
  <si>
    <t>bumgm001</t>
  </si>
  <si>
    <t>Bumgarner, Madison</t>
  </si>
  <si>
    <t>bundydy01</t>
  </si>
  <si>
    <t>Bundy, Dylan</t>
  </si>
  <si>
    <t>burkegr01</t>
  </si>
  <si>
    <t>Burke, Greg</t>
  </si>
  <si>
    <t>burnea.01</t>
  </si>
  <si>
    <t>Burnett,A.</t>
  </si>
  <si>
    <t>burna001</t>
  </si>
  <si>
    <t>Burnett, A.J.</t>
  </si>
  <si>
    <t>burneal01</t>
  </si>
  <si>
    <t>burna002</t>
  </si>
  <si>
    <t>Burnett, Alex</t>
  </si>
  <si>
    <t>burnese01</t>
  </si>
  <si>
    <t>Burnett,S.</t>
  </si>
  <si>
    <t>burns001</t>
  </si>
  <si>
    <t>Burnett, Sean</t>
  </si>
  <si>
    <t>burtoja01</t>
  </si>
  <si>
    <t>Burton,J.</t>
  </si>
  <si>
    <t>burtj001</t>
  </si>
  <si>
    <t>Burton, Jared</t>
  </si>
  <si>
    <t>buterdr01</t>
  </si>
  <si>
    <t>Butera,D.</t>
  </si>
  <si>
    <t>buted001</t>
  </si>
  <si>
    <t>Butera, Drew</t>
  </si>
  <si>
    <t>butlebi03</t>
  </si>
  <si>
    <t>Butler,B.</t>
  </si>
  <si>
    <t>butlb003</t>
  </si>
  <si>
    <t>Butler, Billy</t>
  </si>
  <si>
    <t>byrdati01</t>
  </si>
  <si>
    <t>Byrdak,T.</t>
  </si>
  <si>
    <t>byrdt001</t>
  </si>
  <si>
    <t>Byrdak, Tim</t>
  </si>
  <si>
    <t>byrdma01</t>
  </si>
  <si>
    <t>Byrd,M.</t>
  </si>
  <si>
    <t>byrdm001</t>
  </si>
  <si>
    <t>Byrd, Marlon</t>
  </si>
  <si>
    <t>cabreas01</t>
  </si>
  <si>
    <t>Cabrera,A.</t>
  </si>
  <si>
    <t>cabra002</t>
  </si>
  <si>
    <t>Cabrera, Asdrubal</t>
  </si>
  <si>
    <t>cabreev01</t>
  </si>
  <si>
    <t>Cabrera,E.</t>
  </si>
  <si>
    <t>cabre001</t>
  </si>
  <si>
    <t>Cabrera, Everth</t>
  </si>
  <si>
    <t>cabreme01</t>
  </si>
  <si>
    <t>Cabrera,M.</t>
  </si>
  <si>
    <t>cabrm002</t>
  </si>
  <si>
    <t>Cabrera, Melky</t>
  </si>
  <si>
    <t>cabremi01</t>
  </si>
  <si>
    <t>cabrm001</t>
  </si>
  <si>
    <t>Cabrera, Miguel</t>
  </si>
  <si>
    <t>cahiltr01</t>
  </si>
  <si>
    <t>Cahill,T.</t>
  </si>
  <si>
    <t>cahit001</t>
  </si>
  <si>
    <t>Cahill, Trevor</t>
  </si>
  <si>
    <t>cainlo01</t>
  </si>
  <si>
    <t>Cain,L.</t>
  </si>
  <si>
    <t>cainl001</t>
  </si>
  <si>
    <t>Cain, Lorenzo</t>
  </si>
  <si>
    <t>cainma01</t>
  </si>
  <si>
    <t>Cain,M.</t>
  </si>
  <si>
    <t>cainm001</t>
  </si>
  <si>
    <t>Cain, Matt</t>
  </si>
  <si>
    <t>calhoko01</t>
  </si>
  <si>
    <t>Calhoun, Kole</t>
  </si>
  <si>
    <t>callaal01</t>
  </si>
  <si>
    <t>Callaspo,A.</t>
  </si>
  <si>
    <t>calla001</t>
  </si>
  <si>
    <t>Callaspo, Alberto</t>
  </si>
  <si>
    <t>campato01</t>
  </si>
  <si>
    <t>campt001</t>
  </si>
  <si>
    <t>Campana, Tony</t>
  </si>
  <si>
    <t>campsh01</t>
  </si>
  <si>
    <t>Camp,S.</t>
  </si>
  <si>
    <t>camps002</t>
  </si>
  <si>
    <t>Camp, Shawn</t>
  </si>
  <si>
    <t>canoro01</t>
  </si>
  <si>
    <t>Cano,R.</t>
  </si>
  <si>
    <t>canor001</t>
  </si>
  <si>
    <t>Cano, Robinson</t>
  </si>
  <si>
    <t>canzlru01</t>
  </si>
  <si>
    <t>canzr001</t>
  </si>
  <si>
    <t>Canzler, Russ</t>
  </si>
  <si>
    <t>cappsca01</t>
  </si>
  <si>
    <t>Capps,C.</t>
  </si>
  <si>
    <t>Capps, Carter</t>
  </si>
  <si>
    <t>capuach01</t>
  </si>
  <si>
    <t>Capuano,C.</t>
  </si>
  <si>
    <t>capuc001</t>
  </si>
  <si>
    <t>Capuano, Chris</t>
  </si>
  <si>
    <t>cardead01</t>
  </si>
  <si>
    <t>Cardenas, Adrian</t>
  </si>
  <si>
    <t>carigan01</t>
  </si>
  <si>
    <t>caria001</t>
  </si>
  <si>
    <t>Carignan, Andrew</t>
  </si>
  <si>
    <t>carmofa01</t>
  </si>
  <si>
    <t>Fausto Carmona</t>
  </si>
  <si>
    <t>Carmona,F.</t>
  </si>
  <si>
    <t>carmf001</t>
  </si>
  <si>
    <t>Hernandez, Roberto</t>
  </si>
  <si>
    <t>carpean01</t>
  </si>
  <si>
    <t>Andrew J. Carpenter</t>
  </si>
  <si>
    <t>Carpenter,A.</t>
  </si>
  <si>
    <t>carpa001</t>
  </si>
  <si>
    <t>Carpenter, Andrew</t>
  </si>
  <si>
    <t>Drew Carpenter</t>
  </si>
  <si>
    <t>carpech01</t>
  </si>
  <si>
    <t>Carpenter,C.</t>
  </si>
  <si>
    <t>carpc002</t>
  </si>
  <si>
    <t>Carpenter, Chris</t>
  </si>
  <si>
    <t>carpech02</t>
  </si>
  <si>
    <t>carpc003</t>
  </si>
  <si>
    <t>carpeda01</t>
  </si>
  <si>
    <t>carpd001</t>
  </si>
  <si>
    <t>Carpenter, David</t>
  </si>
  <si>
    <t>carpeda02</t>
  </si>
  <si>
    <t>Carpenter,D.</t>
  </si>
  <si>
    <t>Dave Carpenter</t>
  </si>
  <si>
    <t>carpema01</t>
  </si>
  <si>
    <t>carpm002</t>
  </si>
  <si>
    <t>Carpenter, Matt</t>
  </si>
  <si>
    <t>carpmi01</t>
  </si>
  <si>
    <t>Carp,M.</t>
  </si>
  <si>
    <t>carpm001</t>
  </si>
  <si>
    <t>Carp, Mike</t>
  </si>
  <si>
    <t>carraca01</t>
  </si>
  <si>
    <t>Carrasco,C.</t>
  </si>
  <si>
    <t>carrc003</t>
  </si>
  <si>
    <t>Carrasco, Carlos</t>
  </si>
  <si>
    <t>carreez01</t>
  </si>
  <si>
    <t>Carrera,E.</t>
  </si>
  <si>
    <t>carre001</t>
  </si>
  <si>
    <t>Carrera, Ezequiel</t>
  </si>
  <si>
    <t>carrejo01</t>
  </si>
  <si>
    <t>Carreno,J.</t>
  </si>
  <si>
    <t>carrj002</t>
  </si>
  <si>
    <t>Carreno, Joel</t>
  </si>
  <si>
    <t>carroja01</t>
  </si>
  <si>
    <t>Carroll,J.</t>
  </si>
  <si>
    <t>carrj001</t>
  </si>
  <si>
    <t>Carroll, Jamey</t>
  </si>
  <si>
    <t>carsoro01</t>
  </si>
  <si>
    <t>Carson,R.</t>
  </si>
  <si>
    <t>Carson, Robert</t>
  </si>
  <si>
    <t>cartech01</t>
  </si>
  <si>
    <t>cashnan01</t>
  </si>
  <si>
    <t>Cashner,A.</t>
  </si>
  <si>
    <t>casha001</t>
  </si>
  <si>
    <t>Cashner, Andrew</t>
  </si>
  <si>
    <t>casilal01</t>
  </si>
  <si>
    <t>Casilla,A.</t>
  </si>
  <si>
    <t>casia001</t>
  </si>
  <si>
    <t>Casilla, Alexi</t>
  </si>
  <si>
    <t>cassebo01</t>
  </si>
  <si>
    <t>cassb001</t>
  </si>
  <si>
    <t>Cassevah, Bobby</t>
  </si>
  <si>
    <t>casteal01</t>
  </si>
  <si>
    <t>Castellanos, Alex</t>
  </si>
  <si>
    <t>casteni01</t>
  </si>
  <si>
    <t>Castellanos, Nick</t>
  </si>
  <si>
    <t>castiwe01</t>
  </si>
  <si>
    <t>Castillo,W.</t>
  </si>
  <si>
    <t>castw002</t>
  </si>
  <si>
    <t>Castillo, Welington</t>
  </si>
  <si>
    <t>castrja01</t>
  </si>
  <si>
    <t>castj006</t>
  </si>
  <si>
    <t>Castro, Jason</t>
  </si>
  <si>
    <t>castrst01</t>
  </si>
  <si>
    <t>casts001</t>
  </si>
  <si>
    <t>Castro, Starlin</t>
  </si>
  <si>
    <t>cecilbr01</t>
  </si>
  <si>
    <t>Cecil,B.</t>
  </si>
  <si>
    <t>cecib001</t>
  </si>
  <si>
    <t>Cecil, Brett</t>
  </si>
  <si>
    <t>cedenro02</t>
  </si>
  <si>
    <t>Cedeno,R.</t>
  </si>
  <si>
    <t>ceder002</t>
  </si>
  <si>
    <t>Cedeno, Ronny</t>
  </si>
  <si>
    <t>cedenxa01</t>
  </si>
  <si>
    <t>cedex001</t>
  </si>
  <si>
    <t>Cedeno, Xavier</t>
  </si>
  <si>
    <t>cervefr01</t>
  </si>
  <si>
    <t>Cervelli,F.</t>
  </si>
  <si>
    <t>cervf001</t>
  </si>
  <si>
    <t>Cervelli, Francisco</t>
  </si>
  <si>
    <t>cespeyo01</t>
  </si>
  <si>
    <t>Cespedes, Yoenis</t>
  </si>
  <si>
    <t>chacijh01</t>
  </si>
  <si>
    <t>Chacin,J.</t>
  </si>
  <si>
    <t>chacj001</t>
  </si>
  <si>
    <t>Chacin, Jhoulys</t>
  </si>
  <si>
    <t>chambad01</t>
  </si>
  <si>
    <t>chama002</t>
  </si>
  <si>
    <t>Chambers, Adron</t>
  </si>
  <si>
    <t>chambjo03</t>
  </si>
  <si>
    <t>Chamberlain,J.</t>
  </si>
  <si>
    <t>chamj002</t>
  </si>
  <si>
    <t>Chamberlain, Joba</t>
  </si>
  <si>
    <t>chapmar01</t>
  </si>
  <si>
    <t>chapa001</t>
  </si>
  <si>
    <t>Chapman, Aroldis</t>
  </si>
  <si>
    <t>chatwty01</t>
  </si>
  <si>
    <t>Chatwood,T.</t>
  </si>
  <si>
    <t>chatt001</t>
  </si>
  <si>
    <t>Chatwood, Tyler</t>
  </si>
  <si>
    <t>chaveer01</t>
  </si>
  <si>
    <t>Chavez,E.</t>
  </si>
  <si>
    <t>chave001</t>
  </si>
  <si>
    <t>Chavez, Eric</t>
  </si>
  <si>
    <t>chenbr01</t>
  </si>
  <si>
    <t>Chen,B.</t>
  </si>
  <si>
    <t>chenb001</t>
  </si>
  <si>
    <t>Chen, Bruce</t>
  </si>
  <si>
    <t>chenwe02</t>
  </si>
  <si>
    <t>Chen,W.</t>
  </si>
  <si>
    <t>Chen, Wei-Yin</t>
  </si>
  <si>
    <t>chiselo01</t>
  </si>
  <si>
    <t>chisl001</t>
  </si>
  <si>
    <t>Chisenhall, Lonnie</t>
  </si>
  <si>
    <t>choatra01</t>
  </si>
  <si>
    <t>Choate,R.</t>
  </si>
  <si>
    <t>choar001</t>
  </si>
  <si>
    <t>Choate, Randy</t>
  </si>
  <si>
    <t>choosh01</t>
  </si>
  <si>
    <t>Choo,S.</t>
  </si>
  <si>
    <t>choos001</t>
  </si>
  <si>
    <t>Choo, Shin-Soo</t>
  </si>
  <si>
    <t>chulkvi01</t>
  </si>
  <si>
    <t>Chulk,V.</t>
  </si>
  <si>
    <t>chulv001</t>
  </si>
  <si>
    <t>Chulk, Vinnie</t>
  </si>
  <si>
    <t>cingrto01</t>
  </si>
  <si>
    <t>Cingrani, Tony</t>
  </si>
  <si>
    <t>ciriape01</t>
  </si>
  <si>
    <t>Ciriaco,P.</t>
  </si>
  <si>
    <t>cirip001</t>
  </si>
  <si>
    <t>Ciriaco, Pedro</t>
  </si>
  <si>
    <t>cishest01</t>
  </si>
  <si>
    <t>Cishek,S.</t>
  </si>
  <si>
    <t>cishs001</t>
  </si>
  <si>
    <t>Cishek, Steve</t>
  </si>
  <si>
    <t>clemeje01</t>
  </si>
  <si>
    <t>Clement,J.</t>
  </si>
  <si>
    <t>clemj001</t>
  </si>
  <si>
    <t>Clement, Jeff</t>
  </si>
  <si>
    <t>cletoma01</t>
  </si>
  <si>
    <t>cletm001</t>
  </si>
  <si>
    <t>Cleto, Maikel</t>
  </si>
  <si>
    <t>clevest01</t>
  </si>
  <si>
    <t>clevs001</t>
  </si>
  <si>
    <t>Clevenger, Steve</t>
  </si>
  <si>
    <t>clippty01</t>
  </si>
  <si>
    <t>Clippard,T.</t>
  </si>
  <si>
    <t>clipt001</t>
  </si>
  <si>
    <t>Clippard, Tyler</t>
  </si>
  <si>
    <t>cloydty01</t>
  </si>
  <si>
    <t>Cloyd,T.</t>
  </si>
  <si>
    <t>Cloyd, Tyler</t>
  </si>
  <si>
    <t>cobbal01</t>
  </si>
  <si>
    <t>Cobb,A.</t>
  </si>
  <si>
    <t>cobba001</t>
  </si>
  <si>
    <t>Cobb, Alex</t>
  </si>
  <si>
    <t>coellro01</t>
  </si>
  <si>
    <t>Coello,R.</t>
  </si>
  <si>
    <t>coelr001</t>
  </si>
  <si>
    <t>Coello, Robert</t>
  </si>
  <si>
    <t>coghlch01</t>
  </si>
  <si>
    <t>Coghlan,C.</t>
  </si>
  <si>
    <t>coghc001</t>
  </si>
  <si>
    <t>Coghlan, Chris</t>
  </si>
  <si>
    <t>cokeph01</t>
  </si>
  <si>
    <t>Coke,P.</t>
  </si>
  <si>
    <t>cokep001</t>
  </si>
  <si>
    <t>Coke, Phil</t>
  </si>
  <si>
    <t>colege01</t>
  </si>
  <si>
    <t>Cole, Gerrit</t>
  </si>
  <si>
    <t>colemlo01</t>
  </si>
  <si>
    <t>Coleman,L.</t>
  </si>
  <si>
    <t>colel001</t>
  </si>
  <si>
    <t>Coleman, Louis</t>
  </si>
  <si>
    <t>colliti01</t>
  </si>
  <si>
    <t>Collins,T.</t>
  </si>
  <si>
    <t>collt001</t>
  </si>
  <si>
    <t>Collins, Tim</t>
  </si>
  <si>
    <t>collmjo01</t>
  </si>
  <si>
    <t>Collmenter,J.</t>
  </si>
  <si>
    <t>collj001</t>
  </si>
  <si>
    <t>Collmenter, Josh</t>
  </si>
  <si>
    <t>colonba01</t>
  </si>
  <si>
    <t>Colon,B.</t>
  </si>
  <si>
    <t>colob001</t>
  </si>
  <si>
    <t>Colon, Bartolo</t>
  </si>
  <si>
    <t>colvity01</t>
  </si>
  <si>
    <t>Colvin,T.</t>
  </si>
  <si>
    <t>colvt001</t>
  </si>
  <si>
    <t>Colvin, Tyler</t>
  </si>
  <si>
    <t>congeha01</t>
  </si>
  <si>
    <t>congh001</t>
  </si>
  <si>
    <t>Conger, Hank</t>
  </si>
  <si>
    <t>constjo01</t>
  </si>
  <si>
    <t>consj001</t>
  </si>
  <si>
    <t>Constanza, Jose</t>
  </si>
  <si>
    <t>cookaa01</t>
  </si>
  <si>
    <t>Cook,A.</t>
  </si>
  <si>
    <t>cooka002</t>
  </si>
  <si>
    <t>Cook, Aaron</t>
  </si>
  <si>
    <t>cookry01</t>
  </si>
  <si>
    <t>cookr001</t>
  </si>
  <si>
    <t>Cook, Ryan</t>
  </si>
  <si>
    <t>coopeda01</t>
  </si>
  <si>
    <t>coopd002</t>
  </si>
  <si>
    <t>Cooper, David</t>
  </si>
  <si>
    <t>corbipa01</t>
  </si>
  <si>
    <t>Corbin,P.</t>
  </si>
  <si>
    <t>Corbin, Patrick</t>
  </si>
  <si>
    <t>corpoca01</t>
  </si>
  <si>
    <t>corpc001</t>
  </si>
  <si>
    <t>Corporan, Carlos</t>
  </si>
  <si>
    <t>correke01</t>
  </si>
  <si>
    <t>Correia,K.</t>
  </si>
  <si>
    <t>corrk001</t>
  </si>
  <si>
    <t>Correia, Kevin</t>
  </si>
  <si>
    <t>cosarja01</t>
  </si>
  <si>
    <t>Cosart,J.</t>
  </si>
  <si>
    <t>Cosart, Jarred</t>
  </si>
  <si>
    <t>costami01</t>
  </si>
  <si>
    <t>Costanzo, Mike</t>
  </si>
  <si>
    <t>cowgico01</t>
  </si>
  <si>
    <t>cowgc001</t>
  </si>
  <si>
    <t>Cowgill, Collin</t>
  </si>
  <si>
    <t>coxza01</t>
  </si>
  <si>
    <t>Cox, Zack</t>
  </si>
  <si>
    <t>cozarza01</t>
  </si>
  <si>
    <t>cozaz001</t>
  </si>
  <si>
    <t>Cozart, Zack</t>
  </si>
  <si>
    <t>craigal01</t>
  </si>
  <si>
    <t>Craig,A.</t>
  </si>
  <si>
    <t>craia001</t>
  </si>
  <si>
    <t>Craig, Allen</t>
  </si>
  <si>
    <t>crainje01</t>
  </si>
  <si>
    <t>Crain,J.</t>
  </si>
  <si>
    <t>craij001</t>
  </si>
  <si>
    <t>Crain, Jesse</t>
  </si>
  <si>
    <t>crawfbr01</t>
  </si>
  <si>
    <t>crawb001</t>
  </si>
  <si>
    <t>Crawford, Brandon</t>
  </si>
  <si>
    <t>crawfca02</t>
  </si>
  <si>
    <t>Crawford,C.</t>
  </si>
  <si>
    <t>crawc002</t>
  </si>
  <si>
    <t>Crawford, Carl</t>
  </si>
  <si>
    <t>crawfev01</t>
  </si>
  <si>
    <t>Crawford,E.</t>
  </si>
  <si>
    <t>Crawford, Evan</t>
  </si>
  <si>
    <t>crispco01</t>
  </si>
  <si>
    <t>Crisp,C.</t>
  </si>
  <si>
    <t>crisc001</t>
  </si>
  <si>
    <t>Crisp, Coco</t>
  </si>
  <si>
    <t>crosbca01</t>
  </si>
  <si>
    <t>Crosby,C.</t>
  </si>
  <si>
    <t>Crosby, Casey</t>
  </si>
  <si>
    <t>crowaa01</t>
  </si>
  <si>
    <t>Crow,A.</t>
  </si>
  <si>
    <t>crowa001</t>
  </si>
  <si>
    <t>Crow, Aaron</t>
  </si>
  <si>
    <t>cruzlu01</t>
  </si>
  <si>
    <t>Cruz,L.</t>
  </si>
  <si>
    <t>cruzl001</t>
  </si>
  <si>
    <t>Cruz, Luis</t>
  </si>
  <si>
    <t>cruzne02</t>
  </si>
  <si>
    <t>Cruz,N.</t>
  </si>
  <si>
    <t>cruzn002</t>
  </si>
  <si>
    <t>Cruz, Nelson</t>
  </si>
  <si>
    <t>cruzrh01</t>
  </si>
  <si>
    <t>Cruz,R.</t>
  </si>
  <si>
    <t>Cruz, Rhiner</t>
  </si>
  <si>
    <t>cruzto03</t>
  </si>
  <si>
    <t>cruzt002</t>
  </si>
  <si>
    <t>Cruz, Tony</t>
  </si>
  <si>
    <t>cuddymi01</t>
  </si>
  <si>
    <t>Cuddyer,M.</t>
  </si>
  <si>
    <t>cuddm001</t>
  </si>
  <si>
    <t>Cuddyer, Michael</t>
  </si>
  <si>
    <t>cuetojo01</t>
  </si>
  <si>
    <t>Cueto,J.</t>
  </si>
  <si>
    <t>cuetj001</t>
  </si>
  <si>
    <t>Cueto, Johnny</t>
  </si>
  <si>
    <t>danksjo01</t>
  </si>
  <si>
    <t>Danks,J.</t>
  </si>
  <si>
    <t>dankj001</t>
  </si>
  <si>
    <t>Danks, John</t>
  </si>
  <si>
    <t>danksjo02</t>
  </si>
  <si>
    <t>Danks, Jordan</t>
  </si>
  <si>
    <t>darnach01</t>
  </si>
  <si>
    <t>d'Arnaud, Chase</t>
  </si>
  <si>
    <t>darnatr01</t>
  </si>
  <si>
    <t>Travis d'Arnaud</t>
  </si>
  <si>
    <t>d'Arnaud, Travis</t>
  </si>
  <si>
    <t>darneja01</t>
  </si>
  <si>
    <t>darnj001</t>
  </si>
  <si>
    <t>Darnell, James</t>
  </si>
  <si>
    <t>darviyu01</t>
  </si>
  <si>
    <t>Darvish,Y.</t>
  </si>
  <si>
    <t>Darvish, Yu</t>
  </si>
  <si>
    <t>davisch02</t>
  </si>
  <si>
    <t>Davis,C.</t>
  </si>
  <si>
    <t>davic003</t>
  </si>
  <si>
    <t>Davis, Chris</t>
  </si>
  <si>
    <t>davisik02</t>
  </si>
  <si>
    <t>davii001</t>
  </si>
  <si>
    <t>Davis, Ike</t>
  </si>
  <si>
    <t>davisra01</t>
  </si>
  <si>
    <t>Davis,R.</t>
  </si>
  <si>
    <t>davir003</t>
  </si>
  <si>
    <t>Davis, Rajai</t>
  </si>
  <si>
    <t>daviswa01</t>
  </si>
  <si>
    <t>Davis,W.</t>
  </si>
  <si>
    <t>daviw001</t>
  </si>
  <si>
    <t>Davis, Wade</t>
  </si>
  <si>
    <t>deazaal01</t>
  </si>
  <si>
    <t>DeAza,A.</t>
  </si>
  <si>
    <t>deaza001</t>
  </si>
  <si>
    <t>De Aza, Alejandro</t>
  </si>
  <si>
    <t>deckeja01</t>
  </si>
  <si>
    <t>dedunsa01</t>
  </si>
  <si>
    <t>Deduno,S.</t>
  </si>
  <si>
    <t>dedus001</t>
  </si>
  <si>
    <t>Deduno, Samuel</t>
  </si>
  <si>
    <t>defraju01</t>
  </si>
  <si>
    <t>defrj001</t>
  </si>
  <si>
    <t>De Fratus, Justin</t>
  </si>
  <si>
    <t>dejesda01</t>
  </si>
  <si>
    <t>DeJesus,D.</t>
  </si>
  <si>
    <t>dejed001</t>
  </si>
  <si>
    <t>DeJesus, David</t>
  </si>
  <si>
    <t>dejesiv02</t>
  </si>
  <si>
    <t>DeJesus,I.</t>
  </si>
  <si>
    <t>dejei002</t>
  </si>
  <si>
    <t>De Jesus, Ivan</t>
  </si>
  <si>
    <t>delabst01</t>
  </si>
  <si>
    <t>delas001</t>
  </si>
  <si>
    <t>Delabar, Steve</t>
  </si>
  <si>
    <t>delarru01</t>
  </si>
  <si>
    <t>Rubby De La Rosa</t>
  </si>
  <si>
    <t>DeLaRosa,R.</t>
  </si>
  <si>
    <t>delar003</t>
  </si>
  <si>
    <t>De La Rosa, Rubby</t>
  </si>
  <si>
    <t>delgara01</t>
  </si>
  <si>
    <t>Delgado,R.</t>
  </si>
  <si>
    <t>delgr001</t>
  </si>
  <si>
    <t>Delgado, Randall</t>
  </si>
  <si>
    <t>delosfa01</t>
  </si>
  <si>
    <t>DeLosSantos,F.</t>
  </si>
  <si>
    <t>delof001</t>
  </si>
  <si>
    <t>De Los Santos, Fautino</t>
  </si>
  <si>
    <t>delroen01</t>
  </si>
  <si>
    <t>DelRosario,E.</t>
  </si>
  <si>
    <t>delre001</t>
  </si>
  <si>
    <t>Del Rosario, Enerio</t>
  </si>
  <si>
    <t>dempsry01</t>
  </si>
  <si>
    <t>Dempster,R.</t>
  </si>
  <si>
    <t>dempr002</t>
  </si>
  <si>
    <t>Dempster, Ryan</t>
  </si>
  <si>
    <t>denorch01</t>
  </si>
  <si>
    <t>Denorfia,C.</t>
  </si>
  <si>
    <t>denoc001</t>
  </si>
  <si>
    <t>Denorfia, Chris</t>
  </si>
  <si>
    <t>derosma01</t>
  </si>
  <si>
    <t>DeRosa,M.</t>
  </si>
  <si>
    <t>derom001</t>
  </si>
  <si>
    <t>DeRosa, Mark</t>
  </si>
  <si>
    <t>descada01</t>
  </si>
  <si>
    <t>descd001</t>
  </si>
  <si>
    <t>Descalso, Daniel</t>
  </si>
  <si>
    <t>desmoia01</t>
  </si>
  <si>
    <t>Desmond,I.</t>
  </si>
  <si>
    <t>desmi001</t>
  </si>
  <si>
    <t>Desmond, Ian</t>
  </si>
  <si>
    <t>detwiro01</t>
  </si>
  <si>
    <t>Detwiler,R.</t>
  </si>
  <si>
    <t>detwr001</t>
  </si>
  <si>
    <t>Detwiler, Ross</t>
  </si>
  <si>
    <t>devrico01</t>
  </si>
  <si>
    <t>DeVries,C.</t>
  </si>
  <si>
    <t>De Vries, Cole</t>
  </si>
  <si>
    <t>diamosc01</t>
  </si>
  <si>
    <t>Diamond,S.</t>
  </si>
  <si>
    <t>diams001</t>
  </si>
  <si>
    <t>Diamond, Scott</t>
  </si>
  <si>
    <t>diazju01</t>
  </si>
  <si>
    <t>diazma02</t>
  </si>
  <si>
    <t>Diaz,M.</t>
  </si>
  <si>
    <t>diazm003</t>
  </si>
  <si>
    <t>Diaz, Matt</t>
  </si>
  <si>
    <t>dickech01</t>
  </si>
  <si>
    <t>Dickerson,C.</t>
  </si>
  <si>
    <t>dickc001</t>
  </si>
  <si>
    <t>Dickerson, Chris</t>
  </si>
  <si>
    <t>dicker.01</t>
  </si>
  <si>
    <t>Dickey,R.</t>
  </si>
  <si>
    <t>dickr001</t>
  </si>
  <si>
    <t>Dickey, R.A.</t>
  </si>
  <si>
    <t>dicksbr01</t>
  </si>
  <si>
    <t>Dickson,B.</t>
  </si>
  <si>
    <t>dickb001</t>
  </si>
  <si>
    <t>Dickson, Brandon</t>
  </si>
  <si>
    <t>dillati01</t>
  </si>
  <si>
    <t>Dillard,T.</t>
  </si>
  <si>
    <t>dillt001</t>
  </si>
  <si>
    <t>Dillard, Tim</t>
  </si>
  <si>
    <t>dirksan01</t>
  </si>
  <si>
    <t>dirka001</t>
  </si>
  <si>
    <t>Dirks, Andy</t>
  </si>
  <si>
    <t>dobbsgr01</t>
  </si>
  <si>
    <t>Dobbs,G.</t>
  </si>
  <si>
    <t>dobbg001</t>
  </si>
  <si>
    <t>Dobbs, Greg</t>
  </si>
  <si>
    <t>dominma01</t>
  </si>
  <si>
    <t>domim001</t>
  </si>
  <si>
    <t>Dominguez, Matt</t>
  </si>
  <si>
    <t>donalja01</t>
  </si>
  <si>
    <t>Donald,J.</t>
  </si>
  <si>
    <t>donaj002</t>
  </si>
  <si>
    <t>Donald, Jason</t>
  </si>
  <si>
    <t>donaljo02</t>
  </si>
  <si>
    <t>donaj001</t>
  </si>
  <si>
    <t>Donaldson, Josh</t>
  </si>
  <si>
    <t>doolise01</t>
  </si>
  <si>
    <t>Doolittle,S.</t>
  </si>
  <si>
    <t>Doolittle, Sean</t>
  </si>
  <si>
    <t>doteloc01</t>
  </si>
  <si>
    <t>Dotel,O.</t>
  </si>
  <si>
    <t>doteo001</t>
  </si>
  <si>
    <t>Dotel, Octavio</t>
  </si>
  <si>
    <t>doubrfe01</t>
  </si>
  <si>
    <t>Doubront,F.</t>
  </si>
  <si>
    <t>doubf001</t>
  </si>
  <si>
    <t>Doubront, Felix</t>
  </si>
  <si>
    <t>doumiry01</t>
  </si>
  <si>
    <t>Doumit,R.</t>
  </si>
  <si>
    <t>doumr001</t>
  </si>
  <si>
    <t>Doumit, Ryan</t>
  </si>
  <si>
    <t>downsda02</t>
  </si>
  <si>
    <t>Downs,D.</t>
  </si>
  <si>
    <t>Downs, Darin</t>
  </si>
  <si>
    <t>downsma01</t>
  </si>
  <si>
    <t>Downs,M.</t>
  </si>
  <si>
    <t>downm001</t>
  </si>
  <si>
    <t>Downs, Matt</t>
  </si>
  <si>
    <t>downssc01</t>
  </si>
  <si>
    <t>Downs,S.</t>
  </si>
  <si>
    <t>downs001</t>
  </si>
  <si>
    <t>Downs, Scott</t>
  </si>
  <si>
    <t>doziebr01</t>
  </si>
  <si>
    <t>Dozier, Brian</t>
  </si>
  <si>
    <t>drabeky01</t>
  </si>
  <si>
    <t>Drabek,K.</t>
  </si>
  <si>
    <t>drabk001</t>
  </si>
  <si>
    <t>Drabek, Kyle</t>
  </si>
  <si>
    <t>drewst01</t>
  </si>
  <si>
    <t>Drew,S.</t>
  </si>
  <si>
    <t>drews001</t>
  </si>
  <si>
    <t>Drew, Stephen</t>
  </si>
  <si>
    <t>dudalu01</t>
  </si>
  <si>
    <t>dudal001</t>
  </si>
  <si>
    <t>Duda, Lucas</t>
  </si>
  <si>
    <t>duensbr01</t>
  </si>
  <si>
    <t>Duensing,B.</t>
  </si>
  <si>
    <t>duenb001</t>
  </si>
  <si>
    <t>Duensing, Brian</t>
  </si>
  <si>
    <t>dukeza01</t>
  </si>
  <si>
    <t>Duke,Z.</t>
  </si>
  <si>
    <t>dukez001</t>
  </si>
  <si>
    <t>Duke, Zach</t>
  </si>
  <si>
    <t>duncash01</t>
  </si>
  <si>
    <t>Duncan,S.</t>
  </si>
  <si>
    <t>duncs001</t>
  </si>
  <si>
    <t>Duncan, Shelley</t>
  </si>
  <si>
    <t>dunnad01</t>
  </si>
  <si>
    <t>Dunn,A.</t>
  </si>
  <si>
    <t>dunna001</t>
  </si>
  <si>
    <t>Dunn, Adam</t>
  </si>
  <si>
    <t>dunnmi01</t>
  </si>
  <si>
    <t>Dunn,M.</t>
  </si>
  <si>
    <t>dunnm002</t>
  </si>
  <si>
    <t>Dunn, Mike</t>
  </si>
  <si>
    <t>Michael Dunn</t>
  </si>
  <si>
    <t>durbich01</t>
  </si>
  <si>
    <t>Durbin,C.</t>
  </si>
  <si>
    <t>durbc001</t>
  </si>
  <si>
    <t>Durbin, Chad</t>
  </si>
  <si>
    <t>dysonja01</t>
  </si>
  <si>
    <t>Dyson,J.</t>
  </si>
  <si>
    <t>dysoj001</t>
  </si>
  <si>
    <t>Dyson, Jarrod</t>
  </si>
  <si>
    <t>dysonsa01</t>
  </si>
  <si>
    <t>Dyson,S.</t>
  </si>
  <si>
    <t>Dyson, Sam</t>
  </si>
  <si>
    <t>eatonad02</t>
  </si>
  <si>
    <t>Eaton, Adam</t>
  </si>
  <si>
    <t>edginjo01</t>
  </si>
  <si>
    <t>Edgin,J.</t>
  </si>
  <si>
    <t>Edgin, Josh</t>
  </si>
  <si>
    <t>elbersc01</t>
  </si>
  <si>
    <t>Elbert,S.</t>
  </si>
  <si>
    <t>elbes001</t>
  </si>
  <si>
    <t>Elbert, Scott</t>
  </si>
  <si>
    <t>ellisaj01</t>
  </si>
  <si>
    <t>Ellis,A.</t>
  </si>
  <si>
    <t>ellia001</t>
  </si>
  <si>
    <t>Ellis, A.J.</t>
  </si>
  <si>
    <t>ellisma01</t>
  </si>
  <si>
    <t>Ellis,M.</t>
  </si>
  <si>
    <t>ellim001</t>
  </si>
  <si>
    <t>Ellis, Mark</t>
  </si>
  <si>
    <t>ellsbja01</t>
  </si>
  <si>
    <t>Ellsbury,J.</t>
  </si>
  <si>
    <t>ellsj001</t>
  </si>
  <si>
    <t>Ellsbury, Jacoby</t>
  </si>
  <si>
    <t>elyjo01</t>
  </si>
  <si>
    <t>Ely,J.</t>
  </si>
  <si>
    <t>ely-j001</t>
  </si>
  <si>
    <t>Ely, John</t>
  </si>
  <si>
    <t>encared01</t>
  </si>
  <si>
    <t>Encarnacion,E.</t>
  </si>
  <si>
    <t>encae001</t>
  </si>
  <si>
    <t>Encarnacion, Edwin</t>
  </si>
  <si>
    <t>enrigba01</t>
  </si>
  <si>
    <t>Enright,B.</t>
  </si>
  <si>
    <t>enrib001</t>
  </si>
  <si>
    <t>Enright, Barry</t>
  </si>
  <si>
    <t>eovalna01</t>
  </si>
  <si>
    <t>Nate Eovaldi</t>
  </si>
  <si>
    <t>Eovaldi,N.</t>
  </si>
  <si>
    <t>eovan001</t>
  </si>
  <si>
    <t>Eovaldi, Nathan</t>
  </si>
  <si>
    <t>eppleco01</t>
  </si>
  <si>
    <t>epplc001</t>
  </si>
  <si>
    <t>Eppley, Cody</t>
  </si>
  <si>
    <t>escobal02</t>
  </si>
  <si>
    <t>Escobar,A.</t>
  </si>
  <si>
    <t>escoa003</t>
  </si>
  <si>
    <t>Escobar, Alcides</t>
  </si>
  <si>
    <t>escobed01</t>
  </si>
  <si>
    <t>escoe001</t>
  </si>
  <si>
    <t>Escobar, Eduardo</t>
  </si>
  <si>
    <t>escobyu01</t>
  </si>
  <si>
    <t>Escobar,Y.</t>
  </si>
  <si>
    <t>escoy001</t>
  </si>
  <si>
    <t>Escobar, Yunel</t>
  </si>
  <si>
    <t>espinda01</t>
  </si>
  <si>
    <t>espid001</t>
  </si>
  <si>
    <t>Espinosa, Danny</t>
  </si>
  <si>
    <t>estrama01</t>
  </si>
  <si>
    <t>Estrada,M.</t>
  </si>
  <si>
    <t>estrm001</t>
  </si>
  <si>
    <t>Estrada, Marco</t>
  </si>
  <si>
    <t>ethiean01</t>
  </si>
  <si>
    <t>Ethier,A.</t>
  </si>
  <si>
    <t>ethia001</t>
  </si>
  <si>
    <t>Ethier, Andre</t>
  </si>
  <si>
    <t>exposlu01</t>
  </si>
  <si>
    <t>Exposito, Luis</t>
  </si>
  <si>
    <t>faluir01</t>
  </si>
  <si>
    <t>Falu, Irving</t>
  </si>
  <si>
    <t>familje01</t>
  </si>
  <si>
    <t>Familia, Jeurys</t>
  </si>
  <si>
    <t>farnsky01</t>
  </si>
  <si>
    <t>Farnsworth,K.</t>
  </si>
  <si>
    <t>farnk001</t>
  </si>
  <si>
    <t>Farnsworth, Kyle</t>
  </si>
  <si>
    <t>farrier01</t>
  </si>
  <si>
    <t>farre001</t>
  </si>
  <si>
    <t>Farris, Eric</t>
  </si>
  <si>
    <t>federti01</t>
  </si>
  <si>
    <t>fedet001</t>
  </si>
  <si>
    <t>Federowicz, Tim</t>
  </si>
  <si>
    <t>feldmsc01</t>
  </si>
  <si>
    <t>Feldman,S.</t>
  </si>
  <si>
    <t>felds001</t>
  </si>
  <si>
    <t>Feldman, Scott</t>
  </si>
  <si>
    <t>felicpe01</t>
  </si>
  <si>
    <t>Feliciano,P.</t>
  </si>
  <si>
    <t>felip002</t>
  </si>
  <si>
    <t>Feliciano, Pedro</t>
  </si>
  <si>
    <t>felizne01</t>
  </si>
  <si>
    <t>Feliz,N.</t>
  </si>
  <si>
    <t>felin001</t>
  </si>
  <si>
    <t>Feliz, Neftali</t>
  </si>
  <si>
    <t>fickch01</t>
  </si>
  <si>
    <t>Fick,C.</t>
  </si>
  <si>
    <t>Fick, Chuckie</t>
  </si>
  <si>
    <t>fieldpr01</t>
  </si>
  <si>
    <t>Fielder,P.</t>
  </si>
  <si>
    <t>fielp001</t>
  </si>
  <si>
    <t>Fielder, Prince</t>
  </si>
  <si>
    <t>fienca01</t>
  </si>
  <si>
    <t>Fien,C.</t>
  </si>
  <si>
    <t>fienc001</t>
  </si>
  <si>
    <t>Fien, Casey</t>
  </si>
  <si>
    <t>fiersmi01</t>
  </si>
  <si>
    <t>Michael Fiers</t>
  </si>
  <si>
    <t>Fiers,M.</t>
  </si>
  <si>
    <t>fierm001</t>
  </si>
  <si>
    <t>Fiers, Mike</t>
  </si>
  <si>
    <t>fifest01</t>
  </si>
  <si>
    <t>Fife,S.</t>
  </si>
  <si>
    <t>Fife, Stephen</t>
  </si>
  <si>
    <t>figgich01</t>
  </si>
  <si>
    <t>Figgins,C.</t>
  </si>
  <si>
    <t>figgc001</t>
  </si>
  <si>
    <t>Figgins, Chone</t>
  </si>
  <si>
    <t>figuepe01</t>
  </si>
  <si>
    <t>Figueroa,P.</t>
  </si>
  <si>
    <t>Figueroa, Pedro</t>
  </si>
  <si>
    <t>fistedo01</t>
  </si>
  <si>
    <t>Fister,D.</t>
  </si>
  <si>
    <t>fistd001</t>
  </si>
  <si>
    <t>Fister, Doug</t>
  </si>
  <si>
    <t>flahery01</t>
  </si>
  <si>
    <t>Flaherty, Ryan</t>
  </si>
  <si>
    <t>floreje02</t>
  </si>
  <si>
    <t>Flores,J.</t>
  </si>
  <si>
    <t>florj002</t>
  </si>
  <si>
    <t>Flores, Jesus</t>
  </si>
  <si>
    <t>florewi01</t>
  </si>
  <si>
    <t>floripe01</t>
  </si>
  <si>
    <t>Florimon,P.</t>
  </si>
  <si>
    <t>florp001</t>
  </si>
  <si>
    <t>Florimon, Pedro</t>
  </si>
  <si>
    <t>flowety01</t>
  </si>
  <si>
    <t>Flowers,T.</t>
  </si>
  <si>
    <t>flowt001</t>
  </si>
  <si>
    <t>Flowers, Tyler</t>
  </si>
  <si>
    <t>floydga01</t>
  </si>
  <si>
    <t>Floyd,G.</t>
  </si>
  <si>
    <t>floyg001</t>
  </si>
  <si>
    <t>Floyd, Gavin</t>
  </si>
  <si>
    <t>fontwi01</t>
  </si>
  <si>
    <t>Font, Wilmer</t>
  </si>
  <si>
    <t>fordle01</t>
  </si>
  <si>
    <t>Ford, Lew</t>
  </si>
  <si>
    <t>forsylo01</t>
  </si>
  <si>
    <t>forsl001</t>
  </si>
  <si>
    <t>Forsythe, Logan</t>
  </si>
  <si>
    <t>fowlede01</t>
  </si>
  <si>
    <t>Fowler,D.</t>
  </si>
  <si>
    <t>fowld001</t>
  </si>
  <si>
    <t>Fowler, Dexter</t>
  </si>
  <si>
    <t>francbe01</t>
  </si>
  <si>
    <t>Francisco,B.</t>
  </si>
  <si>
    <t>franb001</t>
  </si>
  <si>
    <t>Francisco, Ben</t>
  </si>
  <si>
    <t>francfr01</t>
  </si>
  <si>
    <t>Francisco,F.</t>
  </si>
  <si>
    <t>franf001</t>
  </si>
  <si>
    <t>Francisco, Frank</t>
  </si>
  <si>
    <t>francje01</t>
  </si>
  <si>
    <t>Francis,J.</t>
  </si>
  <si>
    <t>franj003</t>
  </si>
  <si>
    <t>Francis, Jeff</t>
  </si>
  <si>
    <t>francje02</t>
  </si>
  <si>
    <t>Francoeur,J.</t>
  </si>
  <si>
    <t>franj004</t>
  </si>
  <si>
    <t>Francoeur, Jeff</t>
  </si>
  <si>
    <t>francju02</t>
  </si>
  <si>
    <t>Francisco,J.</t>
  </si>
  <si>
    <t>franj005</t>
  </si>
  <si>
    <t>Francisco, Juan</t>
  </si>
  <si>
    <t>frandke01</t>
  </si>
  <si>
    <t>Frandsen,K.</t>
  </si>
  <si>
    <t>frank001</t>
  </si>
  <si>
    <t>Frandsen, Kevin</t>
  </si>
  <si>
    <t>frankni01</t>
  </si>
  <si>
    <t>Franklin, Nick</t>
  </si>
  <si>
    <t>frasoja01</t>
  </si>
  <si>
    <t>Frasor,J.</t>
  </si>
  <si>
    <t>frasj002</t>
  </si>
  <si>
    <t>Frasor, Jason</t>
  </si>
  <si>
    <t>frazito01</t>
  </si>
  <si>
    <t>frazt001</t>
  </si>
  <si>
    <t>Frazier, Todd</t>
  </si>
  <si>
    <t>freemfr01</t>
  </si>
  <si>
    <t>freef001</t>
  </si>
  <si>
    <t>Freeman, Freddie</t>
  </si>
  <si>
    <t>freemsa01</t>
  </si>
  <si>
    <t>Freeman,S.</t>
  </si>
  <si>
    <t>Freeman, Sam</t>
  </si>
  <si>
    <t>freesda01</t>
  </si>
  <si>
    <t>Freese,D.</t>
  </si>
  <si>
    <t>freed001</t>
  </si>
  <si>
    <t>Freese, David</t>
  </si>
  <si>
    <t>friedch01</t>
  </si>
  <si>
    <t>Friedrich,C.</t>
  </si>
  <si>
    <t>Friedrich, Christian</t>
  </si>
  <si>
    <t>frierer01</t>
  </si>
  <si>
    <t>Frieri,E.</t>
  </si>
  <si>
    <t>friee001</t>
  </si>
  <si>
    <t>Frieri, Ernesto</t>
  </si>
  <si>
    <t>fuldsa01</t>
  </si>
  <si>
    <t>Fuld,S.</t>
  </si>
  <si>
    <t>fulds001</t>
  </si>
  <si>
    <t>Fuld, Sam</t>
  </si>
  <si>
    <t>furbuch01</t>
  </si>
  <si>
    <t>Furbush,C.</t>
  </si>
  <si>
    <t>furbc001</t>
  </si>
  <si>
    <t>Furbush, Charlie</t>
  </si>
  <si>
    <t>furcara02</t>
  </si>
  <si>
    <t>Furcal,R.</t>
  </si>
  <si>
    <t>furcr001</t>
  </si>
  <si>
    <t>Furcal, Rafael</t>
  </si>
  <si>
    <t>galarar01</t>
  </si>
  <si>
    <t>Galarraga,A.</t>
  </si>
  <si>
    <t>galaa002</t>
  </si>
  <si>
    <t>Galarraga, Armando</t>
  </si>
  <si>
    <t>gallayo01</t>
  </si>
  <si>
    <t>Gallardo,Y.</t>
  </si>
  <si>
    <t>gally001</t>
  </si>
  <si>
    <t>Gallardo, Yovani</t>
  </si>
  <si>
    <t>galvifr01</t>
  </si>
  <si>
    <t>Galvis, Freddy</t>
  </si>
  <si>
    <t>gamelma01</t>
  </si>
  <si>
    <t>Gamel,M.</t>
  </si>
  <si>
    <t>gamem001</t>
  </si>
  <si>
    <t>Gamel, Mat</t>
  </si>
  <si>
    <t>garciav01</t>
  </si>
  <si>
    <t>Garcia, Avisail</t>
  </si>
  <si>
    <t>garcich02</t>
  </si>
  <si>
    <t>Garcia, Christian</t>
  </si>
  <si>
    <t>garcifr03</t>
  </si>
  <si>
    <t>Garcia,F.</t>
  </si>
  <si>
    <t>Garcia, Freddy</t>
  </si>
  <si>
    <t>garcija01</t>
  </si>
  <si>
    <t>Casilla,S.</t>
  </si>
  <si>
    <t>garcj002</t>
  </si>
  <si>
    <t>Casilla, Santiago</t>
  </si>
  <si>
    <t>garcija02</t>
  </si>
  <si>
    <t>Garcia,J.</t>
  </si>
  <si>
    <t>garcj004</t>
  </si>
  <si>
    <t>Garcia, Jaime</t>
  </si>
  <si>
    <t>gardnbr01</t>
  </si>
  <si>
    <t>Gardner,B.</t>
  </si>
  <si>
    <t>gardb001</t>
  </si>
  <si>
    <t>Gardner, Brett</t>
  </si>
  <si>
    <t>garzama01</t>
  </si>
  <si>
    <t>Garza,M.</t>
  </si>
  <si>
    <t>garzm001</t>
  </si>
  <si>
    <t>Garza, Matt</t>
  </si>
  <si>
    <t>gattiev01</t>
  </si>
  <si>
    <t>gaudich01</t>
  </si>
  <si>
    <t>Gaudin,C.</t>
  </si>
  <si>
    <t>gaudc001</t>
  </si>
  <si>
    <t>Gaudin, Chad</t>
  </si>
  <si>
    <t>gearrco01</t>
  </si>
  <si>
    <t>gearc001</t>
  </si>
  <si>
    <t>Gearrin, Cory</t>
  </si>
  <si>
    <t>geedi01</t>
  </si>
  <si>
    <t>Gee,D.</t>
  </si>
  <si>
    <t>gee-d001</t>
  </si>
  <si>
    <t>Gee, Dillon</t>
  </si>
  <si>
    <t>gentrcr01</t>
  </si>
  <si>
    <t>Gentry,C.</t>
  </si>
  <si>
    <t>gentc001</t>
  </si>
  <si>
    <t>Gentry, Craig</t>
  </si>
  <si>
    <t>germego01</t>
  </si>
  <si>
    <t>getzch01</t>
  </si>
  <si>
    <t>Getz,C.</t>
  </si>
  <si>
    <t>getzc001</t>
  </si>
  <si>
    <t>Getz, Chris</t>
  </si>
  <si>
    <t>giambja01</t>
  </si>
  <si>
    <t>giavojo01</t>
  </si>
  <si>
    <t>giavj001</t>
  </si>
  <si>
    <t>Giavotella, Johnny</t>
  </si>
  <si>
    <t>gibsoky01</t>
  </si>
  <si>
    <t>Gibson, Kyle</t>
  </si>
  <si>
    <t>gillaco01</t>
  </si>
  <si>
    <t>Conor M. Gillaspie</t>
  </si>
  <si>
    <t>Gillaspie,C.</t>
  </si>
  <si>
    <t>gillc001</t>
  </si>
  <si>
    <t>Gillaspie, Conor</t>
  </si>
  <si>
    <t>gimenhe01</t>
  </si>
  <si>
    <t>gimeh001</t>
  </si>
  <si>
    <t>Gimenez, Hector</t>
  </si>
  <si>
    <t>godfrgr01</t>
  </si>
  <si>
    <t>Godfrey,G.</t>
  </si>
  <si>
    <t>godfg001</t>
  </si>
  <si>
    <t>Godfrey, Graham</t>
  </si>
  <si>
    <t>goldspa01</t>
  </si>
  <si>
    <t>goldp001</t>
  </si>
  <si>
    <t>Goldschmidt, Paul</t>
  </si>
  <si>
    <t>gomesjo01</t>
  </si>
  <si>
    <t>Gomes,J.</t>
  </si>
  <si>
    <t>gomej001</t>
  </si>
  <si>
    <t>Gomes, Jonny</t>
  </si>
  <si>
    <t>gomesya01</t>
  </si>
  <si>
    <t>Gomes, Yan</t>
  </si>
  <si>
    <t>gomezca01</t>
  </si>
  <si>
    <t>Gomez,C.</t>
  </si>
  <si>
    <t>gomec002</t>
  </si>
  <si>
    <t>Gomez, Carlos</t>
  </si>
  <si>
    <t>gomezma01</t>
  </si>
  <si>
    <t>Gomez, Mauro</t>
  </si>
  <si>
    <t>gonzaad01</t>
  </si>
  <si>
    <t>Gonzalez,A.</t>
  </si>
  <si>
    <t>gonza003</t>
  </si>
  <si>
    <t>Gonzalez, Adrian</t>
  </si>
  <si>
    <t>gonzaal02</t>
  </si>
  <si>
    <t>gonza002</t>
  </si>
  <si>
    <t>Gonzalez, Alex</t>
  </si>
  <si>
    <t>gonzaal03</t>
  </si>
  <si>
    <t>gonza005</t>
  </si>
  <si>
    <t>Gonzalez, Alberto</t>
  </si>
  <si>
    <t>gonzaca01</t>
  </si>
  <si>
    <t>Gonzalez,C.</t>
  </si>
  <si>
    <t>gonzc001</t>
  </si>
  <si>
    <t>Gonzalez, Carlos</t>
  </si>
  <si>
    <t>gonzagi01</t>
  </si>
  <si>
    <t>Gonzalez,G.</t>
  </si>
  <si>
    <t>gonzg003</t>
  </si>
  <si>
    <t>Gonzalez, Gio</t>
  </si>
  <si>
    <t>gonzama01</t>
  </si>
  <si>
    <t>Gonzalez, Marwin</t>
  </si>
  <si>
    <t>gonzami02</t>
  </si>
  <si>
    <t>Mike Gonzalez</t>
  </si>
  <si>
    <t>Gonzalez,M.</t>
  </si>
  <si>
    <t>gonzm001</t>
  </si>
  <si>
    <t>Gonzalez, Michael</t>
  </si>
  <si>
    <t>gonzami03</t>
  </si>
  <si>
    <t>Gonzalez, Miguel</t>
  </si>
  <si>
    <t>gordoal01</t>
  </si>
  <si>
    <t>Gordon,A.</t>
  </si>
  <si>
    <t>gorda001</t>
  </si>
  <si>
    <t>Gordon, Alex</t>
  </si>
  <si>
    <t>gordode01</t>
  </si>
  <si>
    <t>gordd002</t>
  </si>
  <si>
    <t>Gordon, Dee</t>
  </si>
  <si>
    <t>gorskda01</t>
  </si>
  <si>
    <t>gorzeto01</t>
  </si>
  <si>
    <t>Gorzelanny,T.</t>
  </si>
  <si>
    <t>gorzt001</t>
  </si>
  <si>
    <t>Gorzelanny, Tom</t>
  </si>
  <si>
    <t>gosean01</t>
  </si>
  <si>
    <t>Gose, Anthony</t>
  </si>
  <si>
    <t>grandcu01</t>
  </si>
  <si>
    <t>Granderson,C.</t>
  </si>
  <si>
    <t>granc001</t>
  </si>
  <si>
    <t>Granderson, Curtis</t>
  </si>
  <si>
    <t>grandya01</t>
  </si>
  <si>
    <t>Grandal, Yasmani</t>
  </si>
  <si>
    <t>grayso01</t>
  </si>
  <si>
    <t>greengr01</t>
  </si>
  <si>
    <t>Green, Grant</t>
  </si>
  <si>
    <t>greenta01</t>
  </si>
  <si>
    <t>greet005</t>
  </si>
  <si>
    <t>Green, Taylor</t>
  </si>
  <si>
    <t>greenty02</t>
  </si>
  <si>
    <t>Greene,T.</t>
  </si>
  <si>
    <t>greet004</t>
  </si>
  <si>
    <t>Greene, Tyler</t>
  </si>
  <si>
    <t>gregelu01</t>
  </si>
  <si>
    <t>Gregerson,L.</t>
  </si>
  <si>
    <t>gregl001</t>
  </si>
  <si>
    <t>Gregerson, Luke</t>
  </si>
  <si>
    <t>greggke01</t>
  </si>
  <si>
    <t>Gregg,K.</t>
  </si>
  <si>
    <t>gregk001</t>
  </si>
  <si>
    <t>Gregg, Kevin</t>
  </si>
  <si>
    <t>gregodi01</t>
  </si>
  <si>
    <t>Gregorius, Didi</t>
  </si>
  <si>
    <t>greinza01</t>
  </si>
  <si>
    <t>Greinke,Z.</t>
  </si>
  <si>
    <t>greiz001</t>
  </si>
  <si>
    <t>Greinke, Zack</t>
  </si>
  <si>
    <t>griffaj01</t>
  </si>
  <si>
    <t>Griffin,A.</t>
  </si>
  <si>
    <t>Griffin, A.J.</t>
  </si>
  <si>
    <t>grillja01</t>
  </si>
  <si>
    <t>Grilli,J.</t>
  </si>
  <si>
    <t>grilj001</t>
  </si>
  <si>
    <t>Grilli, Jason</t>
  </si>
  <si>
    <t>grimmju01</t>
  </si>
  <si>
    <t>Grimm,J.</t>
  </si>
  <si>
    <t>Grimm, Justin</t>
  </si>
  <si>
    <t>grossro01</t>
  </si>
  <si>
    <t>guerrja01</t>
  </si>
  <si>
    <t>Guerra,J.</t>
  </si>
  <si>
    <t>guerj002</t>
  </si>
  <si>
    <t>Guerra, Javy</t>
  </si>
  <si>
    <t>guerrma02</t>
  </si>
  <si>
    <t>Guerrier,M.</t>
  </si>
  <si>
    <t>guerm001</t>
  </si>
  <si>
    <t>Guerrier, Matt</t>
  </si>
  <si>
    <t>guthrje01</t>
  </si>
  <si>
    <t>Guthrie,J.</t>
  </si>
  <si>
    <t>guthj001</t>
  </si>
  <si>
    <t>Guthrie, Jeremy</t>
  </si>
  <si>
    <t>gutiefr01</t>
  </si>
  <si>
    <t>Gutierrez,F.</t>
  </si>
  <si>
    <t>gutif001</t>
  </si>
  <si>
    <t>Gutierrez, Franklin</t>
  </si>
  <si>
    <t>guyerbr01</t>
  </si>
  <si>
    <t>guyeb001</t>
  </si>
  <si>
    <t>Guyer, Brandon</t>
  </si>
  <si>
    <t>guzmaje01</t>
  </si>
  <si>
    <t>Guzman,J.</t>
  </si>
  <si>
    <t>guzmj005</t>
  </si>
  <si>
    <t>Guzman, Jesus</t>
  </si>
  <si>
    <t>gwynnto02</t>
  </si>
  <si>
    <t>Gwynn,T.</t>
  </si>
  <si>
    <t>gwynt002</t>
  </si>
  <si>
    <t>Gwynn Jr., Tony</t>
  </si>
  <si>
    <t>Tony Gwynn Jr.</t>
  </si>
  <si>
    <t>gyorkje01</t>
  </si>
  <si>
    <t>Gyorko, Jedd</t>
  </si>
  <si>
    <t>hafnetr01</t>
  </si>
  <si>
    <t>DH</t>
  </si>
  <si>
    <t>Hafner,T.</t>
  </si>
  <si>
    <t>hafnt001</t>
  </si>
  <si>
    <t>Hafner, Travis</t>
  </si>
  <si>
    <t>hagadni01</t>
  </si>
  <si>
    <t>hagan001</t>
  </si>
  <si>
    <t>Hagadone, Nick</t>
  </si>
  <si>
    <t>hairsje02</t>
  </si>
  <si>
    <t>Hairston,J.</t>
  </si>
  <si>
    <t>hairj002</t>
  </si>
  <si>
    <t>Hairston Jr., Jerry</t>
  </si>
  <si>
    <t>Jerry Hairston Jr.</t>
  </si>
  <si>
    <t>hairssc01</t>
  </si>
  <si>
    <t>Hairston,S.</t>
  </si>
  <si>
    <t>hairs001</t>
  </si>
  <si>
    <t>Hairston, Scott</t>
  </si>
  <si>
    <t>hallaro01</t>
  </si>
  <si>
    <t>Halladay,R.</t>
  </si>
  <si>
    <t>hallr001</t>
  </si>
  <si>
    <t>Halladay, Roy</t>
  </si>
  <si>
    <t>hamelco01</t>
  </si>
  <si>
    <t>Hamels,C.</t>
  </si>
  <si>
    <t>hamec001</t>
  </si>
  <si>
    <t>Hamels, Cole</t>
  </si>
  <si>
    <t>hamilbi02</t>
  </si>
  <si>
    <t>Hamilton, Billy</t>
  </si>
  <si>
    <t>hamiljo03</t>
  </si>
  <si>
    <t>Hamilton,J.</t>
  </si>
  <si>
    <t>hamij003</t>
  </si>
  <si>
    <t>Hamilton, Josh</t>
  </si>
  <si>
    <t>hammeja01</t>
  </si>
  <si>
    <t>Hammel,J.</t>
  </si>
  <si>
    <t>hammj002</t>
  </si>
  <si>
    <t>Hammel, Jason</t>
  </si>
  <si>
    <t>handbr01</t>
  </si>
  <si>
    <t>Hand,B.</t>
  </si>
  <si>
    <t>handb001</t>
  </si>
  <si>
    <t>Hand, Brad</t>
  </si>
  <si>
    <t>hanigry01</t>
  </si>
  <si>
    <t>Hanigan,R.</t>
  </si>
  <si>
    <t>hanir001</t>
  </si>
  <si>
    <t>Hanigan, Ryan</t>
  </si>
  <si>
    <t>hannaja01</t>
  </si>
  <si>
    <t>Hannahan,J.</t>
  </si>
  <si>
    <t>hannj001</t>
  </si>
  <si>
    <t>Hannahan, Jack</t>
  </si>
  <si>
    <t>hanrajo01</t>
  </si>
  <si>
    <t>Hanrahan,J.</t>
  </si>
  <si>
    <t>hanrj001</t>
  </si>
  <si>
    <t>Hanrahan, Joel</t>
  </si>
  <si>
    <t>hansoto01</t>
  </si>
  <si>
    <t>Hanson,T.</t>
  </si>
  <si>
    <t>hanst001</t>
  </si>
  <si>
    <t>Hanson, Tommy</t>
  </si>
  <si>
    <t>happja01</t>
  </si>
  <si>
    <t>Happ,J.</t>
  </si>
  <si>
    <t>happj001</t>
  </si>
  <si>
    <t>Happ, J.A.</t>
  </si>
  <si>
    <t>haranaa01</t>
  </si>
  <si>
    <t>Harang,A.</t>
  </si>
  <si>
    <t>haraa001</t>
  </si>
  <si>
    <t>Harang, Aaron</t>
  </si>
  <si>
    <t>hardyjj01</t>
  </si>
  <si>
    <t>Hardy,J.</t>
  </si>
  <si>
    <t>hardj003</t>
  </si>
  <si>
    <t>Hardy, J.J.</t>
  </si>
  <si>
    <t>harenda01</t>
  </si>
  <si>
    <t>Haren,D.</t>
  </si>
  <si>
    <t>hared001</t>
  </si>
  <si>
    <t>Haren, Dan</t>
  </si>
  <si>
    <t>harpebr03</t>
  </si>
  <si>
    <t>Harper, Bryce</t>
  </si>
  <si>
    <t>harrelu01</t>
  </si>
  <si>
    <t>Harrell,L.</t>
  </si>
  <si>
    <t>harrl002</t>
  </si>
  <si>
    <t>Harrell, Lucas</t>
  </si>
  <si>
    <t>harrijo05</t>
  </si>
  <si>
    <t>harrj002</t>
  </si>
  <si>
    <t>Harrison, Josh</t>
  </si>
  <si>
    <t>harrima01</t>
  </si>
  <si>
    <t>Harrison,M.</t>
  </si>
  <si>
    <t>harrm001</t>
  </si>
  <si>
    <t>Harrison, Matt</t>
  </si>
  <si>
    <t>hartco01</t>
  </si>
  <si>
    <t>Hart,C.</t>
  </si>
  <si>
    <t>hartc001</t>
  </si>
  <si>
    <t>Hart, Corey</t>
  </si>
  <si>
    <t>harvema01</t>
  </si>
  <si>
    <t>Harvey,M.</t>
  </si>
  <si>
    <t>Harvey, Matt</t>
  </si>
  <si>
    <t>hatchch02</t>
  </si>
  <si>
    <t>hatcc001</t>
  </si>
  <si>
    <t>Hatcher, Chris</t>
  </si>
  <si>
    <t>havenre01</t>
  </si>
  <si>
    <t>hawkila01</t>
  </si>
  <si>
    <t>Hawkins,L.</t>
  </si>
  <si>
    <t>hawkl001</t>
  </si>
  <si>
    <t>Hawkins, LaTroy</t>
  </si>
  <si>
    <t>headlch01</t>
  </si>
  <si>
    <t>Headley,C.</t>
  </si>
  <si>
    <t>headc001</t>
  </si>
  <si>
    <t>Headley, Chase</t>
  </si>
  <si>
    <t>hechaad01</t>
  </si>
  <si>
    <t>Hechavarria, Adeiny</t>
  </si>
  <si>
    <t>hefneje01</t>
  </si>
  <si>
    <t>Hefner,J.</t>
  </si>
  <si>
    <t>Hefner, Jeremy</t>
  </si>
  <si>
    <t>heisech01</t>
  </si>
  <si>
    <t>Heisey,C.</t>
  </si>
  <si>
    <t>heisc001</t>
  </si>
  <si>
    <t>Heisey, Chris</t>
  </si>
  <si>
    <t>hellije01</t>
  </si>
  <si>
    <t>Hellickson,J.</t>
  </si>
  <si>
    <t>hellj001</t>
  </si>
  <si>
    <t>Hellickson, Jeremy</t>
  </si>
  <si>
    <t>heltoto01</t>
  </si>
  <si>
    <t>Helton,T.</t>
  </si>
  <si>
    <t>heltt001</t>
  </si>
  <si>
    <t>Helton, Todd</t>
  </si>
  <si>
    <t>hendeji01</t>
  </si>
  <si>
    <t>Henderson,J.</t>
  </si>
  <si>
    <t>Henderson, Jim</t>
  </si>
  <si>
    <t>hendrli01</t>
  </si>
  <si>
    <t>Hendriks,L.</t>
  </si>
  <si>
    <t>hendl001</t>
  </si>
  <si>
    <t>Hendriks, Liam</t>
  </si>
  <si>
    <t>hernada01</t>
  </si>
  <si>
    <t>Hernandez,D.</t>
  </si>
  <si>
    <t>hernd002</t>
  </si>
  <si>
    <t>Hernandez, David</t>
  </si>
  <si>
    <t>hernafe02</t>
  </si>
  <si>
    <t>Hernandez,F.</t>
  </si>
  <si>
    <t>hernf002</t>
  </si>
  <si>
    <t>Hernandez, Felix</t>
  </si>
  <si>
    <t>hernago01</t>
  </si>
  <si>
    <t>Hernandez, Gorkys</t>
  </si>
  <si>
    <t>hernalu01</t>
  </si>
  <si>
    <t>Luis A. Hernandez</t>
  </si>
  <si>
    <t>Hernandez,Lu.</t>
  </si>
  <si>
    <t>hernl004</t>
  </si>
  <si>
    <t>Hernandez, Luis</t>
  </si>
  <si>
    <t>hernara02</t>
  </si>
  <si>
    <t>Hernandez,R.</t>
  </si>
  <si>
    <t>hernr002</t>
  </si>
  <si>
    <t>Hernandez, Ramon</t>
  </si>
  <si>
    <t>herrejo03</t>
  </si>
  <si>
    <t>Herrera,J.</t>
  </si>
  <si>
    <t>herrj002</t>
  </si>
  <si>
    <t>Herrera, Jonathan</t>
  </si>
  <si>
    <t>herreke01</t>
  </si>
  <si>
    <t>herrk001</t>
  </si>
  <si>
    <t>Herrera, Kelvin</t>
  </si>
  <si>
    <t>herrmch01</t>
  </si>
  <si>
    <t>hestejo01</t>
  </si>
  <si>
    <t>Hester,J.</t>
  </si>
  <si>
    <t>hestj001</t>
  </si>
  <si>
    <t>Hester, John</t>
  </si>
  <si>
    <t>heywaja01</t>
  </si>
  <si>
    <t>heywj001</t>
  </si>
  <si>
    <t>Heyward, Jason</t>
  </si>
  <si>
    <t>hicksaa01</t>
  </si>
  <si>
    <t>hicksbr01</t>
  </si>
  <si>
    <t>hickb002</t>
  </si>
  <si>
    <t>Hicks, Brandon</t>
  </si>
  <si>
    <t>hillaa01</t>
  </si>
  <si>
    <t>Hill,A.</t>
  </si>
  <si>
    <t>hilla001</t>
  </si>
  <si>
    <t>Hill, Aaron</t>
  </si>
  <si>
    <t>hillsh01</t>
  </si>
  <si>
    <t>Hill, Shawn</t>
  </si>
  <si>
    <t>hillst01</t>
  </si>
  <si>
    <t>Steve Hill</t>
  </si>
  <si>
    <t>hills004</t>
  </si>
  <si>
    <t>Hill, Steven</t>
  </si>
  <si>
    <t>hinsker01</t>
  </si>
  <si>
    <t>Hinske,E.</t>
  </si>
  <si>
    <t>hinse001</t>
  </si>
  <si>
    <t>Hinske, Eric</t>
  </si>
  <si>
    <t>hochelu01</t>
  </si>
  <si>
    <t>Hochevar,L.</t>
  </si>
  <si>
    <t>hochl001</t>
  </si>
  <si>
    <t>Hochevar, Luke</t>
  </si>
  <si>
    <t>hoeslj01</t>
  </si>
  <si>
    <t>Hoes, L.J.</t>
  </si>
  <si>
    <t>holadbr01</t>
  </si>
  <si>
    <t>Holaday, Bryan</t>
  </si>
  <si>
    <t>hollade01</t>
  </si>
  <si>
    <t>Holland,D.</t>
  </si>
  <si>
    <t>holld003</t>
  </si>
  <si>
    <t>Holland, Derek</t>
  </si>
  <si>
    <t>hollagr01</t>
  </si>
  <si>
    <t>Holland,G.</t>
  </si>
  <si>
    <t>hollg001</t>
  </si>
  <si>
    <t>Holland, Greg</t>
  </si>
  <si>
    <t>hollima01</t>
  </si>
  <si>
    <t>Holliday,M.</t>
  </si>
  <si>
    <t>hollm001</t>
  </si>
  <si>
    <t>Holliday, Matt</t>
  </si>
  <si>
    <t>holtbr01</t>
  </si>
  <si>
    <t>hoovejj01</t>
  </si>
  <si>
    <t>Hoover, J.J.</t>
  </si>
  <si>
    <t>horstje01</t>
  </si>
  <si>
    <t>horsj001</t>
  </si>
  <si>
    <t>Horst, Jeremy</t>
  </si>
  <si>
    <t>hosmeer01</t>
  </si>
  <si>
    <t>hosme001</t>
  </si>
  <si>
    <t>Hosmer, Eric</t>
  </si>
  <si>
    <t>howarry01</t>
  </si>
  <si>
    <t>Howard,R.</t>
  </si>
  <si>
    <t>howar001</t>
  </si>
  <si>
    <t>Howard, Ryan</t>
  </si>
  <si>
    <t>howeljp01</t>
  </si>
  <si>
    <t>Howell,J.</t>
  </si>
  <si>
    <t>howej003</t>
  </si>
  <si>
    <t>Howell, J.P.</t>
  </si>
  <si>
    <t>hudsoda01</t>
  </si>
  <si>
    <t>Hudson,D.</t>
  </si>
  <si>
    <t>hudsd001</t>
  </si>
  <si>
    <t>Hudson, Daniel</t>
  </si>
  <si>
    <t>hudsoti01</t>
  </si>
  <si>
    <t>Hudson,T.</t>
  </si>
  <si>
    <t>hudst001</t>
  </si>
  <si>
    <t>Hudson, Tim</t>
  </si>
  <si>
    <t>huffda01</t>
  </si>
  <si>
    <t>Huff,D.</t>
  </si>
  <si>
    <t>huffd001</t>
  </si>
  <si>
    <t>Huff, David</t>
  </si>
  <si>
    <t>hugheja02</t>
  </si>
  <si>
    <t>hughj001</t>
  </si>
  <si>
    <t>Hughes, Jared</t>
  </si>
  <si>
    <t>hughelu01</t>
  </si>
  <si>
    <t>Hughes,L.</t>
  </si>
  <si>
    <t>hughl001</t>
  </si>
  <si>
    <t>Hughes, Luke</t>
  </si>
  <si>
    <t>hugheph01</t>
  </si>
  <si>
    <t>Hughes,P.</t>
  </si>
  <si>
    <t>hughp001</t>
  </si>
  <si>
    <t>Hughes, Phil</t>
  </si>
  <si>
    <t>hultzda01</t>
  </si>
  <si>
    <t>Hultzen, Danny</t>
  </si>
  <si>
    <t>humbeph01</t>
  </si>
  <si>
    <t>Humber,P.</t>
  </si>
  <si>
    <t>humbp001</t>
  </si>
  <si>
    <t>Humber, Philip</t>
  </si>
  <si>
    <t>hundlni01</t>
  </si>
  <si>
    <t>Hundley,N.</t>
  </si>
  <si>
    <t>hundn001</t>
  </si>
  <si>
    <t>Hundley, Nick</t>
  </si>
  <si>
    <t>hunteto01</t>
  </si>
  <si>
    <t>huntt001</t>
  </si>
  <si>
    <t>Hunter, Torii</t>
  </si>
  <si>
    <t>hunteto02</t>
  </si>
  <si>
    <t>Hunter,T.</t>
  </si>
  <si>
    <t>huntt002</t>
  </si>
  <si>
    <t>Hunter, Tommy</t>
  </si>
  <si>
    <t>hutchdr01</t>
  </si>
  <si>
    <t>Hutchison,D.</t>
  </si>
  <si>
    <t>Hutchison, Drew</t>
  </si>
  <si>
    <t>iannech01</t>
  </si>
  <si>
    <t>Iannetta,C.</t>
  </si>
  <si>
    <t>iannc001</t>
  </si>
  <si>
    <t>Iannetta, Chris</t>
  </si>
  <si>
    <t>ibanera01</t>
  </si>
  <si>
    <t>Ibanez,R.</t>
  </si>
  <si>
    <t>ibanr001</t>
  </si>
  <si>
    <t>Ibanez, Raul</t>
  </si>
  <si>
    <t>igarary01</t>
  </si>
  <si>
    <t>igarr001</t>
  </si>
  <si>
    <t>Igarashi, Ryota</t>
  </si>
  <si>
    <t>iglesjo01</t>
  </si>
  <si>
    <t>Iglesias,J.</t>
  </si>
  <si>
    <t>iglej001</t>
  </si>
  <si>
    <t>Iglesias, Jose</t>
  </si>
  <si>
    <t>inciaen01</t>
  </si>
  <si>
    <t>infanom01</t>
  </si>
  <si>
    <t>Infante,O.</t>
  </si>
  <si>
    <t>infao001</t>
  </si>
  <si>
    <t>Infante, Omar</t>
  </si>
  <si>
    <t>ingebr01</t>
  </si>
  <si>
    <t>Inge,B.</t>
  </si>
  <si>
    <t>ingeb001</t>
  </si>
  <si>
    <t>Inge, Brandon</t>
  </si>
  <si>
    <t>ishiktr01</t>
  </si>
  <si>
    <t>Ishikawa,T.</t>
  </si>
  <si>
    <t>ishit001</t>
  </si>
  <si>
    <t>Ishikawa, Travis</t>
  </si>
  <si>
    <t>isrinja01</t>
  </si>
  <si>
    <t>Isringhausen,J</t>
  </si>
  <si>
    <t>isrij001</t>
  </si>
  <si>
    <t>Isringhausen, Jason</t>
  </si>
  <si>
    <t>iwakuhi01</t>
  </si>
  <si>
    <t>Iwakuma,H.</t>
  </si>
  <si>
    <t>Iwakuma, Hisashi</t>
  </si>
  <si>
    <t>izturma01</t>
  </si>
  <si>
    <t>Izturis,M.</t>
  </si>
  <si>
    <t>iztum001</t>
  </si>
  <si>
    <t>Izturis, Maicer</t>
  </si>
  <si>
    <t>jacksau01</t>
  </si>
  <si>
    <t>Jackson,A.</t>
  </si>
  <si>
    <t>jacka001</t>
  </si>
  <si>
    <t>Jackson, Austin</t>
  </si>
  <si>
    <t>jacksbr01</t>
  </si>
  <si>
    <t>Jackson, Brett</t>
  </si>
  <si>
    <t>jacksed01</t>
  </si>
  <si>
    <t>Jackson,E.</t>
  </si>
  <si>
    <t>jacke001</t>
  </si>
  <si>
    <t>Jackson, Edwin</t>
  </si>
  <si>
    <t>jacksry02</t>
  </si>
  <si>
    <t>Jackson, Ryan</t>
  </si>
  <si>
    <t>jacobmi02</t>
  </si>
  <si>
    <t>Jacobs,M.</t>
  </si>
  <si>
    <t>jacom001</t>
  </si>
  <si>
    <t>Jacobs, Mike</t>
  </si>
  <si>
    <t>janispa01</t>
  </si>
  <si>
    <t>Janish,P.</t>
  </si>
  <si>
    <t>janip001</t>
  </si>
  <si>
    <t>Janish, Paul</t>
  </si>
  <si>
    <t>janseke01</t>
  </si>
  <si>
    <t>Jansen,K.</t>
  </si>
  <si>
    <t>jansk001</t>
  </si>
  <si>
    <t>Jansen, Kenley</t>
  </si>
  <si>
    <t>janssca01</t>
  </si>
  <si>
    <t>Janssen,C.</t>
  </si>
  <si>
    <t>jansc001</t>
  </si>
  <si>
    <t>Janssen, Casey</t>
  </si>
  <si>
    <t>jasojo01</t>
  </si>
  <si>
    <t>Jaso,J.</t>
  </si>
  <si>
    <t>jasoj001</t>
  </si>
  <si>
    <t>Jaso, John</t>
  </si>
  <si>
    <t>jayjo02</t>
  </si>
  <si>
    <t>Jay,J.</t>
  </si>
  <si>
    <t>jay-j001</t>
  </si>
  <si>
    <t>Jay, Jon</t>
  </si>
  <si>
    <t>jenkich01</t>
  </si>
  <si>
    <t>RP</t>
  </si>
  <si>
    <t>Jenkins,C.</t>
  </si>
  <si>
    <t>Jenkins, Chad</t>
  </si>
  <si>
    <t>jennida01</t>
  </si>
  <si>
    <t>Jennings, Dan</t>
  </si>
  <si>
    <t>jennide01</t>
  </si>
  <si>
    <t>Jennings,D.</t>
  </si>
  <si>
    <t>jennd002</t>
  </si>
  <si>
    <t>Jennings, Desmond</t>
  </si>
  <si>
    <t>jepseke01</t>
  </si>
  <si>
    <t>Jepsen,K.</t>
  </si>
  <si>
    <t>jepsk001</t>
  </si>
  <si>
    <t>Jepsen, Kevin</t>
  </si>
  <si>
    <t>jeterde01</t>
  </si>
  <si>
    <t>Jeter,D.</t>
  </si>
  <si>
    <t>jeted001</t>
  </si>
  <si>
    <t>Jeter, Derek</t>
  </si>
  <si>
    <t>jimena.01</t>
  </si>
  <si>
    <t>jimenub01</t>
  </si>
  <si>
    <t>Jimenez,U.</t>
  </si>
  <si>
    <t>jimeu001</t>
  </si>
  <si>
    <t>Jimenez, Ubaldo</t>
  </si>
  <si>
    <t>johnsch05</t>
  </si>
  <si>
    <t>Johnson,C.</t>
  </si>
  <si>
    <t>johnc003</t>
  </si>
  <si>
    <t>Johnson, Chris</t>
  </si>
  <si>
    <t>johnsda06</t>
  </si>
  <si>
    <t>johnd004</t>
  </si>
  <si>
    <t>Johnson, Dan</t>
  </si>
  <si>
    <t>johnsel02</t>
  </si>
  <si>
    <t>Johnson,E.</t>
  </si>
  <si>
    <t>johne002</t>
  </si>
  <si>
    <t>Johnson, Elliot</t>
  </si>
  <si>
    <t>johnsji04</t>
  </si>
  <si>
    <t>Johnson,J.</t>
  </si>
  <si>
    <t>johnj010</t>
  </si>
  <si>
    <t>Johnson, Jim</t>
  </si>
  <si>
    <t>johnsjo09</t>
  </si>
  <si>
    <t>Johnson,Jo.</t>
  </si>
  <si>
    <t>johnj009</t>
  </si>
  <si>
    <t>Johnson, Josh</t>
  </si>
  <si>
    <t>johnske05</t>
  </si>
  <si>
    <t>Johnson,K.</t>
  </si>
  <si>
    <t>johnk003</t>
  </si>
  <si>
    <t>Johnson, Kelly</t>
  </si>
  <si>
    <t>johnsre02</t>
  </si>
  <si>
    <t>Johnson,R.</t>
  </si>
  <si>
    <t>johnr008</t>
  </si>
  <si>
    <t>Johnson, Reed</t>
  </si>
  <si>
    <t>johnsro07</t>
  </si>
  <si>
    <t>johnr009</t>
  </si>
  <si>
    <t>Johnson, Rob</t>
  </si>
  <si>
    <t>johnsst02</t>
  </si>
  <si>
    <t>Johnson,S.</t>
  </si>
  <si>
    <t>Johnson, Steve</t>
  </si>
  <si>
    <t>jonesad01</t>
  </si>
  <si>
    <t>Jones,A.</t>
  </si>
  <si>
    <t>jonea003</t>
  </si>
  <si>
    <t>Jones, Adam</t>
  </si>
  <si>
    <t>jonesga02</t>
  </si>
  <si>
    <t>Jones,G.</t>
  </si>
  <si>
    <t>joneg002</t>
  </si>
  <si>
    <t>Jones, Garrett</t>
  </si>
  <si>
    <t>jonesna01</t>
  </si>
  <si>
    <t>Jones,N.</t>
  </si>
  <si>
    <t>Jones, Nate</t>
  </si>
  <si>
    <t>josepco01</t>
  </si>
  <si>
    <t>joycema01</t>
  </si>
  <si>
    <t>Joyce,M.</t>
  </si>
  <si>
    <t>joycm001</t>
  </si>
  <si>
    <t>Joyce, Matt</t>
  </si>
  <si>
    <t>jurrjja01</t>
  </si>
  <si>
    <t>Jurrjens,J.</t>
  </si>
  <si>
    <t>jurrj001</t>
  </si>
  <si>
    <t>Jurrjens, Jair</t>
  </si>
  <si>
    <t>kaaihki01</t>
  </si>
  <si>
    <t>Ka'aihue,K.</t>
  </si>
  <si>
    <t>kaaik001</t>
  </si>
  <si>
    <t>Ka'aihue, Kila</t>
  </si>
  <si>
    <t>kalisry01</t>
  </si>
  <si>
    <t>kalir001</t>
  </si>
  <si>
    <t>Kalish, Ryan</t>
  </si>
  <si>
    <t>karstje01</t>
  </si>
  <si>
    <t>Karstens,J.</t>
  </si>
  <si>
    <t>karsj001</t>
  </si>
  <si>
    <t>Karstens, Jeff</t>
  </si>
  <si>
    <t>kawasmu01</t>
  </si>
  <si>
    <t>kearnau01</t>
  </si>
  <si>
    <t>Kearns,A.</t>
  </si>
  <si>
    <t>keara001</t>
  </si>
  <si>
    <t>Kearns, Austin</t>
  </si>
  <si>
    <t>kellesh01</t>
  </si>
  <si>
    <t>Kelley,S.</t>
  </si>
  <si>
    <t>kells001</t>
  </si>
  <si>
    <t>Kelley, Shawn</t>
  </si>
  <si>
    <t>kellyca01</t>
  </si>
  <si>
    <t>Kelly,C.</t>
  </si>
  <si>
    <t>Kelly, Casey</t>
  </si>
  <si>
    <t>kellyjo05</t>
  </si>
  <si>
    <t>Kelly,J.</t>
  </si>
  <si>
    <t>Kelly, Joe</t>
  </si>
  <si>
    <t>kempma01</t>
  </si>
  <si>
    <t>Kemp,M.</t>
  </si>
  <si>
    <t>kempm001</t>
  </si>
  <si>
    <t>Kemp, Matt</t>
  </si>
  <si>
    <t>kendrho01</t>
  </si>
  <si>
    <t>Howard Kendrick</t>
  </si>
  <si>
    <t>Kendrick,H.</t>
  </si>
  <si>
    <t>kendh001</t>
  </si>
  <si>
    <t>Kendrick, Howie</t>
  </si>
  <si>
    <t>kendrky01</t>
  </si>
  <si>
    <t>Kendrick,K.</t>
  </si>
  <si>
    <t>kendk001</t>
  </si>
  <si>
    <t>Kendrick, Kyle</t>
  </si>
  <si>
    <t>kenneia01</t>
  </si>
  <si>
    <t>Kennedy,I.</t>
  </si>
  <si>
    <t>kenni001</t>
  </si>
  <si>
    <t>Kennedy, Ian</t>
  </si>
  <si>
    <t>keppije01</t>
  </si>
  <si>
    <t>Keppinger,J.</t>
  </si>
  <si>
    <t>keppj001</t>
  </si>
  <si>
    <t>Keppinger, Jeff</t>
  </si>
  <si>
    <t>kershcl01</t>
  </si>
  <si>
    <t>Kershaw,C.</t>
  </si>
  <si>
    <t>kersc001</t>
  </si>
  <si>
    <t>Kershaw, Clayton</t>
  </si>
  <si>
    <t>keuchda01</t>
  </si>
  <si>
    <t>Keuchel,D.</t>
  </si>
  <si>
    <t>Keuchel, Dallas</t>
  </si>
  <si>
    <t>kimbrcr01</t>
  </si>
  <si>
    <t>kimbc001</t>
  </si>
  <si>
    <t>Kimbrel, Craig</t>
  </si>
  <si>
    <t>kinnejo01</t>
  </si>
  <si>
    <t>Kinney,J.</t>
  </si>
  <si>
    <t>kinnj001</t>
  </si>
  <si>
    <t>Kinney, Josh</t>
  </si>
  <si>
    <t>kinslia01</t>
  </si>
  <si>
    <t>Kinsler,I.</t>
  </si>
  <si>
    <t>kinsi001</t>
  </si>
  <si>
    <t>Kinsler, Ian</t>
  </si>
  <si>
    <t>kintzbr01</t>
  </si>
  <si>
    <t>kintb001</t>
  </si>
  <si>
    <t>Kintzler, Brandon</t>
  </si>
  <si>
    <t>kipnija01</t>
  </si>
  <si>
    <t>kipnj001</t>
  </si>
  <si>
    <t>Kipnis, Jason</t>
  </si>
  <si>
    <t>kirkmmi01</t>
  </si>
  <si>
    <t>Kirkman,M.</t>
  </si>
  <si>
    <t>kirkm001</t>
  </si>
  <si>
    <t>Kirkman, Michael</t>
  </si>
  <si>
    <t>klubeco01</t>
  </si>
  <si>
    <t>Kluber,C.</t>
  </si>
  <si>
    <t>klubc001</t>
  </si>
  <si>
    <t>Kluber, Corey</t>
  </si>
  <si>
    <t>koehlto01</t>
  </si>
  <si>
    <t>Koehler,T.</t>
  </si>
  <si>
    <t>Koehler, Tom</t>
  </si>
  <si>
    <t>konerpa01</t>
  </si>
  <si>
    <t>Konerko,P.</t>
  </si>
  <si>
    <t>konep001</t>
  </si>
  <si>
    <t>Konerko, Paul</t>
  </si>
  <si>
    <t>kontoge01</t>
  </si>
  <si>
    <t>kontg001</t>
  </si>
  <si>
    <t>Kontos, George</t>
  </si>
  <si>
    <t>korecbo01</t>
  </si>
  <si>
    <t>Korecky,B.</t>
  </si>
  <si>
    <t>koreb001</t>
  </si>
  <si>
    <t>Korecky, Bobby</t>
  </si>
  <si>
    <t>kotchca01</t>
  </si>
  <si>
    <t>Kotchman,C.</t>
  </si>
  <si>
    <t>kotcc001</t>
  </si>
  <si>
    <t>Kotchman, Casey</t>
  </si>
  <si>
    <t>kotsama01</t>
  </si>
  <si>
    <t>Kotsay,M.</t>
  </si>
  <si>
    <t>kotsm001</t>
  </si>
  <si>
    <t>Kotsay, Mark</t>
  </si>
  <si>
    <t>kottage01</t>
  </si>
  <si>
    <t>Kottaras,G.</t>
  </si>
  <si>
    <t>kottg001</t>
  </si>
  <si>
    <t>Kottaras, George</t>
  </si>
  <si>
    <t>kozmape01</t>
  </si>
  <si>
    <t>kozmp001</t>
  </si>
  <si>
    <t>Kozma, Pete</t>
  </si>
  <si>
    <t>kratzer01</t>
  </si>
  <si>
    <t>krate001</t>
  </si>
  <si>
    <t>Kratz, Erik</t>
  </si>
  <si>
    <t>kubelja01</t>
  </si>
  <si>
    <t>Kubel,J.</t>
  </si>
  <si>
    <t>kubej002</t>
  </si>
  <si>
    <t>Kubel, Jason</t>
  </si>
  <si>
    <t>kurodhi01</t>
  </si>
  <si>
    <t>Kuroda,H.</t>
  </si>
  <si>
    <t>kuroh001</t>
  </si>
  <si>
    <t>Kuroda, Hiroki</t>
  </si>
  <si>
    <t>lackejo01</t>
  </si>
  <si>
    <t>Lackey,J.</t>
  </si>
  <si>
    <t>lackj001</t>
  </si>
  <si>
    <t>Lackey, John</t>
  </si>
  <si>
    <t>laffeaa01</t>
  </si>
  <si>
    <t>Laffey,A.</t>
  </si>
  <si>
    <t>laffa001</t>
  </si>
  <si>
    <t>Laffey, Aaron</t>
  </si>
  <si>
    <t>lagarju01</t>
  </si>
  <si>
    <t>lahaibr01</t>
  </si>
  <si>
    <t>LaHair,B.</t>
  </si>
  <si>
    <t>lahab001</t>
  </si>
  <si>
    <t>LaHair, Bryan</t>
  </si>
  <si>
    <t>lairdbr01</t>
  </si>
  <si>
    <t>lairb001</t>
  </si>
  <si>
    <t>Laird, Brandon</t>
  </si>
  <si>
    <t>lairdge01</t>
  </si>
  <si>
    <t>Laird,G.</t>
  </si>
  <si>
    <t>lairg001</t>
  </si>
  <si>
    <t>Laird, Gerald</t>
  </si>
  <si>
    <t>lallibl01</t>
  </si>
  <si>
    <t>Lalli, Blake</t>
  </si>
  <si>
    <t>langery01</t>
  </si>
  <si>
    <t>Langerhans,R.</t>
  </si>
  <si>
    <t>langr002</t>
  </si>
  <si>
    <t>Langerhans, Ryan</t>
  </si>
  <si>
    <t>lannajo01</t>
  </si>
  <si>
    <t>Lannan,J.</t>
  </si>
  <si>
    <t>lannj001</t>
  </si>
  <si>
    <t>Lannan, John</t>
  </si>
  <si>
    <t>larocad01</t>
  </si>
  <si>
    <t>LaRoche,A.</t>
  </si>
  <si>
    <t>laroa001</t>
  </si>
  <si>
    <t>LaRoche, Adam</t>
  </si>
  <si>
    <t>latosma01</t>
  </si>
  <si>
    <t>Latos,M.</t>
  </si>
  <si>
    <t>latom001</t>
  </si>
  <si>
    <t>Latos, Mat</t>
  </si>
  <si>
    <t>lavarry01</t>
  </si>
  <si>
    <t>lavar001</t>
  </si>
  <si>
    <t>Lavarnway, Ryan</t>
  </si>
  <si>
    <t>lawribr01</t>
  </si>
  <si>
    <t>lawrb002</t>
  </si>
  <si>
    <t>Lawrie, Brett</t>
  </si>
  <si>
    <t>leagubr01</t>
  </si>
  <si>
    <t>League,B.</t>
  </si>
  <si>
    <t>leagb001</t>
  </si>
  <si>
    <t>League, Brandon</t>
  </si>
  <si>
    <t>leakemi01</t>
  </si>
  <si>
    <t>Leake,M.</t>
  </si>
  <si>
    <t>leakm001</t>
  </si>
  <si>
    <t>Leake, Mike</t>
  </si>
  <si>
    <t>leblawa01</t>
  </si>
  <si>
    <t>LeBlanc,W.</t>
  </si>
  <si>
    <t>leblw001</t>
  </si>
  <si>
    <t>LeBlanc, Wade</t>
  </si>
  <si>
    <t>lecursa01</t>
  </si>
  <si>
    <t>Lecure,S.</t>
  </si>
  <si>
    <t>lecus001</t>
  </si>
  <si>
    <t>LeCure, Sam</t>
  </si>
  <si>
    <t>leeca01</t>
  </si>
  <si>
    <t>Lee,C.</t>
  </si>
  <si>
    <t>lee-c001</t>
  </si>
  <si>
    <t>Lee, Carlos</t>
  </si>
  <si>
    <t>leecl02</t>
  </si>
  <si>
    <t>lee-c003</t>
  </si>
  <si>
    <t>Lee, Cliff</t>
  </si>
  <si>
    <t>lemahdj01</t>
  </si>
  <si>
    <t>LeMahieu, DJ</t>
  </si>
  <si>
    <t>leonsa01</t>
  </si>
  <si>
    <t>Leon, Sandy</t>
  </si>
  <si>
    <t>lerouch01</t>
  </si>
  <si>
    <t>Leroux,C.</t>
  </si>
  <si>
    <t>leroc001</t>
  </si>
  <si>
    <t>Leroux, Chris</t>
  </si>
  <si>
    <t>lestejo01</t>
  </si>
  <si>
    <t>Lester,J.</t>
  </si>
  <si>
    <t>lestj001</t>
  </si>
  <si>
    <t>Lester, Jon</t>
  </si>
  <si>
    <t>lewisco01</t>
  </si>
  <si>
    <t>Lewis,C.</t>
  </si>
  <si>
    <t>lewic001</t>
  </si>
  <si>
    <t>Lewis, Colby</t>
  </si>
  <si>
    <t>lewisfr02</t>
  </si>
  <si>
    <t>Lewis,F.</t>
  </si>
  <si>
    <t>lewif001</t>
  </si>
  <si>
    <t>Lewis, Fred</t>
  </si>
  <si>
    <t>liddial01</t>
  </si>
  <si>
    <t>lidda001</t>
  </si>
  <si>
    <t>Liddi, Alex</t>
  </si>
  <si>
    <t>lillyte01</t>
  </si>
  <si>
    <t>Lilly,T.</t>
  </si>
  <si>
    <t>lillt001</t>
  </si>
  <si>
    <t>Lilly, Ted</t>
  </si>
  <si>
    <t>linceti01</t>
  </si>
  <si>
    <t>Lincecum,T.</t>
  </si>
  <si>
    <t>linct001</t>
  </si>
  <si>
    <t>Lincecum, Tim</t>
  </si>
  <si>
    <t>lincobr01</t>
  </si>
  <si>
    <t>Lincoln,B.</t>
  </si>
  <si>
    <t>lincb001</t>
  </si>
  <si>
    <t>Lincoln, Brad</t>
  </si>
  <si>
    <t>lindad01</t>
  </si>
  <si>
    <t>Lind,A.</t>
  </si>
  <si>
    <t>linda001</t>
  </si>
  <si>
    <t>Lind, Adam</t>
  </si>
  <si>
    <t>lindbjo01</t>
  </si>
  <si>
    <t>lindj004</t>
  </si>
  <si>
    <t>Lindblom, Josh</t>
  </si>
  <si>
    <t>lindsma01</t>
  </si>
  <si>
    <t>CWS</t>
  </si>
  <si>
    <t>Lindstrom,M.</t>
  </si>
  <si>
    <t>lindm001</t>
  </si>
  <si>
    <t>Lindstrom, Matt</t>
  </si>
  <si>
    <t>liriafr01</t>
  </si>
  <si>
    <t>Liriano,F.</t>
  </si>
  <si>
    <t>lirif001</t>
  </si>
  <si>
    <t>Liriano, Francisco</t>
  </si>
  <si>
    <t>lobatjo01</t>
  </si>
  <si>
    <t>Lobaton,J.</t>
  </si>
  <si>
    <t>lobaj001</t>
  </si>
  <si>
    <t>Lobaton, Jose</t>
  </si>
  <si>
    <t>lockeje01</t>
  </si>
  <si>
    <t>Locke,J.</t>
  </si>
  <si>
    <t>lockj001</t>
  </si>
  <si>
    <t>Locke, Jeff</t>
  </si>
  <si>
    <t>loeka01</t>
  </si>
  <si>
    <t>Loe,K.</t>
  </si>
  <si>
    <t>loe-k001</t>
  </si>
  <si>
    <t>Loe, Kameron</t>
  </si>
  <si>
    <t>loganbo02</t>
  </si>
  <si>
    <t>Logan,B.</t>
  </si>
  <si>
    <t>logab001</t>
  </si>
  <si>
    <t>Logan, Boone</t>
  </si>
  <si>
    <t>lohseky01</t>
  </si>
  <si>
    <t>Lohse,K.</t>
  </si>
  <si>
    <t>lohsk001</t>
  </si>
  <si>
    <t>Lohse, Kyle</t>
  </si>
  <si>
    <t>lombast02</t>
  </si>
  <si>
    <t>Stephen Lombardozzi</t>
  </si>
  <si>
    <t>lombs002</t>
  </si>
  <si>
    <t>Lombardozzi, Steve</t>
  </si>
  <si>
    <t>loneyja01</t>
  </si>
  <si>
    <t>Loney,J.</t>
  </si>
  <si>
    <t>lonej001</t>
  </si>
  <si>
    <t>Loney, James</t>
  </si>
  <si>
    <t>longoev01</t>
  </si>
  <si>
    <t>Longoria,E.</t>
  </si>
  <si>
    <t>longe001</t>
  </si>
  <si>
    <t>Longoria, Evan</t>
  </si>
  <si>
    <t>lopezja02</t>
  </si>
  <si>
    <t>Lopez,J.</t>
  </si>
  <si>
    <t>lopej002</t>
  </si>
  <si>
    <t>Lopez, Javier</t>
  </si>
  <si>
    <t>lopezjo01</t>
  </si>
  <si>
    <t>lopej003</t>
  </si>
  <si>
    <t>Lopez, Jose</t>
  </si>
  <si>
    <t>lopezwi01</t>
  </si>
  <si>
    <t>Lopez,W.</t>
  </si>
  <si>
    <t>lopew001</t>
  </si>
  <si>
    <t>Lopez, Wilton</t>
  </si>
  <si>
    <t>loughda01</t>
  </si>
  <si>
    <t>Lough, David</t>
  </si>
  <si>
    <t>loupaa01</t>
  </si>
  <si>
    <t>Loup,A.</t>
  </si>
  <si>
    <t>Loup, Aaron</t>
  </si>
  <si>
    <t>lowede01</t>
  </si>
  <si>
    <t>Lowe,D.</t>
  </si>
  <si>
    <t>lowed001</t>
  </si>
  <si>
    <t>Lowe, Derek</t>
  </si>
  <si>
    <t>lowema01</t>
  </si>
  <si>
    <t>Lowe,M.</t>
  </si>
  <si>
    <t>lowem002</t>
  </si>
  <si>
    <t>Lowe, Mark</t>
  </si>
  <si>
    <t>lowrije01</t>
  </si>
  <si>
    <t>Lowrie,J.</t>
  </si>
  <si>
    <t>lowrj001</t>
  </si>
  <si>
    <t>Lowrie, Jed</t>
  </si>
  <si>
    <t>lucrojo01</t>
  </si>
  <si>
    <t>LuCroy,J.</t>
  </si>
  <si>
    <t>lucrj001</t>
  </si>
  <si>
    <t>Lucroy, Jonathan</t>
  </si>
  <si>
    <t>ludwiry01</t>
  </si>
  <si>
    <t>Ludwick,R.</t>
  </si>
  <si>
    <t>ludwr001</t>
  </si>
  <si>
    <t>Ludwick, Ryan</t>
  </si>
  <si>
    <t>luebkco01</t>
  </si>
  <si>
    <t>Luebke,C.</t>
  </si>
  <si>
    <t>luebc001</t>
  </si>
  <si>
    <t>Luebke, Cory</t>
  </si>
  <si>
    <t>luetglu01</t>
  </si>
  <si>
    <t>Luetge,L.</t>
  </si>
  <si>
    <t>Luetge, Lucas</t>
  </si>
  <si>
    <t>lutzdo01</t>
  </si>
  <si>
    <t>lutzza01</t>
  </si>
  <si>
    <t>Lutz, Zach</t>
  </si>
  <si>
    <t>lylesjo01</t>
  </si>
  <si>
    <t>Lyles,J.</t>
  </si>
  <si>
    <t>lylej001</t>
  </si>
  <si>
    <t>Lyles, Jordan</t>
  </si>
  <si>
    <t>lynnla01</t>
  </si>
  <si>
    <t>Lynn,L.</t>
  </si>
  <si>
    <t>lynnl001</t>
  </si>
  <si>
    <t>Lynn, Lance</t>
  </si>
  <si>
    <t>lyonbr01</t>
  </si>
  <si>
    <t>Lyon,B.</t>
  </si>
  <si>
    <t>lyonb003</t>
  </si>
  <si>
    <t>Lyon, Brandon</t>
  </si>
  <si>
    <t>machama01</t>
  </si>
  <si>
    <t>Machado, Manny</t>
  </si>
  <si>
    <t>madsory01</t>
  </si>
  <si>
    <t>Madson,R.</t>
  </si>
  <si>
    <t>madsr001</t>
  </si>
  <si>
    <t>Madson, Ryan</t>
  </si>
  <si>
    <t>maholpa01</t>
  </si>
  <si>
    <t>Maholm,P.</t>
  </si>
  <si>
    <t>mahop002</t>
  </si>
  <si>
    <t>Maholm, Paul</t>
  </si>
  <si>
    <t>maiermi01</t>
  </si>
  <si>
    <t>Maier,M.</t>
  </si>
  <si>
    <t>maiem001</t>
  </si>
  <si>
    <t>Maier, Mitch</t>
  </si>
  <si>
    <t>mainejo01</t>
  </si>
  <si>
    <t>mainesc01</t>
  </si>
  <si>
    <t>mains001</t>
  </si>
  <si>
    <t>Maine, Scott</t>
  </si>
  <si>
    <t>maldoma01</t>
  </si>
  <si>
    <t>maldm001</t>
  </si>
  <si>
    <t>Maldonado, Martin</t>
  </si>
  <si>
    <t>marcush01</t>
  </si>
  <si>
    <t>Marcum,S.</t>
  </si>
  <si>
    <t>marcs001</t>
  </si>
  <si>
    <t>Marcum, Shaun</t>
  </si>
  <si>
    <t>marisja01</t>
  </si>
  <si>
    <t>Marisnick, Jake</t>
  </si>
  <si>
    <t>markani01</t>
  </si>
  <si>
    <t>Markakis,N.</t>
  </si>
  <si>
    <t>markn001</t>
  </si>
  <si>
    <t>Markakis, Nick</t>
  </si>
  <si>
    <t>marmoca01</t>
  </si>
  <si>
    <t>Marmol,C.</t>
  </si>
  <si>
    <t>marmc001</t>
  </si>
  <si>
    <t>Marmol, Carlos</t>
  </si>
  <si>
    <t>maronni01</t>
  </si>
  <si>
    <t>Maronde, Nick</t>
  </si>
  <si>
    <t>marquja01</t>
  </si>
  <si>
    <t>Marquis,J.</t>
  </si>
  <si>
    <t>marqj001</t>
  </si>
  <si>
    <t>Marquis, Jason</t>
  </si>
  <si>
    <t>marshse01</t>
  </si>
  <si>
    <t>Marshall,S.</t>
  </si>
  <si>
    <t>marss002</t>
  </si>
  <si>
    <t>Marshall, Sean</t>
  </si>
  <si>
    <t>marsolo01</t>
  </si>
  <si>
    <t>Marson,L.</t>
  </si>
  <si>
    <t>marsl001</t>
  </si>
  <si>
    <t>Marson, Lou</t>
  </si>
  <si>
    <t>martelu01</t>
  </si>
  <si>
    <t>martl003</t>
  </si>
  <si>
    <t>Marte, Luis</t>
  </si>
  <si>
    <t>martest01</t>
  </si>
  <si>
    <t>Marte, Starling</t>
  </si>
  <si>
    <t>martevi01</t>
  </si>
  <si>
    <t>Marte,V.</t>
  </si>
  <si>
    <t>martv002</t>
  </si>
  <si>
    <t>Marte, Victor</t>
  </si>
  <si>
    <t>marticr01</t>
  </si>
  <si>
    <t>Martinez,C.</t>
  </si>
  <si>
    <t>martc005</t>
  </si>
  <si>
    <t>Martinez, Cristhian</t>
  </si>
  <si>
    <t>martife02</t>
  </si>
  <si>
    <t>Martinez,F.</t>
  </si>
  <si>
    <t>martf002</t>
  </si>
  <si>
    <t>Martinez, Fernando</t>
  </si>
  <si>
    <t>martijd02</t>
  </si>
  <si>
    <t>martj006</t>
  </si>
  <si>
    <t>Martinez, J.D.</t>
  </si>
  <si>
    <t>martile01</t>
  </si>
  <si>
    <t>martl004</t>
  </si>
  <si>
    <t>Martin, Leonys</t>
  </si>
  <si>
    <t>martilu02</t>
  </si>
  <si>
    <t>martl002</t>
  </si>
  <si>
    <t>Martinez, Luis</t>
  </si>
  <si>
    <t>martimi02</t>
  </si>
  <si>
    <t>martm003</t>
  </si>
  <si>
    <t>Martinez, Michael</t>
  </si>
  <si>
    <t>martivi01</t>
  </si>
  <si>
    <t>martiru01</t>
  </si>
  <si>
    <t>Martin,R.</t>
  </si>
  <si>
    <t>martr004</t>
  </si>
  <si>
    <t>Martin, Russell</t>
  </si>
  <si>
    <t>masseni01</t>
  </si>
  <si>
    <t>Masset,N.</t>
  </si>
  <si>
    <t>massn001</t>
  </si>
  <si>
    <t>Masset, Nick</t>
  </si>
  <si>
    <t>masteju01</t>
  </si>
  <si>
    <t>Masterson,J.</t>
  </si>
  <si>
    <t>mastj001</t>
  </si>
  <si>
    <t>Masterson, Justin</t>
  </si>
  <si>
    <t>mastrda01</t>
  </si>
  <si>
    <t>Mastroianni, Darin</t>
  </si>
  <si>
    <t>mathejo02</t>
  </si>
  <si>
    <t>Mather,J.</t>
  </si>
  <si>
    <t>mathj002</t>
  </si>
  <si>
    <t>Mather, Joe</t>
  </si>
  <si>
    <t>mathije01</t>
  </si>
  <si>
    <t>Mathis,J.</t>
  </si>
  <si>
    <t>mathj001</t>
  </si>
  <si>
    <t>Mathis, Jeff</t>
  </si>
  <si>
    <t>matsuda01</t>
  </si>
  <si>
    <t>Matsuzaka,D.</t>
  </si>
  <si>
    <t>matsd001</t>
  </si>
  <si>
    <t>Matsuzaka, Daisuke</t>
  </si>
  <si>
    <t>matthry01</t>
  </si>
  <si>
    <t>Mattheus,R.</t>
  </si>
  <si>
    <t>mattr001</t>
  </si>
  <si>
    <t>Mattheus, Ryan</t>
  </si>
  <si>
    <t>matusbr01</t>
  </si>
  <si>
    <t>Matusz,B.</t>
  </si>
  <si>
    <t>matub001</t>
  </si>
  <si>
    <t>Matusz, Brian</t>
  </si>
  <si>
    <t>mauerjo01</t>
  </si>
  <si>
    <t>Mauer,J.</t>
  </si>
  <si>
    <t>mauej001</t>
  </si>
  <si>
    <t>Mauer, Joe</t>
  </si>
  <si>
    <t>maxweju01</t>
  </si>
  <si>
    <t>Maxwell,J.</t>
  </si>
  <si>
    <t>maxwj002</t>
  </si>
  <si>
    <t>Maxwell, Justin</t>
  </si>
  <si>
    <t>maybejo02</t>
  </si>
  <si>
    <t>Mayberry,J.</t>
  </si>
  <si>
    <t>maybj001</t>
  </si>
  <si>
    <t>Mayberry, John</t>
  </si>
  <si>
    <t>maybica01</t>
  </si>
  <si>
    <t>Maybin,C.</t>
  </si>
  <si>
    <t>maybc001</t>
  </si>
  <si>
    <t>Maybin, Cameron</t>
  </si>
  <si>
    <t>maysoed01</t>
  </si>
  <si>
    <t>Maysonet,E.</t>
  </si>
  <si>
    <t>mayse001</t>
  </si>
  <si>
    <t>Maysonet, Edwin</t>
  </si>
  <si>
    <t>mcallza01</t>
  </si>
  <si>
    <t>McAllister,Z.</t>
  </si>
  <si>
    <t>mcalz001</t>
  </si>
  <si>
    <t>McAllister, Zach</t>
  </si>
  <si>
    <t>mcbrima01</t>
  </si>
  <si>
    <t>mccanbr01</t>
  </si>
  <si>
    <t>McCann,B.</t>
  </si>
  <si>
    <t>mccab002</t>
  </si>
  <si>
    <t>McCann, Brian</t>
  </si>
  <si>
    <t>mccarbr01</t>
  </si>
  <si>
    <t>McCarthy,B.</t>
  </si>
  <si>
    <t>mccab001</t>
  </si>
  <si>
    <t>McCarthy, Brandon</t>
  </si>
  <si>
    <t>mccleky01</t>
  </si>
  <si>
    <t>McClellan,K.</t>
  </si>
  <si>
    <t>mcclk001</t>
  </si>
  <si>
    <t>McClellan, Kyle</t>
  </si>
  <si>
    <t>mcclemi01</t>
  </si>
  <si>
    <t>mcclm001</t>
  </si>
  <si>
    <t>McClendon, Mike</t>
  </si>
  <si>
    <t>mccoymi01</t>
  </si>
  <si>
    <t>McCoy,M.</t>
  </si>
  <si>
    <t>mccom001</t>
  </si>
  <si>
    <t>McCoy, Mike</t>
  </si>
  <si>
    <t>mccutan01</t>
  </si>
  <si>
    <t>McCutchen,A.</t>
  </si>
  <si>
    <t>mccua001</t>
  </si>
  <si>
    <t>McCutchen, Andrew</t>
  </si>
  <si>
    <t>mcdonda02</t>
  </si>
  <si>
    <t>McDonald,D.</t>
  </si>
  <si>
    <t>mcdod002</t>
  </si>
  <si>
    <t>McDonald, Darnell</t>
  </si>
  <si>
    <t>mcdonja03</t>
  </si>
  <si>
    <t>McDonald,J.</t>
  </si>
  <si>
    <t>mcdoj004</t>
  </si>
  <si>
    <t>McDonald, James</t>
  </si>
  <si>
    <t>mcdonjo03</t>
  </si>
  <si>
    <t>mcdoj003</t>
  </si>
  <si>
    <t>McDonald, John</t>
  </si>
  <si>
    <t>mcgeeja01</t>
  </si>
  <si>
    <t>mcgej001</t>
  </si>
  <si>
    <t>McGee, Jake</t>
  </si>
  <si>
    <t>mcgehca01</t>
  </si>
  <si>
    <t>McGehee,C.</t>
  </si>
  <si>
    <t>mcgec001</t>
  </si>
  <si>
    <t>McGehee, Casey</t>
  </si>
  <si>
    <t>mcguich01</t>
  </si>
  <si>
    <t>Chris McGuiness</t>
  </si>
  <si>
    <t>mchugco01</t>
  </si>
  <si>
    <t>McHugh,C.</t>
  </si>
  <si>
    <t>McHugh, Collin</t>
  </si>
  <si>
    <t>mckenmi01</t>
  </si>
  <si>
    <t>McKenry,M.</t>
  </si>
  <si>
    <t>mckem001</t>
  </si>
  <si>
    <t>McKenry, Michael</t>
  </si>
  <si>
    <t>mclouna01</t>
  </si>
  <si>
    <t>McLouth,N.</t>
  </si>
  <si>
    <t>mclon001</t>
  </si>
  <si>
    <t>McLouth, Nate</t>
  </si>
  <si>
    <t>mcpheky01</t>
  </si>
  <si>
    <t>McPherson, Kyle</t>
  </si>
  <si>
    <t>medlekr01</t>
  </si>
  <si>
    <t>Medlen,K.</t>
  </si>
  <si>
    <t>medlk001</t>
  </si>
  <si>
    <t>Medlen, Kris</t>
  </si>
  <si>
    <t>mejiaer01</t>
  </si>
  <si>
    <t>mejiaje01</t>
  </si>
  <si>
    <t>mejij001</t>
  </si>
  <si>
    <t>Mejia, Jenrry</t>
  </si>
  <si>
    <t>melanma01</t>
  </si>
  <si>
    <t>Melancon,M.</t>
  </si>
  <si>
    <t>melam001</t>
  </si>
  <si>
    <t>Melancon, Mark</t>
  </si>
  <si>
    <t>mendolu01</t>
  </si>
  <si>
    <t>Mendoza,L.</t>
  </si>
  <si>
    <t>mendl001</t>
  </si>
  <si>
    <t>Mendoza, Luis</t>
  </si>
  <si>
    <t>mercejo03</t>
  </si>
  <si>
    <t>Mercer, Jordy</t>
  </si>
  <si>
    <t>merchje01</t>
  </si>
  <si>
    <t>mesame01</t>
  </si>
  <si>
    <t>Mesa, Melky</t>
  </si>
  <si>
    <t>mesorde01</t>
  </si>
  <si>
    <t>mesod001</t>
  </si>
  <si>
    <t>Mesoraco, Devin</t>
  </si>
  <si>
    <t>middlwi01</t>
  </si>
  <si>
    <t>Middlebrooks, Will</t>
  </si>
  <si>
    <t>mijarjo01</t>
  </si>
  <si>
    <t>Mijares,J.</t>
  </si>
  <si>
    <t>mijaj001</t>
  </si>
  <si>
    <t>Mijares, Jose</t>
  </si>
  <si>
    <t>mileywa01</t>
  </si>
  <si>
    <t>Miley,W.</t>
  </si>
  <si>
    <t>milew001</t>
  </si>
  <si>
    <t>Miley, Wade</t>
  </si>
  <si>
    <t>millean01</t>
  </si>
  <si>
    <t>Miller,A.</t>
  </si>
  <si>
    <t>milla002</t>
  </si>
  <si>
    <t>Miller, Andrew</t>
  </si>
  <si>
    <t>milleji02</t>
  </si>
  <si>
    <t>Miller,J.</t>
  </si>
  <si>
    <t>millj005</t>
  </si>
  <si>
    <t>Miller, Jim</t>
  </si>
  <si>
    <t>millesh01</t>
  </si>
  <si>
    <t>Miller,S.</t>
  </si>
  <si>
    <t>Miller, Shelby</t>
  </si>
  <si>
    <t>millsbr02</t>
  </si>
  <si>
    <t>Mills,B.</t>
  </si>
  <si>
    <t>millb001</t>
  </si>
  <si>
    <t>Mills, Brad</t>
  </si>
  <si>
    <t>millwke01</t>
  </si>
  <si>
    <t>Millwood,K.</t>
  </si>
  <si>
    <t>millk004</t>
  </si>
  <si>
    <t>Millwood, Kevin</t>
  </si>
  <si>
    <t>milonto01</t>
  </si>
  <si>
    <t>Milone,T.</t>
  </si>
  <si>
    <t>milot001</t>
  </si>
  <si>
    <t>Milone, Tommy</t>
  </si>
  <si>
    <t>Tom Milone</t>
  </si>
  <si>
    <t>minormi01</t>
  </si>
  <si>
    <t>Minor,M.</t>
  </si>
  <si>
    <t>minom001</t>
  </si>
  <si>
    <t>Minor, Mike</t>
  </si>
  <si>
    <t>mitchdj01</t>
  </si>
  <si>
    <t>Mitchell,D.J.</t>
  </si>
  <si>
    <t>Mitchell, D.J.</t>
  </si>
  <si>
    <t>molinjo01</t>
  </si>
  <si>
    <t>Molina,J.</t>
  </si>
  <si>
    <t>molij001</t>
  </si>
  <si>
    <t>Molina, Jose</t>
  </si>
  <si>
    <t>molinya01</t>
  </si>
  <si>
    <t>Molina,Y.</t>
  </si>
  <si>
    <t>moliy001</t>
  </si>
  <si>
    <t>Molina, Yadier</t>
  </si>
  <si>
    <t>monteje01</t>
  </si>
  <si>
    <t>montj003</t>
  </si>
  <si>
    <t>Montero, Jesus</t>
  </si>
  <si>
    <t>montemi01</t>
  </si>
  <si>
    <t>Montero,M.</t>
  </si>
  <si>
    <t>montm001</t>
  </si>
  <si>
    <t>Montero, Miguel</t>
  </si>
  <si>
    <t>mooread01</t>
  </si>
  <si>
    <t>Moore,A.</t>
  </si>
  <si>
    <t>moora001</t>
  </si>
  <si>
    <t>Moore, Adam</t>
  </si>
  <si>
    <t>moorema02</t>
  </si>
  <si>
    <t>Moore,M.</t>
  </si>
  <si>
    <t>moorm003</t>
  </si>
  <si>
    <t>Moore, Matt</t>
  </si>
  <si>
    <t>mooresc02</t>
  </si>
  <si>
    <t>Moore,S.</t>
  </si>
  <si>
    <t>moors001</t>
  </si>
  <si>
    <t>Moore, Scott</t>
  </si>
  <si>
    <t>moorety01</t>
  </si>
  <si>
    <t>Moore, Tyler</t>
  </si>
  <si>
    <t>moralfr01</t>
  </si>
  <si>
    <t>Morales,F.</t>
  </si>
  <si>
    <t>moraf001</t>
  </si>
  <si>
    <t>Morales, Franklin</t>
  </si>
  <si>
    <t>moralke01</t>
  </si>
  <si>
    <t>Morales,K.</t>
  </si>
  <si>
    <t>morak001</t>
  </si>
  <si>
    <t>Morales, Kendrys</t>
  </si>
  <si>
    <t>morelmi01</t>
  </si>
  <si>
    <t>morem001</t>
  </si>
  <si>
    <t>Moreland, Mitch</t>
  </si>
  <si>
    <t>morgany01</t>
  </si>
  <si>
    <t>Morgan,N.</t>
  </si>
  <si>
    <t>morgn001</t>
  </si>
  <si>
    <t>Morgan, Nyjer</t>
  </si>
  <si>
    <t>morneju01</t>
  </si>
  <si>
    <t>Morneau,J.</t>
  </si>
  <si>
    <t>mornj001</t>
  </si>
  <si>
    <t>Morneau, Justin</t>
  </si>
  <si>
    <t>morribr01</t>
  </si>
  <si>
    <t>Morris, Bryan</t>
  </si>
  <si>
    <t>morrilo01</t>
  </si>
  <si>
    <t>morrl001</t>
  </si>
  <si>
    <t>Morrison, Logan</t>
  </si>
  <si>
    <t>morrobr01</t>
  </si>
  <si>
    <t>Morrow,B.</t>
  </si>
  <si>
    <t>morrb001</t>
  </si>
  <si>
    <t>Morrow, Brandon</t>
  </si>
  <si>
    <t>morsemi01</t>
  </si>
  <si>
    <t>Morse,M.</t>
  </si>
  <si>
    <t>morsm001</t>
  </si>
  <si>
    <t>Morse, Michael</t>
  </si>
  <si>
    <t>mortoch02</t>
  </si>
  <si>
    <t>Morton,C.</t>
  </si>
  <si>
    <t>mortc002</t>
  </si>
  <si>
    <t>Morton, Charlie</t>
  </si>
  <si>
    <t>moseldu01</t>
  </si>
  <si>
    <t>Moseley,D.</t>
  </si>
  <si>
    <t>mosed001</t>
  </si>
  <si>
    <t>Moseley, Dustin</t>
  </si>
  <si>
    <t>mossbr01</t>
  </si>
  <si>
    <t>Moss,B.</t>
  </si>
  <si>
    <t>mossb001</t>
  </si>
  <si>
    <t>Moss, Brandon</t>
  </si>
  <si>
    <t>motteja01</t>
  </si>
  <si>
    <t>Motte,J.</t>
  </si>
  <si>
    <t>mottj001</t>
  </si>
  <si>
    <t>Motte, Jason</t>
  </si>
  <si>
    <t>moustmi01</t>
  </si>
  <si>
    <t>mousm001</t>
  </si>
  <si>
    <t>Moustakas, Mike</t>
  </si>
  <si>
    <t>moylape01</t>
  </si>
  <si>
    <t>Moylan,P.</t>
  </si>
  <si>
    <t>moylp001</t>
  </si>
  <si>
    <t>Moylan, Peter</t>
  </si>
  <si>
    <t>mujiced01</t>
  </si>
  <si>
    <t>Mujica,E.</t>
  </si>
  <si>
    <t>mujie001</t>
  </si>
  <si>
    <t>Mujica, Edward</t>
  </si>
  <si>
    <t>murphda07</t>
  </si>
  <si>
    <t>Murphy,D.</t>
  </si>
  <si>
    <t>murpd005</t>
  </si>
  <si>
    <t>Murphy, David</t>
  </si>
  <si>
    <t>murphda08</t>
  </si>
  <si>
    <t>murpd006</t>
  </si>
  <si>
    <t>Murphy, Daniel</t>
  </si>
  <si>
    <t>mustero01</t>
  </si>
  <si>
    <t>myersbr01</t>
  </si>
  <si>
    <t>Myers,B.</t>
  </si>
  <si>
    <t>myerb001</t>
  </si>
  <si>
    <t>Myers, Brett</t>
  </si>
  <si>
    <t>myerswi01</t>
  </si>
  <si>
    <t>Myers, Wil</t>
  </si>
  <si>
    <t>nadyxa01</t>
  </si>
  <si>
    <t>Nady,X.</t>
  </si>
  <si>
    <t>nadyx001</t>
  </si>
  <si>
    <t>Nady, Xavier</t>
  </si>
  <si>
    <t>Hiroyuki Nakajima</t>
  </si>
  <si>
    <t>napolmi01</t>
  </si>
  <si>
    <t>Napoli,M.</t>
  </si>
  <si>
    <t>napom001</t>
  </si>
  <si>
    <t>Napoli, Mike</t>
  </si>
  <si>
    <t>narvech01</t>
  </si>
  <si>
    <t>Narveson,C.</t>
  </si>
  <si>
    <t>narvc001</t>
  </si>
  <si>
    <t>Narveson, Chris</t>
  </si>
  <si>
    <t>nathajo01</t>
  </si>
  <si>
    <t>Nathan,J.</t>
  </si>
  <si>
    <t>nathj001</t>
  </si>
  <si>
    <t>Nathan, Joe</t>
  </si>
  <si>
    <t>navada01</t>
  </si>
  <si>
    <t>navad002</t>
  </si>
  <si>
    <t>Nava, Daniel</t>
  </si>
  <si>
    <t>navardi01</t>
  </si>
  <si>
    <t>Navarro, Dioner</t>
  </si>
  <si>
    <t>nealth01</t>
  </si>
  <si>
    <t>Neal, Thomas</t>
  </si>
  <si>
    <t>nelsoch01</t>
  </si>
  <si>
    <t>Nelson,C.</t>
  </si>
  <si>
    <t>nelsc001</t>
  </si>
  <si>
    <t>Nelson, Chris</t>
  </si>
  <si>
    <t>neshepa01</t>
  </si>
  <si>
    <t>Neshek,P.</t>
  </si>
  <si>
    <t>neshp001</t>
  </si>
  <si>
    <t>Neshek, Pat</t>
  </si>
  <si>
    <t>nicasju01</t>
  </si>
  <si>
    <t>Nicasio,J.</t>
  </si>
  <si>
    <t>nicaj001</t>
  </si>
  <si>
    <t>Nicasio, Juan</t>
  </si>
  <si>
    <t>nickemi01</t>
  </si>
  <si>
    <t>nickm001</t>
  </si>
  <si>
    <t>Nickeas, Mike</t>
  </si>
  <si>
    <t>niemaje01</t>
  </si>
  <si>
    <t>Niemann,J.</t>
  </si>
  <si>
    <t>niemj001</t>
  </si>
  <si>
    <t>Niemann, Jeff</t>
  </si>
  <si>
    <t>niesejo01</t>
  </si>
  <si>
    <t>Jonathon Niese</t>
  </si>
  <si>
    <t>Niese,J.</t>
  </si>
  <si>
    <t>niesj001</t>
  </si>
  <si>
    <t>Niese, Jonathon</t>
  </si>
  <si>
    <t>nieuwki01</t>
  </si>
  <si>
    <t>Nieuwenhuis, Kirk</t>
  </si>
  <si>
    <t>nievewi01</t>
  </si>
  <si>
    <t>Nieves,W.</t>
  </si>
  <si>
    <t>nievw001</t>
  </si>
  <si>
    <t>Nieves, Wil</t>
  </si>
  <si>
    <t>nishits01</t>
  </si>
  <si>
    <t>nixja01</t>
  </si>
  <si>
    <t>Nix,J.</t>
  </si>
  <si>
    <t>nix-j001</t>
  </si>
  <si>
    <t>Nix, Jayson</t>
  </si>
  <si>
    <t>nixla01</t>
  </si>
  <si>
    <t>Nix,L.</t>
  </si>
  <si>
    <t>nix-l001</t>
  </si>
  <si>
    <t>Nix, Laynce</t>
  </si>
  <si>
    <t>noesihe01</t>
  </si>
  <si>
    <t>Noesi,H.</t>
  </si>
  <si>
    <t>noesh001</t>
  </si>
  <si>
    <t>Noesi, Hector</t>
  </si>
  <si>
    <t>nolasri01</t>
  </si>
  <si>
    <t>Nolasco,R.</t>
  </si>
  <si>
    <t>nolar001</t>
  </si>
  <si>
    <t>Nolasco, Ricky</t>
  </si>
  <si>
    <t>norbejo01</t>
  </si>
  <si>
    <t>Norberto,J.</t>
  </si>
  <si>
    <t>norbj001</t>
  </si>
  <si>
    <t>Norberto, Jordan</t>
  </si>
  <si>
    <t>norribu01</t>
  </si>
  <si>
    <t>Norris,B.</t>
  </si>
  <si>
    <t>norrb001</t>
  </si>
  <si>
    <t>Norris, Bud</t>
  </si>
  <si>
    <t>norride01</t>
  </si>
  <si>
    <t>Norris, Derek</t>
  </si>
  <si>
    <t>novaiv01</t>
  </si>
  <si>
    <t>Nova,I.</t>
  </si>
  <si>
    <t>novai001</t>
  </si>
  <si>
    <t>Nova, Ivan</t>
  </si>
  <si>
    <t>nunezed02</t>
  </si>
  <si>
    <t>Nunez,E.</t>
  </si>
  <si>
    <t>nunee002</t>
  </si>
  <si>
    <t>Nunez, Eduardo</t>
  </si>
  <si>
    <t>odayda01</t>
  </si>
  <si>
    <t>O'Day,D.</t>
  </si>
  <si>
    <t>odayd001</t>
  </si>
  <si>
    <t>O'Day, Darren</t>
  </si>
  <si>
    <t>odorija01</t>
  </si>
  <si>
    <t>SP</t>
  </si>
  <si>
    <t>Odorizzi,J.</t>
  </si>
  <si>
    <t>Odorizzi, Jake</t>
  </si>
  <si>
    <t>oflaher01</t>
  </si>
  <si>
    <t>O'Flaherty,E.</t>
  </si>
  <si>
    <t>oflae001</t>
  </si>
  <si>
    <t>O'Flaherty, Eric</t>
  </si>
  <si>
    <t>ogandal01</t>
  </si>
  <si>
    <t>Ogando,A.</t>
  </si>
  <si>
    <t>ogana001</t>
  </si>
  <si>
    <t>Ogando, Alexi</t>
  </si>
  <si>
    <t>oliveda02</t>
  </si>
  <si>
    <t>Oliver,D.</t>
  </si>
  <si>
    <t>olivd001</t>
  </si>
  <si>
    <t>Oliver, Darren</t>
  </si>
  <si>
    <t>olivele01</t>
  </si>
  <si>
    <t>olivl001</t>
  </si>
  <si>
    <t>Oliveros, Lester</t>
  </si>
  <si>
    <t>olivomi01</t>
  </si>
  <si>
    <t>Olivo,M.</t>
  </si>
  <si>
    <t>olivm001</t>
  </si>
  <si>
    <t>Olivo, Miguel</t>
  </si>
  <si>
    <t>oltmi01</t>
  </si>
  <si>
    <t>Olt, Mike</t>
  </si>
  <si>
    <t>ondrulo01</t>
  </si>
  <si>
    <t>Ondrusek,L.</t>
  </si>
  <si>
    <t>ondrl001</t>
  </si>
  <si>
    <t>Ondrusek, Logan</t>
  </si>
  <si>
    <t>orrpe01</t>
  </si>
  <si>
    <t>Orr,P.</t>
  </si>
  <si>
    <t>orr-p001</t>
  </si>
  <si>
    <t>Orr, Pete</t>
  </si>
  <si>
    <t>ortegra01</t>
  </si>
  <si>
    <t>Ortega, Rafael</t>
  </si>
  <si>
    <t>ortizda01</t>
  </si>
  <si>
    <t>Ortiz,D.</t>
  </si>
  <si>
    <t>ortid001</t>
  </si>
  <si>
    <t>Ortiz, David</t>
  </si>
  <si>
    <t>oswalro01</t>
  </si>
  <si>
    <t>Oswalt,R.</t>
  </si>
  <si>
    <t>oswar001</t>
  </si>
  <si>
    <t>Oswalt, Roy</t>
  </si>
  <si>
    <t>ottavad01</t>
  </si>
  <si>
    <t>Ottavino,A.</t>
  </si>
  <si>
    <t>ottaa001</t>
  </si>
  <si>
    <t>Ottavino, Adam</t>
  </si>
  <si>
    <t>outmajo01</t>
  </si>
  <si>
    <t>Outman,J.</t>
  </si>
  <si>
    <t>outmj001</t>
  </si>
  <si>
    <t>Outman, Josh</t>
  </si>
  <si>
    <t>overbly01</t>
  </si>
  <si>
    <t>Overbay,L.</t>
  </si>
  <si>
    <t>overl001</t>
  </si>
  <si>
    <t>Overbay, Lyle</t>
  </si>
  <si>
    <t>owingmi01</t>
  </si>
  <si>
    <t>Owings,M.</t>
  </si>
  <si>
    <t>owinm001</t>
  </si>
  <si>
    <t>Owings, Micah</t>
  </si>
  <si>
    <t>pachejo01</t>
  </si>
  <si>
    <t>pachj001</t>
  </si>
  <si>
    <t>Pacheco, Jordan</t>
  </si>
  <si>
    <t>paganan01</t>
  </si>
  <si>
    <t>Pagan,A.</t>
  </si>
  <si>
    <t>pagaa001</t>
  </si>
  <si>
    <t>Pagan, Angel</t>
  </si>
  <si>
    <t>papeljo01</t>
  </si>
  <si>
    <t>Papelbon,J.</t>
  </si>
  <si>
    <t>papej001</t>
  </si>
  <si>
    <t>Papelbon, Jonathan</t>
  </si>
  <si>
    <t>paredji01</t>
  </si>
  <si>
    <t>parej002</t>
  </si>
  <si>
    <t>Paredes, Jimmy</t>
  </si>
  <si>
    <t>parkeja02</t>
  </si>
  <si>
    <t>Parker,J.</t>
  </si>
  <si>
    <t>parkj001</t>
  </si>
  <si>
    <t>Parker, Jarrod</t>
  </si>
  <si>
    <t>parmech01</t>
  </si>
  <si>
    <t>parmc001</t>
  </si>
  <si>
    <t>Parmelee, Chris</t>
  </si>
  <si>
    <t>parnebo01</t>
  </si>
  <si>
    <t>Parnell,B.</t>
  </si>
  <si>
    <t>parnb001</t>
  </si>
  <si>
    <t>Parnell, Bobby</t>
  </si>
  <si>
    <t>parrage01</t>
  </si>
  <si>
    <t>Parra,G.</t>
  </si>
  <si>
    <t>parrg001</t>
  </si>
  <si>
    <t>Parra, Gerardo</t>
  </si>
  <si>
    <t>parrama01</t>
  </si>
  <si>
    <t>Parra,M.</t>
  </si>
  <si>
    <t>parrm001</t>
  </si>
  <si>
    <t>Parra, Manny</t>
  </si>
  <si>
    <t>pastoty01</t>
  </si>
  <si>
    <t>Pastornicky, Tyler</t>
  </si>
  <si>
    <t>pattotr01</t>
  </si>
  <si>
    <t>Patton,T.</t>
  </si>
  <si>
    <t>pattt001</t>
  </si>
  <si>
    <t>Patton, Troy</t>
  </si>
  <si>
    <t>pauleda01</t>
  </si>
  <si>
    <t>Pauley,D.</t>
  </si>
  <si>
    <t>pauld001</t>
  </si>
  <si>
    <t>Pauley, David</t>
  </si>
  <si>
    <t>paulife01</t>
  </si>
  <si>
    <t>Paulino,F.</t>
  </si>
  <si>
    <t>paulf001</t>
  </si>
  <si>
    <t>Paulino, Felipe</t>
  </si>
  <si>
    <t>pauliro01</t>
  </si>
  <si>
    <t>Paulino,R.</t>
  </si>
  <si>
    <t>paulr001</t>
  </si>
  <si>
    <t>Paulino, Ronny</t>
  </si>
  <si>
    <t>paulxa01</t>
  </si>
  <si>
    <t>Paul,X.</t>
  </si>
  <si>
    <t>paulx001</t>
  </si>
  <si>
    <t>Paul, Xavier</t>
  </si>
  <si>
    <t>paxtoja01</t>
  </si>
  <si>
    <t>Paxton, James</t>
  </si>
  <si>
    <t>peacobr01</t>
  </si>
  <si>
    <t>Peacock, Brad</t>
  </si>
  <si>
    <t>pearcst01</t>
  </si>
  <si>
    <t>Pearce,S.</t>
  </si>
  <si>
    <t>pears001</t>
  </si>
  <si>
    <t>Pearce, Steve</t>
  </si>
  <si>
    <t>peavyja01</t>
  </si>
  <si>
    <t>Peavy,J.</t>
  </si>
  <si>
    <t>peavj001</t>
  </si>
  <si>
    <t>Peavy, Jake</t>
  </si>
  <si>
    <t>pedrodu01</t>
  </si>
  <si>
    <t>Pedroia,D.</t>
  </si>
  <si>
    <t>pedrd001</t>
  </si>
  <si>
    <t>Pedroia, Dustin</t>
  </si>
  <si>
    <t>pegueca01</t>
  </si>
  <si>
    <t>peguc001</t>
  </si>
  <si>
    <t>Peguero, Carlos</t>
  </si>
  <si>
    <t>peguefr01</t>
  </si>
  <si>
    <t>Peguero, Francisco</t>
  </si>
  <si>
    <t>pelfrmi01</t>
  </si>
  <si>
    <t>Pelfrey,M.</t>
  </si>
  <si>
    <t>pelfm001</t>
  </si>
  <si>
    <t>Pelfrey, Mike</t>
  </si>
  <si>
    <t>penabr01</t>
  </si>
  <si>
    <t>Pena,B.</t>
  </si>
  <si>
    <t>penab002</t>
  </si>
  <si>
    <t>Pena, Brayan</t>
  </si>
  <si>
    <t>penaca01</t>
  </si>
  <si>
    <t>Pena,C.</t>
  </si>
  <si>
    <t>penac001</t>
  </si>
  <si>
    <t>Pena, Carlos</t>
  </si>
  <si>
    <t>penara02</t>
  </si>
  <si>
    <t>Pena,R.</t>
  </si>
  <si>
    <t>penar002</t>
  </si>
  <si>
    <t>Pena, Ramiro</t>
  </si>
  <si>
    <t>pencehu01</t>
  </si>
  <si>
    <t>Pence,H.</t>
  </si>
  <si>
    <t>pench001</t>
  </si>
  <si>
    <t>Pence, Hunter</t>
  </si>
  <si>
    <t>pennicl01</t>
  </si>
  <si>
    <t>Pennington,C.</t>
  </si>
  <si>
    <t>pennc001</t>
  </si>
  <si>
    <t>Pennington, Cliff</t>
  </si>
  <si>
    <t>peraljh01</t>
  </si>
  <si>
    <t>Peralta,J.</t>
  </si>
  <si>
    <t>peraj001</t>
  </si>
  <si>
    <t>Peralta, Jhonny</t>
  </si>
  <si>
    <t>peraljo01</t>
  </si>
  <si>
    <t>peraj002</t>
  </si>
  <si>
    <t>Peralta, Joel</t>
  </si>
  <si>
    <t>peralwi01</t>
  </si>
  <si>
    <t>Peralta, Wily</t>
  </si>
  <si>
    <t>perdolu01</t>
  </si>
  <si>
    <t>Luis M. Perdomo</t>
  </si>
  <si>
    <t>Perdomo,L.</t>
  </si>
  <si>
    <t>perdl001</t>
  </si>
  <si>
    <t>Perdomo, Luis</t>
  </si>
  <si>
    <t>perezch01</t>
  </si>
  <si>
    <t>Perez,C.</t>
  </si>
  <si>
    <t>perec002</t>
  </si>
  <si>
    <t>Perez, Chris</t>
  </si>
  <si>
    <t>perezeu01</t>
  </si>
  <si>
    <t>perezhe01</t>
  </si>
  <si>
    <t>Perez, Hernan</t>
  </si>
  <si>
    <t>perezju01</t>
  </si>
  <si>
    <t>perej001</t>
  </si>
  <si>
    <t>Perez, Juan</t>
  </si>
  <si>
    <t>perezlu01</t>
  </si>
  <si>
    <t>Perez,L.</t>
  </si>
  <si>
    <t>perel001</t>
  </si>
  <si>
    <t>Perez, Luis</t>
  </si>
  <si>
    <t>perezma02</t>
  </si>
  <si>
    <t>Perez,M.</t>
  </si>
  <si>
    <t>Perez, Martin</t>
  </si>
  <si>
    <t>perezol01</t>
  </si>
  <si>
    <t>Perez,Ol.</t>
  </si>
  <si>
    <t>pereo002</t>
  </si>
  <si>
    <t>Perez, Oliver</t>
  </si>
  <si>
    <t>perezsa02</t>
  </si>
  <si>
    <t>peres002</t>
  </si>
  <si>
    <t>Perez, Salvador</t>
  </si>
  <si>
    <t>perkigl01</t>
  </si>
  <si>
    <t>Perkins,G.</t>
  </si>
  <si>
    <t>perkg001</t>
  </si>
  <si>
    <t>Perkins, Glen</t>
  </si>
  <si>
    <t>pestavi01</t>
  </si>
  <si>
    <t>Pestano,V.</t>
  </si>
  <si>
    <t>pestv001</t>
  </si>
  <si>
    <t>Pestano, Vinnie</t>
  </si>
  <si>
    <t>peterbr01</t>
  </si>
  <si>
    <t>peteb001</t>
  </si>
  <si>
    <t>Petersen, Bryan</t>
  </si>
  <si>
    <t>pettian01</t>
  </si>
  <si>
    <t>Pettitte,A.</t>
  </si>
  <si>
    <t>Pettitte, Andy</t>
  </si>
  <si>
    <t>pettijo01</t>
  </si>
  <si>
    <t>phelpco01</t>
  </si>
  <si>
    <t>phelpda01</t>
  </si>
  <si>
    <t>Phelps,D.</t>
  </si>
  <si>
    <t>Phelps, David</t>
  </si>
  <si>
    <t>phillbr01</t>
  </si>
  <si>
    <t>Phillips,B.</t>
  </si>
  <si>
    <t>philb001</t>
  </si>
  <si>
    <t>Phillips, Brandon</t>
  </si>
  <si>
    <t>phippde01</t>
  </si>
  <si>
    <t>Phipps, Denis</t>
  </si>
  <si>
    <t>pierrju01</t>
  </si>
  <si>
    <t>Pierre,J.</t>
  </si>
  <si>
    <t>pierj002</t>
  </si>
  <si>
    <t>Pierre, Juan</t>
  </si>
  <si>
    <t>pierza.01</t>
  </si>
  <si>
    <t>Pierzynski,A.</t>
  </si>
  <si>
    <t>piera001</t>
  </si>
  <si>
    <t>Pierzynski, A.J.</t>
  </si>
  <si>
    <t>pillbr01</t>
  </si>
  <si>
    <t>Pill,B.</t>
  </si>
  <si>
    <t>pillb001</t>
  </si>
  <si>
    <t>Pill, Brett</t>
  </si>
  <si>
    <t>pinama01</t>
  </si>
  <si>
    <t>Pina,M.</t>
  </si>
  <si>
    <t>pinam001</t>
  </si>
  <si>
    <t>Pina, Manuel</t>
  </si>
  <si>
    <t>Manuel Pina</t>
  </si>
  <si>
    <t>pinedmi01</t>
  </si>
  <si>
    <t>Pineda,M.</t>
  </si>
  <si>
    <t>pinem001</t>
  </si>
  <si>
    <t>Pineda, Michael</t>
  </si>
  <si>
    <t>plouftr01</t>
  </si>
  <si>
    <t>Plouffe,T.</t>
  </si>
  <si>
    <t>plout001</t>
  </si>
  <si>
    <t>Plouffe, Trevor</t>
  </si>
  <si>
    <t>polanpl01</t>
  </si>
  <si>
    <t>Polanco,P.</t>
  </si>
  <si>
    <t>polap001</t>
  </si>
  <si>
    <t>Polanco, Placido</t>
  </si>
  <si>
    <t>polloaj01</t>
  </si>
  <si>
    <t>Pollock, A.J.</t>
  </si>
  <si>
    <t>A.J.Pollock</t>
  </si>
  <si>
    <t>pomerdr01</t>
  </si>
  <si>
    <t>Pomeranz,D.</t>
  </si>
  <si>
    <t>pomed001</t>
  </si>
  <si>
    <t>Pomeranz, Drew</t>
  </si>
  <si>
    <t>pomerst01</t>
  </si>
  <si>
    <t>Stu Pomeranz</t>
  </si>
  <si>
    <t>Pomeranz, Stu</t>
  </si>
  <si>
    <t>porceri01</t>
  </si>
  <si>
    <t>Porcello,R.</t>
  </si>
  <si>
    <t>porcr001</t>
  </si>
  <si>
    <t>Porcello, Rick</t>
  </si>
  <si>
    <t>poseybu01</t>
  </si>
  <si>
    <t>Posey,B.</t>
  </si>
  <si>
    <t>poseb001</t>
  </si>
  <si>
    <t>Posey, Buster</t>
  </si>
  <si>
    <t>pradoma01</t>
  </si>
  <si>
    <t>Prado,M.</t>
  </si>
  <si>
    <t>pradm001</t>
  </si>
  <si>
    <t>Prado, Martin</t>
  </si>
  <si>
    <t>preslal01</t>
  </si>
  <si>
    <t>presa001</t>
  </si>
  <si>
    <t>Presley, Alex</t>
  </si>
  <si>
    <t>priceda01</t>
  </si>
  <si>
    <t>Price,D.</t>
  </si>
  <si>
    <t>pricd001</t>
  </si>
  <si>
    <t>Price, David</t>
  </si>
  <si>
    <t>pridija01</t>
  </si>
  <si>
    <t>Pridie,J.</t>
  </si>
  <si>
    <t>pridj001</t>
  </si>
  <si>
    <t>Pridie, Jason</t>
  </si>
  <si>
    <t>princjo01</t>
  </si>
  <si>
    <t>profaju01</t>
  </si>
  <si>
    <t>Profar, Jurickson</t>
  </si>
  <si>
    <t>pryorst01</t>
  </si>
  <si>
    <t>Pryor,S.</t>
  </si>
  <si>
    <t>Pryor, Stephen</t>
  </si>
  <si>
    <t>pujolal01</t>
  </si>
  <si>
    <t>Pujols,A.</t>
  </si>
  <si>
    <t>pujoa001</t>
  </si>
  <si>
    <t>Pujols, Albert</t>
  </si>
  <si>
    <t>puntoni01</t>
  </si>
  <si>
    <t>Punto,N.</t>
  </si>
  <si>
    <t>puntn001</t>
  </si>
  <si>
    <t>Punto, Nick</t>
  </si>
  <si>
    <t>putzjj01</t>
  </si>
  <si>
    <t>Putz,J.</t>
  </si>
  <si>
    <t>putzj001</t>
  </si>
  <si>
    <t>Putz, J.J.</t>
  </si>
  <si>
    <t>quentca01</t>
  </si>
  <si>
    <t>Quentin,C.</t>
  </si>
  <si>
    <t>quenc001</t>
  </si>
  <si>
    <t>Quentin, Carlos</t>
  </si>
  <si>
    <t>quinthu01</t>
  </si>
  <si>
    <t>Quintero,H.</t>
  </si>
  <si>
    <t>quinh001</t>
  </si>
  <si>
    <t>Quintero, Humberto</t>
  </si>
  <si>
    <t>quintjo01</t>
  </si>
  <si>
    <t>Quintana,J.</t>
  </si>
  <si>
    <t>Quintana, Jose</t>
  </si>
  <si>
    <t>quintom01</t>
  </si>
  <si>
    <t>Quintanilla,O.</t>
  </si>
  <si>
    <t>quino001</t>
  </si>
  <si>
    <t>Quintanilla, Omar</t>
  </si>
  <si>
    <t>raburry01</t>
  </si>
  <si>
    <t>Raburn,R.</t>
  </si>
  <si>
    <t>rabur001</t>
  </si>
  <si>
    <t>Raburn, Ryan</t>
  </si>
  <si>
    <t>ramiral03</t>
  </si>
  <si>
    <t>Ramirez,A.</t>
  </si>
  <si>
    <t>ramia003</t>
  </si>
  <si>
    <t>Ramirez, Alexei</t>
  </si>
  <si>
    <t>ramirar01</t>
  </si>
  <si>
    <t>ramia001</t>
  </si>
  <si>
    <t>Ramirez, Aramis</t>
  </si>
  <si>
    <t>ramirel02</t>
  </si>
  <si>
    <t>Ramirez,E.</t>
  </si>
  <si>
    <t>Ramirez, Elvin</t>
  </si>
  <si>
    <t>ramirer02</t>
  </si>
  <si>
    <t>Ramirez,Er.</t>
  </si>
  <si>
    <t>Ramirez, Erasmo</t>
  </si>
  <si>
    <t>ramirha01</t>
  </si>
  <si>
    <t>Ramirez,H.</t>
  </si>
  <si>
    <t>ramih003</t>
  </si>
  <si>
    <t>Ramirez, Hanley</t>
  </si>
  <si>
    <t>ramirra02</t>
  </si>
  <si>
    <t>Ramirez,R.</t>
  </si>
  <si>
    <t>ramir003</t>
  </si>
  <si>
    <t>Ramirez, Ramon</t>
  </si>
  <si>
    <t>ramosaj01</t>
  </si>
  <si>
    <t>Ramos, A.J.</t>
  </si>
  <si>
    <t>ramosce01</t>
  </si>
  <si>
    <t>Ramos,C.</t>
  </si>
  <si>
    <t>ramoc001</t>
  </si>
  <si>
    <t>Ramos, Cesar</t>
  </si>
  <si>
    <t>ramoswi01</t>
  </si>
  <si>
    <t>Ramos,W.</t>
  </si>
  <si>
    <t>ramow001</t>
  </si>
  <si>
    <t>Ramos, Wilson</t>
  </si>
  <si>
    <t>rapadcl01</t>
  </si>
  <si>
    <t>Rapada,C.</t>
  </si>
  <si>
    <t>rapac001</t>
  </si>
  <si>
    <t>Rapada, Clay</t>
  </si>
  <si>
    <t>rasmuco01</t>
  </si>
  <si>
    <t>Rasmus,C.</t>
  </si>
  <si>
    <t>rasmc001</t>
  </si>
  <si>
    <t>Rasmus, Colby</t>
  </si>
  <si>
    <t>rauchjo01</t>
  </si>
  <si>
    <t>Rauch,J.</t>
  </si>
  <si>
    <t>raucj001</t>
  </si>
  <si>
    <t>Rauch, Jon</t>
  </si>
  <si>
    <t>reckean01</t>
  </si>
  <si>
    <t>recka001</t>
  </si>
  <si>
    <t>Recker, Anthony</t>
  </si>
  <si>
    <t>reddijo01</t>
  </si>
  <si>
    <t>Reddick,J.</t>
  </si>
  <si>
    <t>reddj001</t>
  </si>
  <si>
    <t>Reddick, Josh</t>
  </si>
  <si>
    <t>reedad01</t>
  </si>
  <si>
    <t>reeda001</t>
  </si>
  <si>
    <t>Reed, Addison</t>
  </si>
  <si>
    <t>reimono01</t>
  </si>
  <si>
    <t>Reimold,N.</t>
  </si>
  <si>
    <t>reimn001</t>
  </si>
  <si>
    <t>Reimold, Nolan</t>
  </si>
  <si>
    <t>rendoan01</t>
  </si>
  <si>
    <t>Rendon, Anthony</t>
  </si>
  <si>
    <t>resopch01</t>
  </si>
  <si>
    <t>Resop,C.</t>
  </si>
  <si>
    <t>resoc001</t>
  </si>
  <si>
    <t>Resop, Chris</t>
  </si>
  <si>
    <t>reverbe01</t>
  </si>
  <si>
    <t>reveb001</t>
  </si>
  <si>
    <t>Revere, Ben</t>
  </si>
  <si>
    <t>reyesjo01</t>
  </si>
  <si>
    <t>Reyes,J.</t>
  </si>
  <si>
    <t>reyej001</t>
  </si>
  <si>
    <t>Reyes, Jose</t>
  </si>
  <si>
    <t>reynoma01</t>
  </si>
  <si>
    <t>Reynolds,M.</t>
  </si>
  <si>
    <t>reynm001</t>
  </si>
  <si>
    <t>Reynolds, Mark</t>
  </si>
  <si>
    <t>reynoma02</t>
  </si>
  <si>
    <t>reynm002</t>
  </si>
  <si>
    <t>Reynolds, Matt</t>
  </si>
  <si>
    <t>rhymewi01</t>
  </si>
  <si>
    <t>richacl01</t>
  </si>
  <si>
    <t>Richard,C.</t>
  </si>
  <si>
    <t>richc002</t>
  </si>
  <si>
    <t>Richard, Clayton</t>
  </si>
  <si>
    <t>richaga01</t>
  </si>
  <si>
    <t>Richards,G.</t>
  </si>
  <si>
    <t>richg002</t>
  </si>
  <si>
    <t>Richards, Garrett</t>
  </si>
  <si>
    <t>richmsc01</t>
  </si>
  <si>
    <t>Richmond,S.</t>
  </si>
  <si>
    <t>richs001</t>
  </si>
  <si>
    <t>Richmond, Scott</t>
  </si>
  <si>
    <t>riosal01</t>
  </si>
  <si>
    <t>Rios,A.</t>
  </si>
  <si>
    <t>riosa002</t>
  </si>
  <si>
    <t>Rios, Alex</t>
  </si>
  <si>
    <t>riverju01</t>
  </si>
  <si>
    <t>Rivera,J.</t>
  </si>
  <si>
    <t>rivej001</t>
  </si>
  <si>
    <t>Rivera, Juan</t>
  </si>
  <si>
    <t>riverma01</t>
  </si>
  <si>
    <t>Rivera,M.</t>
  </si>
  <si>
    <t>rivem002</t>
  </si>
  <si>
    <t>Rivera, Mariano</t>
  </si>
  <si>
    <t>rizzoan01</t>
  </si>
  <si>
    <t>rizza001</t>
  </si>
  <si>
    <t>Rizzo, Anthony</t>
  </si>
  <si>
    <t>roberbr01</t>
  </si>
  <si>
    <t>Roberts,B.</t>
  </si>
  <si>
    <t>robeb003</t>
  </si>
  <si>
    <t>Roberts, Brian</t>
  </si>
  <si>
    <t>roberda08</t>
  </si>
  <si>
    <t>Robertson,D.</t>
  </si>
  <si>
    <t>robed002</t>
  </si>
  <si>
    <t>Robertson, David</t>
  </si>
  <si>
    <t>roberry01</t>
  </si>
  <si>
    <t>Roberts,R.</t>
  </si>
  <si>
    <t>rober002</t>
  </si>
  <si>
    <t>Roberts, Ryan</t>
  </si>
  <si>
    <t>roberty01</t>
  </si>
  <si>
    <t>Robertson, Tyler</t>
  </si>
  <si>
    <t>robinsh01</t>
  </si>
  <si>
    <t>Robinson,S.</t>
  </si>
  <si>
    <t>robis001</t>
  </si>
  <si>
    <t>Robinson, Shane</t>
  </si>
  <si>
    <t>robintr01</t>
  </si>
  <si>
    <t>Robinson,T.</t>
  </si>
  <si>
    <t>robit001</t>
  </si>
  <si>
    <t>Robinson, Trayvon</t>
  </si>
  <si>
    <t>rodnefe01</t>
  </si>
  <si>
    <t>Rodney,F.</t>
  </si>
  <si>
    <t>rodnf001</t>
  </si>
  <si>
    <t>Rodney, Fernando</t>
  </si>
  <si>
    <t>rodrial01</t>
  </si>
  <si>
    <t>Rodriguez,A.</t>
  </si>
  <si>
    <t>rodra001</t>
  </si>
  <si>
    <t>Rodriguez, Alex</t>
  </si>
  <si>
    <t>rodrian01</t>
  </si>
  <si>
    <t>rodra002</t>
  </si>
  <si>
    <t>Rodriguez, Aneury</t>
  </si>
  <si>
    <t>rodrife02</t>
  </si>
  <si>
    <t>Rodriguez,F.</t>
  </si>
  <si>
    <t>rodrf004</t>
  </si>
  <si>
    <t>Rodriguez, Fernando</t>
  </si>
  <si>
    <t>rodrifr03</t>
  </si>
  <si>
    <t>Francisco J. Rodriguez</t>
  </si>
  <si>
    <t>rodrf003</t>
  </si>
  <si>
    <t>Rodriguez, Francisco</t>
  </si>
  <si>
    <t>rodrihe03</t>
  </si>
  <si>
    <t>WSH</t>
  </si>
  <si>
    <t>Rodriguez,H.</t>
  </si>
  <si>
    <t>rodrh002</t>
  </si>
  <si>
    <t>Rodriguez, Henry</t>
  </si>
  <si>
    <t>rodrihe04</t>
  </si>
  <si>
    <t>rodrise01</t>
  </si>
  <si>
    <t>Rodriguez,S.</t>
  </si>
  <si>
    <t>rodrs002</t>
  </si>
  <si>
    <t>Rodriguez, Sean</t>
  </si>
  <si>
    <t>rodrist02</t>
  </si>
  <si>
    <t>Rodriguez, Paco</t>
  </si>
  <si>
    <t>rodriwa01</t>
  </si>
  <si>
    <t>Rodriguez,W.</t>
  </si>
  <si>
    <t>rodrw002</t>
  </si>
  <si>
    <t>Rodriguez, Wandy</t>
  </si>
  <si>
    <t>rogeres01</t>
  </si>
  <si>
    <t>Rogers,E.</t>
  </si>
  <si>
    <t>rogee002</t>
  </si>
  <si>
    <t>Rogers, Esmil</t>
  </si>
  <si>
    <t>rogerma01</t>
  </si>
  <si>
    <t>Rogers,M.</t>
  </si>
  <si>
    <t>rogem001</t>
  </si>
  <si>
    <t>Rogers, Mark</t>
  </si>
  <si>
    <t>rolliji01</t>
  </si>
  <si>
    <t>Rollins,J.</t>
  </si>
  <si>
    <t>rollj001</t>
  </si>
  <si>
    <t>Rollins, Jimmy</t>
  </si>
  <si>
    <t>romerri01</t>
  </si>
  <si>
    <t>Romero,R.</t>
  </si>
  <si>
    <t>romer002</t>
  </si>
  <si>
    <t>Romero, Ricky</t>
  </si>
  <si>
    <t>rominan01</t>
  </si>
  <si>
    <t>romia001</t>
  </si>
  <si>
    <t>Romine, Andrew</t>
  </si>
  <si>
    <t>romose01</t>
  </si>
  <si>
    <t>Romo,S.</t>
  </si>
  <si>
    <t>romos001</t>
  </si>
  <si>
    <t>Romo, Sergio</t>
  </si>
  <si>
    <t>rondobr01</t>
  </si>
  <si>
    <t>Rondon, Bruce</t>
  </si>
  <si>
    <t>rondohe01</t>
  </si>
  <si>
    <t>Rondon, Hector</t>
  </si>
  <si>
    <t>rosajo01</t>
  </si>
  <si>
    <t>Jorge De La Rosa</t>
  </si>
  <si>
    <t>DeLaRosa,J.</t>
  </si>
  <si>
    <t>delaj001</t>
  </si>
  <si>
    <t>De La Rosa, Jorge</t>
  </si>
  <si>
    <t>rosalad01</t>
  </si>
  <si>
    <t>Rosales,A.</t>
  </si>
  <si>
    <t>rosaa001</t>
  </si>
  <si>
    <t>Rosales, Adam</t>
  </si>
  <si>
    <t>rosarwi01</t>
  </si>
  <si>
    <t>rosaw001</t>
  </si>
  <si>
    <t>Rosario, Wilin</t>
  </si>
  <si>
    <t>rosenda01</t>
  </si>
  <si>
    <t>rosentr01</t>
  </si>
  <si>
    <t>Rosenthal,T.</t>
  </si>
  <si>
    <t>Rosenthal, Trevor</t>
  </si>
  <si>
    <t>rossco01</t>
  </si>
  <si>
    <t>Ross,C.</t>
  </si>
  <si>
    <t>rossc001</t>
  </si>
  <si>
    <t>Ross, Cody</t>
  </si>
  <si>
    <t>rossda01</t>
  </si>
  <si>
    <t>Ross,D.</t>
  </si>
  <si>
    <t>rossd001</t>
  </si>
  <si>
    <t>Ross, David</t>
  </si>
  <si>
    <t>rossro01</t>
  </si>
  <si>
    <t>Ross,R.</t>
  </si>
  <si>
    <t>Ross, Robbie</t>
  </si>
  <si>
    <t>rossty01</t>
  </si>
  <si>
    <t>Ross,T.</t>
  </si>
  <si>
    <t>rosst001</t>
  </si>
  <si>
    <t>Ross, Tyson</t>
  </si>
  <si>
    <t>rufda01</t>
  </si>
  <si>
    <t>Ruf, Darin</t>
  </si>
  <si>
    <t>ruggiju01</t>
  </si>
  <si>
    <t>Ruggiano,J.</t>
  </si>
  <si>
    <t>ruggj001</t>
  </si>
  <si>
    <t>Ruggiano, Justin</t>
  </si>
  <si>
    <t>ruizca01</t>
  </si>
  <si>
    <t>Ruiz,C.</t>
  </si>
  <si>
    <t>ruizc001</t>
  </si>
  <si>
    <t>Ruiz, Carlos</t>
  </si>
  <si>
    <t>runzlda01</t>
  </si>
  <si>
    <t>Runzler,D.</t>
  </si>
  <si>
    <t>runzd001</t>
  </si>
  <si>
    <t>Runzler, Dan</t>
  </si>
  <si>
    <t>russeja02</t>
  </si>
  <si>
    <t>Russell,J.</t>
  </si>
  <si>
    <t>russj003</t>
  </si>
  <si>
    <t>Russell, James</t>
  </si>
  <si>
    <t>rutlejo01</t>
  </si>
  <si>
    <t>Rutledge, Josh</t>
  </si>
  <si>
    <t>ryanbr01</t>
  </si>
  <si>
    <t>Ryan,B.</t>
  </si>
  <si>
    <t>ryanb002</t>
  </si>
  <si>
    <t>Ryan, Brendan</t>
  </si>
  <si>
    <t>rzepcma01</t>
  </si>
  <si>
    <t>Rzepczynski,M.</t>
  </si>
  <si>
    <t>rzepm001</t>
  </si>
  <si>
    <t>Rzepczynski, Marc</t>
  </si>
  <si>
    <t>sabatc.01</t>
  </si>
  <si>
    <t>Sabathia,C.</t>
  </si>
  <si>
    <t>sabac001</t>
  </si>
  <si>
    <t>Sabathia, CC</t>
  </si>
  <si>
    <t>salasfe01</t>
  </si>
  <si>
    <t>Salas,F.</t>
  </si>
  <si>
    <t>salaf001</t>
  </si>
  <si>
    <t>Salas, Fernando</t>
  </si>
  <si>
    <t>salech01</t>
  </si>
  <si>
    <t>Sale,C.</t>
  </si>
  <si>
    <t>salec001</t>
  </si>
  <si>
    <t>Sale, Chris</t>
  </si>
  <si>
    <t>saltaja01</t>
  </si>
  <si>
    <t>Saltalamacchia</t>
  </si>
  <si>
    <t>saltj001</t>
  </si>
  <si>
    <t>Saltalamacchia, Jarrod</t>
  </si>
  <si>
    <t>samarje01</t>
  </si>
  <si>
    <t>Samardzija,J.</t>
  </si>
  <si>
    <t>samaj001</t>
  </si>
  <si>
    <t>Samardzija, Jeff</t>
  </si>
  <si>
    <t>sanabal01</t>
  </si>
  <si>
    <t>Sanabia, Alex</t>
  </si>
  <si>
    <t>sanchan01</t>
  </si>
  <si>
    <t>Sanchez,A.</t>
  </si>
  <si>
    <t>sanca004</t>
  </si>
  <si>
    <t>Sanchez, Anibal</t>
  </si>
  <si>
    <t>sanched01</t>
  </si>
  <si>
    <t>Sanchez,E.</t>
  </si>
  <si>
    <t>sance001</t>
  </si>
  <si>
    <t>Sanchez, Eduardo</t>
  </si>
  <si>
    <t>sanchga01</t>
  </si>
  <si>
    <t>Sanchez,G.</t>
  </si>
  <si>
    <t>sancg001</t>
  </si>
  <si>
    <t>Sanchez, Gaby</t>
  </si>
  <si>
    <t>sanchhe01</t>
  </si>
  <si>
    <t>sanch002</t>
  </si>
  <si>
    <t>Sanchez, Hector</t>
  </si>
  <si>
    <t>sandopa01</t>
  </si>
  <si>
    <t>Sandoval,P.</t>
  </si>
  <si>
    <t>sandp001</t>
  </si>
  <si>
    <t>Sandoval, Pablo</t>
  </si>
  <si>
    <t>sandsje01</t>
  </si>
  <si>
    <t>sandj002</t>
  </si>
  <si>
    <t>Sands, Jerry</t>
  </si>
  <si>
    <t>santaca01</t>
  </si>
  <si>
    <t>Santana,C.</t>
  </si>
  <si>
    <t>santc002</t>
  </si>
  <si>
    <t>Santana, Carlos</t>
  </si>
  <si>
    <t>santaer01</t>
  </si>
  <si>
    <t>Santana,E.</t>
  </si>
  <si>
    <t>sante001</t>
  </si>
  <si>
    <t>Santana, Ervin</t>
  </si>
  <si>
    <t>santajo02</t>
  </si>
  <si>
    <t>Santana,J.</t>
  </si>
  <si>
    <t>santj003</t>
  </si>
  <si>
    <t>Santana, Johan</t>
  </si>
  <si>
    <t>santihe01</t>
  </si>
  <si>
    <t>santh001</t>
  </si>
  <si>
    <t>Santiago, Hector</t>
  </si>
  <si>
    <t>santira01</t>
  </si>
  <si>
    <t>Santiago,R.</t>
  </si>
  <si>
    <t>santr002</t>
  </si>
  <si>
    <t>Santiago, Ramon</t>
  </si>
  <si>
    <t>santose01</t>
  </si>
  <si>
    <t>Santos,S.</t>
  </si>
  <si>
    <t>sants001</t>
  </si>
  <si>
    <t>Santos, Sergio</t>
  </si>
  <si>
    <t>sappeda01</t>
  </si>
  <si>
    <t>sappd001</t>
  </si>
  <si>
    <t>Sappelt, Dave</t>
  </si>
  <si>
    <t>saundjo01</t>
  </si>
  <si>
    <t>Saunders,J.</t>
  </si>
  <si>
    <t>saunj001</t>
  </si>
  <si>
    <t>Saunders, Joe</t>
  </si>
  <si>
    <t>saundmi01</t>
  </si>
  <si>
    <t>Saunders,M.</t>
  </si>
  <si>
    <t>saunm001</t>
  </si>
  <si>
    <t>Saunders, Michael</t>
  </si>
  <si>
    <t>schafjo02</t>
  </si>
  <si>
    <t>Schafer,J.</t>
  </si>
  <si>
    <t>schaj002</t>
  </si>
  <si>
    <t>Schafer, Jordan</t>
  </si>
  <si>
    <t>schaflo01</t>
  </si>
  <si>
    <t>schal001</t>
  </si>
  <si>
    <t>Schafer, Logan</t>
  </si>
  <si>
    <t>schepta01</t>
  </si>
  <si>
    <t>Scheppers,T.</t>
  </si>
  <si>
    <t>Scheppers, Tanner</t>
  </si>
  <si>
    <t>scherma01</t>
  </si>
  <si>
    <t>Scherzer,M.</t>
  </si>
  <si>
    <t>schem001</t>
  </si>
  <si>
    <t>Scherzer, Max</t>
  </si>
  <si>
    <t>schiena01</t>
  </si>
  <si>
    <t>Schierholtz,N.</t>
  </si>
  <si>
    <t>schin001</t>
  </si>
  <si>
    <t>Schierholtz, Nate</t>
  </si>
  <si>
    <t>schumsk01</t>
  </si>
  <si>
    <t>Schumaker,S.</t>
  </si>
  <si>
    <t>schus001</t>
  </si>
  <si>
    <t>Schumaker, Skip</t>
  </si>
  <si>
    <t>schwich01</t>
  </si>
  <si>
    <t>Schwinden,C.</t>
  </si>
  <si>
    <t>schwc001</t>
  </si>
  <si>
    <t>Schwinden, Chris</t>
  </si>
  <si>
    <t>scottlu01</t>
  </si>
  <si>
    <t>Scott,L.</t>
  </si>
  <si>
    <t>scotl001</t>
  </si>
  <si>
    <t>Scott, Luke</t>
  </si>
  <si>
    <t>scribev01</t>
  </si>
  <si>
    <t>scrie001</t>
  </si>
  <si>
    <t>Scribner, Evan</t>
  </si>
  <si>
    <t>scutama01</t>
  </si>
  <si>
    <t>Scutaro,M.</t>
  </si>
  <si>
    <t>scutm001</t>
  </si>
  <si>
    <t>Scutaro, Marco</t>
  </si>
  <si>
    <t>seageky01</t>
  </si>
  <si>
    <t>seagk001</t>
  </si>
  <si>
    <t>Seager, Kyle</t>
  </si>
  <si>
    <t>segurje01</t>
  </si>
  <si>
    <t>Segura, Jean</t>
  </si>
  <si>
    <t>shawbr01</t>
  </si>
  <si>
    <t>shawb001</t>
  </si>
  <si>
    <t>Shaw, Bryan</t>
  </si>
  <si>
    <t>shielja02</t>
  </si>
  <si>
    <t>Shields,J.</t>
  </si>
  <si>
    <t>shiej002</t>
  </si>
  <si>
    <t>Shields, James</t>
  </si>
  <si>
    <t>shoppke01</t>
  </si>
  <si>
    <t>Shoppach,K.</t>
  </si>
  <si>
    <t>shopk001</t>
  </si>
  <si>
    <t>Shoppach, Kelly</t>
  </si>
  <si>
    <t>sierrmo01</t>
  </si>
  <si>
    <t>Sierra, Moises</t>
  </si>
  <si>
    <t>simmoan01</t>
  </si>
  <si>
    <t>Simmons, Andrelton</t>
  </si>
  <si>
    <t>simonal01</t>
  </si>
  <si>
    <t>Simon,A.</t>
  </si>
  <si>
    <t>simoa001</t>
  </si>
  <si>
    <t>Simon, Alfredo</t>
  </si>
  <si>
    <t>singljo02</t>
  </si>
  <si>
    <t>Singleton, Jonathan</t>
  </si>
  <si>
    <t>sippto01</t>
  </si>
  <si>
    <t>Sipp,T.</t>
  </si>
  <si>
    <t>sippt001</t>
  </si>
  <si>
    <t>Sipp, Tony</t>
  </si>
  <si>
    <t>skaggty01</t>
  </si>
  <si>
    <t>Skaggs,T.</t>
  </si>
  <si>
    <t>Skaggs, Tyler</t>
  </si>
  <si>
    <t>skipwky01</t>
  </si>
  <si>
    <t>sloweke01</t>
  </si>
  <si>
    <t>smithse01</t>
  </si>
  <si>
    <t>Smith,S.</t>
  </si>
  <si>
    <t>smits002</t>
  </si>
  <si>
    <t>Smith, Seth</t>
  </si>
  <si>
    <t>smithwi04</t>
  </si>
  <si>
    <t>Smith,W.</t>
  </si>
  <si>
    <t>Smith, Will</t>
  </si>
  <si>
    <t>smoakju01</t>
  </si>
  <si>
    <t>smoaj001</t>
  </si>
  <si>
    <t>Smoak, Justin</t>
  </si>
  <si>
    <t>smylydr01</t>
  </si>
  <si>
    <t>Smyly,D.</t>
  </si>
  <si>
    <t>Smyly, Drew</t>
  </si>
  <si>
    <t>snidetr01</t>
  </si>
  <si>
    <t>Snider,T.</t>
  </si>
  <si>
    <t>snidt001</t>
  </si>
  <si>
    <t>Snider, Travis</t>
  </si>
  <si>
    <t>snydebr03</t>
  </si>
  <si>
    <t>Snyder,B.</t>
  </si>
  <si>
    <t>snydb003</t>
  </si>
  <si>
    <t>Snyder, Brandon</t>
  </si>
  <si>
    <t>snydech02</t>
  </si>
  <si>
    <t>Snyder,C.</t>
  </si>
  <si>
    <t>snydc002</t>
  </si>
  <si>
    <t>Snyder, Chris</t>
  </si>
  <si>
    <t>sogarer01</t>
  </si>
  <si>
    <t>sogae001</t>
  </si>
  <si>
    <t>Sogard, Eric</t>
  </si>
  <si>
    <t>solando01</t>
  </si>
  <si>
    <t>Solano, Donovan</t>
  </si>
  <si>
    <t>solisal01</t>
  </si>
  <si>
    <t>soriaal01</t>
  </si>
  <si>
    <t>Soriano,A.</t>
  </si>
  <si>
    <t>soria001</t>
  </si>
  <si>
    <t>Soriano, Alfonso</t>
  </si>
  <si>
    <t>soriajo01</t>
  </si>
  <si>
    <t>Soria,J.</t>
  </si>
  <si>
    <t>sorij001</t>
  </si>
  <si>
    <t>Soria, Joakim</t>
  </si>
  <si>
    <t>soriara01</t>
  </si>
  <si>
    <t>Soriano,R.</t>
  </si>
  <si>
    <t>sorir001</t>
  </si>
  <si>
    <t>Soriano, Rafael</t>
  </si>
  <si>
    <t>sotoge01</t>
  </si>
  <si>
    <t>Soto,G.</t>
  </si>
  <si>
    <t>sotog001</t>
  </si>
  <si>
    <t>Soto, Geovany</t>
  </si>
  <si>
    <t>spande01</t>
  </si>
  <si>
    <t>Span,D.</t>
  </si>
  <si>
    <t>spand001</t>
  </si>
  <si>
    <t>Span, Denard</t>
  </si>
  <si>
    <t>springe01</t>
  </si>
  <si>
    <t>Springer, George</t>
  </si>
  <si>
    <t>stammcr01</t>
  </si>
  <si>
    <t>Stammen,C.</t>
  </si>
  <si>
    <t>stamc001</t>
  </si>
  <si>
    <t>Stammen, Craig</t>
  </si>
  <si>
    <t>stantmi03</t>
  </si>
  <si>
    <t>stanm003</t>
  </si>
  <si>
    <t>Stanton, Giancarlo</t>
  </si>
  <si>
    <t>staufti01</t>
  </si>
  <si>
    <t>Stauffer,T.</t>
  </si>
  <si>
    <t>staut001</t>
  </si>
  <si>
    <t>Stauffer, Tim</t>
  </si>
  <si>
    <t>stewach01</t>
  </si>
  <si>
    <t>stewc001</t>
  </si>
  <si>
    <t>Stewart, Chris</t>
  </si>
  <si>
    <t>stewaia01</t>
  </si>
  <si>
    <t>Stewart,I.</t>
  </si>
  <si>
    <t>stewi001</t>
  </si>
  <si>
    <t>Stewart, Ian</t>
  </si>
  <si>
    <t>stinsjo01</t>
  </si>
  <si>
    <t>stinj001</t>
  </si>
  <si>
    <t>Stinson, Josh</t>
  </si>
  <si>
    <t>storedr01</t>
  </si>
  <si>
    <t>stord001</t>
  </si>
  <si>
    <t>Storen, Drew</t>
  </si>
  <si>
    <t>storemi01</t>
  </si>
  <si>
    <t>Storey,M.</t>
  </si>
  <si>
    <t>Storey, Mickey</t>
  </si>
  <si>
    <t>straida01</t>
  </si>
  <si>
    <t>Straily,D.</t>
  </si>
  <si>
    <t>Straily, Daniel</t>
  </si>
  <si>
    <t>Daniel Straily</t>
  </si>
  <si>
    <t>strasst01</t>
  </si>
  <si>
    <t>Strasburg,S.</t>
  </si>
  <si>
    <t>stras001</t>
  </si>
  <si>
    <t>Strasburg, Stephen</t>
  </si>
  <si>
    <t>streehu01</t>
  </si>
  <si>
    <t>Street,H.</t>
  </si>
  <si>
    <t>streh001</t>
  </si>
  <si>
    <t>Street, Huston</t>
  </si>
  <si>
    <t>stromma01</t>
  </si>
  <si>
    <t>stroppe01</t>
  </si>
  <si>
    <t>Strop,P.</t>
  </si>
  <si>
    <t>strop001</t>
  </si>
  <si>
    <t>Strop, Pedro</t>
  </si>
  <si>
    <t>sttuemi01</t>
  </si>
  <si>
    <t>Stutes,M.</t>
  </si>
  <si>
    <t>stutm001</t>
  </si>
  <si>
    <t>Stutes, Michael</t>
  </si>
  <si>
    <t>stubbdr01</t>
  </si>
  <si>
    <t>Stubbs,D.</t>
  </si>
  <si>
    <t>stubd001</t>
  </si>
  <si>
    <t>Stubbs, Drew</t>
  </si>
  <si>
    <t>stulter01</t>
  </si>
  <si>
    <t>Stults,E.</t>
  </si>
  <si>
    <t>stule002</t>
  </si>
  <si>
    <t>Stults, Eric</t>
  </si>
  <si>
    <t>suzukic01</t>
  </si>
  <si>
    <t>Suzuki,I.</t>
  </si>
  <si>
    <t>suzui001</t>
  </si>
  <si>
    <t>Suzuki, Ichiro</t>
  </si>
  <si>
    <t>suzukku01</t>
  </si>
  <si>
    <t>Suzuki,K.</t>
  </si>
  <si>
    <t>suzuk001</t>
  </si>
  <si>
    <t>Suzuki, Kurt</t>
  </si>
  <si>
    <t>swarzan01</t>
  </si>
  <si>
    <t>Swarzak,A.</t>
  </si>
  <si>
    <t>swara001</t>
  </si>
  <si>
    <t>Swarzak, Anthony</t>
  </si>
  <si>
    <t>sweenry01</t>
  </si>
  <si>
    <t>Sweeney,R.</t>
  </si>
  <si>
    <t>sweer001</t>
  </si>
  <si>
    <t>Sweeney, Ryan</t>
  </si>
  <si>
    <t>swindr.01</t>
  </si>
  <si>
    <t>swishni01</t>
  </si>
  <si>
    <t>Swisher,N.</t>
  </si>
  <si>
    <t>swisn001</t>
  </si>
  <si>
    <t>Swisher, Nick</t>
  </si>
  <si>
    <t>tabatjo01</t>
  </si>
  <si>
    <t>Tabata,J.</t>
  </si>
  <si>
    <t>tabaj002</t>
  </si>
  <si>
    <t>Tabata, Jose</t>
  </si>
  <si>
    <t>takahhi01</t>
  </si>
  <si>
    <t>takah001</t>
  </si>
  <si>
    <t>Takahashi, Hisanori</t>
  </si>
  <si>
    <t>tateyyo01</t>
  </si>
  <si>
    <t>Tateyama,Y.</t>
  </si>
  <si>
    <t>tatey001</t>
  </si>
  <si>
    <t>Tateyama, Yoshinori</t>
  </si>
  <si>
    <t>taveros01</t>
  </si>
  <si>
    <t>SOF</t>
  </si>
  <si>
    <t>tayloan01</t>
  </si>
  <si>
    <t>Taylor, Andrew</t>
  </si>
  <si>
    <t>taylomi01</t>
  </si>
  <si>
    <t>taylm001</t>
  </si>
  <si>
    <t>Taylor, Michael</t>
  </si>
  <si>
    <t>tazawju01</t>
  </si>
  <si>
    <t>Tazawa,J.</t>
  </si>
  <si>
    <t>tazaj001</t>
  </si>
  <si>
    <t>Tazawa, Junichi</t>
  </si>
  <si>
    <t>teagata01</t>
  </si>
  <si>
    <t>Teagarden,T.</t>
  </si>
  <si>
    <t>teagt001</t>
  </si>
  <si>
    <t>Teagarden, Taylor</t>
  </si>
  <si>
    <t>teherju01</t>
  </si>
  <si>
    <t>Teheran,J.</t>
  </si>
  <si>
    <t>tehej001</t>
  </si>
  <si>
    <t>Teheran, Julio</t>
  </si>
  <si>
    <t>teixema01</t>
  </si>
  <si>
    <t>Teixeira,M.</t>
  </si>
  <si>
    <t>teixm001</t>
  </si>
  <si>
    <t>Teixeira, Mark</t>
  </si>
  <si>
    <t>tejadru01</t>
  </si>
  <si>
    <t>tejar001</t>
  </si>
  <si>
    <t>Tejada, Ruben</t>
  </si>
  <si>
    <t>tekotbl01</t>
  </si>
  <si>
    <t>thameer01</t>
  </si>
  <si>
    <t>thame001</t>
  </si>
  <si>
    <t>Thames, Eric</t>
  </si>
  <si>
    <t>thatcjo01</t>
  </si>
  <si>
    <t>Thatcher,J.</t>
  </si>
  <si>
    <t>thatj001</t>
  </si>
  <si>
    <t>Thatcher, Joe</t>
  </si>
  <si>
    <t>thayeda01</t>
  </si>
  <si>
    <t>Thayer,D.</t>
  </si>
  <si>
    <t>thayd001</t>
  </si>
  <si>
    <t>Thayer, Dale</t>
  </si>
  <si>
    <t>theriry01</t>
  </si>
  <si>
    <t>Theriot,R.</t>
  </si>
  <si>
    <t>therr001</t>
  </si>
  <si>
    <t>Theriot, Ryan</t>
  </si>
  <si>
    <t>tholejo01</t>
  </si>
  <si>
    <t>Thole,J.</t>
  </si>
  <si>
    <t>tholj001</t>
  </si>
  <si>
    <t>Thole, Josh</t>
  </si>
  <si>
    <t>thomaju01</t>
  </si>
  <si>
    <t>Thomas,J.</t>
  </si>
  <si>
    <t>thomj006</t>
  </si>
  <si>
    <t>Thomas, Justin</t>
  </si>
  <si>
    <t>thomeji01</t>
  </si>
  <si>
    <t>Thome,J.</t>
  </si>
  <si>
    <t>thomj002</t>
  </si>
  <si>
    <t>Thome, Jim</t>
  </si>
  <si>
    <t>thornma01</t>
  </si>
  <si>
    <t>Thornton,M.</t>
  </si>
  <si>
    <t>thorm001</t>
  </si>
  <si>
    <t>Thornton, Matt</t>
  </si>
  <si>
    <t>thornty01</t>
  </si>
  <si>
    <t>Thornburg,T.</t>
  </si>
  <si>
    <t>Thornburg, Tyler</t>
  </si>
  <si>
    <t>tillmch01</t>
  </si>
  <si>
    <t>Tillman,C.</t>
  </si>
  <si>
    <t>tillc001</t>
  </si>
  <si>
    <t>Tillman, Chris</t>
  </si>
  <si>
    <t>tollesh01</t>
  </si>
  <si>
    <t>Tolleson,S.</t>
  </si>
  <si>
    <t>Tolleson, Shawn</t>
  </si>
  <si>
    <t>torrean02</t>
  </si>
  <si>
    <t>Torres,A.</t>
  </si>
  <si>
    <t>torra001</t>
  </si>
  <si>
    <t>Torres, Andres</t>
  </si>
  <si>
    <t>torreyo01</t>
  </si>
  <si>
    <t>Torrealba,Y.</t>
  </si>
  <si>
    <t>torry001</t>
  </si>
  <si>
    <t>Torrealba, Yorvit</t>
  </si>
  <si>
    <t>tovarwi01</t>
  </si>
  <si>
    <t>tracych01</t>
  </si>
  <si>
    <t>Tracy, Chad</t>
  </si>
  <si>
    <t>triunca01</t>
  </si>
  <si>
    <t>Triunfel, Carlos</t>
  </si>
  <si>
    <t>troutmi01</t>
  </si>
  <si>
    <t>troum001</t>
  </si>
  <si>
    <t>Trout, Mike</t>
  </si>
  <si>
    <t>trumbma01</t>
  </si>
  <si>
    <t>Trumbo,M.</t>
  </si>
  <si>
    <t>trumm001</t>
  </si>
  <si>
    <t>Trumbo, Mark</t>
  </si>
  <si>
    <t>tulowtr01</t>
  </si>
  <si>
    <t>Tulowitzki,T.</t>
  </si>
  <si>
    <t>tulot001</t>
  </si>
  <si>
    <t>Tulowitzki, Troy</t>
  </si>
  <si>
    <t>turneja01</t>
  </si>
  <si>
    <t>Turner,J.</t>
  </si>
  <si>
    <t>turnj002</t>
  </si>
  <si>
    <t>Turner, Jacob</t>
  </si>
  <si>
    <t>turneju01</t>
  </si>
  <si>
    <t>turnj001</t>
  </si>
  <si>
    <t>Turner, Justin</t>
  </si>
  <si>
    <t>ueharko01</t>
  </si>
  <si>
    <t>Uehara,K.</t>
  </si>
  <si>
    <t>uehak001</t>
  </si>
  <si>
    <t>Uehara, Koji</t>
  </si>
  <si>
    <t>ugglada01</t>
  </si>
  <si>
    <t>Uggla,D.</t>
  </si>
  <si>
    <t>uggld001</t>
  </si>
  <si>
    <t>Uggla, Dan</t>
  </si>
  <si>
    <t>uptonbj01</t>
  </si>
  <si>
    <t>Upton,B.</t>
  </si>
  <si>
    <t>uptob001</t>
  </si>
  <si>
    <t>Upton, B.J.</t>
  </si>
  <si>
    <t>uptonju01</t>
  </si>
  <si>
    <t>Upton,J.</t>
  </si>
  <si>
    <t>uptoj001</t>
  </si>
  <si>
    <t>Upton, Justin</t>
  </si>
  <si>
    <t>uribeju01</t>
  </si>
  <si>
    <t>Uribe,J.</t>
  </si>
  <si>
    <t>uribj002</t>
  </si>
  <si>
    <t>Uribe, Juan</t>
  </si>
  <si>
    <t>utleych01</t>
  </si>
  <si>
    <t>Utley,C.</t>
  </si>
  <si>
    <t>utlec001</t>
  </si>
  <si>
    <t>Utley, Chase</t>
  </si>
  <si>
    <t>valbulu01</t>
  </si>
  <si>
    <t>Valbuena,L.</t>
  </si>
  <si>
    <t>valbl001</t>
  </si>
  <si>
    <t>Valbuena, Luis</t>
  </si>
  <si>
    <t>valdejo01</t>
  </si>
  <si>
    <t>Jose G. Valdez</t>
  </si>
  <si>
    <t>Valdez,J.</t>
  </si>
  <si>
    <t>valdj001</t>
  </si>
  <si>
    <t>Valdez, Jose</t>
  </si>
  <si>
    <t>valdejo02</t>
  </si>
  <si>
    <t>Valdespin, Jordany</t>
  </si>
  <si>
    <t>valdera02</t>
  </si>
  <si>
    <t>valdr002</t>
  </si>
  <si>
    <t>Valdes, Raul</t>
  </si>
  <si>
    <t>valdewi01</t>
  </si>
  <si>
    <t>Valdez,W.</t>
  </si>
  <si>
    <t>valdw001</t>
  </si>
  <si>
    <t>Valdez, Wilson</t>
  </si>
  <si>
    <t>valenda01</t>
  </si>
  <si>
    <t>Valencia,D.</t>
  </si>
  <si>
    <t>valed001</t>
  </si>
  <si>
    <t>Valencia, Danny</t>
  </si>
  <si>
    <t>valvejo01</t>
  </si>
  <si>
    <t>Valverde,J.</t>
  </si>
  <si>
    <t>valvj001</t>
  </si>
  <si>
    <t>Valverde, Jose</t>
  </si>
  <si>
    <t>vanderi01</t>
  </si>
  <si>
    <t>VandenHurk,R.</t>
  </si>
  <si>
    <t>vandr001</t>
  </si>
  <si>
    <t>van den Hurk, Rick</t>
  </si>
  <si>
    <t>vargaja01</t>
  </si>
  <si>
    <t>Vargas,J.</t>
  </si>
  <si>
    <t>vargj001</t>
  </si>
  <si>
    <t>Vargas, Jason</t>
  </si>
  <si>
    <t>varvaan01</t>
  </si>
  <si>
    <t>Varvaro,A.</t>
  </si>
  <si>
    <t>varva001</t>
  </si>
  <si>
    <t>Varvaro, Anthony</t>
  </si>
  <si>
    <t>vasques01</t>
  </si>
  <si>
    <t>Vasquez,E.</t>
  </si>
  <si>
    <t>vasqe001</t>
  </si>
  <si>
    <t>Vasquez, Esmerling</t>
  </si>
  <si>
    <t>vazquja01</t>
  </si>
  <si>
    <t>Vazquez,J.</t>
  </si>
  <si>
    <t>vazqj001</t>
  </si>
  <si>
    <t>Vazquez, Javier</t>
  </si>
  <si>
    <t>venabwi01</t>
  </si>
  <si>
    <t>Venable,W.</t>
  </si>
  <si>
    <t>venaw001</t>
  </si>
  <si>
    <t>Venable, Will</t>
  </si>
  <si>
    <t>ventejo01</t>
  </si>
  <si>
    <t>Venters,J.</t>
  </si>
  <si>
    <t>ventj001</t>
  </si>
  <si>
    <t>Venters, Jonny</t>
  </si>
  <si>
    <t>verasjo01</t>
  </si>
  <si>
    <t>Veras,J.</t>
  </si>
  <si>
    <t>veraj001</t>
  </si>
  <si>
    <t>Veras, Jose</t>
  </si>
  <si>
    <t>verlaju01</t>
  </si>
  <si>
    <t>Verlander,J.</t>
  </si>
  <si>
    <t>verlj001</t>
  </si>
  <si>
    <t>Verlander, Justin</t>
  </si>
  <si>
    <t>vicieda01</t>
  </si>
  <si>
    <t xml:space="preserve">CHW </t>
  </si>
  <si>
    <t>Viciedo,D.</t>
  </si>
  <si>
    <t>vicid001</t>
  </si>
  <si>
    <t>Viciedo, Dayan</t>
  </si>
  <si>
    <t>victosh01</t>
  </si>
  <si>
    <t>Victorino,S.</t>
  </si>
  <si>
    <t>victs001</t>
  </si>
  <si>
    <t>Victorino, Shane</t>
  </si>
  <si>
    <t>villabr02</t>
  </si>
  <si>
    <t>villb002</t>
  </si>
  <si>
    <t>Villarreal, Brayan</t>
  </si>
  <si>
    <t>villaca01</t>
  </si>
  <si>
    <t>Villanueva,C.</t>
  </si>
  <si>
    <t>villc001</t>
  </si>
  <si>
    <t>Villanueva, Carlos</t>
  </si>
  <si>
    <t>vinceni01</t>
  </si>
  <si>
    <t>Vincent, Nick</t>
  </si>
  <si>
    <t>vittejo01</t>
  </si>
  <si>
    <t>Vitters, Josh</t>
  </si>
  <si>
    <t>vizquom01</t>
  </si>
  <si>
    <t>Vizquel,O.</t>
  </si>
  <si>
    <t>vizqo001</t>
  </si>
  <si>
    <t>Vizquel, Omar</t>
  </si>
  <si>
    <t>vogelry01</t>
  </si>
  <si>
    <t>Vogelsong,R.</t>
  </si>
  <si>
    <t>voger001</t>
  </si>
  <si>
    <t>Vogelsong, Ryan</t>
  </si>
  <si>
    <t>volqued01</t>
  </si>
  <si>
    <t>Volquez,E.</t>
  </si>
  <si>
    <t>volqe001</t>
  </si>
  <si>
    <t>Volquez, Edinson</t>
  </si>
  <si>
    <t>volstch01</t>
  </si>
  <si>
    <t>Volstad,C.</t>
  </si>
  <si>
    <t>volsc001</t>
  </si>
  <si>
    <t>Volstad, Chris</t>
  </si>
  <si>
    <t>vottojo01</t>
  </si>
  <si>
    <t>Votto,J.</t>
  </si>
  <si>
    <t>vottj001</t>
  </si>
  <si>
    <t>Votto, Joey</t>
  </si>
  <si>
    <t>wadeco01</t>
  </si>
  <si>
    <t>Wade,C.</t>
  </si>
  <si>
    <t>wadec001</t>
  </si>
  <si>
    <t>Wade, Cory</t>
  </si>
  <si>
    <t>wainwad01</t>
  </si>
  <si>
    <t>Wainwright,A.</t>
  </si>
  <si>
    <t>waina001</t>
  </si>
  <si>
    <t>Wainwright, Adam</t>
  </si>
  <si>
    <t>waldejo01</t>
  </si>
  <si>
    <t>Walden,J.</t>
  </si>
  <si>
    <t>waldj001</t>
  </si>
  <si>
    <t>Walden, Jordan</t>
  </si>
  <si>
    <t>waldrky01</t>
  </si>
  <si>
    <t>waldk001</t>
  </si>
  <si>
    <t>Waldrop, Kyle</t>
  </si>
  <si>
    <t>walkene01</t>
  </si>
  <si>
    <t>Walker,N.</t>
  </si>
  <si>
    <t>walkn001</t>
  </si>
  <si>
    <t>Walker, Neil</t>
  </si>
  <si>
    <t>wallabr01</t>
  </si>
  <si>
    <t>wallb001</t>
  </si>
  <si>
    <t>Wallace, Brett</t>
  </si>
  <si>
    <t>walljo02</t>
  </si>
  <si>
    <t>Wall, Josh</t>
  </si>
  <si>
    <t>waltepj01</t>
  </si>
  <si>
    <t>Walters,P.</t>
  </si>
  <si>
    <t>waltp001</t>
  </si>
  <si>
    <t>Walters, P.J.</t>
  </si>
  <si>
    <t>warread01</t>
  </si>
  <si>
    <t>Warren,A.</t>
  </si>
  <si>
    <t>Warren, Adam</t>
  </si>
  <si>
    <t>watsoto01</t>
  </si>
  <si>
    <t>Watson,T.</t>
  </si>
  <si>
    <t>watst001</t>
  </si>
  <si>
    <t>Watson, Tony</t>
  </si>
  <si>
    <t>weaveje02</t>
  </si>
  <si>
    <t>Weaver,Jr.</t>
  </si>
  <si>
    <t>weavj003</t>
  </si>
  <si>
    <t>Weaver, Jered</t>
  </si>
  <si>
    <t>webbry01</t>
  </si>
  <si>
    <t>Webb,R.</t>
  </si>
  <si>
    <t>webbr001</t>
  </si>
  <si>
    <t>Webb, Ryan</t>
  </si>
  <si>
    <t>weeksje01</t>
  </si>
  <si>
    <t>weekj001</t>
  </si>
  <si>
    <t>Weeks, Jemile</t>
  </si>
  <si>
    <t>weeksri01</t>
  </si>
  <si>
    <t>Weeks,R.</t>
  </si>
  <si>
    <t>weekr001</t>
  </si>
  <si>
    <t>Weeks, Rickie</t>
  </si>
  <si>
    <t>weilaky01</t>
  </si>
  <si>
    <t>Weiland,K.</t>
  </si>
  <si>
    <t>weilk001</t>
  </si>
  <si>
    <t>Weiland, Kyle</t>
  </si>
  <si>
    <t>wellsca01</t>
  </si>
  <si>
    <t>Wells,C.</t>
  </si>
  <si>
    <t>wellc001</t>
  </si>
  <si>
    <t>Wells, Casper</t>
  </si>
  <si>
    <t>wellsve01</t>
  </si>
  <si>
    <t>Wells,V.</t>
  </si>
  <si>
    <t>wellv001</t>
  </si>
  <si>
    <t>Wells, Vernon</t>
  </si>
  <si>
    <t>werthja01</t>
  </si>
  <si>
    <t>Werth,J.</t>
  </si>
  <si>
    <t>wertj001</t>
  </si>
  <si>
    <t>Werth, Jayson</t>
  </si>
  <si>
    <t>westbja01</t>
  </si>
  <si>
    <t>Westbrook,J.</t>
  </si>
  <si>
    <t>westj001</t>
  </si>
  <si>
    <t>Westbrook, Jake</t>
  </si>
  <si>
    <t>wheelry01</t>
  </si>
  <si>
    <t>wheelza01</t>
  </si>
  <si>
    <t>Wheeler, Zack</t>
  </si>
  <si>
    <t>whiteal01</t>
  </si>
  <si>
    <t>White,A.</t>
  </si>
  <si>
    <t>whita001</t>
  </si>
  <si>
    <t>White, Alex</t>
  </si>
  <si>
    <t>whitlch01</t>
  </si>
  <si>
    <t>wielajo01</t>
  </si>
  <si>
    <t>Wieland,J.</t>
  </si>
  <si>
    <t>Wieland, Joe</t>
  </si>
  <si>
    <t>wietema01</t>
  </si>
  <si>
    <t>Wieters,M.</t>
  </si>
  <si>
    <t>wietm001</t>
  </si>
  <si>
    <t>Wieters, Matt</t>
  </si>
  <si>
    <t>wiggity01</t>
  </si>
  <si>
    <t>Wigginton,T.</t>
  </si>
  <si>
    <t>wiggt001</t>
  </si>
  <si>
    <t>Wigginton, Ty</t>
  </si>
  <si>
    <t>wilheto01</t>
  </si>
  <si>
    <t>wilht001</t>
  </si>
  <si>
    <t>Wilhelmsen, Tom</t>
  </si>
  <si>
    <t>willije01</t>
  </si>
  <si>
    <t>Williams,J.</t>
  </si>
  <si>
    <t>willj003</t>
  </si>
  <si>
    <t>Williams, Jerome</t>
  </si>
  <si>
    <t>willijo03</t>
  </si>
  <si>
    <t>Willingham,J.</t>
  </si>
  <si>
    <t>willj004</t>
  </si>
  <si>
    <t>Willingham, Josh</t>
  </si>
  <si>
    <t>wilsobo02</t>
  </si>
  <si>
    <t>Wilson,B.</t>
  </si>
  <si>
    <t>wilsb002</t>
  </si>
  <si>
    <t>Wilson, Bobby</t>
  </si>
  <si>
    <t>wilsobr01</t>
  </si>
  <si>
    <t>wilsb001</t>
  </si>
  <si>
    <t>Wilson, Brian</t>
  </si>
  <si>
    <t>wilsocj01</t>
  </si>
  <si>
    <t>Wilson,C.</t>
  </si>
  <si>
    <t>wilsc004</t>
  </si>
  <si>
    <t>Wilson, C.J.</t>
  </si>
  <si>
    <t>wilsoju10</t>
  </si>
  <si>
    <t>Wilson, Justin</t>
  </si>
  <si>
    <t>wisede01</t>
  </si>
  <si>
    <t>Dewayne Wise</t>
  </si>
  <si>
    <t>Wise,D.</t>
  </si>
  <si>
    <t>wised001</t>
  </si>
  <si>
    <t>Wise, Dewayne</t>
  </si>
  <si>
    <t>wongko01</t>
  </si>
  <si>
    <t>Wong, Kolten</t>
  </si>
  <si>
    <t>woodti01</t>
  </si>
  <si>
    <t>Wood, Tim</t>
  </si>
  <si>
    <t>woodtr01</t>
  </si>
  <si>
    <t>Wood,T.</t>
  </si>
  <si>
    <t>woodt004</t>
  </si>
  <si>
    <t>Wood, Travis</t>
  </si>
  <si>
    <t>worleva01</t>
  </si>
  <si>
    <t>Worley,V.</t>
  </si>
  <si>
    <t>worlv001</t>
  </si>
  <si>
    <t>Worley, Vance</t>
  </si>
  <si>
    <t>worthda01</t>
  </si>
  <si>
    <t>wortd001</t>
  </si>
  <si>
    <t>Worth, Danny</t>
  </si>
  <si>
    <t>wrighda03</t>
  </si>
  <si>
    <t>Wright,D.</t>
  </si>
  <si>
    <t>wrigd002</t>
  </si>
  <si>
    <t>Wright, David</t>
  </si>
  <si>
    <t>wrighst01</t>
  </si>
  <si>
    <t>wrighwe01</t>
  </si>
  <si>
    <t>Wright,W.</t>
  </si>
  <si>
    <t>wrigw001</t>
  </si>
  <si>
    <t>Wright, Wesley</t>
  </si>
  <si>
    <t>youklke01</t>
  </si>
  <si>
    <t>Youkilis,K.</t>
  </si>
  <si>
    <t>youkk001</t>
  </si>
  <si>
    <t>Youkilis, Kevin</t>
  </si>
  <si>
    <t>youngch03</t>
  </si>
  <si>
    <t>Chris R. Young</t>
  </si>
  <si>
    <t>Young,C.</t>
  </si>
  <si>
    <t>younc003</t>
  </si>
  <si>
    <t>Young, Chris</t>
  </si>
  <si>
    <t>youngch04</t>
  </si>
  <si>
    <t>Chris B. Young</t>
  </si>
  <si>
    <t>Young,Ch.</t>
  </si>
  <si>
    <t>younc004</t>
  </si>
  <si>
    <t>youngde03</t>
  </si>
  <si>
    <t>Young,D.</t>
  </si>
  <si>
    <t>yound003</t>
  </si>
  <si>
    <t>Young, Delmon</t>
  </si>
  <si>
    <t>younger03</t>
  </si>
  <si>
    <t>Young,E.</t>
  </si>
  <si>
    <t>youne003</t>
  </si>
  <si>
    <t>Young, Eric</t>
  </si>
  <si>
    <t>youngma02</t>
  </si>
  <si>
    <t>younm004</t>
  </si>
  <si>
    <t>Young, Matt</t>
  </si>
  <si>
    <t>youngmi02</t>
  </si>
  <si>
    <t>Young,M.</t>
  </si>
  <si>
    <t>younm003</t>
  </si>
  <si>
    <t>Young, Michael</t>
  </si>
  <si>
    <t>zieglbr01</t>
  </si>
  <si>
    <t>Ziegler,B.</t>
  </si>
  <si>
    <t>ziegb001</t>
  </si>
  <si>
    <t>Ziegler, Brad</t>
  </si>
  <si>
    <t>zimmejo02</t>
  </si>
  <si>
    <t>Zimmermann,J.</t>
  </si>
  <si>
    <t>zimmj003</t>
  </si>
  <si>
    <t>Zimmermann, Jordan</t>
  </si>
  <si>
    <t>zimmery01</t>
  </si>
  <si>
    <t>Zimmerman,R.</t>
  </si>
  <si>
    <t>zimmr001</t>
  </si>
  <si>
    <t>Zimmerman, Ryan</t>
  </si>
  <si>
    <t>zitoba01</t>
  </si>
  <si>
    <t>Zito,B.</t>
  </si>
  <si>
    <t>zitob001</t>
  </si>
  <si>
    <t>Zito, Barry</t>
  </si>
  <si>
    <t>zobribe01</t>
  </si>
  <si>
    <t>Zobrist,B.</t>
  </si>
  <si>
    <t>zobrb001</t>
  </si>
  <si>
    <t>Zobrist, Ben</t>
  </si>
  <si>
    <t>zuninmi01</t>
  </si>
  <si>
    <t>Mike Zunino</t>
  </si>
  <si>
    <t>ryuhy01</t>
  </si>
  <si>
    <t>-1</t>
  </si>
  <si>
    <t>PLAYERID</t>
  </si>
  <si>
    <t>LNAME</t>
  </si>
  <si>
    <t>FNAME</t>
  </si>
  <si>
    <t>nakajhi01</t>
  </si>
  <si>
    <t>RSGP</t>
  </si>
  <si>
    <t>HRSGP</t>
  </si>
  <si>
    <t>RBISGP</t>
  </si>
  <si>
    <t>SBSGP</t>
  </si>
  <si>
    <t>AVGSGP</t>
  </si>
  <si>
    <t>WSGP</t>
  </si>
  <si>
    <t>SVSGP</t>
  </si>
  <si>
    <t>SOSGP</t>
  </si>
  <si>
    <t>ERASGP</t>
  </si>
  <si>
    <t>WHIPSGP</t>
  </si>
  <si>
    <t>TTLSGP</t>
  </si>
  <si>
    <t>TOTAL</t>
  </si>
  <si>
    <t>Tommy La Stella</t>
  </si>
  <si>
    <t>Jackie Bradley Jr</t>
  </si>
  <si>
    <t>Henry Urrutia</t>
  </si>
  <si>
    <t>Jon Singleton</t>
  </si>
  <si>
    <t>Steven Souza</t>
  </si>
  <si>
    <t>Josh Satin</t>
  </si>
  <si>
    <t>Andrew Lambo</t>
  </si>
  <si>
    <t>J.R. Murphy</t>
  </si>
  <si>
    <t>Matt den Dekker</t>
  </si>
  <si>
    <t>Jonathan Diaz</t>
  </si>
  <si>
    <t>Kyuji Fujikawa</t>
  </si>
  <si>
    <t>Masahiro Tanaka</t>
  </si>
  <si>
    <t>Zac Rosscup</t>
  </si>
  <si>
    <t>Vic Black</t>
  </si>
  <si>
    <t>Christopher Martin</t>
  </si>
  <si>
    <t>T.J. McFarland</t>
  </si>
  <si>
    <t>Matt Wisler</t>
  </si>
  <si>
    <t>Bobby LaFromboise</t>
  </si>
  <si>
    <t>Eury De la Rosa</t>
  </si>
  <si>
    <t>Mike Morin</t>
  </si>
  <si>
    <t>Jimmy Nelson</t>
  </si>
  <si>
    <t>Thomas Kahnle</t>
  </si>
  <si>
    <t>Jake Petricka</t>
  </si>
  <si>
    <t>sa327728</t>
  </si>
  <si>
    <t>Angel Castro</t>
  </si>
  <si>
    <t>Nate Karns</t>
  </si>
  <si>
    <t>sa549112</t>
  </si>
  <si>
    <t>Jon Gray</t>
  </si>
  <si>
    <t>Michael Belfiore</t>
  </si>
  <si>
    <t>sa501726</t>
  </si>
  <si>
    <t>Mark Appel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</si>
</sst>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6" fontId="0" fillId="0" borderId="0" xfId="0" applyNumberFormat="1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 applyNumberFormat="1"/>
    <xf numFmtId="0" fontId="0" fillId="0" borderId="0" xfId="0" quotePrefix="1"/>
    <xf numFmtId="0" fontId="0" fillId="0" borderId="0" xfId="0" applyFill="1"/>
    <xf numFmtId="0" fontId="0" fillId="0" borderId="1" xfId="0" applyFont="1" applyFill="1" applyBorder="1"/>
    <xf numFmtId="0" fontId="2" fillId="0" borderId="1" xfId="0" applyFont="1" applyFill="1" applyBorder="1"/>
    <xf numFmtId="0" fontId="0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/>
    <xf numFmtId="0" fontId="2" fillId="0" borderId="0" xfId="0" applyNumberFormat="1" applyFont="1" applyFill="1"/>
    <xf numFmtId="164" fontId="0" fillId="0" borderId="0" xfId="2" applyNumberFormat="1" applyFont="1" applyFill="1"/>
    <xf numFmtId="164" fontId="2" fillId="0" borderId="0" xfId="2" applyNumberFormat="1" applyFont="1" applyFill="1"/>
    <xf numFmtId="0" fontId="2" fillId="0" borderId="1" xfId="0" applyNumberFormat="1" applyFont="1" applyFill="1" applyBorder="1"/>
    <xf numFmtId="0" fontId="2" fillId="0" borderId="0" xfId="0" applyNumberFormat="1" applyFont="1" applyFill="1" applyBorder="1"/>
    <xf numFmtId="164" fontId="2" fillId="0" borderId="0" xfId="2" applyNumberFormat="1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1" xfId="0" applyNumberFormat="1" applyFont="1" applyBorder="1"/>
    <xf numFmtId="0" fontId="2" fillId="0" borderId="2" xfId="0" applyNumberFormat="1" applyFont="1" applyBorder="1"/>
    <xf numFmtId="43" fontId="2" fillId="0" borderId="1" xfId="2" applyFont="1" applyBorder="1"/>
    <xf numFmtId="43" fontId="0" fillId="0" borderId="0" xfId="2" applyFont="1"/>
    <xf numFmtId="43" fontId="2" fillId="0" borderId="2" xfId="2" applyFont="1" applyBorder="1"/>
    <xf numFmtId="43" fontId="0" fillId="0" borderId="0" xfId="2" applyFont="1" applyFill="1"/>
    <xf numFmtId="43" fontId="2" fillId="0" borderId="0" xfId="2" applyFont="1" applyFill="1"/>
    <xf numFmtId="0" fontId="2" fillId="0" borderId="2" xfId="0" applyNumberFormat="1" applyFont="1" applyFill="1" applyBorder="1"/>
    <xf numFmtId="0" fontId="4" fillId="2" borderId="3" xfId="0" applyFont="1" applyFill="1" applyBorder="1"/>
    <xf numFmtId="0" fontId="0" fillId="3" borderId="4" xfId="0" applyFont="1" applyFill="1" applyBorder="1"/>
    <xf numFmtId="0" fontId="0" fillId="0" borderId="0" xfId="0"/>
    <xf numFmtId="0" fontId="0" fillId="3" borderId="4" xfId="0" applyFont="1" applyFill="1" applyBorder="1"/>
  </cellXfs>
  <cellStyles count="4">
    <cellStyle name="Comma" xfId="2" builtinId="3"/>
    <cellStyle name="Comma 2" xfId="3"/>
    <cellStyle name="Normal" xfId="0" builtinId="0"/>
    <cellStyle name="Normal 2" xfId="1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0_);_(* \(#,##0.000\);_(* &quot;-&quot;??_);_(@_)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4" tint="0.79998168889431442"/>
          <bgColor auto="1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</dxfs>
  <tableStyles count="0" defaultTableStyle="TableStyleMedium2" defaultPivotStyle="PivotStyleLight16"/>
  <colors>
    <mruColors>
      <color rgb="FF1189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7" name="ReplacementLevel_H" displayName="ReplacementLevel_H" ref="A1:G8" totalsRowShown="0">
  <autoFilter ref="A1:G8"/>
  <tableColumns count="7">
    <tableColumn id="1" name="POS"/>
    <tableColumn id="2" name="R"/>
    <tableColumn id="3" name="HR"/>
    <tableColumn id="4" name="RBI"/>
    <tableColumn id="5" name="SB"/>
    <tableColumn id="6" name="AVG"/>
    <tableColumn id="7" name="TOTAL" dataDxfId="77">
      <calculatedColumnFormula>SUM(ReplacementLevel_H[[#This Row],[R]:[AVG]])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ReplacementLevel_P" displayName="ReplacementLevel_P" ref="A10:G11" totalsRowShown="0" headerRowDxfId="76" dataDxfId="74" headerRowBorderDxfId="75" tableBorderDxfId="73" totalsRowBorderDxfId="72">
  <autoFilter ref="A10:G11"/>
  <tableColumns count="7">
    <tableColumn id="1" name="POS" dataDxfId="71"/>
    <tableColumn id="2" name="W" dataDxfId="70"/>
    <tableColumn id="3" name="SV" dataDxfId="69"/>
    <tableColumn id="4" name="SO" dataDxfId="68"/>
    <tableColumn id="5" name="ERA" dataDxfId="67"/>
    <tableColumn id="6" name="WHIP" dataDxfId="66"/>
    <tableColumn id="7" name="TOTAL" dataDxfId="65">
      <calculatedColumnFormula>SUM(B11:F11)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MYRANKS_H" displayName="MYRANKS_H" ref="A1:V563" totalsRowShown="0" headerRowDxfId="64" dataDxfId="63" tableBorderDxfId="62">
  <autoFilter ref="A1:V563"/>
  <sortState ref="A2:V563">
    <sortCondition descending="1" ref="V1:V563"/>
  </sortState>
  <tableColumns count="22">
    <tableColumn id="1" name="PLAYERID" dataDxfId="61"/>
    <tableColumn id="2" name="LNAME" dataDxfId="60">
      <calculatedColumnFormula>VLOOKUP(MYRANKS_H[[#This Row],[PLAYERID]],PLAYERIDMAP[],COLUMN(PLAYERIDMAP[LASTNAME]),FALSE)</calculatedColumnFormula>
    </tableColumn>
    <tableColumn id="3" name="FNAME" dataDxfId="59">
      <calculatedColumnFormula>VLOOKUP(MYRANKS_H[[#This Row],[PLAYERID]],PLAYERIDMAP[],COLUMN(PLAYERIDMAP[FIRSTNAME]),FALSE)</calculatedColumnFormula>
    </tableColumn>
    <tableColumn id="4" name="TEAM" dataDxfId="58">
      <calculatedColumnFormula>VLOOKUP(MYRANKS_H[[#This Row],[PLAYERID]],PLAYERIDMAP[],COLUMN(PLAYERIDMAP[TEAM]),FALSE)</calculatedColumnFormula>
    </tableColumn>
    <tableColumn id="5" name="POS" dataDxfId="57">
      <calculatedColumnFormula>VLOOKUP(MYRANKS_H[[#This Row],[PLAYERID]],PLAYERIDMAP[],COLUMN(PLAYERIDMAP[POS]),FALSE)</calculatedColumnFormula>
    </tableColumn>
    <tableColumn id="6" name="IDFANGRAPHS" dataDxfId="56">
      <calculatedColumnFormula>VLOOKUP(MYRANKS_H[[#This Row],[PLAYERID]],PLAYERIDMAP[],COLUMN(PLAYERIDMAP[IDFANGRAPHS]),FALSE)</calculatedColumnFormula>
    </tableColumn>
    <tableColumn id="7" name="PA" dataDxfId="55">
      <calculatedColumnFormula>IFERROR(VLOOKUP(MYRANKS_H[[#This Row],[IDFANGRAPHS]],STEAMER_H[],COLUMN(STEAMER_H[PA]),FALSE),0)</calculatedColumnFormula>
    </tableColumn>
    <tableColumn id="8" name="AB" dataDxfId="54">
      <calculatedColumnFormula>IFERROR(VLOOKUP(MYRANKS_H[[#This Row],[IDFANGRAPHS]],STEAMER_H[],COLUMN(STEAMER_H[AB]),FALSE),0)</calculatedColumnFormula>
    </tableColumn>
    <tableColumn id="9" name="H" dataDxfId="53">
      <calculatedColumnFormula>IFERROR(VLOOKUP(MYRANKS_H[[#This Row],[IDFANGRAPHS]],STEAMER_H[],COLUMN(STEAMER_H[H]),FALSE),0)</calculatedColumnFormula>
    </tableColumn>
    <tableColumn id="10" name="HR" dataDxfId="52">
      <calculatedColumnFormula>IFERROR(VLOOKUP(MYRANKS_H[[#This Row],[IDFANGRAPHS]],STEAMER_H[],COLUMN(STEAMER_H[HR]),FALSE),0)</calculatedColumnFormula>
    </tableColumn>
    <tableColumn id="11" name="R" dataDxfId="51">
      <calculatedColumnFormula>IFERROR(VLOOKUP(MYRANKS_H[[#This Row],[IDFANGRAPHS]],STEAMER_H[],COLUMN(STEAMER_H[R]),FALSE),0)</calculatedColumnFormula>
    </tableColumn>
    <tableColumn id="12" name="RBI" dataDxfId="50">
      <calculatedColumnFormula>IFERROR(VLOOKUP(MYRANKS_H[[#This Row],[IDFANGRAPHS]],STEAMER_H[],COLUMN(STEAMER_H[RBI]),FALSE),0)</calculatedColumnFormula>
    </tableColumn>
    <tableColumn id="13" name="BB" dataDxfId="49">
      <calculatedColumnFormula>IFERROR(VLOOKUP(MYRANKS_H[[#This Row],[IDFANGRAPHS]],STEAMER_H[],COLUMN(STEAMER_H[BB]),FALSE),0)</calculatedColumnFormula>
    </tableColumn>
    <tableColumn id="14" name="SO" dataDxfId="48">
      <calculatedColumnFormula>IFERROR(VLOOKUP(MYRANKS_H[[#This Row],[IDFANGRAPHS]],STEAMER_H[],COLUMN(STEAMER_H[SO]),FALSE),0)</calculatedColumnFormula>
    </tableColumn>
    <tableColumn id="15" name="SB" dataDxfId="47">
      <calculatedColumnFormula>IFERROR(VLOOKUP(MYRANKS_H[[#This Row],[IDFANGRAPHS]],STEAMER_H[],COLUMN(STEAMER_H[SB]),FALSE),0)</calculatedColumnFormula>
    </tableColumn>
    <tableColumn id="16" name="AVG" dataDxfId="46" dataCellStyle="Comma">
      <calculatedColumnFormula>IFERROR(MYRANKS_H[[#This Row],[H]]/MYRANKS_H[[#This Row],[AB]],0)</calculatedColumnFormula>
    </tableColumn>
    <tableColumn id="17" name="RSGP" dataDxfId="45" dataCellStyle="Comma">
      <calculatedColumnFormula>MYRANKS_H[[#This Row],[R]]/24.6-VLOOKUP(MYRANKS_H[[#This Row],[POS]],ReplacementLevel_H[],COLUMN(ReplacementLevel_H[R]),FALSE)</calculatedColumnFormula>
    </tableColumn>
    <tableColumn id="18" name="HRSGP" dataDxfId="44" dataCellStyle="Comma">
      <calculatedColumnFormula>MYRANKS_H[[#This Row],[HR]]/10.4-VLOOKUP(MYRANKS_H[[#This Row],[POS]],ReplacementLevel_H[],COLUMN(ReplacementLevel_H[HR]),FALSE)</calculatedColumnFormula>
    </tableColumn>
    <tableColumn id="19" name="RBISGP" dataDxfId="43" dataCellStyle="Comma">
      <calculatedColumnFormula>MYRANKS_H[[#This Row],[RBI]]/24.6-VLOOKUP(MYRANKS_H[[#This Row],[POS]],ReplacementLevel_H[],COLUMN(ReplacementLevel_H[RBI]),FALSE)</calculatedColumnFormula>
    </tableColumn>
    <tableColumn id="20" name="SBSGP" dataDxfId="42" dataCellStyle="Comma">
      <calculatedColumnFormula>MYRANKS_H[[#This Row],[SB]]/9.4-VLOOKUP(MYRANKS_H[[#This Row],[POS]],ReplacementLevel_H[],COLUMN(ReplacementLevel_H[SB]),FALSE)</calculatedColumnFormula>
    </tableColumn>
    <tableColumn id="21" name="AVGSGP" dataDxfId="41" dataCellStyle="Comma">
      <calculatedColumnFormula>((MYRANKS_H[[#This Row],[H]]+1768)/(MYRANKS_H[[#This Row],[AB]]+6617)-0.267)/0.0024-VLOOKUP(MYRANKS_H[[#This Row],[POS]],ReplacementLevel_H[],COLUMN(ReplacementLevel_H[AVG]),FALSE)</calculatedColumnFormula>
    </tableColumn>
    <tableColumn id="22" name="TTLSGP" dataDxfId="40" dataCellStyle="Comma">
      <calculatedColumnFormula>MYRANKS_H[[#This Row],[RSGP]]+MYRANKS_H[[#This Row],[HRSGP]]+MYRANKS_H[[#This Row],[RBISGP]]+MYRANKS_H[[#This Row],[SBSGP]]+MYRANKS_H[[#This Row],[AVGSGP]]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MYRANKS_P" displayName="MYRANKS_P" ref="A1:X541" totalsRowShown="0" dataDxfId="39" tableBorderDxfId="38">
  <autoFilter ref="A1:X541"/>
  <sortState ref="A2:X541">
    <sortCondition descending="1" ref="X1:X541"/>
  </sortState>
  <tableColumns count="24">
    <tableColumn id="1" name="PLAYERID" dataDxfId="37"/>
    <tableColumn id="2" name="LNAME" dataDxfId="36">
      <calculatedColumnFormula>VLOOKUP(MYRANKS_P[[#This Row],[PLAYERID]],PLAYERIDMAP[],COLUMN(PLAYERIDMAP[LASTNAME]),FALSE)</calculatedColumnFormula>
    </tableColumn>
    <tableColumn id="3" name="FNAME" dataDxfId="35">
      <calculatedColumnFormula>VLOOKUP(MYRANKS_P[[#This Row],[PLAYERID]],PLAYERIDMAP[],COLUMN(PLAYERIDMAP[FIRSTNAME]),FALSE)</calculatedColumnFormula>
    </tableColumn>
    <tableColumn id="4" name="TEAM" dataDxfId="34">
      <calculatedColumnFormula>VLOOKUP(MYRANKS_P[[#This Row],[PLAYERID]],PLAYERIDMAP[],COLUMN(PLAYERIDMAP[TEAM]),FALSE)</calculatedColumnFormula>
    </tableColumn>
    <tableColumn id="5" name="POS" dataDxfId="33">
      <calculatedColumnFormula>VLOOKUP(MYRANKS_P[[#This Row],[PLAYERID]],PLAYERIDMAP[],COLUMN(PLAYERIDMAP[POS]),FALSE)</calculatedColumnFormula>
    </tableColumn>
    <tableColumn id="6" name="IDFANGRAPHS" dataDxfId="32">
      <calculatedColumnFormula>VLOOKUP(MYRANKS_P[[#This Row],[PLAYERID]],PLAYERIDMAP[],COLUMN(PLAYERIDMAP[IDFANGRAPHS]),FALSE)</calculatedColumnFormula>
    </tableColumn>
    <tableColumn id="7" name="W" dataDxfId="11">
      <calculatedColumnFormula>IFERROR(VLOOKUP(MYRANKS_P[[#This Row],[IDFANGRAPHS]],STEAMER_P[],COLUMN(STEAMER_P[W]),FALSE),0)</calculatedColumnFormula>
    </tableColumn>
    <tableColumn id="8" name="GS" dataDxfId="10">
      <calculatedColumnFormula>IFERROR(VLOOKUP(MYRANKS_P[[#This Row],[IDFANGRAPHS]],STEAMER_P[],COLUMN(STEAMER_P[GS]),FALSE),0)</calculatedColumnFormula>
    </tableColumn>
    <tableColumn id="9" name="SV" dataDxfId="9">
      <calculatedColumnFormula>IFERROR(VLOOKUP(MYRANKS_P[[#This Row],[IDFANGRAPHS]],STEAMER_P[],COLUMN(STEAMER_P[SV]),FALSE),0)</calculatedColumnFormula>
    </tableColumn>
    <tableColumn id="10" name="IP" dataDxfId="8">
      <calculatedColumnFormula>IFERROR(VLOOKUP(MYRANKS_P[[#This Row],[IDFANGRAPHS]],STEAMER_P[],COLUMN(STEAMER_P[IP]),FALSE),0)</calculatedColumnFormula>
    </tableColumn>
    <tableColumn id="11" name="H" dataDxfId="7">
      <calculatedColumnFormula>IFERROR(VLOOKUP(MYRANKS_P[[#This Row],[IDFANGRAPHS]],STEAMER_P[],COLUMN(STEAMER_P[H]),FALSE),0)</calculatedColumnFormula>
    </tableColumn>
    <tableColumn id="12" name="ER" dataDxfId="6">
      <calculatedColumnFormula>IFERROR(VLOOKUP(MYRANKS_P[[#This Row],[IDFANGRAPHS]],STEAMER_P[],COLUMN(STEAMER_P[ER]),FALSE),0)</calculatedColumnFormula>
    </tableColumn>
    <tableColumn id="13" name="HR" dataDxfId="5">
      <calculatedColumnFormula>IFERROR(VLOOKUP(MYRANKS_P[[#This Row],[IDFANGRAPHS]],STEAMER_P[],COLUMN(STEAMER_P[HR]),FALSE),0)</calculatedColumnFormula>
    </tableColumn>
    <tableColumn id="14" name="SO" dataDxfId="4">
      <calculatedColumnFormula>IFERROR(VLOOKUP(MYRANKS_P[[#This Row],[IDFANGRAPHS]],STEAMER_P[],COLUMN(STEAMER_P[SO]),FALSE),0)</calculatedColumnFormula>
    </tableColumn>
    <tableColumn id="15" name="BB" dataDxfId="3">
      <calculatedColumnFormula>IFERROR(VLOOKUP(MYRANKS_P[[#This Row],[IDFANGRAPHS]],STEAMER_P[],COLUMN(STEAMER_P[BB]),FALSE),0)</calculatedColumnFormula>
    </tableColumn>
    <tableColumn id="16" name="FIP" dataDxfId="2">
      <calculatedColumnFormula>IFERROR(VLOOKUP(MYRANKS_P[[#This Row],[IDFANGRAPHS]],STEAMER_P[],COLUMN(STEAMER_P[FIP]),FALSE),0)</calculatedColumnFormula>
    </tableColumn>
    <tableColumn id="17" name="ERA" dataDxfId="1" dataCellStyle="Comma">
      <calculatedColumnFormula>IFERROR(MYRANKS_P[[#This Row],[ER]]*9/MYRANKS_P[[#This Row],[IP]],0)</calculatedColumnFormula>
    </tableColumn>
    <tableColumn id="18" name="WHIP" dataDxfId="0" dataCellStyle="Comma">
      <calculatedColumnFormula>IFERROR((MYRANKS_P[[#This Row],[BB]]+MYRANKS_P[[#This Row],[H]])/MYRANKS_P[[#This Row],[IP]],0)</calculatedColumnFormula>
    </tableColumn>
    <tableColumn id="19" name="WSGP" dataDxfId="31" dataCellStyle="Comma">
      <calculatedColumnFormula>MYRANKS_P[[#This Row],[W]]/3.03-VLOOKUP(MYRANKS_P[[#This Row],[POS]],ReplacementLevel_P[],COLUMN(ReplacementLevel_P[W]),FALSE)</calculatedColumnFormula>
    </tableColumn>
    <tableColumn id="20" name="SVSGP" dataDxfId="30" dataCellStyle="Comma">
      <calculatedColumnFormula>MYRANKS_P[[#This Row],[SV]]/9.95</calculatedColumnFormula>
    </tableColumn>
    <tableColumn id="21" name="SOSGP" dataDxfId="29" dataCellStyle="Comma">
      <calculatedColumnFormula>MYRANKS_P[[#This Row],[SO]]/39.3-VLOOKUP(MYRANKS_P[[#This Row],[POS]],ReplacementLevel_P[],COLUMN(ReplacementLevel_P[SO]),FALSE)</calculatedColumnFormula>
    </tableColumn>
    <tableColumn id="22" name="ERASGP" dataDxfId="28" dataCellStyle="Comma">
      <calculatedColumnFormula>((475+MYRANKS_P[[#This Row],[ER]])*9/(1192+MYRANKS_P[[#This Row],[IP]])-3.59)/-0.076-VLOOKUP(MYRANKS_P[[#This Row],[POS]],ReplacementLevel_P[],COLUMN(ReplacementLevel_P[ERA]),FALSE)</calculatedColumnFormula>
    </tableColumn>
    <tableColumn id="23" name="WHIPSGP" dataDxfId="27" dataCellStyle="Comma">
      <calculatedColumnFormula>((1466+MYRANKS_P[[#This Row],[BB]]+MYRANKS_P[[#This Row],[H]])/(1192+MYRANKS_P[[#This Row],[IP]])-1.23)/-0.015-VLOOKUP(MYRANKS_P[[#This Row],[POS]],ReplacementLevel_P[],COLUMN(ReplacementLevel_P[WHIP]),FALSE)</calculatedColumnFormula>
    </tableColumn>
    <tableColumn id="24" name="TTLSGP" dataDxfId="26" dataCellStyle="Comma">
      <calculatedColumnFormula>MYRANKS_P[[#This Row],[WSGP]]+MYRANKS_P[[#This Row],[SVSGP]]+MYRANKS_P[[#This Row],[SOSGP]]+MYRANKS_P[[#This Row],[ERASGP]]+MYRANKS_P[[#This Row],[WHIPSGP]]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PLAYERIDMAP" displayName="PLAYERIDMAP" ref="A1:Q1135" totalsRowShown="0">
  <autoFilter ref="A1:Q1135">
    <filterColumn colId="5">
      <filters>
        <filter val="P"/>
        <filter val="RP"/>
        <filter val="SP"/>
      </filters>
    </filterColumn>
  </autoFilter>
  <sortState ref="A2:R1132">
    <sortCondition ref="A1:A1132"/>
  </sortState>
  <tableColumns count="17">
    <tableColumn id="1" name="IDPLAYER"/>
    <tableColumn id="2" name="PLAYERNAME"/>
    <tableColumn id="6" name="FIRSTNAME" dataDxfId="25">
      <calculatedColumnFormula>LEFT(PLAYERIDMAP[[#This Row],[PLAYERNAME]],FIND(" ",PLAYERIDMAP[[#This Row],[PLAYERNAME]],1))</calculatedColumnFormula>
    </tableColumn>
    <tableColumn id="5" name="LASTNAME" dataDxfId="24">
      <calculatedColumnFormula>MID(PLAYERIDMAP[PLAYERNAME],FIND(" ",PLAYERIDMAP[PLAYERNAME],1)+1,255)</calculatedColumnFormula>
    </tableColumn>
    <tableColumn id="3" name="TEAM" dataDxfId="23"/>
    <tableColumn id="7" name="POS"/>
    <tableColumn id="4" name="IDFANGRAPHS" dataDxfId="22"/>
    <tableColumn id="8" name="MLBID" dataDxfId="21"/>
    <tableColumn id="9" name="MLBNAME" dataDxfId="20"/>
    <tableColumn id="12" name="CBSID" dataDxfId="19"/>
    <tableColumn id="14" name="CBSNAME" dataDxfId="18"/>
    <tableColumn id="15" name="CBSFAN" dataDxfId="17"/>
    <tableColumn id="16" name="RETROID" dataDxfId="16"/>
    <tableColumn id="17" name="BREFID" dataDxfId="15"/>
    <tableColumn id="18" name="NFBCID" dataDxfId="14"/>
    <tableColumn id="19" name="NFBCLNFN" dataDxfId="13"/>
    <tableColumn id="20" name="NFBCNAME" dataDxfId="1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STEAMER_H" displayName="STEAMER_H" ref="A1:AB4137" totalsRowShown="0">
  <autoFilter ref="A1:AB4137"/>
  <tableColumns count="28">
    <tableColumn id="28" name="playerid"/>
    <tableColumn id="1" name="Name"/>
    <tableColumn id="2" name="PA"/>
    <tableColumn id="3" name="AB"/>
    <tableColumn id="4" name="H"/>
    <tableColumn id="5" name="2B"/>
    <tableColumn id="6" name="3B"/>
    <tableColumn id="7" name="HR"/>
    <tableColumn id="8" name="R"/>
    <tableColumn id="9" name="RBI"/>
    <tableColumn id="10" name="BB"/>
    <tableColumn id="11" name="SO"/>
    <tableColumn id="12" name="HBP"/>
    <tableColumn id="13" name="SB"/>
    <tableColumn id="14" name="CS"/>
    <tableColumn id="15" name="AVG"/>
    <tableColumn id="16" name="OBP"/>
    <tableColumn id="17" name="SLG"/>
    <tableColumn id="18" name="OPS"/>
    <tableColumn id="19" name="wOBA"/>
    <tableColumn id="20" name="BsR"/>
    <tableColumn id="21" name="Fld"/>
    <tableColumn id="22" name="WAR"/>
    <tableColumn id="23" name="-1"/>
    <tableColumn id="24" name="$5x5"/>
    <tableColumn id="25" name="$OBP"/>
    <tableColumn id="26" name="$AL"/>
    <tableColumn id="27" name="$NL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4" name="STEAMER_P" displayName="STEAMER_P" ref="A1:X5380" totalsRowShown="0">
  <autoFilter ref="A1:X5380"/>
  <sortState ref="A2:X5380">
    <sortCondition descending="1" ref="M1:M5380"/>
  </sortState>
  <tableColumns count="24">
    <tableColumn id="24" name="playerid"/>
    <tableColumn id="1" name="Name"/>
    <tableColumn id="2" name="W"/>
    <tableColumn id="3" name="L"/>
    <tableColumn id="4" name="ERA"/>
    <tableColumn id="5" name="GS"/>
    <tableColumn id="6" name="G"/>
    <tableColumn id="7" name="SV"/>
    <tableColumn id="8" name="IP"/>
    <tableColumn id="9" name="H"/>
    <tableColumn id="10" name="ER"/>
    <tableColumn id="11" name="HR"/>
    <tableColumn id="12" name="SO"/>
    <tableColumn id="13" name="BB"/>
    <tableColumn id="14" name="WHIP"/>
    <tableColumn id="15" name="K/9"/>
    <tableColumn id="16" name="BB/9"/>
    <tableColumn id="17" name="FIP"/>
    <tableColumn id="18" name="WAR"/>
    <tableColumn id="19" name="-1"/>
    <tableColumn id="20" name="$5x5"/>
    <tableColumn id="21" name="$OBP"/>
    <tableColumn id="22" name="$AL"/>
    <tableColumn id="23" name="$N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89B7"/>
  </sheetPr>
  <dimension ref="A1:G11"/>
  <sheetViews>
    <sheetView workbookViewId="0">
      <selection activeCell="D14" sqref="D14"/>
    </sheetView>
  </sheetViews>
  <sheetFormatPr defaultRowHeight="15" x14ac:dyDescent="0.25"/>
  <sheetData>
    <row r="1" spans="1:7" x14ac:dyDescent="0.25">
      <c r="A1" t="s">
        <v>1614</v>
      </c>
      <c r="B1" t="s">
        <v>738</v>
      </c>
      <c r="C1" t="s">
        <v>739</v>
      </c>
      <c r="D1" t="s">
        <v>737</v>
      </c>
      <c r="E1" t="s">
        <v>733</v>
      </c>
      <c r="F1" t="s">
        <v>731</v>
      </c>
      <c r="G1" t="s">
        <v>5616</v>
      </c>
    </row>
    <row r="2" spans="1:7" x14ac:dyDescent="0.25">
      <c r="A2" t="s">
        <v>1717</v>
      </c>
      <c r="B2" s="30">
        <v>1.39</v>
      </c>
      <c r="C2" s="30">
        <v>0.87</v>
      </c>
      <c r="D2" s="30">
        <v>1.41</v>
      </c>
      <c r="E2" s="30">
        <v>0.13</v>
      </c>
      <c r="F2" s="30">
        <v>-0.35</v>
      </c>
      <c r="G2">
        <f>SUM(ReplacementLevel_H[[#This Row],[R]:[AVG]])</f>
        <v>3.4499999999999997</v>
      </c>
    </row>
    <row r="3" spans="1:7" x14ac:dyDescent="0.25">
      <c r="A3" t="s">
        <v>1667</v>
      </c>
      <c r="B3" s="30">
        <v>2.37</v>
      </c>
      <c r="C3" s="30">
        <v>1.54</v>
      </c>
      <c r="D3" s="30">
        <v>2.46</v>
      </c>
      <c r="E3" s="30">
        <v>0.26</v>
      </c>
      <c r="F3" s="30">
        <v>-0.24</v>
      </c>
      <c r="G3">
        <f>SUM(ReplacementLevel_H[[#This Row],[R]:[AVG]])</f>
        <v>6.39</v>
      </c>
    </row>
    <row r="4" spans="1:7" x14ac:dyDescent="0.25">
      <c r="A4" t="s">
        <v>741</v>
      </c>
      <c r="B4" s="30">
        <v>2.27</v>
      </c>
      <c r="C4" s="30">
        <v>0.94</v>
      </c>
      <c r="D4" s="30">
        <v>2.1</v>
      </c>
      <c r="E4" s="30">
        <v>0.62</v>
      </c>
      <c r="F4" s="30">
        <v>0.16</v>
      </c>
      <c r="G4">
        <f>SUM(ReplacementLevel_H[[#This Row],[R]:[AVG]])</f>
        <v>6.0900000000000007</v>
      </c>
    </row>
    <row r="5" spans="1:7" x14ac:dyDescent="0.25">
      <c r="A5" t="s">
        <v>1730</v>
      </c>
      <c r="B5" s="30">
        <v>2.08</v>
      </c>
      <c r="C5" s="30">
        <v>0.9</v>
      </c>
      <c r="D5" s="30">
        <v>1.94</v>
      </c>
      <c r="E5" s="30">
        <v>1.47</v>
      </c>
      <c r="F5" s="30">
        <v>-0.13</v>
      </c>
      <c r="G5">
        <f>SUM(ReplacementLevel_H[[#This Row],[R]:[AVG]])</f>
        <v>6.26</v>
      </c>
    </row>
    <row r="6" spans="1:7" x14ac:dyDescent="0.25">
      <c r="A6" t="s">
        <v>740</v>
      </c>
      <c r="B6" s="30">
        <v>2.19</v>
      </c>
      <c r="C6" s="30">
        <v>1.56</v>
      </c>
      <c r="D6" s="30">
        <v>2.35</v>
      </c>
      <c r="E6" s="30">
        <v>0.45</v>
      </c>
      <c r="F6" s="30">
        <v>-0.19</v>
      </c>
      <c r="G6">
        <f>SUM(ReplacementLevel_H[[#This Row],[R]:[AVG]])</f>
        <v>6.3599999999999994</v>
      </c>
    </row>
    <row r="7" spans="1:7" x14ac:dyDescent="0.25">
      <c r="A7" t="s">
        <v>1639</v>
      </c>
      <c r="B7" s="30">
        <v>2.37</v>
      </c>
      <c r="C7" s="30">
        <v>1.1000000000000001</v>
      </c>
      <c r="D7" s="30">
        <v>2.04</v>
      </c>
      <c r="E7" s="30">
        <v>1.34</v>
      </c>
      <c r="F7" s="30">
        <v>-0.08</v>
      </c>
      <c r="G7">
        <f>SUM(ReplacementLevel_H[[#This Row],[R]:[AVG]])</f>
        <v>6.77</v>
      </c>
    </row>
    <row r="8" spans="1:7" x14ac:dyDescent="0.25">
      <c r="A8" t="s">
        <v>3132</v>
      </c>
      <c r="B8" s="30">
        <v>2.37</v>
      </c>
      <c r="C8" s="30">
        <v>1.54</v>
      </c>
      <c r="D8" s="30">
        <v>2.46</v>
      </c>
      <c r="E8" s="30">
        <v>0.26</v>
      </c>
      <c r="F8" s="30">
        <v>-0.24</v>
      </c>
      <c r="G8">
        <f>SUM(ReplacementLevel_H[[#This Row],[R]:[AVG]])</f>
        <v>6.39</v>
      </c>
    </row>
    <row r="10" spans="1:7" x14ac:dyDescent="0.25">
      <c r="A10" s="28" t="s">
        <v>1614</v>
      </c>
      <c r="B10" s="28" t="s">
        <v>747</v>
      </c>
      <c r="C10" s="28" t="s">
        <v>751</v>
      </c>
      <c r="D10" s="28" t="s">
        <v>735</v>
      </c>
      <c r="E10" s="28" t="s">
        <v>749</v>
      </c>
      <c r="F10" s="28" t="s">
        <v>754</v>
      </c>
      <c r="G10" s="28" t="s">
        <v>5616</v>
      </c>
    </row>
    <row r="11" spans="1:7" x14ac:dyDescent="0.25">
      <c r="A11" s="29" t="s">
        <v>1628</v>
      </c>
      <c r="B11" s="31">
        <v>3.23</v>
      </c>
      <c r="C11" s="31">
        <v>0</v>
      </c>
      <c r="D11" s="31">
        <v>2.68</v>
      </c>
      <c r="E11" s="31">
        <v>-0.85</v>
      </c>
      <c r="F11" s="31">
        <v>-0.88</v>
      </c>
      <c r="G11" s="29">
        <f>SUM(B11:F11)</f>
        <v>4.1800000000000006</v>
      </c>
    </row>
  </sheetData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D29" sqref="D29"/>
    </sheetView>
  </sheetViews>
  <sheetFormatPr defaultRowHeight="15" x14ac:dyDescent="0.2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89B7"/>
  </sheetPr>
  <dimension ref="A1:V563"/>
  <sheetViews>
    <sheetView tabSelected="1" zoomScale="80" zoomScaleNormal="8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RowHeight="15" x14ac:dyDescent="0.25"/>
  <cols>
    <col min="1" max="1" width="11.42578125" style="6" customWidth="1"/>
    <col min="2" max="4" width="9.140625" style="6"/>
    <col min="5" max="5" width="7.85546875" style="6" customWidth="1"/>
    <col min="6" max="6" width="7" style="6" customWidth="1"/>
    <col min="7" max="15" width="9.140625" style="6" customWidth="1"/>
    <col min="16" max="16" width="9.140625" style="13" customWidth="1"/>
    <col min="17" max="22" width="7.85546875" style="25" customWidth="1"/>
    <col min="23" max="23" width="9.140625" style="6"/>
    <col min="24" max="24" width="3.7109375" style="6" bestFit="1" customWidth="1"/>
    <col min="25" max="25" width="3.42578125" style="6" bestFit="1" customWidth="1"/>
    <col min="26" max="16384" width="9.140625" style="6"/>
  </cols>
  <sheetData>
    <row r="1" spans="1:22" x14ac:dyDescent="0.25">
      <c r="A1" s="6" t="s">
        <v>5601</v>
      </c>
      <c r="B1" s="6" t="s">
        <v>5602</v>
      </c>
      <c r="C1" s="6" t="s">
        <v>5603</v>
      </c>
      <c r="D1" s="6" t="s">
        <v>1613</v>
      </c>
      <c r="E1" s="6" t="s">
        <v>1614</v>
      </c>
      <c r="F1" s="6" t="s">
        <v>1615</v>
      </c>
      <c r="G1" s="6" t="s">
        <v>744</v>
      </c>
      <c r="H1" s="6" t="s">
        <v>743</v>
      </c>
      <c r="I1" s="6" t="s">
        <v>742</v>
      </c>
      <c r="J1" s="6" t="s">
        <v>739</v>
      </c>
      <c r="K1" s="6" t="s">
        <v>738</v>
      </c>
      <c r="L1" s="6" t="s">
        <v>737</v>
      </c>
      <c r="M1" s="6" t="s">
        <v>736</v>
      </c>
      <c r="N1" s="6" t="s">
        <v>735</v>
      </c>
      <c r="O1" s="6" t="s">
        <v>733</v>
      </c>
      <c r="P1" s="13" t="s">
        <v>731</v>
      </c>
      <c r="Q1" s="25" t="s">
        <v>5605</v>
      </c>
      <c r="R1" s="25" t="s">
        <v>5606</v>
      </c>
      <c r="S1" s="25" t="s">
        <v>5607</v>
      </c>
      <c r="T1" s="25" t="s">
        <v>5608</v>
      </c>
      <c r="U1" s="25" t="s">
        <v>5609</v>
      </c>
      <c r="V1" s="25" t="s">
        <v>5615</v>
      </c>
    </row>
    <row r="2" spans="1:22" x14ac:dyDescent="0.25">
      <c r="A2" s="8" t="s">
        <v>5263</v>
      </c>
      <c r="B2" s="15" t="str">
        <f>VLOOKUP(MYRANKS_H[[#This Row],[PLAYERID]],PLAYERIDMAP[],COLUMN(PLAYERIDMAP[LASTNAME]),FALSE)</f>
        <v>Trout</v>
      </c>
      <c r="C2" s="12" t="str">
        <f>VLOOKUP(MYRANKS_H[[#This Row],[PLAYERID]],PLAYERIDMAP[],COLUMN(PLAYERIDMAP[FIRSTNAME]),FALSE)</f>
        <v xml:space="preserve">Mike </v>
      </c>
      <c r="D2" s="12" t="str">
        <f>VLOOKUP(MYRANKS_H[[#This Row],[PLAYERID]],PLAYERIDMAP[],COLUMN(PLAYERIDMAP[TEAM]),FALSE)</f>
        <v>LAA</v>
      </c>
      <c r="E2" s="12" t="str">
        <f>VLOOKUP(MYRANKS_H[[#This Row],[PLAYERID]],PLAYERIDMAP[],COLUMN(PLAYERIDMAP[POS]),FALSE)</f>
        <v>OF</v>
      </c>
      <c r="F2" s="12">
        <f>VLOOKUP(MYRANKS_H[[#This Row],[PLAYERID]],PLAYERIDMAP[],COLUMN(PLAYERIDMAP[IDFANGRAPHS]),FALSE)</f>
        <v>10155</v>
      </c>
      <c r="G2" s="12">
        <f>IFERROR(VLOOKUP(MYRANKS_H[[#This Row],[IDFANGRAPHS]],STEAMER_H[],COLUMN(STEAMER_H[PA]),FALSE),0)</f>
        <v>578</v>
      </c>
      <c r="H2" s="12">
        <f>IFERROR(VLOOKUP(MYRANKS_H[[#This Row],[IDFANGRAPHS]],STEAMER_H[],COLUMN(STEAMER_H[AB]),FALSE),0)</f>
        <v>492</v>
      </c>
      <c r="I2" s="12">
        <f>IFERROR(VLOOKUP(MYRANKS_H[[#This Row],[IDFANGRAPHS]],STEAMER_H[],COLUMN(STEAMER_H[H]),FALSE),0)</f>
        <v>150</v>
      </c>
      <c r="J2" s="12">
        <f>IFERROR(VLOOKUP(MYRANKS_H[[#This Row],[IDFANGRAPHS]],STEAMER_H[],COLUMN(STEAMER_H[HR]),FALSE),0)</f>
        <v>23</v>
      </c>
      <c r="K2" s="12">
        <f>IFERROR(VLOOKUP(MYRANKS_H[[#This Row],[IDFANGRAPHS]],STEAMER_H[],COLUMN(STEAMER_H[R]),FALSE),0)</f>
        <v>92</v>
      </c>
      <c r="L2" s="12">
        <f>IFERROR(VLOOKUP(MYRANKS_H[[#This Row],[IDFANGRAPHS]],STEAMER_H[],COLUMN(STEAMER_H[RBI]),FALSE),0)</f>
        <v>76</v>
      </c>
      <c r="M2" s="12">
        <f>IFERROR(VLOOKUP(MYRANKS_H[[#This Row],[IDFANGRAPHS]],STEAMER_H[],COLUMN(STEAMER_H[BB]),FALSE),0)</f>
        <v>72</v>
      </c>
      <c r="N2" s="12">
        <f>IFERROR(VLOOKUP(MYRANKS_H[[#This Row],[IDFANGRAPHS]],STEAMER_H[],COLUMN(STEAMER_H[SO]),FALSE),0)</f>
        <v>113</v>
      </c>
      <c r="O2" s="12">
        <f>IFERROR(VLOOKUP(MYRANKS_H[[#This Row],[IDFANGRAPHS]],STEAMER_H[],COLUMN(STEAMER_H[SB]),FALSE),0)</f>
        <v>25</v>
      </c>
      <c r="P2" s="14">
        <f>IFERROR(MYRANKS_H[[#This Row],[H]]/MYRANKS_H[[#This Row],[AB]],0)</f>
        <v>0.3048780487804878</v>
      </c>
      <c r="Q2" s="26">
        <f>MYRANKS_H[[#This Row],[R]]/24.6-VLOOKUP(MYRANKS_H[[#This Row],[POS]],ReplacementLevel_H[],COLUMN(ReplacementLevel_H[R]),FALSE)</f>
        <v>1.3698373983739836</v>
      </c>
      <c r="R2" s="26">
        <f>MYRANKS_H[[#This Row],[HR]]/10.4-VLOOKUP(MYRANKS_H[[#This Row],[POS]],ReplacementLevel_H[],COLUMN(ReplacementLevel_H[HR]),FALSE)</f>
        <v>1.1115384615384616</v>
      </c>
      <c r="S2" s="26">
        <f>MYRANKS_H[[#This Row],[RBI]]/24.6-VLOOKUP(MYRANKS_H[[#This Row],[POS]],ReplacementLevel_H[],COLUMN(ReplacementLevel_H[RBI]),FALSE)</f>
        <v>1.049430894308943</v>
      </c>
      <c r="T2" s="26">
        <f>MYRANKS_H[[#This Row],[SB]]/9.4-VLOOKUP(MYRANKS_H[[#This Row],[POS]],ReplacementLevel_H[],COLUMN(ReplacementLevel_H[SB]),FALSE)</f>
        <v>1.3195744680851063</v>
      </c>
      <c r="U2" s="26">
        <f>((MYRANKS_H[[#This Row],[H]]+1768)/(MYRANKS_H[[#This Row],[AB]]+6617)-0.267)/0.0024-VLOOKUP(MYRANKS_H[[#This Row],[POS]],ReplacementLevel_H[],COLUMN(ReplacementLevel_H[AVG]),FALSE)</f>
        <v>1.2461860552351449</v>
      </c>
      <c r="V2" s="26">
        <f>MYRANKS_H[[#This Row],[RSGP]]+MYRANKS_H[[#This Row],[HRSGP]]+MYRANKS_H[[#This Row],[RBISGP]]+MYRANKS_H[[#This Row],[SBSGP]]+MYRANKS_H[[#This Row],[AVGSGP]]</f>
        <v>6.0965672775416397</v>
      </c>
    </row>
    <row r="3" spans="1:22" x14ac:dyDescent="0.25">
      <c r="A3" s="7" t="s">
        <v>2166</v>
      </c>
      <c r="B3" s="8" t="str">
        <f>VLOOKUP(MYRANKS_H[[#This Row],[PLAYERID]],PLAYERIDMAP[],COLUMN(PLAYERIDMAP[LASTNAME]),FALSE)</f>
        <v>Cabrera</v>
      </c>
      <c r="C3" s="11" t="str">
        <f>VLOOKUP(MYRANKS_H[[#This Row],[PLAYERID]],PLAYERIDMAP[],COLUMN(PLAYERIDMAP[FIRSTNAME]),FALSE)</f>
        <v xml:space="preserve">Miguel </v>
      </c>
      <c r="D3" s="11" t="str">
        <f>VLOOKUP(MYRANKS_H[[#This Row],[PLAYERID]],PLAYERIDMAP[],COLUMN(PLAYERIDMAP[TEAM]),FALSE)</f>
        <v>DET</v>
      </c>
      <c r="E3" s="11" t="str">
        <f>VLOOKUP(MYRANKS_H[[#This Row],[PLAYERID]],PLAYERIDMAP[],COLUMN(PLAYERIDMAP[POS]),FALSE)</f>
        <v>3B</v>
      </c>
      <c r="F3" s="11">
        <f>VLOOKUP(MYRANKS_H[[#This Row],[PLAYERID]],PLAYERIDMAP[],COLUMN(PLAYERIDMAP[IDFANGRAPHS]),FALSE)</f>
        <v>1744</v>
      </c>
      <c r="G3" s="12">
        <f>IFERROR(VLOOKUP(MYRANKS_H[[#This Row],[IDFANGRAPHS]],STEAMER_H[],COLUMN(STEAMER_H[PA]),FALSE),0)</f>
        <v>571</v>
      </c>
      <c r="H3" s="12">
        <f>IFERROR(VLOOKUP(MYRANKS_H[[#This Row],[IDFANGRAPHS]],STEAMER_H[],COLUMN(STEAMER_H[AB]),FALSE),0)</f>
        <v>492</v>
      </c>
      <c r="I3" s="12">
        <f>IFERROR(VLOOKUP(MYRANKS_H[[#This Row],[IDFANGRAPHS]],STEAMER_H[],COLUMN(STEAMER_H[H]),FALSE),0)</f>
        <v>158</v>
      </c>
      <c r="J3" s="12">
        <f>IFERROR(VLOOKUP(MYRANKS_H[[#This Row],[IDFANGRAPHS]],STEAMER_H[],COLUMN(STEAMER_H[HR]),FALSE),0)</f>
        <v>30</v>
      </c>
      <c r="K3" s="12">
        <f>IFERROR(VLOOKUP(MYRANKS_H[[#This Row],[IDFANGRAPHS]],STEAMER_H[],COLUMN(STEAMER_H[R]),FALSE),0)</f>
        <v>88</v>
      </c>
      <c r="L3" s="12">
        <f>IFERROR(VLOOKUP(MYRANKS_H[[#This Row],[IDFANGRAPHS]],STEAMER_H[],COLUMN(STEAMER_H[RBI]),FALSE),0)</f>
        <v>96</v>
      </c>
      <c r="M3" s="12">
        <f>IFERROR(VLOOKUP(MYRANKS_H[[#This Row],[IDFANGRAPHS]],STEAMER_H[],COLUMN(STEAMER_H[BB]),FALSE),0)</f>
        <v>71</v>
      </c>
      <c r="N3" s="12">
        <f>IFERROR(VLOOKUP(MYRANKS_H[[#This Row],[IDFANGRAPHS]],STEAMER_H[],COLUMN(STEAMER_H[SO]),FALSE),0)</f>
        <v>84</v>
      </c>
      <c r="O3" s="12">
        <f>IFERROR(VLOOKUP(MYRANKS_H[[#This Row],[IDFANGRAPHS]],STEAMER_H[],COLUMN(STEAMER_H[SB]),FALSE),0)</f>
        <v>2</v>
      </c>
      <c r="P3" s="14">
        <f>IFERROR(MYRANKS_H[[#This Row],[H]]/MYRANKS_H[[#This Row],[AB]],0)</f>
        <v>0.32113821138211385</v>
      </c>
      <c r="Q3" s="26">
        <f>MYRANKS_H[[#This Row],[R]]/24.6-VLOOKUP(MYRANKS_H[[#This Row],[POS]],ReplacementLevel_H[],COLUMN(ReplacementLevel_H[R]),FALSE)</f>
        <v>1.3872357723577236</v>
      </c>
      <c r="R3" s="26">
        <f>MYRANKS_H[[#This Row],[HR]]/10.4-VLOOKUP(MYRANKS_H[[#This Row],[POS]],ReplacementLevel_H[],COLUMN(ReplacementLevel_H[HR]),FALSE)</f>
        <v>1.3246153846153845</v>
      </c>
      <c r="S3" s="26">
        <f>MYRANKS_H[[#This Row],[RBI]]/24.6-VLOOKUP(MYRANKS_H[[#This Row],[POS]],ReplacementLevel_H[],COLUMN(ReplacementLevel_H[RBI]),FALSE)</f>
        <v>1.5524390243902437</v>
      </c>
      <c r="T3" s="26">
        <f>MYRANKS_H[[#This Row],[SB]]/9.4-VLOOKUP(MYRANKS_H[[#This Row],[POS]],ReplacementLevel_H[],COLUMN(ReplacementLevel_H[SB]),FALSE)</f>
        <v>-0.2372340425531915</v>
      </c>
      <c r="U3" s="26">
        <f>((MYRANKS_H[[#This Row],[H]]+1768)/(MYRANKS_H[[#This Row],[AB]]+6617)-0.267)/0.0024-VLOOKUP(MYRANKS_H[[#This Row],[POS]],ReplacementLevel_H[],COLUMN(ReplacementLevel_H[AVG]),FALSE)</f>
        <v>1.8250752567168236</v>
      </c>
      <c r="V3" s="26">
        <f>MYRANKS_H[[#This Row],[RSGP]]+MYRANKS_H[[#This Row],[HRSGP]]+MYRANKS_H[[#This Row],[RBISGP]]+MYRANKS_H[[#This Row],[SBSGP]]+MYRANKS_H[[#This Row],[AVGSGP]]</f>
        <v>5.8521313955269845</v>
      </c>
    </row>
    <row r="4" spans="1:22" ht="15" customHeight="1" x14ac:dyDescent="0.25">
      <c r="A4" s="7" t="s">
        <v>2070</v>
      </c>
      <c r="B4" s="8" t="str">
        <f>VLOOKUP(MYRANKS_H[[#This Row],[PLAYERID]],PLAYERIDMAP[],COLUMN(PLAYERIDMAP[LASTNAME]),FALSE)</f>
        <v>Braun</v>
      </c>
      <c r="C4" s="11" t="str">
        <f>VLOOKUP(MYRANKS_H[[#This Row],[PLAYERID]],PLAYERIDMAP[],COLUMN(PLAYERIDMAP[FIRSTNAME]),FALSE)</f>
        <v xml:space="preserve">Ryan </v>
      </c>
      <c r="D4" s="11" t="str">
        <f>VLOOKUP(MYRANKS_H[[#This Row],[PLAYERID]],PLAYERIDMAP[],COLUMN(PLAYERIDMAP[TEAM]),FALSE)</f>
        <v>MIL</v>
      </c>
      <c r="E4" s="11" t="str">
        <f>VLOOKUP(MYRANKS_H[[#This Row],[PLAYERID]],PLAYERIDMAP[],COLUMN(PLAYERIDMAP[POS]),FALSE)</f>
        <v>OF</v>
      </c>
      <c r="F4" s="11">
        <f>VLOOKUP(MYRANKS_H[[#This Row],[PLAYERID]],PLAYERIDMAP[],COLUMN(PLAYERIDMAP[IDFANGRAPHS]),FALSE)</f>
        <v>3410</v>
      </c>
      <c r="G4" s="12">
        <f>IFERROR(VLOOKUP(MYRANKS_H[[#This Row],[IDFANGRAPHS]],STEAMER_H[],COLUMN(STEAMER_H[PA]),FALSE),0)</f>
        <v>460</v>
      </c>
      <c r="H4" s="12">
        <f>IFERROR(VLOOKUP(MYRANKS_H[[#This Row],[IDFANGRAPHS]],STEAMER_H[],COLUMN(STEAMER_H[AB]),FALSE),0)</f>
        <v>409</v>
      </c>
      <c r="I4" s="12">
        <f>IFERROR(VLOOKUP(MYRANKS_H[[#This Row],[IDFANGRAPHS]],STEAMER_H[],COLUMN(STEAMER_H[H]),FALSE),0)</f>
        <v>120</v>
      </c>
      <c r="J4" s="12">
        <f>IFERROR(VLOOKUP(MYRANKS_H[[#This Row],[IDFANGRAPHS]],STEAMER_H[],COLUMN(STEAMER_H[HR]),FALSE),0)</f>
        <v>21</v>
      </c>
      <c r="K4" s="12">
        <f>IFERROR(VLOOKUP(MYRANKS_H[[#This Row],[IDFANGRAPHS]],STEAMER_H[],COLUMN(STEAMER_H[R]),FALSE),0)</f>
        <v>64</v>
      </c>
      <c r="L4" s="12">
        <f>IFERROR(VLOOKUP(MYRANKS_H[[#This Row],[IDFANGRAPHS]],STEAMER_H[],COLUMN(STEAMER_H[RBI]),FALSE),0)</f>
        <v>66</v>
      </c>
      <c r="M4" s="12">
        <f>IFERROR(VLOOKUP(MYRANKS_H[[#This Row],[IDFANGRAPHS]],STEAMER_H[],COLUMN(STEAMER_H[BB]),FALSE),0)</f>
        <v>43</v>
      </c>
      <c r="N4" s="12">
        <f>IFERROR(VLOOKUP(MYRANKS_H[[#This Row],[IDFANGRAPHS]],STEAMER_H[],COLUMN(STEAMER_H[SO]),FALSE),0)</f>
        <v>87</v>
      </c>
      <c r="O4" s="12">
        <f>IFERROR(VLOOKUP(MYRANKS_H[[#This Row],[IDFANGRAPHS]],STEAMER_H[],COLUMN(STEAMER_H[SB]),FALSE),0)</f>
        <v>13</v>
      </c>
      <c r="P4" s="14">
        <f>IFERROR(MYRANKS_H[[#This Row],[H]]/MYRANKS_H[[#This Row],[AB]],0)</f>
        <v>0.29339853300733498</v>
      </c>
      <c r="Q4" s="26">
        <f>MYRANKS_H[[#This Row],[R]]/24.6-VLOOKUP(MYRANKS_H[[#This Row],[POS]],ReplacementLevel_H[],COLUMN(ReplacementLevel_H[R]),FALSE)</f>
        <v>0.23162601626016244</v>
      </c>
      <c r="R4" s="26">
        <f>MYRANKS_H[[#This Row],[HR]]/10.4-VLOOKUP(MYRANKS_H[[#This Row],[POS]],ReplacementLevel_H[],COLUMN(ReplacementLevel_H[HR]),FALSE)</f>
        <v>0.91923076923076907</v>
      </c>
      <c r="S4" s="26">
        <f>MYRANKS_H[[#This Row],[RBI]]/24.6-VLOOKUP(MYRANKS_H[[#This Row],[POS]],ReplacementLevel_H[],COLUMN(ReplacementLevel_H[RBI]),FALSE)</f>
        <v>0.64292682926829237</v>
      </c>
      <c r="T4" s="26">
        <f>MYRANKS_H[[#This Row],[SB]]/9.4-VLOOKUP(MYRANKS_H[[#This Row],[POS]],ReplacementLevel_H[],COLUMN(ReplacementLevel_H[SB]),FALSE)</f>
        <v>4.2978723404255126E-2</v>
      </c>
      <c r="U4" s="26">
        <f>((MYRANKS_H[[#This Row],[H]]+1768)/(MYRANKS_H[[#This Row],[AB]]+6617)-0.267)/0.0024-VLOOKUP(MYRANKS_H[[#This Row],[POS]],ReplacementLevel_H[],COLUMN(ReplacementLevel_H[AVG]),FALSE)</f>
        <v>0.79508207609830017</v>
      </c>
      <c r="V4" s="26">
        <f>MYRANKS_H[[#This Row],[RSGP]]+MYRANKS_H[[#This Row],[HRSGP]]+MYRANKS_H[[#This Row],[RBISGP]]+MYRANKS_H[[#This Row],[SBSGP]]+MYRANKS_H[[#This Row],[AVGSGP]]</f>
        <v>2.6318444142617792</v>
      </c>
    </row>
    <row r="5" spans="1:22" ht="15" customHeight="1" x14ac:dyDescent="0.25">
      <c r="A5" s="8" t="s">
        <v>4612</v>
      </c>
      <c r="B5" s="15" t="str">
        <f>VLOOKUP(MYRANKS_H[[#This Row],[PLAYERID]],PLAYERIDMAP[],COLUMN(PLAYERIDMAP[LASTNAME]),FALSE)</f>
        <v>Pujols</v>
      </c>
      <c r="C5" s="12" t="str">
        <f>VLOOKUP(MYRANKS_H[[#This Row],[PLAYERID]],PLAYERIDMAP[],COLUMN(PLAYERIDMAP[FIRSTNAME]),FALSE)</f>
        <v xml:space="preserve">Albert </v>
      </c>
      <c r="D5" s="12" t="str">
        <f>VLOOKUP(MYRANKS_H[[#This Row],[PLAYERID]],PLAYERIDMAP[],COLUMN(PLAYERIDMAP[TEAM]),FALSE)</f>
        <v>LAA</v>
      </c>
      <c r="E5" s="12" t="str">
        <f>VLOOKUP(MYRANKS_H[[#This Row],[PLAYERID]],PLAYERIDMAP[],COLUMN(PLAYERIDMAP[POS]),FALSE)</f>
        <v>1B</v>
      </c>
      <c r="F5" s="12">
        <f>VLOOKUP(MYRANKS_H[[#This Row],[PLAYERID]],PLAYERIDMAP[],COLUMN(PLAYERIDMAP[IDFANGRAPHS]),FALSE)</f>
        <v>1177</v>
      </c>
      <c r="G5" s="12">
        <f>IFERROR(VLOOKUP(MYRANKS_H[[#This Row],[IDFANGRAPHS]],STEAMER_H[],COLUMN(STEAMER_H[PA]),FALSE),0)</f>
        <v>526</v>
      </c>
      <c r="H5" s="12">
        <f>IFERROR(VLOOKUP(MYRANKS_H[[#This Row],[IDFANGRAPHS]],STEAMER_H[],COLUMN(STEAMER_H[AB]),FALSE),0)</f>
        <v>468</v>
      </c>
      <c r="I5" s="12">
        <f>IFERROR(VLOOKUP(MYRANKS_H[[#This Row],[IDFANGRAPHS]],STEAMER_H[],COLUMN(STEAMER_H[H]),FALSE),0)</f>
        <v>132</v>
      </c>
      <c r="J5" s="12">
        <f>IFERROR(VLOOKUP(MYRANKS_H[[#This Row],[IDFANGRAPHS]],STEAMER_H[],COLUMN(STEAMER_H[HR]),FALSE),0)</f>
        <v>27</v>
      </c>
      <c r="K5" s="12">
        <f>IFERROR(VLOOKUP(MYRANKS_H[[#This Row],[IDFANGRAPHS]],STEAMER_H[],COLUMN(STEAMER_H[R]),FALSE),0)</f>
        <v>73</v>
      </c>
      <c r="L5" s="12">
        <f>IFERROR(VLOOKUP(MYRANKS_H[[#This Row],[IDFANGRAPHS]],STEAMER_H[],COLUMN(STEAMER_H[RBI]),FALSE),0)</f>
        <v>82</v>
      </c>
      <c r="M5" s="12">
        <f>IFERROR(VLOOKUP(MYRANKS_H[[#This Row],[IDFANGRAPHS]],STEAMER_H[],COLUMN(STEAMER_H[BB]),FALSE),0)</f>
        <v>49</v>
      </c>
      <c r="N5" s="12">
        <f>IFERROR(VLOOKUP(MYRANKS_H[[#This Row],[IDFANGRAPHS]],STEAMER_H[],COLUMN(STEAMER_H[SO]),FALSE),0)</f>
        <v>61</v>
      </c>
      <c r="O5" s="12">
        <f>IFERROR(VLOOKUP(MYRANKS_H[[#This Row],[IDFANGRAPHS]],STEAMER_H[],COLUMN(STEAMER_H[SB]),FALSE),0)</f>
        <v>4</v>
      </c>
      <c r="P5" s="14">
        <f>IFERROR(MYRANKS_H[[#This Row],[H]]/MYRANKS_H[[#This Row],[AB]],0)</f>
        <v>0.28205128205128205</v>
      </c>
      <c r="Q5" s="26">
        <f>MYRANKS_H[[#This Row],[R]]/24.6-VLOOKUP(MYRANKS_H[[#This Row],[POS]],ReplacementLevel_H[],COLUMN(ReplacementLevel_H[R]),FALSE)</f>
        <v>0.59747967479674768</v>
      </c>
      <c r="R5" s="26">
        <f>MYRANKS_H[[#This Row],[HR]]/10.4-VLOOKUP(MYRANKS_H[[#This Row],[POS]],ReplacementLevel_H[],COLUMN(ReplacementLevel_H[HR]),FALSE)</f>
        <v>1.0561538461538462</v>
      </c>
      <c r="S5" s="26">
        <f>MYRANKS_H[[#This Row],[RBI]]/24.6-VLOOKUP(MYRANKS_H[[#This Row],[POS]],ReplacementLevel_H[],COLUMN(ReplacementLevel_H[RBI]),FALSE)</f>
        <v>0.87333333333333307</v>
      </c>
      <c r="T5" s="26">
        <f>MYRANKS_H[[#This Row],[SB]]/9.4-VLOOKUP(MYRANKS_H[[#This Row],[POS]],ReplacementLevel_H[],COLUMN(ReplacementLevel_H[SB]),FALSE)</f>
        <v>0.16553191489361702</v>
      </c>
      <c r="U5" s="26">
        <f>((MYRANKS_H[[#This Row],[H]]+1768)/(MYRANKS_H[[#This Row],[AB]]+6617)-0.267)/0.0024-VLOOKUP(MYRANKS_H[[#This Row],[POS]],ReplacementLevel_H[],COLUMN(ReplacementLevel_H[AVG]),FALSE)</f>
        <v>0.72841449070806863</v>
      </c>
      <c r="V5" s="26">
        <f>MYRANKS_H[[#This Row],[RSGP]]+MYRANKS_H[[#This Row],[HRSGP]]+MYRANKS_H[[#This Row],[RBISGP]]+MYRANKS_H[[#This Row],[SBSGP]]+MYRANKS_H[[#This Row],[AVGSGP]]</f>
        <v>3.4209132598856127</v>
      </c>
    </row>
    <row r="6" spans="1:22" x14ac:dyDescent="0.25">
      <c r="A6" s="8" t="s">
        <v>5098</v>
      </c>
      <c r="B6" s="15" t="str">
        <f>VLOOKUP(MYRANKS_H[[#This Row],[PLAYERID]],PLAYERIDMAP[],COLUMN(PLAYERIDMAP[LASTNAME]),FALSE)</f>
        <v>Stanton</v>
      </c>
      <c r="C6" s="12" t="str">
        <f>VLOOKUP(MYRANKS_H[[#This Row],[PLAYERID]],PLAYERIDMAP[],COLUMN(PLAYERIDMAP[FIRSTNAME]),FALSE)</f>
        <v xml:space="preserve">Giancarlo </v>
      </c>
      <c r="D6" s="12" t="str">
        <f>VLOOKUP(MYRANKS_H[[#This Row],[PLAYERID]],PLAYERIDMAP[],COLUMN(PLAYERIDMAP[TEAM]),FALSE)</f>
        <v>MIA</v>
      </c>
      <c r="E6" s="12" t="str">
        <f>VLOOKUP(MYRANKS_H[[#This Row],[PLAYERID]],PLAYERIDMAP[],COLUMN(PLAYERIDMAP[POS]),FALSE)</f>
        <v>OF</v>
      </c>
      <c r="F6" s="12">
        <f>VLOOKUP(MYRANKS_H[[#This Row],[PLAYERID]],PLAYERIDMAP[],COLUMN(PLAYERIDMAP[IDFANGRAPHS]),FALSE)</f>
        <v>4949</v>
      </c>
      <c r="G6" s="12">
        <f>IFERROR(VLOOKUP(MYRANKS_H[[#This Row],[IDFANGRAPHS]],STEAMER_H[],COLUMN(STEAMER_H[PA]),FALSE),0)</f>
        <v>480</v>
      </c>
      <c r="H6" s="12">
        <f>IFERROR(VLOOKUP(MYRANKS_H[[#This Row],[IDFANGRAPHS]],STEAMER_H[],COLUMN(STEAMER_H[AB]),FALSE),0)</f>
        <v>413</v>
      </c>
      <c r="I6" s="12">
        <f>IFERROR(VLOOKUP(MYRANKS_H[[#This Row],[IDFANGRAPHS]],STEAMER_H[],COLUMN(STEAMER_H[H]),FALSE),0)</f>
        <v>111</v>
      </c>
      <c r="J6" s="12">
        <f>IFERROR(VLOOKUP(MYRANKS_H[[#This Row],[IDFANGRAPHS]],STEAMER_H[],COLUMN(STEAMER_H[HR]),FALSE),0)</f>
        <v>30</v>
      </c>
      <c r="K6" s="12">
        <f>IFERROR(VLOOKUP(MYRANKS_H[[#This Row],[IDFANGRAPHS]],STEAMER_H[],COLUMN(STEAMER_H[R]),FALSE),0)</f>
        <v>67</v>
      </c>
      <c r="L6" s="12">
        <f>IFERROR(VLOOKUP(MYRANKS_H[[#This Row],[IDFANGRAPHS]],STEAMER_H[],COLUMN(STEAMER_H[RBI]),FALSE),0)</f>
        <v>76</v>
      </c>
      <c r="M6" s="12">
        <f>IFERROR(VLOOKUP(MYRANKS_H[[#This Row],[IDFANGRAPHS]],STEAMER_H[],COLUMN(STEAMER_H[BB]),FALSE),0)</f>
        <v>59</v>
      </c>
      <c r="N6" s="12">
        <f>IFERROR(VLOOKUP(MYRANKS_H[[#This Row],[IDFANGRAPHS]],STEAMER_H[],COLUMN(STEAMER_H[SO]),FALSE),0)</f>
        <v>121</v>
      </c>
      <c r="O6" s="12">
        <f>IFERROR(VLOOKUP(MYRANKS_H[[#This Row],[IDFANGRAPHS]],STEAMER_H[],COLUMN(STEAMER_H[SB]),FALSE),0)</f>
        <v>4</v>
      </c>
      <c r="P6" s="14">
        <f>IFERROR(MYRANKS_H[[#This Row],[H]]/MYRANKS_H[[#This Row],[AB]],0)</f>
        <v>0.26876513317191281</v>
      </c>
      <c r="Q6" s="26">
        <f>MYRANKS_H[[#This Row],[R]]/24.6-VLOOKUP(MYRANKS_H[[#This Row],[POS]],ReplacementLevel_H[],COLUMN(ReplacementLevel_H[R]),FALSE)</f>
        <v>0.35357723577235767</v>
      </c>
      <c r="R6" s="26">
        <f>MYRANKS_H[[#This Row],[HR]]/10.4-VLOOKUP(MYRANKS_H[[#This Row],[POS]],ReplacementLevel_H[],COLUMN(ReplacementLevel_H[HR]),FALSE)</f>
        <v>1.7846153846153845</v>
      </c>
      <c r="S6" s="26">
        <f>MYRANKS_H[[#This Row],[RBI]]/24.6-VLOOKUP(MYRANKS_H[[#This Row],[POS]],ReplacementLevel_H[],COLUMN(ReplacementLevel_H[RBI]),FALSE)</f>
        <v>1.049430894308943</v>
      </c>
      <c r="T6" s="26">
        <f>MYRANKS_H[[#This Row],[SB]]/9.4-VLOOKUP(MYRANKS_H[[#This Row],[POS]],ReplacementLevel_H[],COLUMN(ReplacementLevel_H[SB]),FALSE)</f>
        <v>-0.91446808510638311</v>
      </c>
      <c r="U6" s="26">
        <f>((MYRANKS_H[[#This Row],[H]]+1768)/(MYRANKS_H[[#This Row],[AB]]+6617)-0.267)/0.0024-VLOOKUP(MYRANKS_H[[#This Row],[POS]],ReplacementLevel_H[],COLUMN(ReplacementLevel_H[AVG]),FALSE)</f>
        <v>0.19794689426268547</v>
      </c>
      <c r="V6" s="26">
        <f>MYRANKS_H[[#This Row],[RSGP]]+MYRANKS_H[[#This Row],[HRSGP]]+MYRANKS_H[[#This Row],[RBISGP]]+MYRANKS_H[[#This Row],[SBSGP]]+MYRANKS_H[[#This Row],[AVGSGP]]</f>
        <v>2.4711023238529877</v>
      </c>
    </row>
    <row r="7" spans="1:22" x14ac:dyDescent="0.25">
      <c r="A7" s="7" t="s">
        <v>2809</v>
      </c>
      <c r="B7" s="8" t="str">
        <f>VLOOKUP(MYRANKS_H[[#This Row],[PLAYERID]],PLAYERIDMAP[],COLUMN(PLAYERIDMAP[LASTNAME]),FALSE)</f>
        <v>Fielder</v>
      </c>
      <c r="C7" s="11" t="str">
        <f>VLOOKUP(MYRANKS_H[[#This Row],[PLAYERID]],PLAYERIDMAP[],COLUMN(PLAYERIDMAP[FIRSTNAME]),FALSE)</f>
        <v xml:space="preserve">Prince </v>
      </c>
      <c r="D7" s="11" t="str">
        <f>VLOOKUP(MYRANKS_H[[#This Row],[PLAYERID]],PLAYERIDMAP[],COLUMN(PLAYERIDMAP[TEAM]),FALSE)</f>
        <v>DET</v>
      </c>
      <c r="E7" s="11" t="str">
        <f>VLOOKUP(MYRANKS_H[[#This Row],[PLAYERID]],PLAYERIDMAP[],COLUMN(PLAYERIDMAP[POS]),FALSE)</f>
        <v>1B</v>
      </c>
      <c r="F7" s="11">
        <f>VLOOKUP(MYRANKS_H[[#This Row],[PLAYERID]],PLAYERIDMAP[],COLUMN(PLAYERIDMAP[IDFANGRAPHS]),FALSE)</f>
        <v>4613</v>
      </c>
      <c r="G7" s="12">
        <f>IFERROR(VLOOKUP(MYRANKS_H[[#This Row],[IDFANGRAPHS]],STEAMER_H[],COLUMN(STEAMER_H[PA]),FALSE),0)</f>
        <v>540</v>
      </c>
      <c r="H7" s="12">
        <f>IFERROR(VLOOKUP(MYRANKS_H[[#This Row],[IDFANGRAPHS]],STEAMER_H[],COLUMN(STEAMER_H[AB]),FALSE),0)</f>
        <v>458</v>
      </c>
      <c r="I7" s="12">
        <f>IFERROR(VLOOKUP(MYRANKS_H[[#This Row],[IDFANGRAPHS]],STEAMER_H[],COLUMN(STEAMER_H[H]),FALSE),0)</f>
        <v>131</v>
      </c>
      <c r="J7" s="12">
        <f>IFERROR(VLOOKUP(MYRANKS_H[[#This Row],[IDFANGRAPHS]],STEAMER_H[],COLUMN(STEAMER_H[HR]),FALSE),0)</f>
        <v>24</v>
      </c>
      <c r="K7" s="12">
        <f>IFERROR(VLOOKUP(MYRANKS_H[[#This Row],[IDFANGRAPHS]],STEAMER_H[],COLUMN(STEAMER_H[R]),FALSE),0)</f>
        <v>76</v>
      </c>
      <c r="L7" s="12">
        <f>IFERROR(VLOOKUP(MYRANKS_H[[#This Row],[IDFANGRAPHS]],STEAMER_H[],COLUMN(STEAMER_H[RBI]),FALSE),0)</f>
        <v>82</v>
      </c>
      <c r="M7" s="12">
        <f>IFERROR(VLOOKUP(MYRANKS_H[[#This Row],[IDFANGRAPHS]],STEAMER_H[],COLUMN(STEAMER_H[BB]),FALSE),0)</f>
        <v>70</v>
      </c>
      <c r="N7" s="12">
        <f>IFERROR(VLOOKUP(MYRANKS_H[[#This Row],[IDFANGRAPHS]],STEAMER_H[],COLUMN(STEAMER_H[SO]),FALSE),0)</f>
        <v>81</v>
      </c>
      <c r="O7" s="12">
        <f>IFERROR(VLOOKUP(MYRANKS_H[[#This Row],[IDFANGRAPHS]],STEAMER_H[],COLUMN(STEAMER_H[SB]),FALSE),0)</f>
        <v>1</v>
      </c>
      <c r="P7" s="14">
        <f>IFERROR(MYRANKS_H[[#This Row],[H]]/MYRANKS_H[[#This Row],[AB]],0)</f>
        <v>0.28602620087336245</v>
      </c>
      <c r="Q7" s="26">
        <f>MYRANKS_H[[#This Row],[R]]/24.6-VLOOKUP(MYRANKS_H[[#This Row],[POS]],ReplacementLevel_H[],COLUMN(ReplacementLevel_H[R]),FALSE)</f>
        <v>0.71943089430894291</v>
      </c>
      <c r="R7" s="26">
        <f>MYRANKS_H[[#This Row],[HR]]/10.4-VLOOKUP(MYRANKS_H[[#This Row],[POS]],ReplacementLevel_H[],COLUMN(ReplacementLevel_H[HR]),FALSE)</f>
        <v>0.76769230769230745</v>
      </c>
      <c r="S7" s="26">
        <f>MYRANKS_H[[#This Row],[RBI]]/24.6-VLOOKUP(MYRANKS_H[[#This Row],[POS]],ReplacementLevel_H[],COLUMN(ReplacementLevel_H[RBI]),FALSE)</f>
        <v>0.87333333333333307</v>
      </c>
      <c r="T7" s="26">
        <f>MYRANKS_H[[#This Row],[SB]]/9.4-VLOOKUP(MYRANKS_H[[#This Row],[POS]],ReplacementLevel_H[],COLUMN(ReplacementLevel_H[SB]),FALSE)</f>
        <v>-0.15361702127659577</v>
      </c>
      <c r="U7" s="26">
        <f>((MYRANKS_H[[#This Row],[H]]+1768)/(MYRANKS_H[[#This Row],[AB]]+6617)-0.267)/0.0024-VLOOKUP(MYRANKS_H[[#This Row],[POS]],ReplacementLevel_H[],COLUMN(ReplacementLevel_H[AVG]),FALSE)</f>
        <v>0.82745583038868442</v>
      </c>
      <c r="V7" s="26">
        <f>MYRANKS_H[[#This Row],[RSGP]]+MYRANKS_H[[#This Row],[HRSGP]]+MYRANKS_H[[#This Row],[RBISGP]]+MYRANKS_H[[#This Row],[SBSGP]]+MYRANKS_H[[#This Row],[AVGSGP]]</f>
        <v>3.0342953444466723</v>
      </c>
    </row>
    <row r="8" spans="1:22" ht="15" customHeight="1" x14ac:dyDescent="0.25">
      <c r="A8" s="7" t="s">
        <v>2194</v>
      </c>
      <c r="B8" s="8" t="str">
        <f>VLOOKUP(MYRANKS_H[[#This Row],[PLAYERID]],PLAYERIDMAP[],COLUMN(PLAYERIDMAP[LASTNAME]),FALSE)</f>
        <v>Cano</v>
      </c>
      <c r="C8" s="11" t="str">
        <f>VLOOKUP(MYRANKS_H[[#This Row],[PLAYERID]],PLAYERIDMAP[],COLUMN(PLAYERIDMAP[FIRSTNAME]),FALSE)</f>
        <v xml:space="preserve">Robinson </v>
      </c>
      <c r="D8" s="11" t="str">
        <f>VLOOKUP(MYRANKS_H[[#This Row],[PLAYERID]],PLAYERIDMAP[],COLUMN(PLAYERIDMAP[TEAM]),FALSE)</f>
        <v>NYY</v>
      </c>
      <c r="E8" s="11" t="str">
        <f>VLOOKUP(MYRANKS_H[[#This Row],[PLAYERID]],PLAYERIDMAP[],COLUMN(PLAYERIDMAP[POS]),FALSE)</f>
        <v>2B</v>
      </c>
      <c r="F8" s="11">
        <f>VLOOKUP(MYRANKS_H[[#This Row],[PLAYERID]],PLAYERIDMAP[],COLUMN(PLAYERIDMAP[IDFANGRAPHS]),FALSE)</f>
        <v>3269</v>
      </c>
      <c r="G8" s="12">
        <f>IFERROR(VLOOKUP(MYRANKS_H[[#This Row],[IDFANGRAPHS]],STEAMER_H[],COLUMN(STEAMER_H[PA]),FALSE),0)</f>
        <v>552</v>
      </c>
      <c r="H8" s="12">
        <f>IFERROR(VLOOKUP(MYRANKS_H[[#This Row],[IDFANGRAPHS]],STEAMER_H[],COLUMN(STEAMER_H[AB]),FALSE),0)</f>
        <v>495</v>
      </c>
      <c r="I8" s="12">
        <f>IFERROR(VLOOKUP(MYRANKS_H[[#This Row],[IDFANGRAPHS]],STEAMER_H[],COLUMN(STEAMER_H[H]),FALSE),0)</f>
        <v>146</v>
      </c>
      <c r="J8" s="12">
        <f>IFERROR(VLOOKUP(MYRANKS_H[[#This Row],[IDFANGRAPHS]],STEAMER_H[],COLUMN(STEAMER_H[HR]),FALSE),0)</f>
        <v>17</v>
      </c>
      <c r="K8" s="12">
        <f>IFERROR(VLOOKUP(MYRANKS_H[[#This Row],[IDFANGRAPHS]],STEAMER_H[],COLUMN(STEAMER_H[R]),FALSE),0)</f>
        <v>71</v>
      </c>
      <c r="L8" s="12">
        <f>IFERROR(VLOOKUP(MYRANKS_H[[#This Row],[IDFANGRAPHS]],STEAMER_H[],COLUMN(STEAMER_H[RBI]),FALSE),0)</f>
        <v>73</v>
      </c>
      <c r="M8" s="12">
        <f>IFERROR(VLOOKUP(MYRANKS_H[[#This Row],[IDFANGRAPHS]],STEAMER_H[],COLUMN(STEAMER_H[BB]),FALSE),0)</f>
        <v>46</v>
      </c>
      <c r="N8" s="12">
        <f>IFERROR(VLOOKUP(MYRANKS_H[[#This Row],[IDFANGRAPHS]],STEAMER_H[],COLUMN(STEAMER_H[SO]),FALSE),0)</f>
        <v>75</v>
      </c>
      <c r="O8" s="12">
        <f>IFERROR(VLOOKUP(MYRANKS_H[[#This Row],[IDFANGRAPHS]],STEAMER_H[],COLUMN(STEAMER_H[SB]),FALSE),0)</f>
        <v>4</v>
      </c>
      <c r="P8" s="14">
        <f>IFERROR(MYRANKS_H[[#This Row],[H]]/MYRANKS_H[[#This Row],[AB]],0)</f>
        <v>0.29494949494949496</v>
      </c>
      <c r="Q8" s="26">
        <f>MYRANKS_H[[#This Row],[R]]/24.6-VLOOKUP(MYRANKS_H[[#This Row],[POS]],ReplacementLevel_H[],COLUMN(ReplacementLevel_H[R]),FALSE)</f>
        <v>0.61617886178861792</v>
      </c>
      <c r="R8" s="26">
        <f>MYRANKS_H[[#This Row],[HR]]/10.4-VLOOKUP(MYRANKS_H[[#This Row],[POS]],ReplacementLevel_H[],COLUMN(ReplacementLevel_H[HR]),FALSE)</f>
        <v>0.69461538461538463</v>
      </c>
      <c r="S8" s="26">
        <f>MYRANKS_H[[#This Row],[RBI]]/24.6-VLOOKUP(MYRANKS_H[[#This Row],[POS]],ReplacementLevel_H[],COLUMN(ReplacementLevel_H[RBI]),FALSE)</f>
        <v>0.8674796747967477</v>
      </c>
      <c r="T8" s="26">
        <f>MYRANKS_H[[#This Row],[SB]]/9.4-VLOOKUP(MYRANKS_H[[#This Row],[POS]],ReplacementLevel_H[],COLUMN(ReplacementLevel_H[SB]),FALSE)</f>
        <v>-0.19446808510638297</v>
      </c>
      <c r="U8" s="26">
        <f>((MYRANKS_H[[#This Row],[H]]+1768)/(MYRANKS_H[[#This Row],[AB]]+6617)-0.267)/0.0024-VLOOKUP(MYRANKS_H[[#This Row],[POS]],ReplacementLevel_H[],COLUMN(ReplacementLevel_H[AVG]),FALSE)</f>
        <v>0.72442069741280957</v>
      </c>
      <c r="V8" s="26">
        <f>MYRANKS_H[[#This Row],[RSGP]]+MYRANKS_H[[#This Row],[HRSGP]]+MYRANKS_H[[#This Row],[RBISGP]]+MYRANKS_H[[#This Row],[SBSGP]]+MYRANKS_H[[#This Row],[AVGSGP]]</f>
        <v>2.7082265335071769</v>
      </c>
    </row>
    <row r="9" spans="1:22" ht="15" customHeight="1" x14ac:dyDescent="0.25">
      <c r="A9" s="8" t="s">
        <v>5293</v>
      </c>
      <c r="B9" s="15" t="str">
        <f>VLOOKUP(MYRANKS_H[[#This Row],[PLAYERID]],PLAYERIDMAP[],COLUMN(PLAYERIDMAP[LASTNAME]),FALSE)</f>
        <v>Upton</v>
      </c>
      <c r="C9" s="12" t="str">
        <f>VLOOKUP(MYRANKS_H[[#This Row],[PLAYERID]],PLAYERIDMAP[],COLUMN(PLAYERIDMAP[FIRSTNAME]),FALSE)</f>
        <v xml:space="preserve">Justin </v>
      </c>
      <c r="D9" s="12" t="str">
        <f>VLOOKUP(MYRANKS_H[[#This Row],[PLAYERID]],PLAYERIDMAP[],COLUMN(PLAYERIDMAP[TEAM]),FALSE)</f>
        <v>ATL</v>
      </c>
      <c r="E9" s="12" t="str">
        <f>VLOOKUP(MYRANKS_H[[#This Row],[PLAYERID]],PLAYERIDMAP[],COLUMN(PLAYERIDMAP[POS]),FALSE)</f>
        <v>OF</v>
      </c>
      <c r="F9" s="12">
        <f>VLOOKUP(MYRANKS_H[[#This Row],[PLAYERID]],PLAYERIDMAP[],COLUMN(PLAYERIDMAP[IDFANGRAPHS]),FALSE)</f>
        <v>5222</v>
      </c>
      <c r="G9" s="12">
        <f>IFERROR(VLOOKUP(MYRANKS_H[[#This Row],[IDFANGRAPHS]],STEAMER_H[],COLUMN(STEAMER_H[PA]),FALSE),0)</f>
        <v>464</v>
      </c>
      <c r="H9" s="12">
        <f>IFERROR(VLOOKUP(MYRANKS_H[[#This Row],[IDFANGRAPHS]],STEAMER_H[],COLUMN(STEAMER_H[AB]),FALSE),0)</f>
        <v>403</v>
      </c>
      <c r="I9" s="12">
        <f>IFERROR(VLOOKUP(MYRANKS_H[[#This Row],[IDFANGRAPHS]],STEAMER_H[],COLUMN(STEAMER_H[H]),FALSE),0)</f>
        <v>109</v>
      </c>
      <c r="J9" s="12">
        <f>IFERROR(VLOOKUP(MYRANKS_H[[#This Row],[IDFANGRAPHS]],STEAMER_H[],COLUMN(STEAMER_H[HR]),FALSE),0)</f>
        <v>19</v>
      </c>
      <c r="K9" s="12">
        <f>IFERROR(VLOOKUP(MYRANKS_H[[#This Row],[IDFANGRAPHS]],STEAMER_H[],COLUMN(STEAMER_H[R]),FALSE),0)</f>
        <v>61</v>
      </c>
      <c r="L9" s="12">
        <f>IFERROR(VLOOKUP(MYRANKS_H[[#This Row],[IDFANGRAPHS]],STEAMER_H[],COLUMN(STEAMER_H[RBI]),FALSE),0)</f>
        <v>60</v>
      </c>
      <c r="M9" s="12">
        <f>IFERROR(VLOOKUP(MYRANKS_H[[#This Row],[IDFANGRAPHS]],STEAMER_H[],COLUMN(STEAMER_H[BB]),FALSE),0)</f>
        <v>51</v>
      </c>
      <c r="N9" s="12">
        <f>IFERROR(VLOOKUP(MYRANKS_H[[#This Row],[IDFANGRAPHS]],STEAMER_H[],COLUMN(STEAMER_H[SO]),FALSE),0)</f>
        <v>108</v>
      </c>
      <c r="O9" s="12">
        <f>IFERROR(VLOOKUP(MYRANKS_H[[#This Row],[IDFANGRAPHS]],STEAMER_H[],COLUMN(STEAMER_H[SB]),FALSE),0)</f>
        <v>8</v>
      </c>
      <c r="P9" s="14">
        <f>IFERROR(MYRANKS_H[[#This Row],[H]]/MYRANKS_H[[#This Row],[AB]],0)</f>
        <v>0.27047146401985112</v>
      </c>
      <c r="Q9" s="26">
        <f>MYRANKS_H[[#This Row],[R]]/24.6-VLOOKUP(MYRANKS_H[[#This Row],[POS]],ReplacementLevel_H[],COLUMN(ReplacementLevel_H[R]),FALSE)</f>
        <v>0.10967479674796721</v>
      </c>
      <c r="R9" s="26">
        <f>MYRANKS_H[[#This Row],[HR]]/10.4-VLOOKUP(MYRANKS_H[[#This Row],[POS]],ReplacementLevel_H[],COLUMN(ReplacementLevel_H[HR]),FALSE)</f>
        <v>0.72692307692307678</v>
      </c>
      <c r="S9" s="26">
        <f>MYRANKS_H[[#This Row],[RBI]]/24.6-VLOOKUP(MYRANKS_H[[#This Row],[POS]],ReplacementLevel_H[],COLUMN(ReplacementLevel_H[RBI]),FALSE)</f>
        <v>0.39902439024390235</v>
      </c>
      <c r="T9" s="26">
        <f>MYRANKS_H[[#This Row],[SB]]/9.4-VLOOKUP(MYRANKS_H[[#This Row],[POS]],ReplacementLevel_H[],COLUMN(ReplacementLevel_H[SB]),FALSE)</f>
        <v>-0.48893617021276603</v>
      </c>
      <c r="U9" s="26">
        <f>((MYRANKS_H[[#This Row],[H]]+1768)/(MYRANKS_H[[#This Row],[AB]]+6617)-0.267)/0.0024-VLOOKUP(MYRANKS_H[[#This Row],[POS]],ReplacementLevel_H[],COLUMN(ReplacementLevel_H[AVG]),FALSE)</f>
        <v>0.23788224121557339</v>
      </c>
      <c r="V9" s="26">
        <f>MYRANKS_H[[#This Row],[RSGP]]+MYRANKS_H[[#This Row],[HRSGP]]+MYRANKS_H[[#This Row],[RBISGP]]+MYRANKS_H[[#This Row],[SBSGP]]+MYRANKS_H[[#This Row],[AVGSGP]]</f>
        <v>0.98456833491775364</v>
      </c>
    </row>
    <row r="10" spans="1:22" ht="15" customHeight="1" x14ac:dyDescent="0.25">
      <c r="A10" s="8" t="s">
        <v>4587</v>
      </c>
      <c r="B10" s="15" t="str">
        <f>VLOOKUP(MYRANKS_H[[#This Row],[PLAYERID]],PLAYERIDMAP[],COLUMN(PLAYERIDMAP[LASTNAME]),FALSE)</f>
        <v>Posey</v>
      </c>
      <c r="C10" s="12" t="str">
        <f>VLOOKUP(MYRANKS_H[[#This Row],[PLAYERID]],PLAYERIDMAP[],COLUMN(PLAYERIDMAP[FIRSTNAME]),FALSE)</f>
        <v xml:space="preserve">Buster </v>
      </c>
      <c r="D10" s="12" t="str">
        <f>VLOOKUP(MYRANKS_H[[#This Row],[PLAYERID]],PLAYERIDMAP[],COLUMN(PLAYERIDMAP[TEAM]),FALSE)</f>
        <v>SF</v>
      </c>
      <c r="E10" s="12" t="str">
        <f>VLOOKUP(MYRANKS_H[[#This Row],[PLAYERID]],PLAYERIDMAP[],COLUMN(PLAYERIDMAP[POS]),FALSE)</f>
        <v>C</v>
      </c>
      <c r="F10" s="12">
        <f>VLOOKUP(MYRANKS_H[[#This Row],[PLAYERID]],PLAYERIDMAP[],COLUMN(PLAYERIDMAP[IDFANGRAPHS]),FALSE)</f>
        <v>9166</v>
      </c>
      <c r="G10" s="12">
        <f>IFERROR(VLOOKUP(MYRANKS_H[[#This Row],[IDFANGRAPHS]],STEAMER_H[],COLUMN(STEAMER_H[PA]),FALSE),0)</f>
        <v>502</v>
      </c>
      <c r="H10" s="12">
        <f>IFERROR(VLOOKUP(MYRANKS_H[[#This Row],[IDFANGRAPHS]],STEAMER_H[],COLUMN(STEAMER_H[AB]),FALSE),0)</f>
        <v>440</v>
      </c>
      <c r="I10" s="12">
        <f>IFERROR(VLOOKUP(MYRANKS_H[[#This Row],[IDFANGRAPHS]],STEAMER_H[],COLUMN(STEAMER_H[H]),FALSE),0)</f>
        <v>129</v>
      </c>
      <c r="J10" s="12">
        <f>IFERROR(VLOOKUP(MYRANKS_H[[#This Row],[IDFANGRAPHS]],STEAMER_H[],COLUMN(STEAMER_H[HR]),FALSE),0)</f>
        <v>17</v>
      </c>
      <c r="K10" s="12">
        <f>IFERROR(VLOOKUP(MYRANKS_H[[#This Row],[IDFANGRAPHS]],STEAMER_H[],COLUMN(STEAMER_H[R]),FALSE),0)</f>
        <v>61</v>
      </c>
      <c r="L10" s="12">
        <f>IFERROR(VLOOKUP(MYRANKS_H[[#This Row],[IDFANGRAPHS]],STEAMER_H[],COLUMN(STEAMER_H[RBI]),FALSE),0)</f>
        <v>67</v>
      </c>
      <c r="M10" s="12">
        <f>IFERROR(VLOOKUP(MYRANKS_H[[#This Row],[IDFANGRAPHS]],STEAMER_H[],COLUMN(STEAMER_H[BB]),FALSE),0)</f>
        <v>53</v>
      </c>
      <c r="N10" s="12">
        <f>IFERROR(VLOOKUP(MYRANKS_H[[#This Row],[IDFANGRAPHS]],STEAMER_H[],COLUMN(STEAMER_H[SO]),FALSE),0)</f>
        <v>68</v>
      </c>
      <c r="O10" s="12">
        <f>IFERROR(VLOOKUP(MYRANKS_H[[#This Row],[IDFANGRAPHS]],STEAMER_H[],COLUMN(STEAMER_H[SB]),FALSE),0)</f>
        <v>2</v>
      </c>
      <c r="P10" s="14">
        <f>IFERROR(MYRANKS_H[[#This Row],[H]]/MYRANKS_H[[#This Row],[AB]],0)</f>
        <v>0.29318181818181815</v>
      </c>
      <c r="Q10" s="26">
        <f>MYRANKS_H[[#This Row],[R]]/24.6-VLOOKUP(MYRANKS_H[[#This Row],[POS]],ReplacementLevel_H[],COLUMN(ReplacementLevel_H[R]),FALSE)</f>
        <v>1.0896747967479674</v>
      </c>
      <c r="R10" s="26">
        <f>MYRANKS_H[[#This Row],[HR]]/10.4-VLOOKUP(MYRANKS_H[[#This Row],[POS]],ReplacementLevel_H[],COLUMN(ReplacementLevel_H[HR]),FALSE)</f>
        <v>0.76461538461538459</v>
      </c>
      <c r="S10" s="26">
        <f>MYRANKS_H[[#This Row],[RBI]]/24.6-VLOOKUP(MYRANKS_H[[#This Row],[POS]],ReplacementLevel_H[],COLUMN(ReplacementLevel_H[RBI]),FALSE)</f>
        <v>1.3135772357723579</v>
      </c>
      <c r="T10" s="26">
        <f>MYRANKS_H[[#This Row],[SB]]/9.4-VLOOKUP(MYRANKS_H[[#This Row],[POS]],ReplacementLevel_H[],COLUMN(ReplacementLevel_H[SB]),FALSE)</f>
        <v>8.2765957446808508E-2</v>
      </c>
      <c r="U10" s="26">
        <f>((MYRANKS_H[[#This Row],[H]]+1768)/(MYRANKS_H[[#This Row],[AB]]+6617)-0.267)/0.0024-VLOOKUP(MYRANKS_H[[#This Row],[POS]],ReplacementLevel_H[],COLUMN(ReplacementLevel_H[AVG]),FALSE)</f>
        <v>1.1046289735959474</v>
      </c>
      <c r="V10" s="26">
        <f>MYRANKS_H[[#This Row],[RSGP]]+MYRANKS_H[[#This Row],[HRSGP]]+MYRANKS_H[[#This Row],[RBISGP]]+MYRANKS_H[[#This Row],[SBSGP]]+MYRANKS_H[[#This Row],[AVGSGP]]</f>
        <v>4.3552623481784662</v>
      </c>
    </row>
    <row r="11" spans="1:22" x14ac:dyDescent="0.25">
      <c r="A11" s="8" t="s">
        <v>4448</v>
      </c>
      <c r="B11" s="15" t="str">
        <f>VLOOKUP(MYRANKS_H[[#This Row],[PLAYERID]],PLAYERIDMAP[],COLUMN(PLAYERIDMAP[LASTNAME]),FALSE)</f>
        <v>Pedroia</v>
      </c>
      <c r="C11" s="12" t="str">
        <f>VLOOKUP(MYRANKS_H[[#This Row],[PLAYERID]],PLAYERIDMAP[],COLUMN(PLAYERIDMAP[FIRSTNAME]),FALSE)</f>
        <v xml:space="preserve">Dustin </v>
      </c>
      <c r="D11" s="12" t="str">
        <f>VLOOKUP(MYRANKS_H[[#This Row],[PLAYERID]],PLAYERIDMAP[],COLUMN(PLAYERIDMAP[TEAM]),FALSE)</f>
        <v>BOS</v>
      </c>
      <c r="E11" s="12" t="str">
        <f>VLOOKUP(MYRANKS_H[[#This Row],[PLAYERID]],PLAYERIDMAP[],COLUMN(PLAYERIDMAP[POS]),FALSE)</f>
        <v>2B</v>
      </c>
      <c r="F11" s="12">
        <f>VLOOKUP(MYRANKS_H[[#This Row],[PLAYERID]],PLAYERIDMAP[],COLUMN(PLAYERIDMAP[IDFANGRAPHS]),FALSE)</f>
        <v>8370</v>
      </c>
      <c r="G11" s="12">
        <f>IFERROR(VLOOKUP(MYRANKS_H[[#This Row],[IDFANGRAPHS]],STEAMER_H[],COLUMN(STEAMER_H[PA]),FALSE),0)</f>
        <v>492</v>
      </c>
      <c r="H11" s="12">
        <f>IFERROR(VLOOKUP(MYRANKS_H[[#This Row],[IDFANGRAPHS]],STEAMER_H[],COLUMN(STEAMER_H[AB]),FALSE),0)</f>
        <v>437</v>
      </c>
      <c r="I11" s="12">
        <f>IFERROR(VLOOKUP(MYRANKS_H[[#This Row],[IDFANGRAPHS]],STEAMER_H[],COLUMN(STEAMER_H[H]),FALSE),0)</f>
        <v>125</v>
      </c>
      <c r="J11" s="12">
        <f>IFERROR(VLOOKUP(MYRANKS_H[[#This Row],[IDFANGRAPHS]],STEAMER_H[],COLUMN(STEAMER_H[HR]),FALSE),0)</f>
        <v>9</v>
      </c>
      <c r="K11" s="12">
        <f>IFERROR(VLOOKUP(MYRANKS_H[[#This Row],[IDFANGRAPHS]],STEAMER_H[],COLUMN(STEAMER_H[R]),FALSE),0)</f>
        <v>62</v>
      </c>
      <c r="L11" s="12">
        <f>IFERROR(VLOOKUP(MYRANKS_H[[#This Row],[IDFANGRAPHS]],STEAMER_H[],COLUMN(STEAMER_H[RBI]),FALSE),0)</f>
        <v>55</v>
      </c>
      <c r="M11" s="12">
        <f>IFERROR(VLOOKUP(MYRANKS_H[[#This Row],[IDFANGRAPHS]],STEAMER_H[],COLUMN(STEAMER_H[BB]),FALSE),0)</f>
        <v>47</v>
      </c>
      <c r="N11" s="12">
        <f>IFERROR(VLOOKUP(MYRANKS_H[[#This Row],[IDFANGRAPHS]],STEAMER_H[],COLUMN(STEAMER_H[SO]),FALSE),0)</f>
        <v>52</v>
      </c>
      <c r="O11" s="12">
        <f>IFERROR(VLOOKUP(MYRANKS_H[[#This Row],[IDFANGRAPHS]],STEAMER_H[],COLUMN(STEAMER_H[SB]),FALSE),0)</f>
        <v>10</v>
      </c>
      <c r="P11" s="14">
        <f>IFERROR(MYRANKS_H[[#This Row],[H]]/MYRANKS_H[[#This Row],[AB]],0)</f>
        <v>0.28604118993135014</v>
      </c>
      <c r="Q11" s="26">
        <f>MYRANKS_H[[#This Row],[R]]/24.6-VLOOKUP(MYRANKS_H[[#This Row],[POS]],ReplacementLevel_H[],COLUMN(ReplacementLevel_H[R]),FALSE)</f>
        <v>0.25032520325203222</v>
      </c>
      <c r="R11" s="26">
        <f>MYRANKS_H[[#This Row],[HR]]/10.4-VLOOKUP(MYRANKS_H[[#This Row],[POS]],ReplacementLevel_H[],COLUMN(ReplacementLevel_H[HR]),FALSE)</f>
        <v>-7.4615384615384639E-2</v>
      </c>
      <c r="S11" s="26">
        <f>MYRANKS_H[[#This Row],[RBI]]/24.6-VLOOKUP(MYRANKS_H[[#This Row],[POS]],ReplacementLevel_H[],COLUMN(ReplacementLevel_H[RBI]),FALSE)</f>
        <v>0.13577235772357721</v>
      </c>
      <c r="T11" s="26">
        <f>MYRANKS_H[[#This Row],[SB]]/9.4-VLOOKUP(MYRANKS_H[[#This Row],[POS]],ReplacementLevel_H[],COLUMN(ReplacementLevel_H[SB]),FALSE)</f>
        <v>0.44382978723404254</v>
      </c>
      <c r="U11" s="26">
        <f>((MYRANKS_H[[#This Row],[H]]+1768)/(MYRANKS_H[[#This Row],[AB]]+6617)-0.267)/0.0024-VLOOKUP(MYRANKS_H[[#This Row],[POS]],ReplacementLevel_H[],COLUMN(ReplacementLevel_H[AVG]),FALSE)</f>
        <v>0.40599092713352969</v>
      </c>
      <c r="V11" s="26">
        <f>MYRANKS_H[[#This Row],[RSGP]]+MYRANKS_H[[#This Row],[HRSGP]]+MYRANKS_H[[#This Row],[RBISGP]]+MYRANKS_H[[#This Row],[SBSGP]]+MYRANKS_H[[#This Row],[AVGSGP]]</f>
        <v>1.1613028907277969</v>
      </c>
    </row>
    <row r="12" spans="1:22" x14ac:dyDescent="0.25">
      <c r="A12" s="7" t="s">
        <v>4025</v>
      </c>
      <c r="B12" s="8" t="str">
        <f>VLOOKUP(MYRANKS_H[[#This Row],[PLAYERID]],PLAYERIDMAP[],COLUMN(PLAYERIDMAP[LASTNAME]),FALSE)</f>
        <v>McCutchen</v>
      </c>
      <c r="C12" s="11" t="str">
        <f>VLOOKUP(MYRANKS_H[[#This Row],[PLAYERID]],PLAYERIDMAP[],COLUMN(PLAYERIDMAP[FIRSTNAME]),FALSE)</f>
        <v xml:space="preserve">Andrew </v>
      </c>
      <c r="D12" s="11" t="str">
        <f>VLOOKUP(MYRANKS_H[[#This Row],[PLAYERID]],PLAYERIDMAP[],COLUMN(PLAYERIDMAP[TEAM]),FALSE)</f>
        <v>PIT</v>
      </c>
      <c r="E12" s="11" t="str">
        <f>VLOOKUP(MYRANKS_H[[#This Row],[PLAYERID]],PLAYERIDMAP[],COLUMN(PLAYERIDMAP[POS]),FALSE)</f>
        <v>OF</v>
      </c>
      <c r="F12" s="11">
        <f>VLOOKUP(MYRANKS_H[[#This Row],[PLAYERID]],PLAYERIDMAP[],COLUMN(PLAYERIDMAP[IDFANGRAPHS]),FALSE)</f>
        <v>9847</v>
      </c>
      <c r="G12" s="12">
        <f>IFERROR(VLOOKUP(MYRANKS_H[[#This Row],[IDFANGRAPHS]],STEAMER_H[],COLUMN(STEAMER_H[PA]),FALSE),0)</f>
        <v>550</v>
      </c>
      <c r="H12" s="12">
        <f>IFERROR(VLOOKUP(MYRANKS_H[[#This Row],[IDFANGRAPHS]],STEAMER_H[],COLUMN(STEAMER_H[AB]),FALSE),0)</f>
        <v>471</v>
      </c>
      <c r="I12" s="12">
        <f>IFERROR(VLOOKUP(MYRANKS_H[[#This Row],[IDFANGRAPHS]],STEAMER_H[],COLUMN(STEAMER_H[H]),FALSE),0)</f>
        <v>141</v>
      </c>
      <c r="J12" s="12">
        <f>IFERROR(VLOOKUP(MYRANKS_H[[#This Row],[IDFANGRAPHS]],STEAMER_H[],COLUMN(STEAMER_H[HR]),FALSE),0)</f>
        <v>20</v>
      </c>
      <c r="K12" s="12">
        <f>IFERROR(VLOOKUP(MYRANKS_H[[#This Row],[IDFANGRAPHS]],STEAMER_H[],COLUMN(STEAMER_H[R]),FALSE),0)</f>
        <v>75</v>
      </c>
      <c r="L12" s="12">
        <f>IFERROR(VLOOKUP(MYRANKS_H[[#This Row],[IDFANGRAPHS]],STEAMER_H[],COLUMN(STEAMER_H[RBI]),FALSE),0)</f>
        <v>72</v>
      </c>
      <c r="M12" s="12">
        <f>IFERROR(VLOOKUP(MYRANKS_H[[#This Row],[IDFANGRAPHS]],STEAMER_H[],COLUMN(STEAMER_H[BB]),FALSE),0)</f>
        <v>68</v>
      </c>
      <c r="N12" s="12">
        <f>IFERROR(VLOOKUP(MYRANKS_H[[#This Row],[IDFANGRAPHS]],STEAMER_H[],COLUMN(STEAMER_H[SO]),FALSE),0)</f>
        <v>91</v>
      </c>
      <c r="O12" s="12">
        <f>IFERROR(VLOOKUP(MYRANKS_H[[#This Row],[IDFANGRAPHS]],STEAMER_H[],COLUMN(STEAMER_H[SB]),FALSE),0)</f>
        <v>16</v>
      </c>
      <c r="P12" s="14">
        <f>IFERROR(MYRANKS_H[[#This Row],[H]]/MYRANKS_H[[#This Row],[AB]],0)</f>
        <v>0.29936305732484075</v>
      </c>
      <c r="Q12" s="26">
        <f>MYRANKS_H[[#This Row],[R]]/24.6-VLOOKUP(MYRANKS_H[[#This Row],[POS]],ReplacementLevel_H[],COLUMN(ReplacementLevel_H[R]),FALSE)</f>
        <v>0.67878048780487799</v>
      </c>
      <c r="R12" s="26">
        <f>MYRANKS_H[[#This Row],[HR]]/10.4-VLOOKUP(MYRANKS_H[[#This Row],[POS]],ReplacementLevel_H[],COLUMN(ReplacementLevel_H[HR]),FALSE)</f>
        <v>0.82307692307692282</v>
      </c>
      <c r="S12" s="26">
        <f>MYRANKS_H[[#This Row],[RBI]]/24.6-VLOOKUP(MYRANKS_H[[#This Row],[POS]],ReplacementLevel_H[],COLUMN(ReplacementLevel_H[RBI]),FALSE)</f>
        <v>0.88682926829268283</v>
      </c>
      <c r="T12" s="26">
        <f>MYRANKS_H[[#This Row],[SB]]/9.4-VLOOKUP(MYRANKS_H[[#This Row],[POS]],ReplacementLevel_H[],COLUMN(ReplacementLevel_H[SB]),FALSE)</f>
        <v>0.36212765957446802</v>
      </c>
      <c r="U12" s="26">
        <f>((MYRANKS_H[[#This Row],[H]]+1768)/(MYRANKS_H[[#This Row],[AB]]+6617)-0.267)/0.0024-VLOOKUP(MYRANKS_H[[#This Row],[POS]],ReplacementLevel_H[],COLUMN(ReplacementLevel_H[AVG]),FALSE)</f>
        <v>1.0501843491346832</v>
      </c>
      <c r="V12" s="26">
        <f>MYRANKS_H[[#This Row],[RSGP]]+MYRANKS_H[[#This Row],[HRSGP]]+MYRANKS_H[[#This Row],[RBISGP]]+MYRANKS_H[[#This Row],[SBSGP]]+MYRANKS_H[[#This Row],[AVGSGP]]</f>
        <v>3.8009986878836348</v>
      </c>
    </row>
    <row r="13" spans="1:22" x14ac:dyDescent="0.25">
      <c r="A13" s="7" t="s">
        <v>3602</v>
      </c>
      <c r="B13" s="8" t="str">
        <f>VLOOKUP(MYRANKS_H[[#This Row],[PLAYERID]],PLAYERIDMAP[],COLUMN(PLAYERIDMAP[LASTNAME]),FALSE)</f>
        <v>Kinsler</v>
      </c>
      <c r="C13" s="11" t="str">
        <f>VLOOKUP(MYRANKS_H[[#This Row],[PLAYERID]],PLAYERIDMAP[],COLUMN(PLAYERIDMAP[FIRSTNAME]),FALSE)</f>
        <v xml:space="preserve">Ian </v>
      </c>
      <c r="D13" s="11" t="str">
        <f>VLOOKUP(MYRANKS_H[[#This Row],[PLAYERID]],PLAYERIDMAP[],COLUMN(PLAYERIDMAP[TEAM]),FALSE)</f>
        <v>TEX</v>
      </c>
      <c r="E13" s="11" t="str">
        <f>VLOOKUP(MYRANKS_H[[#This Row],[PLAYERID]],PLAYERIDMAP[],COLUMN(PLAYERIDMAP[POS]),FALSE)</f>
        <v>2B</v>
      </c>
      <c r="F13" s="11">
        <f>VLOOKUP(MYRANKS_H[[#This Row],[PLAYERID]],PLAYERIDMAP[],COLUMN(PLAYERIDMAP[IDFANGRAPHS]),FALSE)</f>
        <v>6195</v>
      </c>
      <c r="G13" s="12">
        <f>IFERROR(VLOOKUP(MYRANKS_H[[#This Row],[IDFANGRAPHS]],STEAMER_H[],COLUMN(STEAMER_H[PA]),FALSE),0)</f>
        <v>588</v>
      </c>
      <c r="H13" s="12">
        <f>IFERROR(VLOOKUP(MYRANKS_H[[#This Row],[IDFANGRAPHS]],STEAMER_H[],COLUMN(STEAMER_H[AB]),FALSE),0)</f>
        <v>521</v>
      </c>
      <c r="I13" s="12">
        <f>IFERROR(VLOOKUP(MYRANKS_H[[#This Row],[IDFANGRAPHS]],STEAMER_H[],COLUMN(STEAMER_H[H]),FALSE),0)</f>
        <v>136</v>
      </c>
      <c r="J13" s="12">
        <f>IFERROR(VLOOKUP(MYRANKS_H[[#This Row],[IDFANGRAPHS]],STEAMER_H[],COLUMN(STEAMER_H[HR]),FALSE),0)</f>
        <v>15</v>
      </c>
      <c r="K13" s="12">
        <f>IFERROR(VLOOKUP(MYRANKS_H[[#This Row],[IDFANGRAPHS]],STEAMER_H[],COLUMN(STEAMER_H[R]),FALSE),0)</f>
        <v>79</v>
      </c>
      <c r="L13" s="12">
        <f>IFERROR(VLOOKUP(MYRANKS_H[[#This Row],[IDFANGRAPHS]],STEAMER_H[],COLUMN(STEAMER_H[RBI]),FALSE),0)</f>
        <v>59</v>
      </c>
      <c r="M13" s="12">
        <f>IFERROR(VLOOKUP(MYRANKS_H[[#This Row],[IDFANGRAPHS]],STEAMER_H[],COLUMN(STEAMER_H[BB]),FALSE),0)</f>
        <v>52</v>
      </c>
      <c r="N13" s="12">
        <f>IFERROR(VLOOKUP(MYRANKS_H[[#This Row],[IDFANGRAPHS]],STEAMER_H[],COLUMN(STEAMER_H[SO]),FALSE),0)</f>
        <v>61</v>
      </c>
      <c r="O13" s="12">
        <f>IFERROR(VLOOKUP(MYRANKS_H[[#This Row],[IDFANGRAPHS]],STEAMER_H[],COLUMN(STEAMER_H[SB]),FALSE),0)</f>
        <v>17</v>
      </c>
      <c r="P13" s="14">
        <f>IFERROR(MYRANKS_H[[#This Row],[H]]/MYRANKS_H[[#This Row],[AB]],0)</f>
        <v>0.26103646833013433</v>
      </c>
      <c r="Q13" s="26">
        <f>MYRANKS_H[[#This Row],[R]]/24.6-VLOOKUP(MYRANKS_H[[#This Row],[POS]],ReplacementLevel_H[],COLUMN(ReplacementLevel_H[R]),FALSE)</f>
        <v>0.94138211382113779</v>
      </c>
      <c r="R13" s="26">
        <f>MYRANKS_H[[#This Row],[HR]]/10.4-VLOOKUP(MYRANKS_H[[#This Row],[POS]],ReplacementLevel_H[],COLUMN(ReplacementLevel_H[HR]),FALSE)</f>
        <v>0.50230769230769234</v>
      </c>
      <c r="S13" s="26">
        <f>MYRANKS_H[[#This Row],[RBI]]/24.6-VLOOKUP(MYRANKS_H[[#This Row],[POS]],ReplacementLevel_H[],COLUMN(ReplacementLevel_H[RBI]),FALSE)</f>
        <v>0.29837398373983737</v>
      </c>
      <c r="T13" s="26">
        <f>MYRANKS_H[[#This Row],[SB]]/9.4-VLOOKUP(MYRANKS_H[[#This Row],[POS]],ReplacementLevel_H[],COLUMN(ReplacementLevel_H[SB]),FALSE)</f>
        <v>1.1885106382978723</v>
      </c>
      <c r="U13" s="26">
        <f>((MYRANKS_H[[#This Row],[H]]+1768)/(MYRANKS_H[[#This Row],[AB]]+6617)-0.267)/0.0024-VLOOKUP(MYRANKS_H[[#This Row],[POS]],ReplacementLevel_H[],COLUMN(ReplacementLevel_H[AVG]),FALSE)</f>
        <v>-0.26775660782666916</v>
      </c>
      <c r="V13" s="26">
        <f>MYRANKS_H[[#This Row],[RSGP]]+MYRANKS_H[[#This Row],[HRSGP]]+MYRANKS_H[[#This Row],[RBISGP]]+MYRANKS_H[[#This Row],[SBSGP]]+MYRANKS_H[[#This Row],[AVGSGP]]</f>
        <v>2.6628178203398702</v>
      </c>
    </row>
    <row r="14" spans="1:22" x14ac:dyDescent="0.25">
      <c r="A14" s="7" t="s">
        <v>3567</v>
      </c>
      <c r="B14" s="8" t="str">
        <f>VLOOKUP(MYRANKS_H[[#This Row],[PLAYERID]],PLAYERIDMAP[],COLUMN(PLAYERIDMAP[LASTNAME]),FALSE)</f>
        <v>Kemp</v>
      </c>
      <c r="C14" s="11" t="str">
        <f>VLOOKUP(MYRANKS_H[[#This Row],[PLAYERID]],PLAYERIDMAP[],COLUMN(PLAYERIDMAP[FIRSTNAME]),FALSE)</f>
        <v xml:space="preserve">Matt </v>
      </c>
      <c r="D14" s="11" t="str">
        <f>VLOOKUP(MYRANKS_H[[#This Row],[PLAYERID]],PLAYERIDMAP[],COLUMN(PLAYERIDMAP[TEAM]),FALSE)</f>
        <v>LAD</v>
      </c>
      <c r="E14" s="11" t="str">
        <f>VLOOKUP(MYRANKS_H[[#This Row],[PLAYERID]],PLAYERIDMAP[],COLUMN(PLAYERIDMAP[POS]),FALSE)</f>
        <v>OF</v>
      </c>
      <c r="F14" s="11">
        <f>VLOOKUP(MYRANKS_H[[#This Row],[PLAYERID]],PLAYERIDMAP[],COLUMN(PLAYERIDMAP[IDFANGRAPHS]),FALSE)</f>
        <v>5631</v>
      </c>
      <c r="G14" s="12">
        <f>IFERROR(VLOOKUP(MYRANKS_H[[#This Row],[IDFANGRAPHS]],STEAMER_H[],COLUMN(STEAMER_H[PA]),FALSE),0)</f>
        <v>440</v>
      </c>
      <c r="H14" s="12">
        <f>IFERROR(VLOOKUP(MYRANKS_H[[#This Row],[IDFANGRAPHS]],STEAMER_H[],COLUMN(STEAMER_H[AB]),FALSE),0)</f>
        <v>393</v>
      </c>
      <c r="I14" s="12">
        <f>IFERROR(VLOOKUP(MYRANKS_H[[#This Row],[IDFANGRAPHS]],STEAMER_H[],COLUMN(STEAMER_H[H]),FALSE),0)</f>
        <v>105</v>
      </c>
      <c r="J14" s="12">
        <f>IFERROR(VLOOKUP(MYRANKS_H[[#This Row],[IDFANGRAPHS]],STEAMER_H[],COLUMN(STEAMER_H[HR]),FALSE),0)</f>
        <v>18</v>
      </c>
      <c r="K14" s="12">
        <f>IFERROR(VLOOKUP(MYRANKS_H[[#This Row],[IDFANGRAPHS]],STEAMER_H[],COLUMN(STEAMER_H[R]),FALSE),0)</f>
        <v>54</v>
      </c>
      <c r="L14" s="12">
        <f>IFERROR(VLOOKUP(MYRANKS_H[[#This Row],[IDFANGRAPHS]],STEAMER_H[],COLUMN(STEAMER_H[RBI]),FALSE),0)</f>
        <v>59</v>
      </c>
      <c r="M14" s="12">
        <f>IFERROR(VLOOKUP(MYRANKS_H[[#This Row],[IDFANGRAPHS]],STEAMER_H[],COLUMN(STEAMER_H[BB]),FALSE),0)</f>
        <v>40</v>
      </c>
      <c r="N14" s="12">
        <f>IFERROR(VLOOKUP(MYRANKS_H[[#This Row],[IDFANGRAPHS]],STEAMER_H[],COLUMN(STEAMER_H[SO]),FALSE),0)</f>
        <v>112</v>
      </c>
      <c r="O14" s="12">
        <f>IFERROR(VLOOKUP(MYRANKS_H[[#This Row],[IDFANGRAPHS]],STEAMER_H[],COLUMN(STEAMER_H[SB]),FALSE),0)</f>
        <v>11</v>
      </c>
      <c r="P14" s="14">
        <f>IFERROR(MYRANKS_H[[#This Row],[H]]/MYRANKS_H[[#This Row],[AB]],0)</f>
        <v>0.26717557251908397</v>
      </c>
      <c r="Q14" s="26">
        <f>MYRANKS_H[[#This Row],[R]]/24.6-VLOOKUP(MYRANKS_H[[#This Row],[POS]],ReplacementLevel_H[],COLUMN(ReplacementLevel_H[R]),FALSE)</f>
        <v>-0.17487804878048818</v>
      </c>
      <c r="R14" s="26">
        <f>MYRANKS_H[[#This Row],[HR]]/10.4-VLOOKUP(MYRANKS_H[[#This Row],[POS]],ReplacementLevel_H[],COLUMN(ReplacementLevel_H[HR]),FALSE)</f>
        <v>0.63076923076923053</v>
      </c>
      <c r="S14" s="26">
        <f>MYRANKS_H[[#This Row],[RBI]]/24.6-VLOOKUP(MYRANKS_H[[#This Row],[POS]],ReplacementLevel_H[],COLUMN(ReplacementLevel_H[RBI]),FALSE)</f>
        <v>0.35837398373983742</v>
      </c>
      <c r="T14" s="26">
        <f>MYRANKS_H[[#This Row],[SB]]/9.4-VLOOKUP(MYRANKS_H[[#This Row],[POS]],ReplacementLevel_H[],COLUMN(ReplacementLevel_H[SB]),FALSE)</f>
        <v>-0.16978723404255325</v>
      </c>
      <c r="U14" s="26">
        <f>((MYRANKS_H[[#This Row],[H]]+1768)/(MYRANKS_H[[#This Row],[AB]]+6617)-0.267)/0.0024-VLOOKUP(MYRANKS_H[[#This Row],[POS]],ReplacementLevel_H[],COLUMN(ReplacementLevel_H[AVG]),FALSE)</f>
        <v>0.15905373276271184</v>
      </c>
      <c r="V14" s="26">
        <f>MYRANKS_H[[#This Row],[RSGP]]+MYRANKS_H[[#This Row],[HRSGP]]+MYRANKS_H[[#This Row],[RBISGP]]+MYRANKS_H[[#This Row],[SBSGP]]+MYRANKS_H[[#This Row],[AVGSGP]]</f>
        <v>0.80353166444873836</v>
      </c>
    </row>
    <row r="15" spans="1:22" ht="15" customHeight="1" x14ac:dyDescent="0.25">
      <c r="A15" s="8" t="s">
        <v>5403</v>
      </c>
      <c r="B15" s="15" t="str">
        <f>VLOOKUP(MYRANKS_H[[#This Row],[PLAYERID]],PLAYERIDMAP[],COLUMN(PLAYERIDMAP[LASTNAME]),FALSE)</f>
        <v>Votto</v>
      </c>
      <c r="C15" s="12" t="str">
        <f>VLOOKUP(MYRANKS_H[[#This Row],[PLAYERID]],PLAYERIDMAP[],COLUMN(PLAYERIDMAP[FIRSTNAME]),FALSE)</f>
        <v xml:space="preserve">Joey </v>
      </c>
      <c r="D15" s="12" t="str">
        <f>VLOOKUP(MYRANKS_H[[#This Row],[PLAYERID]],PLAYERIDMAP[],COLUMN(PLAYERIDMAP[TEAM]),FALSE)</f>
        <v>CIN</v>
      </c>
      <c r="E15" s="12" t="str">
        <f>VLOOKUP(MYRANKS_H[[#This Row],[PLAYERID]],PLAYERIDMAP[],COLUMN(PLAYERIDMAP[POS]),FALSE)</f>
        <v>1B</v>
      </c>
      <c r="F15" s="12">
        <f>VLOOKUP(MYRANKS_H[[#This Row],[PLAYERID]],PLAYERIDMAP[],COLUMN(PLAYERIDMAP[IDFANGRAPHS]),FALSE)</f>
        <v>4314</v>
      </c>
      <c r="G15" s="12">
        <f>IFERROR(VLOOKUP(MYRANKS_H[[#This Row],[IDFANGRAPHS]],STEAMER_H[],COLUMN(STEAMER_H[PA]),FALSE),0)</f>
        <v>522</v>
      </c>
      <c r="H15" s="12">
        <f>IFERROR(VLOOKUP(MYRANKS_H[[#This Row],[IDFANGRAPHS]],STEAMER_H[],COLUMN(STEAMER_H[AB]),FALSE),0)</f>
        <v>422</v>
      </c>
      <c r="I15" s="12">
        <f>IFERROR(VLOOKUP(MYRANKS_H[[#This Row],[IDFANGRAPHS]],STEAMER_H[],COLUMN(STEAMER_H[H]),FALSE),0)</f>
        <v>124</v>
      </c>
      <c r="J15" s="12">
        <f>IFERROR(VLOOKUP(MYRANKS_H[[#This Row],[IDFANGRAPHS]],STEAMER_H[],COLUMN(STEAMER_H[HR]),FALSE),0)</f>
        <v>20</v>
      </c>
      <c r="K15" s="12">
        <f>IFERROR(VLOOKUP(MYRANKS_H[[#This Row],[IDFANGRAPHS]],STEAMER_H[],COLUMN(STEAMER_H[R]),FALSE),0)</f>
        <v>72</v>
      </c>
      <c r="L15" s="12">
        <f>IFERROR(VLOOKUP(MYRANKS_H[[#This Row],[IDFANGRAPHS]],STEAMER_H[],COLUMN(STEAMER_H[RBI]),FALSE),0)</f>
        <v>67</v>
      </c>
      <c r="M15" s="12">
        <f>IFERROR(VLOOKUP(MYRANKS_H[[#This Row],[IDFANGRAPHS]],STEAMER_H[],COLUMN(STEAMER_H[BB]),FALSE),0)</f>
        <v>91</v>
      </c>
      <c r="N15" s="12">
        <f>IFERROR(VLOOKUP(MYRANKS_H[[#This Row],[IDFANGRAPHS]],STEAMER_H[],COLUMN(STEAMER_H[SO]),FALSE),0)</f>
        <v>98</v>
      </c>
      <c r="O15" s="12">
        <f>IFERROR(VLOOKUP(MYRANKS_H[[#This Row],[IDFANGRAPHS]],STEAMER_H[],COLUMN(STEAMER_H[SB]),FALSE),0)</f>
        <v>5</v>
      </c>
      <c r="P15" s="14">
        <f>IFERROR(MYRANKS_H[[#This Row],[H]]/MYRANKS_H[[#This Row],[AB]],0)</f>
        <v>0.29383886255924169</v>
      </c>
      <c r="Q15" s="26">
        <f>MYRANKS_H[[#This Row],[R]]/24.6-VLOOKUP(MYRANKS_H[[#This Row],[POS]],ReplacementLevel_H[],COLUMN(ReplacementLevel_H[R]),FALSE)</f>
        <v>0.55682926829268276</v>
      </c>
      <c r="R15" s="26">
        <f>MYRANKS_H[[#This Row],[HR]]/10.4-VLOOKUP(MYRANKS_H[[#This Row],[POS]],ReplacementLevel_H[],COLUMN(ReplacementLevel_H[HR]),FALSE)</f>
        <v>0.38307692307692287</v>
      </c>
      <c r="S15" s="26">
        <f>MYRANKS_H[[#This Row],[RBI]]/24.6-VLOOKUP(MYRANKS_H[[#This Row],[POS]],ReplacementLevel_H[],COLUMN(ReplacementLevel_H[RBI]),FALSE)</f>
        <v>0.26357723577235781</v>
      </c>
      <c r="T15" s="26">
        <f>MYRANKS_H[[#This Row],[SB]]/9.4-VLOOKUP(MYRANKS_H[[#This Row],[POS]],ReplacementLevel_H[],COLUMN(ReplacementLevel_H[SB]),FALSE)</f>
        <v>0.27191489361702126</v>
      </c>
      <c r="U15" s="26">
        <f>((MYRANKS_H[[#This Row],[H]]+1768)/(MYRANKS_H[[#This Row],[AB]]+6617)-0.267)/0.0024-VLOOKUP(MYRANKS_H[[#This Row],[POS]],ReplacementLevel_H[],COLUMN(ReplacementLevel_H[AVG]),FALSE)</f>
        <v>0.98507505801013628</v>
      </c>
      <c r="V15" s="26">
        <f>MYRANKS_H[[#This Row],[RSGP]]+MYRANKS_H[[#This Row],[HRSGP]]+MYRANKS_H[[#This Row],[RBISGP]]+MYRANKS_H[[#This Row],[SBSGP]]+MYRANKS_H[[#This Row],[AVGSGP]]</f>
        <v>2.4604733787691209</v>
      </c>
    </row>
    <row r="16" spans="1:22" x14ac:dyDescent="0.25">
      <c r="A16" s="7" t="s">
        <v>3029</v>
      </c>
      <c r="B16" s="8" t="str">
        <f>VLOOKUP(MYRANKS_H[[#This Row],[PLAYERID]],PLAYERIDMAP[],COLUMN(PLAYERIDMAP[LASTNAME]),FALSE)</f>
        <v>Gonzalez</v>
      </c>
      <c r="C16" s="11" t="str">
        <f>VLOOKUP(MYRANKS_H[[#This Row],[PLAYERID]],PLAYERIDMAP[],COLUMN(PLAYERIDMAP[FIRSTNAME]),FALSE)</f>
        <v xml:space="preserve">Carlos </v>
      </c>
      <c r="D16" s="11" t="str">
        <f>VLOOKUP(MYRANKS_H[[#This Row],[PLAYERID]],PLAYERIDMAP[],COLUMN(PLAYERIDMAP[TEAM]),FALSE)</f>
        <v>COL</v>
      </c>
      <c r="E16" s="11" t="str">
        <f>VLOOKUP(MYRANKS_H[[#This Row],[PLAYERID]],PLAYERIDMAP[],COLUMN(PLAYERIDMAP[POS]),FALSE)</f>
        <v>OF</v>
      </c>
      <c r="F16" s="11">
        <f>VLOOKUP(MYRANKS_H[[#This Row],[PLAYERID]],PLAYERIDMAP[],COLUMN(PLAYERIDMAP[IDFANGRAPHS]),FALSE)</f>
        <v>7287</v>
      </c>
      <c r="G16" s="12">
        <f>IFERROR(VLOOKUP(MYRANKS_H[[#This Row],[IDFANGRAPHS]],STEAMER_H[],COLUMN(STEAMER_H[PA]),FALSE),0)</f>
        <v>542</v>
      </c>
      <c r="H16" s="12">
        <f>IFERROR(VLOOKUP(MYRANKS_H[[#This Row],[IDFANGRAPHS]],STEAMER_H[],COLUMN(STEAMER_H[AB]),FALSE),0)</f>
        <v>484</v>
      </c>
      <c r="I16" s="12">
        <f>IFERROR(VLOOKUP(MYRANKS_H[[#This Row],[IDFANGRAPHS]],STEAMER_H[],COLUMN(STEAMER_H[H]),FALSE),0)</f>
        <v>141</v>
      </c>
      <c r="J16" s="12">
        <f>IFERROR(VLOOKUP(MYRANKS_H[[#This Row],[IDFANGRAPHS]],STEAMER_H[],COLUMN(STEAMER_H[HR]),FALSE),0)</f>
        <v>26</v>
      </c>
      <c r="K16" s="12">
        <f>IFERROR(VLOOKUP(MYRANKS_H[[#This Row],[IDFANGRAPHS]],STEAMER_H[],COLUMN(STEAMER_H[R]),FALSE),0)</f>
        <v>79</v>
      </c>
      <c r="L16" s="12">
        <f>IFERROR(VLOOKUP(MYRANKS_H[[#This Row],[IDFANGRAPHS]],STEAMER_H[],COLUMN(STEAMER_H[RBI]),FALSE),0)</f>
        <v>82</v>
      </c>
      <c r="M16" s="12">
        <f>IFERROR(VLOOKUP(MYRANKS_H[[#This Row],[IDFANGRAPHS]],STEAMER_H[],COLUMN(STEAMER_H[BB]),FALSE),0)</f>
        <v>49</v>
      </c>
      <c r="N16" s="12">
        <f>IFERROR(VLOOKUP(MYRANKS_H[[#This Row],[IDFANGRAPHS]],STEAMER_H[],COLUMN(STEAMER_H[SO]),FALSE),0)</f>
        <v>121</v>
      </c>
      <c r="O16" s="12">
        <f>IFERROR(VLOOKUP(MYRANKS_H[[#This Row],[IDFANGRAPHS]],STEAMER_H[],COLUMN(STEAMER_H[SB]),FALSE),0)</f>
        <v>16</v>
      </c>
      <c r="P16" s="14">
        <f>IFERROR(MYRANKS_H[[#This Row],[H]]/MYRANKS_H[[#This Row],[AB]],0)</f>
        <v>0.29132231404958675</v>
      </c>
      <c r="Q16" s="26">
        <f>MYRANKS_H[[#This Row],[R]]/24.6-VLOOKUP(MYRANKS_H[[#This Row],[POS]],ReplacementLevel_H[],COLUMN(ReplacementLevel_H[R]),FALSE)</f>
        <v>0.8413821138211377</v>
      </c>
      <c r="R16" s="26">
        <f>MYRANKS_H[[#This Row],[HR]]/10.4-VLOOKUP(MYRANKS_H[[#This Row],[POS]],ReplacementLevel_H[],COLUMN(ReplacementLevel_H[HR]),FALSE)</f>
        <v>1.4</v>
      </c>
      <c r="S16" s="26">
        <f>MYRANKS_H[[#This Row],[RBI]]/24.6-VLOOKUP(MYRANKS_H[[#This Row],[POS]],ReplacementLevel_H[],COLUMN(ReplacementLevel_H[RBI]),FALSE)</f>
        <v>1.293333333333333</v>
      </c>
      <c r="T16" s="26">
        <f>MYRANKS_H[[#This Row],[SB]]/9.4-VLOOKUP(MYRANKS_H[[#This Row],[POS]],ReplacementLevel_H[],COLUMN(ReplacementLevel_H[SB]),FALSE)</f>
        <v>0.36212765957446802</v>
      </c>
      <c r="U16" s="26">
        <f>((MYRANKS_H[[#This Row],[H]]+1768)/(MYRANKS_H[[#This Row],[AB]]+6617)-0.267)/0.0024-VLOOKUP(MYRANKS_H[[#This Row],[POS]],ReplacementLevel_H[],COLUMN(ReplacementLevel_H[AVG]),FALSE)</f>
        <v>0.844739708022331</v>
      </c>
      <c r="V16" s="26">
        <f>MYRANKS_H[[#This Row],[RSGP]]+MYRANKS_H[[#This Row],[HRSGP]]+MYRANKS_H[[#This Row],[RBISGP]]+MYRANKS_H[[#This Row],[SBSGP]]+MYRANKS_H[[#This Row],[AVGSGP]]</f>
        <v>4.7415828147512693</v>
      </c>
    </row>
    <row r="17" spans="1:22" x14ac:dyDescent="0.25">
      <c r="A17" s="8" t="s">
        <v>4709</v>
      </c>
      <c r="B17" s="15" t="str">
        <f>VLOOKUP(MYRANKS_H[[#This Row],[PLAYERID]],PLAYERIDMAP[],COLUMN(PLAYERIDMAP[LASTNAME]),FALSE)</f>
        <v>Reyes</v>
      </c>
      <c r="C17" s="12" t="str">
        <f>VLOOKUP(MYRANKS_H[[#This Row],[PLAYERID]],PLAYERIDMAP[],COLUMN(PLAYERIDMAP[FIRSTNAME]),FALSE)</f>
        <v xml:space="preserve">Jose </v>
      </c>
      <c r="D17" s="12" t="str">
        <f>VLOOKUP(MYRANKS_H[[#This Row],[PLAYERID]],PLAYERIDMAP[],COLUMN(PLAYERIDMAP[TEAM]),FALSE)</f>
        <v>TOR</v>
      </c>
      <c r="E17" s="12" t="str">
        <f>VLOOKUP(MYRANKS_H[[#This Row],[PLAYERID]],PLAYERIDMAP[],COLUMN(PLAYERIDMAP[POS]),FALSE)</f>
        <v>SS</v>
      </c>
      <c r="F17" s="12">
        <f>VLOOKUP(MYRANKS_H[[#This Row],[PLAYERID]],PLAYERIDMAP[],COLUMN(PLAYERIDMAP[IDFANGRAPHS]),FALSE)</f>
        <v>1736</v>
      </c>
      <c r="G17" s="12">
        <f>IFERROR(VLOOKUP(MYRANKS_H[[#This Row],[IDFANGRAPHS]],STEAMER_H[],COLUMN(STEAMER_H[PA]),FALSE),0)</f>
        <v>479</v>
      </c>
      <c r="H17" s="12">
        <f>IFERROR(VLOOKUP(MYRANKS_H[[#This Row],[IDFANGRAPHS]],STEAMER_H[],COLUMN(STEAMER_H[AB]),FALSE),0)</f>
        <v>433</v>
      </c>
      <c r="I17" s="12">
        <f>IFERROR(VLOOKUP(MYRANKS_H[[#This Row],[IDFANGRAPHS]],STEAMER_H[],COLUMN(STEAMER_H[H]),FALSE),0)</f>
        <v>123</v>
      </c>
      <c r="J17" s="12">
        <f>IFERROR(VLOOKUP(MYRANKS_H[[#This Row],[IDFANGRAPHS]],STEAMER_H[],COLUMN(STEAMER_H[HR]),FALSE),0)</f>
        <v>9</v>
      </c>
      <c r="K17" s="12">
        <f>IFERROR(VLOOKUP(MYRANKS_H[[#This Row],[IDFANGRAPHS]],STEAMER_H[],COLUMN(STEAMER_H[R]),FALSE),0)</f>
        <v>64</v>
      </c>
      <c r="L17" s="12">
        <f>IFERROR(VLOOKUP(MYRANKS_H[[#This Row],[IDFANGRAPHS]],STEAMER_H[],COLUMN(STEAMER_H[RBI]),FALSE),0)</f>
        <v>46</v>
      </c>
      <c r="M17" s="12">
        <f>IFERROR(VLOOKUP(MYRANKS_H[[#This Row],[IDFANGRAPHS]],STEAMER_H[],COLUMN(STEAMER_H[BB]),FALSE),0)</f>
        <v>37</v>
      </c>
      <c r="N17" s="12">
        <f>IFERROR(VLOOKUP(MYRANKS_H[[#This Row],[IDFANGRAPHS]],STEAMER_H[],COLUMN(STEAMER_H[SO]),FALSE),0)</f>
        <v>48</v>
      </c>
      <c r="O17" s="12">
        <f>IFERROR(VLOOKUP(MYRANKS_H[[#This Row],[IDFANGRAPHS]],STEAMER_H[],COLUMN(STEAMER_H[SB]),FALSE),0)</f>
        <v>17</v>
      </c>
      <c r="P17" s="14">
        <f>IFERROR(MYRANKS_H[[#This Row],[H]]/MYRANKS_H[[#This Row],[AB]],0)</f>
        <v>0.28406466512702078</v>
      </c>
      <c r="Q17" s="26">
        <f>MYRANKS_H[[#This Row],[R]]/24.6-VLOOKUP(MYRANKS_H[[#This Row],[POS]],ReplacementLevel_H[],COLUMN(ReplacementLevel_H[R]),FALSE)</f>
        <v>0.52162601626016247</v>
      </c>
      <c r="R17" s="26">
        <f>MYRANKS_H[[#This Row],[HR]]/10.4-VLOOKUP(MYRANKS_H[[#This Row],[POS]],ReplacementLevel_H[],COLUMN(ReplacementLevel_H[HR]),FALSE)</f>
        <v>-3.4615384615384714E-2</v>
      </c>
      <c r="S17" s="26">
        <f>MYRANKS_H[[#This Row],[RBI]]/24.6-VLOOKUP(MYRANKS_H[[#This Row],[POS]],ReplacementLevel_H[],COLUMN(ReplacementLevel_H[RBI]),FALSE)</f>
        <v>-7.0081300813008118E-2</v>
      </c>
      <c r="T17" s="26">
        <f>MYRANKS_H[[#This Row],[SB]]/9.4-VLOOKUP(MYRANKS_H[[#This Row],[POS]],ReplacementLevel_H[],COLUMN(ReplacementLevel_H[SB]),FALSE)</f>
        <v>0.3385106382978722</v>
      </c>
      <c r="U17" s="26">
        <f>((MYRANKS_H[[#This Row],[H]]+1768)/(MYRANKS_H[[#This Row],[AB]]+6617)-0.267)/0.0024-VLOOKUP(MYRANKS_H[[#This Row],[POS]],ReplacementLevel_H[],COLUMN(ReplacementLevel_H[AVG]),FALSE)</f>
        <v>0.64122931442079234</v>
      </c>
      <c r="V17" s="26">
        <f>MYRANKS_H[[#This Row],[RSGP]]+MYRANKS_H[[#This Row],[HRSGP]]+MYRANKS_H[[#This Row],[RBISGP]]+MYRANKS_H[[#This Row],[SBSGP]]+MYRANKS_H[[#This Row],[AVGSGP]]</f>
        <v>1.3966692835504342</v>
      </c>
    </row>
    <row r="18" spans="1:22" x14ac:dyDescent="0.25">
      <c r="A18" s="8" t="s">
        <v>4745</v>
      </c>
      <c r="B18" s="15" t="str">
        <f>VLOOKUP(MYRANKS_H[[#This Row],[PLAYERID]],PLAYERIDMAP[],COLUMN(PLAYERIDMAP[LASTNAME]),FALSE)</f>
        <v>Rizzo</v>
      </c>
      <c r="C18" s="12" t="str">
        <f>VLOOKUP(MYRANKS_H[[#This Row],[PLAYERID]],PLAYERIDMAP[],COLUMN(PLAYERIDMAP[FIRSTNAME]),FALSE)</f>
        <v xml:space="preserve">Anthony </v>
      </c>
      <c r="D18" s="12" t="str">
        <f>VLOOKUP(MYRANKS_H[[#This Row],[PLAYERID]],PLAYERIDMAP[],COLUMN(PLAYERIDMAP[TEAM]),FALSE)</f>
        <v>CHC</v>
      </c>
      <c r="E18" s="12" t="str">
        <f>VLOOKUP(MYRANKS_H[[#This Row],[PLAYERID]],PLAYERIDMAP[],COLUMN(PLAYERIDMAP[POS]),FALSE)</f>
        <v>1B</v>
      </c>
      <c r="F18" s="12">
        <f>VLOOKUP(MYRANKS_H[[#This Row],[PLAYERID]],PLAYERIDMAP[],COLUMN(PLAYERIDMAP[IDFANGRAPHS]),FALSE)</f>
        <v>3473</v>
      </c>
      <c r="G18" s="12">
        <f>IFERROR(VLOOKUP(MYRANKS_H[[#This Row],[IDFANGRAPHS]],STEAMER_H[],COLUMN(STEAMER_H[PA]),FALSE),0)</f>
        <v>551</v>
      </c>
      <c r="H18" s="12">
        <f>IFERROR(VLOOKUP(MYRANKS_H[[#This Row],[IDFANGRAPHS]],STEAMER_H[],COLUMN(STEAMER_H[AB]),FALSE),0)</f>
        <v>482</v>
      </c>
      <c r="I18" s="12">
        <f>IFERROR(VLOOKUP(MYRANKS_H[[#This Row],[IDFANGRAPHS]],STEAMER_H[],COLUMN(STEAMER_H[H]),FALSE),0)</f>
        <v>128</v>
      </c>
      <c r="J18" s="12">
        <f>IFERROR(VLOOKUP(MYRANKS_H[[#This Row],[IDFANGRAPHS]],STEAMER_H[],COLUMN(STEAMER_H[HR]),FALSE),0)</f>
        <v>24</v>
      </c>
      <c r="K18" s="12">
        <f>IFERROR(VLOOKUP(MYRANKS_H[[#This Row],[IDFANGRAPHS]],STEAMER_H[],COLUMN(STEAMER_H[R]),FALSE),0)</f>
        <v>70</v>
      </c>
      <c r="L18" s="12">
        <f>IFERROR(VLOOKUP(MYRANKS_H[[#This Row],[IDFANGRAPHS]],STEAMER_H[],COLUMN(STEAMER_H[RBI]),FALSE),0)</f>
        <v>74</v>
      </c>
      <c r="M18" s="12">
        <f>IFERROR(VLOOKUP(MYRANKS_H[[#This Row],[IDFANGRAPHS]],STEAMER_H[],COLUMN(STEAMER_H[BB]),FALSE),0)</f>
        <v>58</v>
      </c>
      <c r="N18" s="12">
        <f>IFERROR(VLOOKUP(MYRANKS_H[[#This Row],[IDFANGRAPHS]],STEAMER_H[],COLUMN(STEAMER_H[SO]),FALSE),0)</f>
        <v>95</v>
      </c>
      <c r="O18" s="12">
        <f>IFERROR(VLOOKUP(MYRANKS_H[[#This Row],[IDFANGRAPHS]],STEAMER_H[],COLUMN(STEAMER_H[SB]),FALSE),0)</f>
        <v>6</v>
      </c>
      <c r="P18" s="14">
        <f>IFERROR(MYRANKS_H[[#This Row],[H]]/MYRANKS_H[[#This Row],[AB]],0)</f>
        <v>0.26556016597510373</v>
      </c>
      <c r="Q18" s="26">
        <f>MYRANKS_H[[#This Row],[R]]/24.6-VLOOKUP(MYRANKS_H[[#This Row],[POS]],ReplacementLevel_H[],COLUMN(ReplacementLevel_H[R]),FALSE)</f>
        <v>0.47552845528455245</v>
      </c>
      <c r="R18" s="26">
        <f>MYRANKS_H[[#This Row],[HR]]/10.4-VLOOKUP(MYRANKS_H[[#This Row],[POS]],ReplacementLevel_H[],COLUMN(ReplacementLevel_H[HR]),FALSE)</f>
        <v>0.76769230769230745</v>
      </c>
      <c r="S18" s="26">
        <f>MYRANKS_H[[#This Row],[RBI]]/24.6-VLOOKUP(MYRANKS_H[[#This Row],[POS]],ReplacementLevel_H[],COLUMN(ReplacementLevel_H[RBI]),FALSE)</f>
        <v>0.54813008130081275</v>
      </c>
      <c r="T18" s="26">
        <f>MYRANKS_H[[#This Row],[SB]]/9.4-VLOOKUP(MYRANKS_H[[#This Row],[POS]],ReplacementLevel_H[],COLUMN(ReplacementLevel_H[SB]),FALSE)</f>
        <v>0.37829787234042545</v>
      </c>
      <c r="U18" s="26">
        <f>((MYRANKS_H[[#This Row],[H]]+1768)/(MYRANKS_H[[#This Row],[AB]]+6617)-0.267)/0.0024-VLOOKUP(MYRANKS_H[[#This Row],[POS]],ReplacementLevel_H[],COLUMN(ReplacementLevel_H[AVG]),FALSE)</f>
        <v>0.27327933511760677</v>
      </c>
      <c r="V18" s="26">
        <f>MYRANKS_H[[#This Row],[RSGP]]+MYRANKS_H[[#This Row],[HRSGP]]+MYRANKS_H[[#This Row],[RBISGP]]+MYRANKS_H[[#This Row],[SBSGP]]+MYRANKS_H[[#This Row],[AVGSGP]]</f>
        <v>2.4429280517357048</v>
      </c>
    </row>
    <row r="19" spans="1:22" ht="15" customHeight="1" x14ac:dyDescent="0.25">
      <c r="A19" s="7" t="s">
        <v>1694</v>
      </c>
      <c r="B19" s="8" t="str">
        <f>VLOOKUP(MYRANKS_H[[#This Row],[PLAYERID]],PLAYERIDMAP[],COLUMN(PLAYERIDMAP[LASTNAME]),FALSE)</f>
        <v>Altuve</v>
      </c>
      <c r="C19" s="11" t="str">
        <f>VLOOKUP(MYRANKS_H[[#This Row],[PLAYERID]],PLAYERIDMAP[],COLUMN(PLAYERIDMAP[FIRSTNAME]),FALSE)</f>
        <v xml:space="preserve">Jose </v>
      </c>
      <c r="D19" s="11" t="str">
        <f>VLOOKUP(MYRANKS_H[[#This Row],[PLAYERID]],PLAYERIDMAP[],COLUMN(PLAYERIDMAP[TEAM]),FALSE)</f>
        <v>HOU</v>
      </c>
      <c r="E19" s="11" t="str">
        <f>VLOOKUP(MYRANKS_H[[#This Row],[PLAYERID]],PLAYERIDMAP[],COLUMN(PLAYERIDMAP[POS]),FALSE)</f>
        <v>2B</v>
      </c>
      <c r="F19" s="11">
        <f>VLOOKUP(MYRANKS_H[[#This Row],[PLAYERID]],PLAYERIDMAP[],COLUMN(PLAYERIDMAP[IDFANGRAPHS]),FALSE)</f>
        <v>5417</v>
      </c>
      <c r="G19" s="12">
        <f>IFERROR(VLOOKUP(MYRANKS_H[[#This Row],[IDFANGRAPHS]],STEAMER_H[],COLUMN(STEAMER_H[PA]),FALSE),0)</f>
        <v>549</v>
      </c>
      <c r="H19" s="12">
        <f>IFERROR(VLOOKUP(MYRANKS_H[[#This Row],[IDFANGRAPHS]],STEAMER_H[],COLUMN(STEAMER_H[AB]),FALSE),0)</f>
        <v>507</v>
      </c>
      <c r="I19" s="12">
        <f>IFERROR(VLOOKUP(MYRANKS_H[[#This Row],[IDFANGRAPHS]],STEAMER_H[],COLUMN(STEAMER_H[H]),FALSE),0)</f>
        <v>143</v>
      </c>
      <c r="J19" s="12">
        <f>IFERROR(VLOOKUP(MYRANKS_H[[#This Row],[IDFANGRAPHS]],STEAMER_H[],COLUMN(STEAMER_H[HR]),FALSE),0)</f>
        <v>7</v>
      </c>
      <c r="K19" s="12">
        <f>IFERROR(VLOOKUP(MYRANKS_H[[#This Row],[IDFANGRAPHS]],STEAMER_H[],COLUMN(STEAMER_H[R]),FALSE),0)</f>
        <v>64</v>
      </c>
      <c r="L19" s="12">
        <f>IFERROR(VLOOKUP(MYRANKS_H[[#This Row],[IDFANGRAPHS]],STEAMER_H[],COLUMN(STEAMER_H[RBI]),FALSE),0)</f>
        <v>49</v>
      </c>
      <c r="M19" s="12">
        <f>IFERROR(VLOOKUP(MYRANKS_H[[#This Row],[IDFANGRAPHS]],STEAMER_H[],COLUMN(STEAMER_H[BB]),FALSE),0)</f>
        <v>32</v>
      </c>
      <c r="N19" s="12">
        <f>IFERROR(VLOOKUP(MYRANKS_H[[#This Row],[IDFANGRAPHS]],STEAMER_H[],COLUMN(STEAMER_H[SO]),FALSE),0)</f>
        <v>60</v>
      </c>
      <c r="O19" s="12">
        <f>IFERROR(VLOOKUP(MYRANKS_H[[#This Row],[IDFANGRAPHS]],STEAMER_H[],COLUMN(STEAMER_H[SB]),FALSE),0)</f>
        <v>26</v>
      </c>
      <c r="P19" s="14">
        <f>IFERROR(MYRANKS_H[[#This Row],[H]]/MYRANKS_H[[#This Row],[AB]],0)</f>
        <v>0.28205128205128205</v>
      </c>
      <c r="Q19" s="26">
        <f>MYRANKS_H[[#This Row],[R]]/24.6-VLOOKUP(MYRANKS_H[[#This Row],[POS]],ReplacementLevel_H[],COLUMN(ReplacementLevel_H[R]),FALSE)</f>
        <v>0.33162601626016253</v>
      </c>
      <c r="R19" s="26">
        <f>MYRANKS_H[[#This Row],[HR]]/10.4-VLOOKUP(MYRANKS_H[[#This Row],[POS]],ReplacementLevel_H[],COLUMN(ReplacementLevel_H[HR]),FALSE)</f>
        <v>-0.26692307692307693</v>
      </c>
      <c r="S19" s="26">
        <f>MYRANKS_H[[#This Row],[RBI]]/24.6-VLOOKUP(MYRANKS_H[[#This Row],[POS]],ReplacementLevel_H[],COLUMN(ReplacementLevel_H[RBI]),FALSE)</f>
        <v>-0.10813008130081325</v>
      </c>
      <c r="T19" s="26">
        <f>MYRANKS_H[[#This Row],[SB]]/9.4-VLOOKUP(MYRANKS_H[[#This Row],[POS]],ReplacementLevel_H[],COLUMN(ReplacementLevel_H[SB]),FALSE)</f>
        <v>2.1459574468085103</v>
      </c>
      <c r="U19" s="26">
        <f>((MYRANKS_H[[#This Row],[H]]+1768)/(MYRANKS_H[[#This Row],[AB]]+6617)-0.267)/0.0024-VLOOKUP(MYRANKS_H[[#This Row],[POS]],ReplacementLevel_H[],COLUMN(ReplacementLevel_H[AVG]),FALSE)</f>
        <v>0.36007299270071436</v>
      </c>
      <c r="V19" s="26">
        <f>MYRANKS_H[[#This Row],[RSGP]]+MYRANKS_H[[#This Row],[HRSGP]]+MYRANKS_H[[#This Row],[RBISGP]]+MYRANKS_H[[#This Row],[SBSGP]]+MYRANKS_H[[#This Row],[AVGSGP]]</f>
        <v>2.4626032975454968</v>
      </c>
    </row>
    <row r="20" spans="1:22" x14ac:dyDescent="0.25">
      <c r="A20" s="7" t="s">
        <v>3289</v>
      </c>
      <c r="B20" s="8" t="str">
        <f>VLOOKUP(MYRANKS_H[[#This Row],[PLAYERID]],PLAYERIDMAP[],COLUMN(PLAYERIDMAP[LASTNAME]),FALSE)</f>
        <v>Heyward</v>
      </c>
      <c r="C20" s="11" t="str">
        <f>VLOOKUP(MYRANKS_H[[#This Row],[PLAYERID]],PLAYERIDMAP[],COLUMN(PLAYERIDMAP[FIRSTNAME]),FALSE)</f>
        <v xml:space="preserve">Jason </v>
      </c>
      <c r="D20" s="11" t="str">
        <f>VLOOKUP(MYRANKS_H[[#This Row],[PLAYERID]],PLAYERIDMAP[],COLUMN(PLAYERIDMAP[TEAM]),FALSE)</f>
        <v>ATL</v>
      </c>
      <c r="E20" s="11" t="str">
        <f>VLOOKUP(MYRANKS_H[[#This Row],[PLAYERID]],PLAYERIDMAP[],COLUMN(PLAYERIDMAP[POS]),FALSE)</f>
        <v>OF</v>
      </c>
      <c r="F20" s="11">
        <f>VLOOKUP(MYRANKS_H[[#This Row],[PLAYERID]],PLAYERIDMAP[],COLUMN(PLAYERIDMAP[IDFANGRAPHS]),FALSE)</f>
        <v>4940</v>
      </c>
      <c r="G20" s="12">
        <f>IFERROR(VLOOKUP(MYRANKS_H[[#This Row],[IDFANGRAPHS]],STEAMER_H[],COLUMN(STEAMER_H[PA]),FALSE),0)</f>
        <v>508</v>
      </c>
      <c r="H20" s="12">
        <f>IFERROR(VLOOKUP(MYRANKS_H[[#This Row],[IDFANGRAPHS]],STEAMER_H[],COLUMN(STEAMER_H[AB]),FALSE),0)</f>
        <v>438</v>
      </c>
      <c r="I20" s="12">
        <f>IFERROR(VLOOKUP(MYRANKS_H[[#This Row],[IDFANGRAPHS]],STEAMER_H[],COLUMN(STEAMER_H[H]),FALSE),0)</f>
        <v>114</v>
      </c>
      <c r="J20" s="12">
        <f>IFERROR(VLOOKUP(MYRANKS_H[[#This Row],[IDFANGRAPHS]],STEAMER_H[],COLUMN(STEAMER_H[HR]),FALSE),0)</f>
        <v>19</v>
      </c>
      <c r="K20" s="12">
        <f>IFERROR(VLOOKUP(MYRANKS_H[[#This Row],[IDFANGRAPHS]],STEAMER_H[],COLUMN(STEAMER_H[R]),FALSE),0)</f>
        <v>66</v>
      </c>
      <c r="L20" s="12">
        <f>IFERROR(VLOOKUP(MYRANKS_H[[#This Row],[IDFANGRAPHS]],STEAMER_H[],COLUMN(STEAMER_H[RBI]),FALSE),0)</f>
        <v>60</v>
      </c>
      <c r="M20" s="12">
        <f>IFERROR(VLOOKUP(MYRANKS_H[[#This Row],[IDFANGRAPHS]],STEAMER_H[],COLUMN(STEAMER_H[BB]),FALSE),0)</f>
        <v>58</v>
      </c>
      <c r="N20" s="12">
        <f>IFERROR(VLOOKUP(MYRANKS_H[[#This Row],[IDFANGRAPHS]],STEAMER_H[],COLUMN(STEAMER_H[SO]),FALSE),0)</f>
        <v>94</v>
      </c>
      <c r="O20" s="12">
        <f>IFERROR(VLOOKUP(MYRANKS_H[[#This Row],[IDFANGRAPHS]],STEAMER_H[],COLUMN(STEAMER_H[SB]),FALSE),0)</f>
        <v>11</v>
      </c>
      <c r="P20" s="14">
        <f>IFERROR(MYRANKS_H[[#This Row],[H]]/MYRANKS_H[[#This Row],[AB]],0)</f>
        <v>0.26027397260273971</v>
      </c>
      <c r="Q20" s="26">
        <f>MYRANKS_H[[#This Row],[R]]/24.6-VLOOKUP(MYRANKS_H[[#This Row],[POS]],ReplacementLevel_H[],COLUMN(ReplacementLevel_H[R]),FALSE)</f>
        <v>0.31292682926829229</v>
      </c>
      <c r="R20" s="26">
        <f>MYRANKS_H[[#This Row],[HR]]/10.4-VLOOKUP(MYRANKS_H[[#This Row],[POS]],ReplacementLevel_H[],COLUMN(ReplacementLevel_H[HR]),FALSE)</f>
        <v>0.72692307692307678</v>
      </c>
      <c r="S20" s="26">
        <f>MYRANKS_H[[#This Row],[RBI]]/24.6-VLOOKUP(MYRANKS_H[[#This Row],[POS]],ReplacementLevel_H[],COLUMN(ReplacementLevel_H[RBI]),FALSE)</f>
        <v>0.39902439024390235</v>
      </c>
      <c r="T20" s="26">
        <f>MYRANKS_H[[#This Row],[SB]]/9.4-VLOOKUP(MYRANKS_H[[#This Row],[POS]],ReplacementLevel_H[],COLUMN(ReplacementLevel_H[SB]),FALSE)</f>
        <v>-0.16978723404255325</v>
      </c>
      <c r="U20" s="26">
        <f>((MYRANKS_H[[#This Row],[H]]+1768)/(MYRANKS_H[[#This Row],[AB]]+6617)-0.267)/0.0024-VLOOKUP(MYRANKS_H[[#This Row],[POS]],ReplacementLevel_H[],COLUMN(ReplacementLevel_H[AVG]),FALSE)</f>
        <v>-1.9515709898421552E-2</v>
      </c>
      <c r="V20" s="26">
        <f>MYRANKS_H[[#This Row],[RSGP]]+MYRANKS_H[[#This Row],[HRSGP]]+MYRANKS_H[[#This Row],[RBISGP]]+MYRANKS_H[[#This Row],[SBSGP]]+MYRANKS_H[[#This Row],[AVGSGP]]</f>
        <v>1.2495713524942966</v>
      </c>
    </row>
    <row r="21" spans="1:22" x14ac:dyDescent="0.25">
      <c r="A21" s="7" t="s">
        <v>3019</v>
      </c>
      <c r="B21" s="8" t="str">
        <f>VLOOKUP(MYRANKS_H[[#This Row],[PLAYERID]],PLAYERIDMAP[],COLUMN(PLAYERIDMAP[LASTNAME]),FALSE)</f>
        <v>Gonzalez</v>
      </c>
      <c r="C21" s="11" t="str">
        <f>VLOOKUP(MYRANKS_H[[#This Row],[PLAYERID]],PLAYERIDMAP[],COLUMN(PLAYERIDMAP[FIRSTNAME]),FALSE)</f>
        <v xml:space="preserve">Adrian </v>
      </c>
      <c r="D21" s="11" t="str">
        <f>VLOOKUP(MYRANKS_H[[#This Row],[PLAYERID]],PLAYERIDMAP[],COLUMN(PLAYERIDMAP[TEAM]),FALSE)</f>
        <v>LAD</v>
      </c>
      <c r="E21" s="11" t="str">
        <f>VLOOKUP(MYRANKS_H[[#This Row],[PLAYERID]],PLAYERIDMAP[],COLUMN(PLAYERIDMAP[POS]),FALSE)</f>
        <v>1B</v>
      </c>
      <c r="F21" s="11">
        <f>VLOOKUP(MYRANKS_H[[#This Row],[PLAYERID]],PLAYERIDMAP[],COLUMN(PLAYERIDMAP[IDFANGRAPHS]),FALSE)</f>
        <v>1908</v>
      </c>
      <c r="G21" s="12">
        <f>IFERROR(VLOOKUP(MYRANKS_H[[#This Row],[IDFANGRAPHS]],STEAMER_H[],COLUMN(STEAMER_H[PA]),FALSE),0)</f>
        <v>550</v>
      </c>
      <c r="H21" s="12">
        <f>IFERROR(VLOOKUP(MYRANKS_H[[#This Row],[IDFANGRAPHS]],STEAMER_H[],COLUMN(STEAMER_H[AB]),FALSE),0)</f>
        <v>495</v>
      </c>
      <c r="I21" s="12">
        <f>IFERROR(VLOOKUP(MYRANKS_H[[#This Row],[IDFANGRAPHS]],STEAMER_H[],COLUMN(STEAMER_H[H]),FALSE),0)</f>
        <v>144</v>
      </c>
      <c r="J21" s="12">
        <f>IFERROR(VLOOKUP(MYRANKS_H[[#This Row],[IDFANGRAPHS]],STEAMER_H[],COLUMN(STEAMER_H[HR]),FALSE),0)</f>
        <v>23</v>
      </c>
      <c r="K21" s="12">
        <f>IFERROR(VLOOKUP(MYRANKS_H[[#This Row],[IDFANGRAPHS]],STEAMER_H[],COLUMN(STEAMER_H[R]),FALSE),0)</f>
        <v>70</v>
      </c>
      <c r="L21" s="12">
        <f>IFERROR(VLOOKUP(MYRANKS_H[[#This Row],[IDFANGRAPHS]],STEAMER_H[],COLUMN(STEAMER_H[RBI]),FALSE),0)</f>
        <v>78</v>
      </c>
      <c r="M21" s="12">
        <f>IFERROR(VLOOKUP(MYRANKS_H[[#This Row],[IDFANGRAPHS]],STEAMER_H[],COLUMN(STEAMER_H[BB]),FALSE),0)</f>
        <v>47</v>
      </c>
      <c r="N21" s="12">
        <f>IFERROR(VLOOKUP(MYRANKS_H[[#This Row],[IDFANGRAPHS]],STEAMER_H[],COLUMN(STEAMER_H[SO]),FALSE),0)</f>
        <v>93</v>
      </c>
      <c r="O21" s="12">
        <f>IFERROR(VLOOKUP(MYRANKS_H[[#This Row],[IDFANGRAPHS]],STEAMER_H[],COLUMN(STEAMER_H[SB]),FALSE),0)</f>
        <v>2</v>
      </c>
      <c r="P21" s="14">
        <f>IFERROR(MYRANKS_H[[#This Row],[H]]/MYRANKS_H[[#This Row],[AB]],0)</f>
        <v>0.29090909090909089</v>
      </c>
      <c r="Q21" s="26">
        <f>MYRANKS_H[[#This Row],[R]]/24.6-VLOOKUP(MYRANKS_H[[#This Row],[POS]],ReplacementLevel_H[],COLUMN(ReplacementLevel_H[R]),FALSE)</f>
        <v>0.47552845528455245</v>
      </c>
      <c r="R21" s="26">
        <f>MYRANKS_H[[#This Row],[HR]]/10.4-VLOOKUP(MYRANKS_H[[#This Row],[POS]],ReplacementLevel_H[],COLUMN(ReplacementLevel_H[HR]),FALSE)</f>
        <v>0.67153846153846164</v>
      </c>
      <c r="S21" s="26">
        <f>MYRANKS_H[[#This Row],[RBI]]/24.6-VLOOKUP(MYRANKS_H[[#This Row],[POS]],ReplacementLevel_H[],COLUMN(ReplacementLevel_H[RBI]),FALSE)</f>
        <v>0.71073170731707291</v>
      </c>
      <c r="T21" s="26">
        <f>MYRANKS_H[[#This Row],[SB]]/9.4-VLOOKUP(MYRANKS_H[[#This Row],[POS]],ReplacementLevel_H[],COLUMN(ReplacementLevel_H[SB]),FALSE)</f>
        <v>-4.7234042553191496E-2</v>
      </c>
      <c r="U21" s="26">
        <f>((MYRANKS_H[[#This Row],[H]]+1768)/(MYRANKS_H[[#This Row],[AB]]+6617)-0.267)/0.0024-VLOOKUP(MYRANKS_H[[#This Row],[POS]],ReplacementLevel_H[],COLUMN(ReplacementLevel_H[AVG]),FALSE)</f>
        <v>1.0072478440194872</v>
      </c>
      <c r="V21" s="26">
        <f>MYRANKS_H[[#This Row],[RSGP]]+MYRANKS_H[[#This Row],[HRSGP]]+MYRANKS_H[[#This Row],[RBISGP]]+MYRANKS_H[[#This Row],[SBSGP]]+MYRANKS_H[[#This Row],[AVGSGP]]</f>
        <v>2.817812425606383</v>
      </c>
    </row>
    <row r="22" spans="1:22" x14ac:dyDescent="0.25">
      <c r="A22" s="7" t="s">
        <v>2142</v>
      </c>
      <c r="B22" s="8" t="str">
        <f>VLOOKUP(MYRANKS_H[[#This Row],[PLAYERID]],PLAYERIDMAP[],COLUMN(PLAYERIDMAP[LASTNAME]),FALSE)</f>
        <v>Butler</v>
      </c>
      <c r="C22" s="11" t="str">
        <f>VLOOKUP(MYRANKS_H[[#This Row],[PLAYERID]],PLAYERIDMAP[],COLUMN(PLAYERIDMAP[FIRSTNAME]),FALSE)</f>
        <v xml:space="preserve">Billy </v>
      </c>
      <c r="D22" s="11" t="str">
        <f>VLOOKUP(MYRANKS_H[[#This Row],[PLAYERID]],PLAYERIDMAP[],COLUMN(PLAYERIDMAP[TEAM]),FALSE)</f>
        <v>KC</v>
      </c>
      <c r="E22" s="11" t="str">
        <f>VLOOKUP(MYRANKS_H[[#This Row],[PLAYERID]],PLAYERIDMAP[],COLUMN(PLAYERIDMAP[POS]),FALSE)</f>
        <v>1B</v>
      </c>
      <c r="F22" s="11">
        <f>VLOOKUP(MYRANKS_H[[#This Row],[PLAYERID]],PLAYERIDMAP[],COLUMN(PLAYERIDMAP[IDFANGRAPHS]),FALSE)</f>
        <v>7399</v>
      </c>
      <c r="G22" s="12">
        <f>IFERROR(VLOOKUP(MYRANKS_H[[#This Row],[IDFANGRAPHS]],STEAMER_H[],COLUMN(STEAMER_H[PA]),FALSE),0)</f>
        <v>556</v>
      </c>
      <c r="H22" s="12">
        <f>IFERROR(VLOOKUP(MYRANKS_H[[#This Row],[IDFANGRAPHS]],STEAMER_H[],COLUMN(STEAMER_H[AB]),FALSE),0)</f>
        <v>488</v>
      </c>
      <c r="I22" s="12">
        <f>IFERROR(VLOOKUP(MYRANKS_H[[#This Row],[IDFANGRAPHS]],STEAMER_H[],COLUMN(STEAMER_H[H]),FALSE),0)</f>
        <v>140</v>
      </c>
      <c r="J22" s="12">
        <f>IFERROR(VLOOKUP(MYRANKS_H[[#This Row],[IDFANGRAPHS]],STEAMER_H[],COLUMN(STEAMER_H[HR]),FALSE),0)</f>
        <v>16</v>
      </c>
      <c r="K22" s="12">
        <f>IFERROR(VLOOKUP(MYRANKS_H[[#This Row],[IDFANGRAPHS]],STEAMER_H[],COLUMN(STEAMER_H[R]),FALSE),0)</f>
        <v>69</v>
      </c>
      <c r="L22" s="12">
        <f>IFERROR(VLOOKUP(MYRANKS_H[[#This Row],[IDFANGRAPHS]],STEAMER_H[],COLUMN(STEAMER_H[RBI]),FALSE),0)</f>
        <v>72</v>
      </c>
      <c r="M22" s="12">
        <f>IFERROR(VLOOKUP(MYRANKS_H[[#This Row],[IDFANGRAPHS]],STEAMER_H[],COLUMN(STEAMER_H[BB]),FALSE),0)</f>
        <v>58</v>
      </c>
      <c r="N22" s="12">
        <f>IFERROR(VLOOKUP(MYRANKS_H[[#This Row],[IDFANGRAPHS]],STEAMER_H[],COLUMN(STEAMER_H[SO]),FALSE),0)</f>
        <v>88</v>
      </c>
      <c r="O22" s="12">
        <f>IFERROR(VLOOKUP(MYRANKS_H[[#This Row],[IDFANGRAPHS]],STEAMER_H[],COLUMN(STEAMER_H[SB]),FALSE),0)</f>
        <v>1</v>
      </c>
      <c r="P22" s="14">
        <f>IFERROR(MYRANKS_H[[#This Row],[H]]/MYRANKS_H[[#This Row],[AB]],0)</f>
        <v>0.28688524590163933</v>
      </c>
      <c r="Q22" s="26">
        <f>MYRANKS_H[[#This Row],[R]]/24.6-VLOOKUP(MYRANKS_H[[#This Row],[POS]],ReplacementLevel_H[],COLUMN(ReplacementLevel_H[R]),FALSE)</f>
        <v>0.43487804878048752</v>
      </c>
      <c r="R22" s="26">
        <f>MYRANKS_H[[#This Row],[HR]]/10.4-VLOOKUP(MYRANKS_H[[#This Row],[POS]],ReplacementLevel_H[],COLUMN(ReplacementLevel_H[HR]),FALSE)</f>
        <v>-1.5384615384617106E-3</v>
      </c>
      <c r="S22" s="26">
        <f>MYRANKS_H[[#This Row],[RBI]]/24.6-VLOOKUP(MYRANKS_H[[#This Row],[POS]],ReplacementLevel_H[],COLUMN(ReplacementLevel_H[RBI]),FALSE)</f>
        <v>0.4668292682926829</v>
      </c>
      <c r="T22" s="26">
        <f>MYRANKS_H[[#This Row],[SB]]/9.4-VLOOKUP(MYRANKS_H[[#This Row],[POS]],ReplacementLevel_H[],COLUMN(ReplacementLevel_H[SB]),FALSE)</f>
        <v>-0.15361702127659577</v>
      </c>
      <c r="U22" s="26">
        <f>((MYRANKS_H[[#This Row],[H]]+1768)/(MYRANKS_H[[#This Row],[AB]]+6617)-0.267)/0.0024-VLOOKUP(MYRANKS_H[[#This Row],[POS]],ReplacementLevel_H[],COLUMN(ReplacementLevel_H[AVG]),FALSE)</f>
        <v>0.88303307529908304</v>
      </c>
      <c r="V22" s="26">
        <f>MYRANKS_H[[#This Row],[RSGP]]+MYRANKS_H[[#This Row],[HRSGP]]+MYRANKS_H[[#This Row],[RBISGP]]+MYRANKS_H[[#This Row],[SBSGP]]+MYRANKS_H[[#This Row],[AVGSGP]]</f>
        <v>1.6295849095571961</v>
      </c>
    </row>
    <row r="23" spans="1:22" ht="15" customHeight="1" x14ac:dyDescent="0.25">
      <c r="A23" s="7" t="s">
        <v>3521</v>
      </c>
      <c r="B23" s="8" t="str">
        <f>VLOOKUP(MYRANKS_H[[#This Row],[PLAYERID]],PLAYERIDMAP[],COLUMN(PLAYERIDMAP[LASTNAME]),FALSE)</f>
        <v>Jones</v>
      </c>
      <c r="C23" s="11" t="str">
        <f>VLOOKUP(MYRANKS_H[[#This Row],[PLAYERID]],PLAYERIDMAP[],COLUMN(PLAYERIDMAP[FIRSTNAME]),FALSE)</f>
        <v xml:space="preserve">Adam </v>
      </c>
      <c r="D23" s="11" t="str">
        <f>VLOOKUP(MYRANKS_H[[#This Row],[PLAYERID]],PLAYERIDMAP[],COLUMN(PLAYERIDMAP[TEAM]),FALSE)</f>
        <v>BAL</v>
      </c>
      <c r="E23" s="11" t="str">
        <f>VLOOKUP(MYRANKS_H[[#This Row],[PLAYERID]],PLAYERIDMAP[],COLUMN(PLAYERIDMAP[POS]),FALSE)</f>
        <v>OF</v>
      </c>
      <c r="F23" s="11">
        <f>VLOOKUP(MYRANKS_H[[#This Row],[PLAYERID]],PLAYERIDMAP[],COLUMN(PLAYERIDMAP[IDFANGRAPHS]),FALSE)</f>
        <v>6368</v>
      </c>
      <c r="G23" s="12">
        <f>IFERROR(VLOOKUP(MYRANKS_H[[#This Row],[IDFANGRAPHS]],STEAMER_H[],COLUMN(STEAMER_H[PA]),FALSE),0)</f>
        <v>516</v>
      </c>
      <c r="H23" s="12">
        <f>IFERROR(VLOOKUP(MYRANKS_H[[#This Row],[IDFANGRAPHS]],STEAMER_H[],COLUMN(STEAMER_H[AB]),FALSE),0)</f>
        <v>482</v>
      </c>
      <c r="I23" s="12">
        <f>IFERROR(VLOOKUP(MYRANKS_H[[#This Row],[IDFANGRAPHS]],STEAMER_H[],COLUMN(STEAMER_H[H]),FALSE),0)</f>
        <v>132</v>
      </c>
      <c r="J23" s="12">
        <f>IFERROR(VLOOKUP(MYRANKS_H[[#This Row],[IDFANGRAPHS]],STEAMER_H[],COLUMN(STEAMER_H[HR]),FALSE),0)</f>
        <v>21</v>
      </c>
      <c r="K23" s="12">
        <f>IFERROR(VLOOKUP(MYRANKS_H[[#This Row],[IDFANGRAPHS]],STEAMER_H[],COLUMN(STEAMER_H[R]),FALSE),0)</f>
        <v>63</v>
      </c>
      <c r="L23" s="12">
        <f>IFERROR(VLOOKUP(MYRANKS_H[[#This Row],[IDFANGRAPHS]],STEAMER_H[],COLUMN(STEAMER_H[RBI]),FALSE),0)</f>
        <v>74</v>
      </c>
      <c r="M23" s="12">
        <f>IFERROR(VLOOKUP(MYRANKS_H[[#This Row],[IDFANGRAPHS]],STEAMER_H[],COLUMN(STEAMER_H[BB]),FALSE),0)</f>
        <v>24</v>
      </c>
      <c r="N23" s="12">
        <f>IFERROR(VLOOKUP(MYRANKS_H[[#This Row],[IDFANGRAPHS]],STEAMER_H[],COLUMN(STEAMER_H[SO]),FALSE),0)</f>
        <v>100</v>
      </c>
      <c r="O23" s="12">
        <f>IFERROR(VLOOKUP(MYRANKS_H[[#This Row],[IDFANGRAPHS]],STEAMER_H[],COLUMN(STEAMER_H[SB]),FALSE),0)</f>
        <v>8</v>
      </c>
      <c r="P23" s="14">
        <f>IFERROR(MYRANKS_H[[#This Row],[H]]/MYRANKS_H[[#This Row],[AB]],0)</f>
        <v>0.27385892116182575</v>
      </c>
      <c r="Q23" s="26">
        <f>MYRANKS_H[[#This Row],[R]]/24.6-VLOOKUP(MYRANKS_H[[#This Row],[POS]],ReplacementLevel_H[],COLUMN(ReplacementLevel_H[R]),FALSE)</f>
        <v>0.19097560975609751</v>
      </c>
      <c r="R23" s="26">
        <f>MYRANKS_H[[#This Row],[HR]]/10.4-VLOOKUP(MYRANKS_H[[#This Row],[POS]],ReplacementLevel_H[],COLUMN(ReplacementLevel_H[HR]),FALSE)</f>
        <v>0.91923076923076907</v>
      </c>
      <c r="S23" s="26">
        <f>MYRANKS_H[[#This Row],[RBI]]/24.6-VLOOKUP(MYRANKS_H[[#This Row],[POS]],ReplacementLevel_H[],COLUMN(ReplacementLevel_H[RBI]),FALSE)</f>
        <v>0.96813008130081268</v>
      </c>
      <c r="T23" s="26">
        <f>MYRANKS_H[[#This Row],[SB]]/9.4-VLOOKUP(MYRANKS_H[[#This Row],[POS]],ReplacementLevel_H[],COLUMN(ReplacementLevel_H[SB]),FALSE)</f>
        <v>-0.48893617021276603</v>
      </c>
      <c r="U23" s="26">
        <f>((MYRANKS_H[[#This Row],[H]]+1768)/(MYRANKS_H[[#This Row],[AB]]+6617)-0.267)/0.0024-VLOOKUP(MYRANKS_H[[#This Row],[POS]],ReplacementLevel_H[],COLUMN(ReplacementLevel_H[AVG]),FALSE)</f>
        <v>0.3480541860355934</v>
      </c>
      <c r="V23" s="26">
        <f>MYRANKS_H[[#This Row],[RSGP]]+MYRANKS_H[[#This Row],[HRSGP]]+MYRANKS_H[[#This Row],[RBISGP]]+MYRANKS_H[[#This Row],[SBSGP]]+MYRANKS_H[[#This Row],[AVGSGP]]</f>
        <v>1.9374544761105068</v>
      </c>
    </row>
    <row r="24" spans="1:22" ht="15" customHeight="1" x14ac:dyDescent="0.25">
      <c r="A24" s="7" t="s">
        <v>1934</v>
      </c>
      <c r="B24" s="8" t="str">
        <f>VLOOKUP(MYRANKS_H[[#This Row],[PLAYERID]],PLAYERIDMAP[],COLUMN(PLAYERIDMAP[LASTNAME]),FALSE)</f>
        <v>Beltre</v>
      </c>
      <c r="C24" s="11" t="str">
        <f>VLOOKUP(MYRANKS_H[[#This Row],[PLAYERID]],PLAYERIDMAP[],COLUMN(PLAYERIDMAP[FIRSTNAME]),FALSE)</f>
        <v xml:space="preserve">Adrian </v>
      </c>
      <c r="D24" s="11" t="str">
        <f>VLOOKUP(MYRANKS_H[[#This Row],[PLAYERID]],PLAYERIDMAP[],COLUMN(PLAYERIDMAP[TEAM]),FALSE)</f>
        <v>TEX</v>
      </c>
      <c r="E24" s="11" t="str">
        <f>VLOOKUP(MYRANKS_H[[#This Row],[PLAYERID]],PLAYERIDMAP[],COLUMN(PLAYERIDMAP[POS]),FALSE)</f>
        <v>3B</v>
      </c>
      <c r="F24" s="11">
        <f>VLOOKUP(MYRANKS_H[[#This Row],[PLAYERID]],PLAYERIDMAP[],COLUMN(PLAYERIDMAP[IDFANGRAPHS]),FALSE)</f>
        <v>639</v>
      </c>
      <c r="G24" s="12">
        <f>IFERROR(VLOOKUP(MYRANKS_H[[#This Row],[IDFANGRAPHS]],STEAMER_H[],COLUMN(STEAMER_H[PA]),FALSE),0)</f>
        <v>527</v>
      </c>
      <c r="H24" s="12">
        <f>IFERROR(VLOOKUP(MYRANKS_H[[#This Row],[IDFANGRAPHS]],STEAMER_H[],COLUMN(STEAMER_H[AB]),FALSE),0)</f>
        <v>483</v>
      </c>
      <c r="I24" s="12">
        <f>IFERROR(VLOOKUP(MYRANKS_H[[#This Row],[IDFANGRAPHS]],STEAMER_H[],COLUMN(STEAMER_H[H]),FALSE),0)</f>
        <v>143</v>
      </c>
      <c r="J24" s="12">
        <f>IFERROR(VLOOKUP(MYRANKS_H[[#This Row],[IDFANGRAPHS]],STEAMER_H[],COLUMN(STEAMER_H[HR]),FALSE),0)</f>
        <v>23</v>
      </c>
      <c r="K24" s="12">
        <f>IFERROR(VLOOKUP(MYRANKS_H[[#This Row],[IDFANGRAPHS]],STEAMER_H[],COLUMN(STEAMER_H[R]),FALSE),0)</f>
        <v>70</v>
      </c>
      <c r="L24" s="12">
        <f>IFERROR(VLOOKUP(MYRANKS_H[[#This Row],[IDFANGRAPHS]],STEAMER_H[],COLUMN(STEAMER_H[RBI]),FALSE),0)</f>
        <v>82</v>
      </c>
      <c r="M24" s="12">
        <f>IFERROR(VLOOKUP(MYRANKS_H[[#This Row],[IDFANGRAPHS]],STEAMER_H[],COLUMN(STEAMER_H[BB]),FALSE),0)</f>
        <v>35</v>
      </c>
      <c r="N24" s="12">
        <f>IFERROR(VLOOKUP(MYRANKS_H[[#This Row],[IDFANGRAPHS]],STEAMER_H[],COLUMN(STEAMER_H[SO]),FALSE),0)</f>
        <v>64</v>
      </c>
      <c r="O24" s="12">
        <f>IFERROR(VLOOKUP(MYRANKS_H[[#This Row],[IDFANGRAPHS]],STEAMER_H[],COLUMN(STEAMER_H[SB]),FALSE),0)</f>
        <v>1</v>
      </c>
      <c r="P24" s="14">
        <f>IFERROR(MYRANKS_H[[#This Row],[H]]/MYRANKS_H[[#This Row],[AB]],0)</f>
        <v>0.29606625258799174</v>
      </c>
      <c r="Q24" s="26">
        <f>MYRANKS_H[[#This Row],[R]]/24.6-VLOOKUP(MYRANKS_H[[#This Row],[POS]],ReplacementLevel_H[],COLUMN(ReplacementLevel_H[R]),FALSE)</f>
        <v>0.65552845528455261</v>
      </c>
      <c r="R24" s="26">
        <f>MYRANKS_H[[#This Row],[HR]]/10.4-VLOOKUP(MYRANKS_H[[#This Row],[POS]],ReplacementLevel_H[],COLUMN(ReplacementLevel_H[HR]),FALSE)</f>
        <v>0.65153846153846162</v>
      </c>
      <c r="S24" s="26">
        <f>MYRANKS_H[[#This Row],[RBI]]/24.6-VLOOKUP(MYRANKS_H[[#This Row],[POS]],ReplacementLevel_H[],COLUMN(ReplacementLevel_H[RBI]),FALSE)</f>
        <v>0.98333333333333295</v>
      </c>
      <c r="T24" s="26">
        <f>MYRANKS_H[[#This Row],[SB]]/9.4-VLOOKUP(MYRANKS_H[[#This Row],[POS]],ReplacementLevel_H[],COLUMN(ReplacementLevel_H[SB]),FALSE)</f>
        <v>-0.34361702127659577</v>
      </c>
      <c r="U24" s="26">
        <f>((MYRANKS_H[[#This Row],[H]]+1768)/(MYRANKS_H[[#This Row],[AB]]+6617)-0.267)/0.0024-VLOOKUP(MYRANKS_H[[#This Row],[POS]],ReplacementLevel_H[],COLUMN(ReplacementLevel_H[AVG]),FALSE)</f>
        <v>1.0878873239436544</v>
      </c>
      <c r="V24" s="26">
        <f>MYRANKS_H[[#This Row],[RSGP]]+MYRANKS_H[[#This Row],[HRSGP]]+MYRANKS_H[[#This Row],[RBISGP]]+MYRANKS_H[[#This Row],[SBSGP]]+MYRANKS_H[[#This Row],[AVGSGP]]</f>
        <v>3.0346705528234059</v>
      </c>
    </row>
    <row r="25" spans="1:22" x14ac:dyDescent="0.25">
      <c r="A25" s="7" t="s">
        <v>3004</v>
      </c>
      <c r="B25" s="8" t="str">
        <f>VLOOKUP(MYRANKS_H[[#This Row],[PLAYERID]],PLAYERIDMAP[],COLUMN(PLAYERIDMAP[LASTNAME]),FALSE)</f>
        <v>Goldschmidt</v>
      </c>
      <c r="C25" s="11" t="str">
        <f>VLOOKUP(MYRANKS_H[[#This Row],[PLAYERID]],PLAYERIDMAP[],COLUMN(PLAYERIDMAP[FIRSTNAME]),FALSE)</f>
        <v xml:space="preserve">Paul </v>
      </c>
      <c r="D25" s="11" t="str">
        <f>VLOOKUP(MYRANKS_H[[#This Row],[PLAYERID]],PLAYERIDMAP[],COLUMN(PLAYERIDMAP[TEAM]),FALSE)</f>
        <v>ARI</v>
      </c>
      <c r="E25" s="11" t="str">
        <f>VLOOKUP(MYRANKS_H[[#This Row],[PLAYERID]],PLAYERIDMAP[],COLUMN(PLAYERIDMAP[POS]),FALSE)</f>
        <v>1B</v>
      </c>
      <c r="F25" s="11">
        <f>VLOOKUP(MYRANKS_H[[#This Row],[PLAYERID]],PLAYERIDMAP[],COLUMN(PLAYERIDMAP[IDFANGRAPHS]),FALSE)</f>
        <v>9218</v>
      </c>
      <c r="G25" s="12">
        <f>IFERROR(VLOOKUP(MYRANKS_H[[#This Row],[IDFANGRAPHS]],STEAMER_H[],COLUMN(STEAMER_H[PA]),FALSE),0)</f>
        <v>538</v>
      </c>
      <c r="H25" s="12">
        <f>IFERROR(VLOOKUP(MYRANKS_H[[#This Row],[IDFANGRAPHS]],STEAMER_H[],COLUMN(STEAMER_H[AB]),FALSE),0)</f>
        <v>466</v>
      </c>
      <c r="I25" s="12">
        <f>IFERROR(VLOOKUP(MYRANKS_H[[#This Row],[IDFANGRAPHS]],STEAMER_H[],COLUMN(STEAMER_H[H]),FALSE),0)</f>
        <v>133</v>
      </c>
      <c r="J25" s="12">
        <f>IFERROR(VLOOKUP(MYRANKS_H[[#This Row],[IDFANGRAPHS]],STEAMER_H[],COLUMN(STEAMER_H[HR]),FALSE),0)</f>
        <v>24</v>
      </c>
      <c r="K25" s="12">
        <f>IFERROR(VLOOKUP(MYRANKS_H[[#This Row],[IDFANGRAPHS]],STEAMER_H[],COLUMN(STEAMER_H[R]),FALSE),0)</f>
        <v>73</v>
      </c>
      <c r="L25" s="12">
        <f>IFERROR(VLOOKUP(MYRANKS_H[[#This Row],[IDFANGRAPHS]],STEAMER_H[],COLUMN(STEAMER_H[RBI]),FALSE),0)</f>
        <v>78</v>
      </c>
      <c r="M25" s="12">
        <f>IFERROR(VLOOKUP(MYRANKS_H[[#This Row],[IDFANGRAPHS]],STEAMER_H[],COLUMN(STEAMER_H[BB]),FALSE),0)</f>
        <v>64</v>
      </c>
      <c r="N25" s="12">
        <f>IFERROR(VLOOKUP(MYRANKS_H[[#This Row],[IDFANGRAPHS]],STEAMER_H[],COLUMN(STEAMER_H[SO]),FALSE),0)</f>
        <v>112</v>
      </c>
      <c r="O25" s="12">
        <f>IFERROR(VLOOKUP(MYRANKS_H[[#This Row],[IDFANGRAPHS]],STEAMER_H[],COLUMN(STEAMER_H[SB]),FALSE),0)</f>
        <v>10</v>
      </c>
      <c r="P25" s="14">
        <f>IFERROR(MYRANKS_H[[#This Row],[H]]/MYRANKS_H[[#This Row],[AB]],0)</f>
        <v>0.28540772532188841</v>
      </c>
      <c r="Q25" s="26">
        <f>MYRANKS_H[[#This Row],[R]]/24.6-VLOOKUP(MYRANKS_H[[#This Row],[POS]],ReplacementLevel_H[],COLUMN(ReplacementLevel_H[R]),FALSE)</f>
        <v>0.59747967479674768</v>
      </c>
      <c r="R25" s="26">
        <f>MYRANKS_H[[#This Row],[HR]]/10.4-VLOOKUP(MYRANKS_H[[#This Row],[POS]],ReplacementLevel_H[],COLUMN(ReplacementLevel_H[HR]),FALSE)</f>
        <v>0.76769230769230745</v>
      </c>
      <c r="S25" s="26">
        <f>MYRANKS_H[[#This Row],[RBI]]/24.6-VLOOKUP(MYRANKS_H[[#This Row],[POS]],ReplacementLevel_H[],COLUMN(ReplacementLevel_H[RBI]),FALSE)</f>
        <v>0.71073170731707291</v>
      </c>
      <c r="T25" s="26">
        <f>MYRANKS_H[[#This Row],[SB]]/9.4-VLOOKUP(MYRANKS_H[[#This Row],[POS]],ReplacementLevel_H[],COLUMN(ReplacementLevel_H[SB]),FALSE)</f>
        <v>0.80382978723404253</v>
      </c>
      <c r="U25" s="26">
        <f>((MYRANKS_H[[#This Row],[H]]+1768)/(MYRANKS_H[[#This Row],[AB]]+6617)-0.267)/0.0024-VLOOKUP(MYRANKS_H[[#This Row],[POS]],ReplacementLevel_H[],COLUMN(ReplacementLevel_H[AVG]),FALSE)</f>
        <v>0.81879194315026138</v>
      </c>
      <c r="V25" s="26">
        <f>MYRANKS_H[[#This Row],[RSGP]]+MYRANKS_H[[#This Row],[HRSGP]]+MYRANKS_H[[#This Row],[RBISGP]]+MYRANKS_H[[#This Row],[SBSGP]]+MYRANKS_H[[#This Row],[AVGSGP]]</f>
        <v>3.6985254201904323</v>
      </c>
    </row>
    <row r="26" spans="1:22" ht="15" customHeight="1" x14ac:dyDescent="0.25">
      <c r="A26" s="7" t="s">
        <v>3806</v>
      </c>
      <c r="B26" s="8" t="str">
        <f>VLOOKUP(MYRANKS_H[[#This Row],[PLAYERID]],PLAYERIDMAP[],COLUMN(PLAYERIDMAP[LASTNAME]),FALSE)</f>
        <v>Longoria</v>
      </c>
      <c r="C26" s="11" t="str">
        <f>VLOOKUP(MYRANKS_H[[#This Row],[PLAYERID]],PLAYERIDMAP[],COLUMN(PLAYERIDMAP[FIRSTNAME]),FALSE)</f>
        <v xml:space="preserve">Evan </v>
      </c>
      <c r="D26" s="11" t="str">
        <f>VLOOKUP(MYRANKS_H[[#This Row],[PLAYERID]],PLAYERIDMAP[],COLUMN(PLAYERIDMAP[TEAM]),FALSE)</f>
        <v>TB</v>
      </c>
      <c r="E26" s="11" t="str">
        <f>VLOOKUP(MYRANKS_H[[#This Row],[PLAYERID]],PLAYERIDMAP[],COLUMN(PLAYERIDMAP[POS]),FALSE)</f>
        <v>3B</v>
      </c>
      <c r="F26" s="11">
        <f>VLOOKUP(MYRANKS_H[[#This Row],[PLAYERID]],PLAYERIDMAP[],COLUMN(PLAYERIDMAP[IDFANGRAPHS]),FALSE)</f>
        <v>9368</v>
      </c>
      <c r="G26" s="12">
        <f>IFERROR(VLOOKUP(MYRANKS_H[[#This Row],[IDFANGRAPHS]],STEAMER_H[],COLUMN(STEAMER_H[PA]),FALSE),0)</f>
        <v>546</v>
      </c>
      <c r="H26" s="12">
        <f>IFERROR(VLOOKUP(MYRANKS_H[[#This Row],[IDFANGRAPHS]],STEAMER_H[],COLUMN(STEAMER_H[AB]),FALSE),0)</f>
        <v>477</v>
      </c>
      <c r="I26" s="12">
        <f>IFERROR(VLOOKUP(MYRANKS_H[[#This Row],[IDFANGRAPHS]],STEAMER_H[],COLUMN(STEAMER_H[H]),FALSE),0)</f>
        <v>126</v>
      </c>
      <c r="J26" s="12">
        <f>IFERROR(VLOOKUP(MYRANKS_H[[#This Row],[IDFANGRAPHS]],STEAMER_H[],COLUMN(STEAMER_H[HR]),FALSE),0)</f>
        <v>24</v>
      </c>
      <c r="K26" s="12">
        <f>IFERROR(VLOOKUP(MYRANKS_H[[#This Row],[IDFANGRAPHS]],STEAMER_H[],COLUMN(STEAMER_H[R]),FALSE),0)</f>
        <v>72</v>
      </c>
      <c r="L26" s="12">
        <f>IFERROR(VLOOKUP(MYRANKS_H[[#This Row],[IDFANGRAPHS]],STEAMER_H[],COLUMN(STEAMER_H[RBI]),FALSE),0)</f>
        <v>80</v>
      </c>
      <c r="M26" s="12">
        <f>IFERROR(VLOOKUP(MYRANKS_H[[#This Row],[IDFANGRAPHS]],STEAMER_H[],COLUMN(STEAMER_H[BB]),FALSE),0)</f>
        <v>59</v>
      </c>
      <c r="N26" s="12">
        <f>IFERROR(VLOOKUP(MYRANKS_H[[#This Row],[IDFANGRAPHS]],STEAMER_H[],COLUMN(STEAMER_H[SO]),FALSE),0)</f>
        <v>115</v>
      </c>
      <c r="O26" s="12">
        <f>IFERROR(VLOOKUP(MYRANKS_H[[#This Row],[IDFANGRAPHS]],STEAMER_H[],COLUMN(STEAMER_H[SB]),FALSE),0)</f>
        <v>2</v>
      </c>
      <c r="P26" s="14">
        <f>IFERROR(MYRANKS_H[[#This Row],[H]]/MYRANKS_H[[#This Row],[AB]],0)</f>
        <v>0.26415094339622641</v>
      </c>
      <c r="Q26" s="26">
        <f>MYRANKS_H[[#This Row],[R]]/24.6-VLOOKUP(MYRANKS_H[[#This Row],[POS]],ReplacementLevel_H[],COLUMN(ReplacementLevel_H[R]),FALSE)</f>
        <v>0.73682926829268292</v>
      </c>
      <c r="R26" s="26">
        <f>MYRANKS_H[[#This Row],[HR]]/10.4-VLOOKUP(MYRANKS_H[[#This Row],[POS]],ReplacementLevel_H[],COLUMN(ReplacementLevel_H[HR]),FALSE)</f>
        <v>0.74769230769230743</v>
      </c>
      <c r="S26" s="26">
        <f>MYRANKS_H[[#This Row],[RBI]]/24.6-VLOOKUP(MYRANKS_H[[#This Row],[POS]],ReplacementLevel_H[],COLUMN(ReplacementLevel_H[RBI]),FALSE)</f>
        <v>0.90203252032520309</v>
      </c>
      <c r="T26" s="26">
        <f>MYRANKS_H[[#This Row],[SB]]/9.4-VLOOKUP(MYRANKS_H[[#This Row],[POS]],ReplacementLevel_H[],COLUMN(ReplacementLevel_H[SB]),FALSE)</f>
        <v>-0.2372340425531915</v>
      </c>
      <c r="U26" s="26">
        <f>((MYRANKS_H[[#This Row],[H]]+1768)/(MYRANKS_H[[#This Row],[AB]]+6617)-0.267)/0.0024-VLOOKUP(MYRANKS_H[[#This Row],[POS]],ReplacementLevel_H[],COLUMN(ReplacementLevel_H[AVG]),FALSE)</f>
        <v>0.18424396203364282</v>
      </c>
      <c r="V26" s="26">
        <f>MYRANKS_H[[#This Row],[RSGP]]+MYRANKS_H[[#This Row],[HRSGP]]+MYRANKS_H[[#This Row],[RBISGP]]+MYRANKS_H[[#This Row],[SBSGP]]+MYRANKS_H[[#This Row],[AVGSGP]]</f>
        <v>2.3335640157906448</v>
      </c>
    </row>
    <row r="27" spans="1:22" ht="15" customHeight="1" x14ac:dyDescent="0.25">
      <c r="A27" s="8" t="s">
        <v>5540</v>
      </c>
      <c r="B27" s="15" t="str">
        <f>VLOOKUP(MYRANKS_H[[#This Row],[PLAYERID]],PLAYERIDMAP[],COLUMN(PLAYERIDMAP[LASTNAME]),FALSE)</f>
        <v>Wright</v>
      </c>
      <c r="C27" s="12" t="str">
        <f>VLOOKUP(MYRANKS_H[[#This Row],[PLAYERID]],PLAYERIDMAP[],COLUMN(PLAYERIDMAP[FIRSTNAME]),FALSE)</f>
        <v xml:space="preserve">David </v>
      </c>
      <c r="D27" s="12" t="str">
        <f>VLOOKUP(MYRANKS_H[[#This Row],[PLAYERID]],PLAYERIDMAP[],COLUMN(PLAYERIDMAP[TEAM]),FALSE)</f>
        <v>NYM</v>
      </c>
      <c r="E27" s="12" t="str">
        <f>VLOOKUP(MYRANKS_H[[#This Row],[PLAYERID]],PLAYERIDMAP[],COLUMN(PLAYERIDMAP[POS]),FALSE)</f>
        <v>3B</v>
      </c>
      <c r="F27" s="12">
        <f>VLOOKUP(MYRANKS_H[[#This Row],[PLAYERID]],PLAYERIDMAP[],COLUMN(PLAYERIDMAP[IDFANGRAPHS]),FALSE)</f>
        <v>3787</v>
      </c>
      <c r="G27" s="12">
        <f>IFERROR(VLOOKUP(MYRANKS_H[[#This Row],[IDFANGRAPHS]],STEAMER_H[],COLUMN(STEAMER_H[PA]),FALSE),0)</f>
        <v>521</v>
      </c>
      <c r="H27" s="12">
        <f>IFERROR(VLOOKUP(MYRANKS_H[[#This Row],[IDFANGRAPHS]],STEAMER_H[],COLUMN(STEAMER_H[AB]),FALSE),0)</f>
        <v>455</v>
      </c>
      <c r="I27" s="12">
        <f>IFERROR(VLOOKUP(MYRANKS_H[[#This Row],[IDFANGRAPHS]],STEAMER_H[],COLUMN(STEAMER_H[H]),FALSE),0)</f>
        <v>128</v>
      </c>
      <c r="J27" s="12">
        <f>IFERROR(VLOOKUP(MYRANKS_H[[#This Row],[IDFANGRAPHS]],STEAMER_H[],COLUMN(STEAMER_H[HR]),FALSE),0)</f>
        <v>17</v>
      </c>
      <c r="K27" s="12">
        <f>IFERROR(VLOOKUP(MYRANKS_H[[#This Row],[IDFANGRAPHS]],STEAMER_H[],COLUMN(STEAMER_H[R]),FALSE),0)</f>
        <v>63</v>
      </c>
      <c r="L27" s="12">
        <f>IFERROR(VLOOKUP(MYRANKS_H[[#This Row],[IDFANGRAPHS]],STEAMER_H[],COLUMN(STEAMER_H[RBI]),FALSE),0)</f>
        <v>63</v>
      </c>
      <c r="M27" s="12">
        <f>IFERROR(VLOOKUP(MYRANKS_H[[#This Row],[IDFANGRAPHS]],STEAMER_H[],COLUMN(STEAMER_H[BB]),FALSE),0)</f>
        <v>57</v>
      </c>
      <c r="N27" s="12">
        <f>IFERROR(VLOOKUP(MYRANKS_H[[#This Row],[IDFANGRAPHS]],STEAMER_H[],COLUMN(STEAMER_H[SO]),FALSE),0)</f>
        <v>95</v>
      </c>
      <c r="O27" s="12">
        <f>IFERROR(VLOOKUP(MYRANKS_H[[#This Row],[IDFANGRAPHS]],STEAMER_H[],COLUMN(STEAMER_H[SB]),FALSE),0)</f>
        <v>11</v>
      </c>
      <c r="P27" s="14">
        <f>IFERROR(MYRANKS_H[[#This Row],[H]]/MYRANKS_H[[#This Row],[AB]],0)</f>
        <v>0.28131868131868132</v>
      </c>
      <c r="Q27" s="26">
        <f>MYRANKS_H[[#This Row],[R]]/24.6-VLOOKUP(MYRANKS_H[[#This Row],[POS]],ReplacementLevel_H[],COLUMN(ReplacementLevel_H[R]),FALSE)</f>
        <v>0.37097560975609767</v>
      </c>
      <c r="R27" s="26">
        <f>MYRANKS_H[[#This Row],[HR]]/10.4-VLOOKUP(MYRANKS_H[[#This Row],[POS]],ReplacementLevel_H[],COLUMN(ReplacementLevel_H[HR]),FALSE)</f>
        <v>7.4615384615384528E-2</v>
      </c>
      <c r="S27" s="26">
        <f>MYRANKS_H[[#This Row],[RBI]]/24.6-VLOOKUP(MYRANKS_H[[#This Row],[POS]],ReplacementLevel_H[],COLUMN(ReplacementLevel_H[RBI]),FALSE)</f>
        <v>0.21097560975609753</v>
      </c>
      <c r="T27" s="26">
        <f>MYRANKS_H[[#This Row],[SB]]/9.4-VLOOKUP(MYRANKS_H[[#This Row],[POS]],ReplacementLevel_H[],COLUMN(ReplacementLevel_H[SB]),FALSE)</f>
        <v>0.72021276595744688</v>
      </c>
      <c r="U27" s="26">
        <f>((MYRANKS_H[[#This Row],[H]]+1768)/(MYRANKS_H[[#This Row],[AB]]+6617)-0.267)/0.0024-VLOOKUP(MYRANKS_H[[#This Row],[POS]],ReplacementLevel_H[],COLUMN(ReplacementLevel_H[AVG]),FALSE)</f>
        <v>0.6481447963800806</v>
      </c>
      <c r="V27" s="26">
        <f>MYRANKS_H[[#This Row],[RSGP]]+MYRANKS_H[[#This Row],[HRSGP]]+MYRANKS_H[[#This Row],[RBISGP]]+MYRANKS_H[[#This Row],[SBSGP]]+MYRANKS_H[[#This Row],[AVGSGP]]</f>
        <v>2.024924166465107</v>
      </c>
    </row>
    <row r="28" spans="1:22" x14ac:dyDescent="0.25">
      <c r="A28" s="7" t="s">
        <v>3609</v>
      </c>
      <c r="B28" s="8" t="str">
        <f>VLOOKUP(MYRANKS_H[[#This Row],[PLAYERID]],PLAYERIDMAP[],COLUMN(PLAYERIDMAP[LASTNAME]),FALSE)</f>
        <v>Kipnis</v>
      </c>
      <c r="C28" s="11" t="str">
        <f>VLOOKUP(MYRANKS_H[[#This Row],[PLAYERID]],PLAYERIDMAP[],COLUMN(PLAYERIDMAP[FIRSTNAME]),FALSE)</f>
        <v xml:space="preserve">Jason </v>
      </c>
      <c r="D28" s="11" t="str">
        <f>VLOOKUP(MYRANKS_H[[#This Row],[PLAYERID]],PLAYERIDMAP[],COLUMN(PLAYERIDMAP[TEAM]),FALSE)</f>
        <v>CLE</v>
      </c>
      <c r="E28" s="11" t="str">
        <f>VLOOKUP(MYRANKS_H[[#This Row],[PLAYERID]],PLAYERIDMAP[],COLUMN(PLAYERIDMAP[POS]),FALSE)</f>
        <v>2B</v>
      </c>
      <c r="F28" s="11">
        <f>VLOOKUP(MYRANKS_H[[#This Row],[PLAYERID]],PLAYERIDMAP[],COLUMN(PLAYERIDMAP[IDFANGRAPHS]),FALSE)</f>
        <v>9776</v>
      </c>
      <c r="G28" s="12">
        <f>IFERROR(VLOOKUP(MYRANKS_H[[#This Row],[IDFANGRAPHS]],STEAMER_H[],COLUMN(STEAMER_H[PA]),FALSE),0)</f>
        <v>526</v>
      </c>
      <c r="H28" s="12">
        <f>IFERROR(VLOOKUP(MYRANKS_H[[#This Row],[IDFANGRAPHS]],STEAMER_H[],COLUMN(STEAMER_H[AB]),FALSE),0)</f>
        <v>461</v>
      </c>
      <c r="I28" s="12">
        <f>IFERROR(VLOOKUP(MYRANKS_H[[#This Row],[IDFANGRAPHS]],STEAMER_H[],COLUMN(STEAMER_H[H]),FALSE),0)</f>
        <v>121</v>
      </c>
      <c r="J28" s="12">
        <f>IFERROR(VLOOKUP(MYRANKS_H[[#This Row],[IDFANGRAPHS]],STEAMER_H[],COLUMN(STEAMER_H[HR]),FALSE),0)</f>
        <v>14</v>
      </c>
      <c r="K28" s="12">
        <f>IFERROR(VLOOKUP(MYRANKS_H[[#This Row],[IDFANGRAPHS]],STEAMER_H[],COLUMN(STEAMER_H[R]),FALSE),0)</f>
        <v>65</v>
      </c>
      <c r="L28" s="12">
        <f>IFERROR(VLOOKUP(MYRANKS_H[[#This Row],[IDFANGRAPHS]],STEAMER_H[],COLUMN(STEAMER_H[RBI]),FALSE),0)</f>
        <v>58</v>
      </c>
      <c r="M28" s="12">
        <f>IFERROR(VLOOKUP(MYRANKS_H[[#This Row],[IDFANGRAPHS]],STEAMER_H[],COLUMN(STEAMER_H[BB]),FALSE),0)</f>
        <v>55</v>
      </c>
      <c r="N28" s="12">
        <f>IFERROR(VLOOKUP(MYRANKS_H[[#This Row],[IDFANGRAPHS]],STEAMER_H[],COLUMN(STEAMER_H[SO]),FALSE),0)</f>
        <v>101</v>
      </c>
      <c r="O28" s="12">
        <f>IFERROR(VLOOKUP(MYRANKS_H[[#This Row],[IDFANGRAPHS]],STEAMER_H[],COLUMN(STEAMER_H[SB]),FALSE),0)</f>
        <v>18</v>
      </c>
      <c r="P28" s="14">
        <f>IFERROR(MYRANKS_H[[#This Row],[H]]/MYRANKS_H[[#This Row],[AB]],0)</f>
        <v>0.26247288503253796</v>
      </c>
      <c r="Q28" s="26">
        <f>MYRANKS_H[[#This Row],[R]]/24.6-VLOOKUP(MYRANKS_H[[#This Row],[POS]],ReplacementLevel_H[],COLUMN(ReplacementLevel_H[R]),FALSE)</f>
        <v>0.37227642276422745</v>
      </c>
      <c r="R28" s="26">
        <f>MYRANKS_H[[#This Row],[HR]]/10.4-VLOOKUP(MYRANKS_H[[#This Row],[POS]],ReplacementLevel_H[],COLUMN(ReplacementLevel_H[HR]),FALSE)</f>
        <v>0.40615384615384609</v>
      </c>
      <c r="S28" s="26">
        <f>MYRANKS_H[[#This Row],[RBI]]/24.6-VLOOKUP(MYRANKS_H[[#This Row],[POS]],ReplacementLevel_H[],COLUMN(ReplacementLevel_H[RBI]),FALSE)</f>
        <v>0.25772357723577199</v>
      </c>
      <c r="T28" s="26">
        <f>MYRANKS_H[[#This Row],[SB]]/9.4-VLOOKUP(MYRANKS_H[[#This Row],[POS]],ReplacementLevel_H[],COLUMN(ReplacementLevel_H[SB]),FALSE)</f>
        <v>1.2948936170212764</v>
      </c>
      <c r="U28" s="26">
        <f>((MYRANKS_H[[#This Row],[H]]+1768)/(MYRANKS_H[[#This Row],[AB]]+6617)-0.267)/0.0024-VLOOKUP(MYRANKS_H[[#This Row],[POS]],ReplacementLevel_H[],COLUMN(ReplacementLevel_H[AVG]),FALSE)</f>
        <v>-0.20862484694357719</v>
      </c>
      <c r="V28" s="26">
        <f>MYRANKS_H[[#This Row],[RSGP]]+MYRANKS_H[[#This Row],[HRSGP]]+MYRANKS_H[[#This Row],[RBISGP]]+MYRANKS_H[[#This Row],[SBSGP]]+MYRANKS_H[[#This Row],[AVGSGP]]</f>
        <v>2.1224226162315452</v>
      </c>
    </row>
    <row r="29" spans="1:22" x14ac:dyDescent="0.25">
      <c r="A29" s="7" t="s">
        <v>3202</v>
      </c>
      <c r="B29" s="8" t="str">
        <f>VLOOKUP(MYRANKS_H[[#This Row],[PLAYERID]],PLAYERIDMAP[],COLUMN(PLAYERIDMAP[LASTNAME]),FALSE)</f>
        <v>Harper</v>
      </c>
      <c r="C29" s="11" t="str">
        <f>VLOOKUP(MYRANKS_H[[#This Row],[PLAYERID]],PLAYERIDMAP[],COLUMN(PLAYERIDMAP[FIRSTNAME]),FALSE)</f>
        <v xml:space="preserve">Bryce </v>
      </c>
      <c r="D29" s="11" t="str">
        <f>VLOOKUP(MYRANKS_H[[#This Row],[PLAYERID]],PLAYERIDMAP[],COLUMN(PLAYERIDMAP[TEAM]),FALSE)</f>
        <v>WAS</v>
      </c>
      <c r="E29" s="11" t="str">
        <f>VLOOKUP(MYRANKS_H[[#This Row],[PLAYERID]],PLAYERIDMAP[],COLUMN(PLAYERIDMAP[POS]),FALSE)</f>
        <v>OF</v>
      </c>
      <c r="F29" s="11">
        <f>VLOOKUP(MYRANKS_H[[#This Row],[PLAYERID]],PLAYERIDMAP[],COLUMN(PLAYERIDMAP[IDFANGRAPHS]),FALSE)</f>
        <v>11579</v>
      </c>
      <c r="G29" s="12">
        <f>IFERROR(VLOOKUP(MYRANKS_H[[#This Row],[IDFANGRAPHS]],STEAMER_H[],COLUMN(STEAMER_H[PA]),FALSE),0)</f>
        <v>508</v>
      </c>
      <c r="H29" s="12">
        <f>IFERROR(VLOOKUP(MYRANKS_H[[#This Row],[IDFANGRAPHS]],STEAMER_H[],COLUMN(STEAMER_H[AB]),FALSE),0)</f>
        <v>444</v>
      </c>
      <c r="I29" s="12">
        <f>IFERROR(VLOOKUP(MYRANKS_H[[#This Row],[IDFANGRAPHS]],STEAMER_H[],COLUMN(STEAMER_H[H]),FALSE),0)</f>
        <v>122</v>
      </c>
      <c r="J29" s="12">
        <f>IFERROR(VLOOKUP(MYRANKS_H[[#This Row],[IDFANGRAPHS]],STEAMER_H[],COLUMN(STEAMER_H[HR]),FALSE),0)</f>
        <v>19</v>
      </c>
      <c r="K29" s="12">
        <f>IFERROR(VLOOKUP(MYRANKS_H[[#This Row],[IDFANGRAPHS]],STEAMER_H[],COLUMN(STEAMER_H[R]),FALSE),0)</f>
        <v>68</v>
      </c>
      <c r="L29" s="12">
        <f>IFERROR(VLOOKUP(MYRANKS_H[[#This Row],[IDFANGRAPHS]],STEAMER_H[],COLUMN(STEAMER_H[RBI]),FALSE),0)</f>
        <v>63</v>
      </c>
      <c r="M29" s="12">
        <f>IFERROR(VLOOKUP(MYRANKS_H[[#This Row],[IDFANGRAPHS]],STEAMER_H[],COLUMN(STEAMER_H[BB]),FALSE),0)</f>
        <v>55</v>
      </c>
      <c r="N29" s="12">
        <f>IFERROR(VLOOKUP(MYRANKS_H[[#This Row],[IDFANGRAPHS]],STEAMER_H[],COLUMN(STEAMER_H[SO]),FALSE),0)</f>
        <v>96</v>
      </c>
      <c r="O29" s="12">
        <f>IFERROR(VLOOKUP(MYRANKS_H[[#This Row],[IDFANGRAPHS]],STEAMER_H[],COLUMN(STEAMER_H[SB]),FALSE),0)</f>
        <v>12</v>
      </c>
      <c r="P29" s="14">
        <f>IFERROR(MYRANKS_H[[#This Row],[H]]/MYRANKS_H[[#This Row],[AB]],0)</f>
        <v>0.2747747747747748</v>
      </c>
      <c r="Q29" s="26">
        <f>MYRANKS_H[[#This Row],[R]]/24.6-VLOOKUP(MYRANKS_H[[#This Row],[POS]],ReplacementLevel_H[],COLUMN(ReplacementLevel_H[R]),FALSE)</f>
        <v>0.3942276422764226</v>
      </c>
      <c r="R29" s="26">
        <f>MYRANKS_H[[#This Row],[HR]]/10.4-VLOOKUP(MYRANKS_H[[#This Row],[POS]],ReplacementLevel_H[],COLUMN(ReplacementLevel_H[HR]),FALSE)</f>
        <v>0.72692307692307678</v>
      </c>
      <c r="S29" s="26">
        <f>MYRANKS_H[[#This Row],[RBI]]/24.6-VLOOKUP(MYRANKS_H[[#This Row],[POS]],ReplacementLevel_H[],COLUMN(ReplacementLevel_H[RBI]),FALSE)</f>
        <v>0.52097560975609758</v>
      </c>
      <c r="T29" s="26">
        <f>MYRANKS_H[[#This Row],[SB]]/9.4-VLOOKUP(MYRANKS_H[[#This Row],[POS]],ReplacementLevel_H[],COLUMN(ReplacementLevel_H[SB]),FALSE)</f>
        <v>-6.3404255319149172E-2</v>
      </c>
      <c r="U29" s="26">
        <f>((MYRANKS_H[[#This Row],[H]]+1768)/(MYRANKS_H[[#This Row],[AB]]+6617)-0.267)/0.0024-VLOOKUP(MYRANKS_H[[#This Row],[POS]],ReplacementLevel_H[],COLUMN(ReplacementLevel_H[AVG]),FALSE)</f>
        <v>0.35811216541565044</v>
      </c>
      <c r="V29" s="26">
        <f>MYRANKS_H[[#This Row],[RSGP]]+MYRANKS_H[[#This Row],[HRSGP]]+MYRANKS_H[[#This Row],[RBISGP]]+MYRANKS_H[[#This Row],[SBSGP]]+MYRANKS_H[[#This Row],[AVGSGP]]</f>
        <v>1.9368342390520983</v>
      </c>
    </row>
    <row r="30" spans="1:22" ht="15" customHeight="1" x14ac:dyDescent="0.25">
      <c r="A30" s="7" t="s">
        <v>1739</v>
      </c>
      <c r="B30" s="8" t="str">
        <f>VLOOKUP(MYRANKS_H[[#This Row],[PLAYERID]],PLAYERIDMAP[],COLUMN(PLAYERIDMAP[LASTNAME]),FALSE)</f>
        <v>Aoki</v>
      </c>
      <c r="C30" s="11" t="str">
        <f>VLOOKUP(MYRANKS_H[[#This Row],[PLAYERID]],PLAYERIDMAP[],COLUMN(PLAYERIDMAP[FIRSTNAME]),FALSE)</f>
        <v xml:space="preserve">Norichika </v>
      </c>
      <c r="D30" s="11" t="str">
        <f>VLOOKUP(MYRANKS_H[[#This Row],[PLAYERID]],PLAYERIDMAP[],COLUMN(PLAYERIDMAP[TEAM]),FALSE)</f>
        <v>MIL</v>
      </c>
      <c r="E30" s="11" t="str">
        <f>VLOOKUP(MYRANKS_H[[#This Row],[PLAYERID]],PLAYERIDMAP[],COLUMN(PLAYERIDMAP[POS]),FALSE)</f>
        <v>OF</v>
      </c>
      <c r="F30" s="11">
        <f>VLOOKUP(MYRANKS_H[[#This Row],[PLAYERID]],PLAYERIDMAP[],COLUMN(PLAYERIDMAP[IDFANGRAPHS]),FALSE)</f>
        <v>13075</v>
      </c>
      <c r="G30" s="12">
        <f>IFERROR(VLOOKUP(MYRANKS_H[[#This Row],[IDFANGRAPHS]],STEAMER_H[],COLUMN(STEAMER_H[PA]),FALSE),0)</f>
        <v>535</v>
      </c>
      <c r="H30" s="12">
        <f>IFERROR(VLOOKUP(MYRANKS_H[[#This Row],[IDFANGRAPHS]],STEAMER_H[],COLUMN(STEAMER_H[AB]),FALSE),0)</f>
        <v>479</v>
      </c>
      <c r="I30" s="12">
        <f>IFERROR(VLOOKUP(MYRANKS_H[[#This Row],[IDFANGRAPHS]],STEAMER_H[],COLUMN(STEAMER_H[H]),FALSE),0)</f>
        <v>142</v>
      </c>
      <c r="J30" s="12">
        <f>IFERROR(VLOOKUP(MYRANKS_H[[#This Row],[IDFANGRAPHS]],STEAMER_H[],COLUMN(STEAMER_H[HR]),FALSE),0)</f>
        <v>6</v>
      </c>
      <c r="K30" s="12">
        <f>IFERROR(VLOOKUP(MYRANKS_H[[#This Row],[IDFANGRAPHS]],STEAMER_H[],COLUMN(STEAMER_H[R]),FALSE),0)</f>
        <v>69</v>
      </c>
      <c r="L30" s="12">
        <f>IFERROR(VLOOKUP(MYRANKS_H[[#This Row],[IDFANGRAPHS]],STEAMER_H[],COLUMN(STEAMER_H[RBI]),FALSE),0)</f>
        <v>46</v>
      </c>
      <c r="M30" s="12">
        <f>IFERROR(VLOOKUP(MYRANKS_H[[#This Row],[IDFANGRAPHS]],STEAMER_H[],COLUMN(STEAMER_H[BB]),FALSE),0)</f>
        <v>41</v>
      </c>
      <c r="N30" s="12">
        <f>IFERROR(VLOOKUP(MYRANKS_H[[#This Row],[IDFANGRAPHS]],STEAMER_H[],COLUMN(STEAMER_H[SO]),FALSE),0)</f>
        <v>47</v>
      </c>
      <c r="O30" s="12">
        <f>IFERROR(VLOOKUP(MYRANKS_H[[#This Row],[IDFANGRAPHS]],STEAMER_H[],COLUMN(STEAMER_H[SB]),FALSE),0)</f>
        <v>18</v>
      </c>
      <c r="P30" s="14">
        <f>IFERROR(MYRANKS_H[[#This Row],[H]]/MYRANKS_H[[#This Row],[AB]],0)</f>
        <v>0.29645093945720252</v>
      </c>
      <c r="Q30" s="26">
        <f>MYRANKS_H[[#This Row],[R]]/24.6-VLOOKUP(MYRANKS_H[[#This Row],[POS]],ReplacementLevel_H[],COLUMN(ReplacementLevel_H[R]),FALSE)</f>
        <v>0.43487804878048752</v>
      </c>
      <c r="R30" s="26">
        <f>MYRANKS_H[[#This Row],[HR]]/10.4-VLOOKUP(MYRANKS_H[[#This Row],[POS]],ReplacementLevel_H[],COLUMN(ReplacementLevel_H[HR]),FALSE)</f>
        <v>-0.52307692307692322</v>
      </c>
      <c r="S30" s="26">
        <f>MYRANKS_H[[#This Row],[RBI]]/24.6-VLOOKUP(MYRANKS_H[[#This Row],[POS]],ReplacementLevel_H[],COLUMN(ReplacementLevel_H[RBI]),FALSE)</f>
        <v>-0.17008130081300821</v>
      </c>
      <c r="T30" s="26">
        <f>MYRANKS_H[[#This Row],[SB]]/9.4-VLOOKUP(MYRANKS_H[[#This Row],[POS]],ReplacementLevel_H[],COLUMN(ReplacementLevel_H[SB]),FALSE)</f>
        <v>0.57489361702127639</v>
      </c>
      <c r="U30" s="26">
        <f>((MYRANKS_H[[#This Row],[H]]+1768)/(MYRANKS_H[[#This Row],[AB]]+6617)-0.267)/0.0024-VLOOKUP(MYRANKS_H[[#This Row],[POS]],ReplacementLevel_H[],COLUMN(ReplacementLevel_H[AVG]),FALSE)</f>
        <v>0.98238632093196665</v>
      </c>
      <c r="V30" s="26">
        <f>MYRANKS_H[[#This Row],[RSGP]]+MYRANKS_H[[#This Row],[HRSGP]]+MYRANKS_H[[#This Row],[RBISGP]]+MYRANKS_H[[#This Row],[SBSGP]]+MYRANKS_H[[#This Row],[AVGSGP]]</f>
        <v>1.298999762843799</v>
      </c>
    </row>
    <row r="31" spans="1:22" x14ac:dyDescent="0.25">
      <c r="A31" s="8" t="s">
        <v>4841</v>
      </c>
      <c r="B31" s="15" t="str">
        <f>VLOOKUP(MYRANKS_H[[#This Row],[PLAYERID]],PLAYERIDMAP[],COLUMN(PLAYERIDMAP[LASTNAME]),FALSE)</f>
        <v>Rosario</v>
      </c>
      <c r="C31" s="12" t="str">
        <f>VLOOKUP(MYRANKS_H[[#This Row],[PLAYERID]],PLAYERIDMAP[],COLUMN(PLAYERIDMAP[FIRSTNAME]),FALSE)</f>
        <v xml:space="preserve">Wilin </v>
      </c>
      <c r="D31" s="12" t="str">
        <f>VLOOKUP(MYRANKS_H[[#This Row],[PLAYERID]],PLAYERIDMAP[],COLUMN(PLAYERIDMAP[TEAM]),FALSE)</f>
        <v>COL</v>
      </c>
      <c r="E31" s="12" t="str">
        <f>VLOOKUP(MYRANKS_H[[#This Row],[PLAYERID]],PLAYERIDMAP[],COLUMN(PLAYERIDMAP[POS]),FALSE)</f>
        <v>C</v>
      </c>
      <c r="F31" s="12">
        <f>VLOOKUP(MYRANKS_H[[#This Row],[PLAYERID]],PLAYERIDMAP[],COLUMN(PLAYERIDMAP[IDFANGRAPHS]),FALSE)</f>
        <v>8002</v>
      </c>
      <c r="G31" s="12">
        <f>IFERROR(VLOOKUP(MYRANKS_H[[#This Row],[IDFANGRAPHS]],STEAMER_H[],COLUMN(STEAMER_H[PA]),FALSE),0)</f>
        <v>423</v>
      </c>
      <c r="H31" s="12">
        <f>IFERROR(VLOOKUP(MYRANKS_H[[#This Row],[IDFANGRAPHS]],STEAMER_H[],COLUMN(STEAMER_H[AB]),FALSE),0)</f>
        <v>396</v>
      </c>
      <c r="I31" s="12">
        <f>IFERROR(VLOOKUP(MYRANKS_H[[#This Row],[IDFANGRAPHS]],STEAMER_H[],COLUMN(STEAMER_H[H]),FALSE),0)</f>
        <v>111</v>
      </c>
      <c r="J31" s="12">
        <f>IFERROR(VLOOKUP(MYRANKS_H[[#This Row],[IDFANGRAPHS]],STEAMER_H[],COLUMN(STEAMER_H[HR]),FALSE),0)</f>
        <v>22</v>
      </c>
      <c r="K31" s="12">
        <f>IFERROR(VLOOKUP(MYRANKS_H[[#This Row],[IDFANGRAPHS]],STEAMER_H[],COLUMN(STEAMER_H[R]),FALSE),0)</f>
        <v>53</v>
      </c>
      <c r="L31" s="12">
        <f>IFERROR(VLOOKUP(MYRANKS_H[[#This Row],[IDFANGRAPHS]],STEAMER_H[],COLUMN(STEAMER_H[RBI]),FALSE),0)</f>
        <v>66</v>
      </c>
      <c r="M31" s="12">
        <f>IFERROR(VLOOKUP(MYRANKS_H[[#This Row],[IDFANGRAPHS]],STEAMER_H[],COLUMN(STEAMER_H[BB]),FALSE),0)</f>
        <v>20</v>
      </c>
      <c r="N31" s="12">
        <f>IFERROR(VLOOKUP(MYRANKS_H[[#This Row],[IDFANGRAPHS]],STEAMER_H[],COLUMN(STEAMER_H[SO]),FALSE),0)</f>
        <v>85</v>
      </c>
      <c r="O31" s="12">
        <f>IFERROR(VLOOKUP(MYRANKS_H[[#This Row],[IDFANGRAPHS]],STEAMER_H[],COLUMN(STEAMER_H[SB]),FALSE),0)</f>
        <v>3</v>
      </c>
      <c r="P31" s="14">
        <f>IFERROR(MYRANKS_H[[#This Row],[H]]/MYRANKS_H[[#This Row],[AB]],0)</f>
        <v>0.28030303030303028</v>
      </c>
      <c r="Q31" s="26">
        <f>MYRANKS_H[[#This Row],[R]]/24.6-VLOOKUP(MYRANKS_H[[#This Row],[POS]],ReplacementLevel_H[],COLUMN(ReplacementLevel_H[R]),FALSE)</f>
        <v>0.76447154471544709</v>
      </c>
      <c r="R31" s="26">
        <f>MYRANKS_H[[#This Row],[HR]]/10.4-VLOOKUP(MYRANKS_H[[#This Row],[POS]],ReplacementLevel_H[],COLUMN(ReplacementLevel_H[HR]),FALSE)</f>
        <v>1.2453846153846153</v>
      </c>
      <c r="S31" s="26">
        <f>MYRANKS_H[[#This Row],[RBI]]/24.6-VLOOKUP(MYRANKS_H[[#This Row],[POS]],ReplacementLevel_H[],COLUMN(ReplacementLevel_H[RBI]),FALSE)</f>
        <v>1.2729268292682925</v>
      </c>
      <c r="T31" s="26">
        <f>MYRANKS_H[[#This Row],[SB]]/9.4-VLOOKUP(MYRANKS_H[[#This Row],[POS]],ReplacementLevel_H[],COLUMN(ReplacementLevel_H[SB]),FALSE)</f>
        <v>0.18914893617021272</v>
      </c>
      <c r="U31" s="26">
        <f>((MYRANKS_H[[#This Row],[H]]+1768)/(MYRANKS_H[[#This Row],[AB]]+6617)-0.267)/0.0024-VLOOKUP(MYRANKS_H[[#This Row],[POS]],ReplacementLevel_H[],COLUMN(ReplacementLevel_H[AVG]),FALSE)</f>
        <v>0.73791054707922044</v>
      </c>
      <c r="V31" s="26">
        <f>MYRANKS_H[[#This Row],[RSGP]]+MYRANKS_H[[#This Row],[HRSGP]]+MYRANKS_H[[#This Row],[RBISGP]]+MYRANKS_H[[#This Row],[SBSGP]]+MYRANKS_H[[#This Row],[AVGSGP]]</f>
        <v>4.2098424726177877</v>
      </c>
    </row>
    <row r="32" spans="1:22" ht="15" customHeight="1" x14ac:dyDescent="0.25">
      <c r="A32" s="7" t="s">
        <v>1873</v>
      </c>
      <c r="B32" s="8" t="str">
        <f>VLOOKUP(MYRANKS_H[[#This Row],[PLAYERID]],PLAYERIDMAP[],COLUMN(PLAYERIDMAP[LASTNAME]),FALSE)</f>
        <v>Bautista</v>
      </c>
      <c r="C32" s="11" t="str">
        <f>VLOOKUP(MYRANKS_H[[#This Row],[PLAYERID]],PLAYERIDMAP[],COLUMN(PLAYERIDMAP[FIRSTNAME]),FALSE)</f>
        <v xml:space="preserve">Jose </v>
      </c>
      <c r="D32" s="11" t="str">
        <f>VLOOKUP(MYRANKS_H[[#This Row],[PLAYERID]],PLAYERIDMAP[],COLUMN(PLAYERIDMAP[TEAM]),FALSE)</f>
        <v>TOR</v>
      </c>
      <c r="E32" s="11" t="str">
        <f>VLOOKUP(MYRANKS_H[[#This Row],[PLAYERID]],PLAYERIDMAP[],COLUMN(PLAYERIDMAP[POS]),FALSE)</f>
        <v>OF</v>
      </c>
      <c r="F32" s="11">
        <f>VLOOKUP(MYRANKS_H[[#This Row],[PLAYERID]],PLAYERIDMAP[],COLUMN(PLAYERIDMAP[IDFANGRAPHS]),FALSE)</f>
        <v>1887</v>
      </c>
      <c r="G32" s="12">
        <f>IFERROR(VLOOKUP(MYRANKS_H[[#This Row],[IDFANGRAPHS]],STEAMER_H[],COLUMN(STEAMER_H[PA]),FALSE),0)</f>
        <v>495</v>
      </c>
      <c r="H32" s="12">
        <f>IFERROR(VLOOKUP(MYRANKS_H[[#This Row],[IDFANGRAPHS]],STEAMER_H[],COLUMN(STEAMER_H[AB]),FALSE),0)</f>
        <v>409</v>
      </c>
      <c r="I32" s="12">
        <f>IFERROR(VLOOKUP(MYRANKS_H[[#This Row],[IDFANGRAPHS]],STEAMER_H[],COLUMN(STEAMER_H[H]),FALSE),0)</f>
        <v>107</v>
      </c>
      <c r="J32" s="12">
        <f>IFERROR(VLOOKUP(MYRANKS_H[[#This Row],[IDFANGRAPHS]],STEAMER_H[],COLUMN(STEAMER_H[HR]),FALSE),0)</f>
        <v>28</v>
      </c>
      <c r="K32" s="12">
        <f>IFERROR(VLOOKUP(MYRANKS_H[[#This Row],[IDFANGRAPHS]],STEAMER_H[],COLUMN(STEAMER_H[R]),FALSE),0)</f>
        <v>75</v>
      </c>
      <c r="L32" s="12">
        <f>IFERROR(VLOOKUP(MYRANKS_H[[#This Row],[IDFANGRAPHS]],STEAMER_H[],COLUMN(STEAMER_H[RBI]),FALSE),0)</f>
        <v>75</v>
      </c>
      <c r="M32" s="12">
        <f>IFERROR(VLOOKUP(MYRANKS_H[[#This Row],[IDFANGRAPHS]],STEAMER_H[],COLUMN(STEAMER_H[BB]),FALSE),0)</f>
        <v>77</v>
      </c>
      <c r="N32" s="12">
        <f>IFERROR(VLOOKUP(MYRANKS_H[[#This Row],[IDFANGRAPHS]],STEAMER_H[],COLUMN(STEAMER_H[SO]),FALSE),0)</f>
        <v>82</v>
      </c>
      <c r="O32" s="12">
        <f>IFERROR(VLOOKUP(MYRANKS_H[[#This Row],[IDFANGRAPHS]],STEAMER_H[],COLUMN(STEAMER_H[SB]),FALSE),0)</f>
        <v>5</v>
      </c>
      <c r="P32" s="14">
        <f>IFERROR(MYRANKS_H[[#This Row],[H]]/MYRANKS_H[[#This Row],[AB]],0)</f>
        <v>0.26161369193154033</v>
      </c>
      <c r="Q32" s="26">
        <f>MYRANKS_H[[#This Row],[R]]/24.6-VLOOKUP(MYRANKS_H[[#This Row],[POS]],ReplacementLevel_H[],COLUMN(ReplacementLevel_H[R]),FALSE)</f>
        <v>0.67878048780487799</v>
      </c>
      <c r="R32" s="26">
        <f>MYRANKS_H[[#This Row],[HR]]/10.4-VLOOKUP(MYRANKS_H[[#This Row],[POS]],ReplacementLevel_H[],COLUMN(ReplacementLevel_H[HR]),FALSE)</f>
        <v>1.592307692307692</v>
      </c>
      <c r="S32" s="26">
        <f>MYRANKS_H[[#This Row],[RBI]]/24.6-VLOOKUP(MYRANKS_H[[#This Row],[POS]],ReplacementLevel_H[],COLUMN(ReplacementLevel_H[RBI]),FALSE)</f>
        <v>1.0087804878048781</v>
      </c>
      <c r="T32" s="26">
        <f>MYRANKS_H[[#This Row],[SB]]/9.4-VLOOKUP(MYRANKS_H[[#This Row],[POS]],ReplacementLevel_H[],COLUMN(ReplacementLevel_H[SB]),FALSE)</f>
        <v>-0.80808510638297881</v>
      </c>
      <c r="U32" s="26">
        <f>((MYRANKS_H[[#This Row],[H]]+1768)/(MYRANKS_H[[#This Row],[AB]]+6617)-0.267)/0.0024-VLOOKUP(MYRANKS_H[[#This Row],[POS]],ReplacementLevel_H[],COLUMN(ReplacementLevel_H[AVG]),FALSE)</f>
        <v>2.4136066040411186E-2</v>
      </c>
      <c r="V32" s="26">
        <f>MYRANKS_H[[#This Row],[RSGP]]+MYRANKS_H[[#This Row],[HRSGP]]+MYRANKS_H[[#This Row],[RBISGP]]+MYRANKS_H[[#This Row],[SBSGP]]+MYRANKS_H[[#This Row],[AVGSGP]]</f>
        <v>2.4959196275748803</v>
      </c>
    </row>
    <row r="33" spans="1:22" ht="15" customHeight="1" x14ac:dyDescent="0.25">
      <c r="A33" s="7" t="s">
        <v>3296</v>
      </c>
      <c r="B33" s="8" t="str">
        <f>VLOOKUP(MYRANKS_H[[#This Row],[PLAYERID]],PLAYERIDMAP[],COLUMN(PLAYERIDMAP[LASTNAME]),FALSE)</f>
        <v>Hill</v>
      </c>
      <c r="C33" s="11" t="str">
        <f>VLOOKUP(MYRANKS_H[[#This Row],[PLAYERID]],PLAYERIDMAP[],COLUMN(PLAYERIDMAP[FIRSTNAME]),FALSE)</f>
        <v xml:space="preserve">Aaron </v>
      </c>
      <c r="D33" s="11" t="str">
        <f>VLOOKUP(MYRANKS_H[[#This Row],[PLAYERID]],PLAYERIDMAP[],COLUMN(PLAYERIDMAP[TEAM]),FALSE)</f>
        <v>ARI</v>
      </c>
      <c r="E33" s="11" t="str">
        <f>VLOOKUP(MYRANKS_H[[#This Row],[PLAYERID]],PLAYERIDMAP[],COLUMN(PLAYERIDMAP[POS]),FALSE)</f>
        <v>2B</v>
      </c>
      <c r="F33" s="11">
        <f>VLOOKUP(MYRANKS_H[[#This Row],[PLAYERID]],PLAYERIDMAP[],COLUMN(PLAYERIDMAP[IDFANGRAPHS]),FALSE)</f>
        <v>6104</v>
      </c>
      <c r="G33" s="12">
        <f>IFERROR(VLOOKUP(MYRANKS_H[[#This Row],[IDFANGRAPHS]],STEAMER_H[],COLUMN(STEAMER_H[PA]),FALSE),0)</f>
        <v>531</v>
      </c>
      <c r="H33" s="12">
        <f>IFERROR(VLOOKUP(MYRANKS_H[[#This Row],[IDFANGRAPHS]],STEAMER_H[],COLUMN(STEAMER_H[AB]),FALSE),0)</f>
        <v>481</v>
      </c>
      <c r="I33" s="12">
        <f>IFERROR(VLOOKUP(MYRANKS_H[[#This Row],[IDFANGRAPHS]],STEAMER_H[],COLUMN(STEAMER_H[H]),FALSE),0)</f>
        <v>128</v>
      </c>
      <c r="J33" s="12">
        <f>IFERROR(VLOOKUP(MYRANKS_H[[#This Row],[IDFANGRAPHS]],STEAMER_H[],COLUMN(STEAMER_H[HR]),FALSE),0)</f>
        <v>15</v>
      </c>
      <c r="K33" s="12">
        <f>IFERROR(VLOOKUP(MYRANKS_H[[#This Row],[IDFANGRAPHS]],STEAMER_H[],COLUMN(STEAMER_H[R]),FALSE),0)</f>
        <v>63</v>
      </c>
      <c r="L33" s="12">
        <f>IFERROR(VLOOKUP(MYRANKS_H[[#This Row],[IDFANGRAPHS]],STEAMER_H[],COLUMN(STEAMER_H[RBI]),FALSE),0)</f>
        <v>60</v>
      </c>
      <c r="M33" s="12">
        <f>IFERROR(VLOOKUP(MYRANKS_H[[#This Row],[IDFANGRAPHS]],STEAMER_H[],COLUMN(STEAMER_H[BB]),FALSE),0)</f>
        <v>38</v>
      </c>
      <c r="N33" s="12">
        <f>IFERROR(VLOOKUP(MYRANKS_H[[#This Row],[IDFANGRAPHS]],STEAMER_H[],COLUMN(STEAMER_H[SO]),FALSE),0)</f>
        <v>76</v>
      </c>
      <c r="O33" s="12">
        <f>IFERROR(VLOOKUP(MYRANKS_H[[#This Row],[IDFANGRAPHS]],STEAMER_H[],COLUMN(STEAMER_H[SB]),FALSE),0)</f>
        <v>6</v>
      </c>
      <c r="P33" s="14">
        <f>IFERROR(MYRANKS_H[[#This Row],[H]]/MYRANKS_H[[#This Row],[AB]],0)</f>
        <v>0.26611226611226613</v>
      </c>
      <c r="Q33" s="26">
        <f>MYRANKS_H[[#This Row],[R]]/24.6-VLOOKUP(MYRANKS_H[[#This Row],[POS]],ReplacementLevel_H[],COLUMN(ReplacementLevel_H[R]),FALSE)</f>
        <v>0.2909756097560976</v>
      </c>
      <c r="R33" s="26">
        <f>MYRANKS_H[[#This Row],[HR]]/10.4-VLOOKUP(MYRANKS_H[[#This Row],[POS]],ReplacementLevel_H[],COLUMN(ReplacementLevel_H[HR]),FALSE)</f>
        <v>0.50230769230769234</v>
      </c>
      <c r="S33" s="26">
        <f>MYRANKS_H[[#This Row],[RBI]]/24.6-VLOOKUP(MYRANKS_H[[#This Row],[POS]],ReplacementLevel_H[],COLUMN(ReplacementLevel_H[RBI]),FALSE)</f>
        <v>0.3390243902439023</v>
      </c>
      <c r="T33" s="26">
        <f>MYRANKS_H[[#This Row],[SB]]/9.4-VLOOKUP(MYRANKS_H[[#This Row],[POS]],ReplacementLevel_H[],COLUMN(ReplacementLevel_H[SB]),FALSE)</f>
        <v>1.8297872340425458E-2</v>
      </c>
      <c r="U33" s="26">
        <f>((MYRANKS_H[[#This Row],[H]]+1768)/(MYRANKS_H[[#This Row],[AB]]+6617)-0.267)/0.0024-VLOOKUP(MYRANKS_H[[#This Row],[POS]],ReplacementLevel_H[],COLUMN(ReplacementLevel_H[AVG]),FALSE)</f>
        <v>-0.11104254719639295</v>
      </c>
      <c r="V33" s="26">
        <f>MYRANKS_H[[#This Row],[RSGP]]+MYRANKS_H[[#This Row],[HRSGP]]+MYRANKS_H[[#This Row],[RBISGP]]+MYRANKS_H[[#This Row],[SBSGP]]+MYRANKS_H[[#This Row],[AVGSGP]]</f>
        <v>1.0395630174517247</v>
      </c>
    </row>
    <row r="34" spans="1:22" x14ac:dyDescent="0.25">
      <c r="A34" s="8" t="s">
        <v>4538</v>
      </c>
      <c r="B34" s="15" t="str">
        <f>VLOOKUP(MYRANKS_H[[#This Row],[PLAYERID]],PLAYERIDMAP[],COLUMN(PLAYERIDMAP[LASTNAME]),FALSE)</f>
        <v>Phillips</v>
      </c>
      <c r="C34" s="12" t="str">
        <f>VLOOKUP(MYRANKS_H[[#This Row],[PLAYERID]],PLAYERIDMAP[],COLUMN(PLAYERIDMAP[FIRSTNAME]),FALSE)</f>
        <v xml:space="preserve">Brandon </v>
      </c>
      <c r="D34" s="12" t="str">
        <f>VLOOKUP(MYRANKS_H[[#This Row],[PLAYERID]],PLAYERIDMAP[],COLUMN(PLAYERIDMAP[TEAM]),FALSE)</f>
        <v>CIN</v>
      </c>
      <c r="E34" s="12" t="str">
        <f>VLOOKUP(MYRANKS_H[[#This Row],[PLAYERID]],PLAYERIDMAP[],COLUMN(PLAYERIDMAP[POS]),FALSE)</f>
        <v>2B</v>
      </c>
      <c r="F34" s="12">
        <f>VLOOKUP(MYRANKS_H[[#This Row],[PLAYERID]],PLAYERIDMAP[],COLUMN(PLAYERIDMAP[IDFANGRAPHS]),FALSE)</f>
        <v>791</v>
      </c>
      <c r="G34" s="12">
        <f>IFERROR(VLOOKUP(MYRANKS_H[[#This Row],[IDFANGRAPHS]],STEAMER_H[],COLUMN(STEAMER_H[PA]),FALSE),0)</f>
        <v>518</v>
      </c>
      <c r="H34" s="12">
        <f>IFERROR(VLOOKUP(MYRANKS_H[[#This Row],[IDFANGRAPHS]],STEAMER_H[],COLUMN(STEAMER_H[AB]),FALSE),0)</f>
        <v>478</v>
      </c>
      <c r="I34" s="12">
        <f>IFERROR(VLOOKUP(MYRANKS_H[[#This Row],[IDFANGRAPHS]],STEAMER_H[],COLUMN(STEAMER_H[H]),FALSE),0)</f>
        <v>125</v>
      </c>
      <c r="J34" s="12">
        <f>IFERROR(VLOOKUP(MYRANKS_H[[#This Row],[IDFANGRAPHS]],STEAMER_H[],COLUMN(STEAMER_H[HR]),FALSE),0)</f>
        <v>13</v>
      </c>
      <c r="K34" s="12">
        <f>IFERROR(VLOOKUP(MYRANKS_H[[#This Row],[IDFANGRAPHS]],STEAMER_H[],COLUMN(STEAMER_H[R]),FALSE),0)</f>
        <v>54</v>
      </c>
      <c r="L34" s="12">
        <f>IFERROR(VLOOKUP(MYRANKS_H[[#This Row],[IDFANGRAPHS]],STEAMER_H[],COLUMN(STEAMER_H[RBI]),FALSE),0)</f>
        <v>56</v>
      </c>
      <c r="M34" s="12">
        <f>IFERROR(VLOOKUP(MYRANKS_H[[#This Row],[IDFANGRAPHS]],STEAMER_H[],COLUMN(STEAMER_H[BB]),FALSE),0)</f>
        <v>30</v>
      </c>
      <c r="N34" s="12">
        <f>IFERROR(VLOOKUP(MYRANKS_H[[#This Row],[IDFANGRAPHS]],STEAMER_H[],COLUMN(STEAMER_H[SO]),FALSE),0)</f>
        <v>80</v>
      </c>
      <c r="O34" s="12">
        <f>IFERROR(VLOOKUP(MYRANKS_H[[#This Row],[IDFANGRAPHS]],STEAMER_H[],COLUMN(STEAMER_H[SB]),FALSE),0)</f>
        <v>5</v>
      </c>
      <c r="P34" s="14">
        <f>IFERROR(MYRANKS_H[[#This Row],[H]]/MYRANKS_H[[#This Row],[AB]],0)</f>
        <v>0.2615062761506276</v>
      </c>
      <c r="Q34" s="26">
        <f>MYRANKS_H[[#This Row],[R]]/24.6-VLOOKUP(MYRANKS_H[[#This Row],[POS]],ReplacementLevel_H[],COLUMN(ReplacementLevel_H[R]),FALSE)</f>
        <v>-7.4878048780488093E-2</v>
      </c>
      <c r="R34" s="26">
        <f>MYRANKS_H[[#This Row],[HR]]/10.4-VLOOKUP(MYRANKS_H[[#This Row],[POS]],ReplacementLevel_H[],COLUMN(ReplacementLevel_H[HR]),FALSE)</f>
        <v>0.31000000000000005</v>
      </c>
      <c r="S34" s="26">
        <f>MYRANKS_H[[#This Row],[RBI]]/24.6-VLOOKUP(MYRANKS_H[[#This Row],[POS]],ReplacementLevel_H[],COLUMN(ReplacementLevel_H[RBI]),FALSE)</f>
        <v>0.17642276422764214</v>
      </c>
      <c r="T34" s="26">
        <f>MYRANKS_H[[#This Row],[SB]]/9.4-VLOOKUP(MYRANKS_H[[#This Row],[POS]],ReplacementLevel_H[],COLUMN(ReplacementLevel_H[SB]),FALSE)</f>
        <v>-8.8085106382978728E-2</v>
      </c>
      <c r="U34" s="26">
        <f>((MYRANKS_H[[#This Row],[H]]+1768)/(MYRANKS_H[[#This Row],[AB]]+6617)-0.267)/0.0024-VLOOKUP(MYRANKS_H[[#This Row],[POS]],ReplacementLevel_H[],COLUMN(ReplacementLevel_H[AVG]),FALSE)</f>
        <v>-0.2401620859760405</v>
      </c>
      <c r="V34" s="26">
        <f>MYRANKS_H[[#This Row],[RSGP]]+MYRANKS_H[[#This Row],[HRSGP]]+MYRANKS_H[[#This Row],[RBISGP]]+MYRANKS_H[[#This Row],[SBSGP]]+MYRANKS_H[[#This Row],[AVGSGP]]</f>
        <v>8.3297523088134873E-2</v>
      </c>
    </row>
    <row r="35" spans="1:22" ht="15" customHeight="1" x14ac:dyDescent="0.25">
      <c r="A35" s="7" t="s">
        <v>2285</v>
      </c>
      <c r="B35" s="8" t="str">
        <f>VLOOKUP(MYRANKS_H[[#This Row],[PLAYERID]],PLAYERIDMAP[],COLUMN(PLAYERIDMAP[LASTNAME]),FALSE)</f>
        <v>Castro</v>
      </c>
      <c r="C35" s="11" t="str">
        <f>VLOOKUP(MYRANKS_H[[#This Row],[PLAYERID]],PLAYERIDMAP[],COLUMN(PLAYERIDMAP[FIRSTNAME]),FALSE)</f>
        <v xml:space="preserve">Starlin </v>
      </c>
      <c r="D35" s="11" t="str">
        <f>VLOOKUP(MYRANKS_H[[#This Row],[PLAYERID]],PLAYERIDMAP[],COLUMN(PLAYERIDMAP[TEAM]),FALSE)</f>
        <v>CHC</v>
      </c>
      <c r="E35" s="11" t="str">
        <f>VLOOKUP(MYRANKS_H[[#This Row],[PLAYERID]],PLAYERIDMAP[],COLUMN(PLAYERIDMAP[POS]),FALSE)</f>
        <v>SS</v>
      </c>
      <c r="F35" s="11">
        <f>VLOOKUP(MYRANKS_H[[#This Row],[PLAYERID]],PLAYERIDMAP[],COLUMN(PLAYERIDMAP[IDFANGRAPHS]),FALSE)</f>
        <v>4579</v>
      </c>
      <c r="G35" s="12">
        <f>IFERROR(VLOOKUP(MYRANKS_H[[#This Row],[IDFANGRAPHS]],STEAMER_H[],COLUMN(STEAMER_H[PA]),FALSE),0)</f>
        <v>530</v>
      </c>
      <c r="H35" s="12">
        <f>IFERROR(VLOOKUP(MYRANKS_H[[#This Row],[IDFANGRAPHS]],STEAMER_H[],COLUMN(STEAMER_H[AB]),FALSE),0)</f>
        <v>490</v>
      </c>
      <c r="I35" s="12">
        <f>IFERROR(VLOOKUP(MYRANKS_H[[#This Row],[IDFANGRAPHS]],STEAMER_H[],COLUMN(STEAMER_H[H]),FALSE),0)</f>
        <v>135</v>
      </c>
      <c r="J35" s="12">
        <f>IFERROR(VLOOKUP(MYRANKS_H[[#This Row],[IDFANGRAPHS]],STEAMER_H[],COLUMN(STEAMER_H[HR]),FALSE),0)</f>
        <v>9</v>
      </c>
      <c r="K35" s="12">
        <f>IFERROR(VLOOKUP(MYRANKS_H[[#This Row],[IDFANGRAPHS]],STEAMER_H[],COLUMN(STEAMER_H[R]),FALSE),0)</f>
        <v>58</v>
      </c>
      <c r="L35" s="12">
        <f>IFERROR(VLOOKUP(MYRANKS_H[[#This Row],[IDFANGRAPHS]],STEAMER_H[],COLUMN(STEAMER_H[RBI]),FALSE),0)</f>
        <v>49</v>
      </c>
      <c r="M35" s="12">
        <f>IFERROR(VLOOKUP(MYRANKS_H[[#This Row],[IDFANGRAPHS]],STEAMER_H[],COLUMN(STEAMER_H[BB]),FALSE),0)</f>
        <v>29</v>
      </c>
      <c r="N35" s="12">
        <f>IFERROR(VLOOKUP(MYRANKS_H[[#This Row],[IDFANGRAPHS]],STEAMER_H[],COLUMN(STEAMER_H[SO]),FALSE),0)</f>
        <v>77</v>
      </c>
      <c r="O35" s="12">
        <f>IFERROR(VLOOKUP(MYRANKS_H[[#This Row],[IDFANGRAPHS]],STEAMER_H[],COLUMN(STEAMER_H[SB]),FALSE),0)</f>
        <v>11</v>
      </c>
      <c r="P35" s="14">
        <f>IFERROR(MYRANKS_H[[#This Row],[H]]/MYRANKS_H[[#This Row],[AB]],0)</f>
        <v>0.27551020408163263</v>
      </c>
      <c r="Q35" s="26">
        <f>MYRANKS_H[[#This Row],[R]]/24.6-VLOOKUP(MYRANKS_H[[#This Row],[POS]],ReplacementLevel_H[],COLUMN(ReplacementLevel_H[R]),FALSE)</f>
        <v>0.27772357723577201</v>
      </c>
      <c r="R35" s="26">
        <f>MYRANKS_H[[#This Row],[HR]]/10.4-VLOOKUP(MYRANKS_H[[#This Row],[POS]],ReplacementLevel_H[],COLUMN(ReplacementLevel_H[HR]),FALSE)</f>
        <v>-3.4615384615384714E-2</v>
      </c>
      <c r="S35" s="26">
        <f>MYRANKS_H[[#This Row],[RBI]]/24.6-VLOOKUP(MYRANKS_H[[#This Row],[POS]],ReplacementLevel_H[],COLUMN(ReplacementLevel_H[RBI]),FALSE)</f>
        <v>5.186991869918689E-2</v>
      </c>
      <c r="T35" s="26">
        <f>MYRANKS_H[[#This Row],[SB]]/9.4-VLOOKUP(MYRANKS_H[[#This Row],[POS]],ReplacementLevel_H[],COLUMN(ReplacementLevel_H[SB]),FALSE)</f>
        <v>-0.29978723404255314</v>
      </c>
      <c r="U35" s="26">
        <f>((MYRANKS_H[[#This Row],[H]]+1768)/(MYRANKS_H[[#This Row],[AB]]+6617)-0.267)/0.0024-VLOOKUP(MYRANKS_H[[#This Row],[POS]],ReplacementLevel_H[],COLUMN(ReplacementLevel_H[AVG]),FALSE)</f>
        <v>0.44840673514374479</v>
      </c>
      <c r="V35" s="26">
        <f>MYRANKS_H[[#This Row],[RSGP]]+MYRANKS_H[[#This Row],[HRSGP]]+MYRANKS_H[[#This Row],[RBISGP]]+MYRANKS_H[[#This Row],[SBSGP]]+MYRANKS_H[[#This Row],[AVGSGP]]</f>
        <v>0.44359761242076584</v>
      </c>
    </row>
    <row r="36" spans="1:22" ht="15" customHeight="1" x14ac:dyDescent="0.25">
      <c r="A36" s="7" t="s">
        <v>2099</v>
      </c>
      <c r="B36" s="8" t="str">
        <f>VLOOKUP(MYRANKS_H[[#This Row],[PLAYERID]],PLAYERIDMAP[],COLUMN(PLAYERIDMAP[LASTNAME]),FALSE)</f>
        <v>Bruce</v>
      </c>
      <c r="C36" s="11" t="str">
        <f>VLOOKUP(MYRANKS_H[[#This Row],[PLAYERID]],PLAYERIDMAP[],COLUMN(PLAYERIDMAP[FIRSTNAME]),FALSE)</f>
        <v xml:space="preserve">Jay </v>
      </c>
      <c r="D36" s="11" t="str">
        <f>VLOOKUP(MYRANKS_H[[#This Row],[PLAYERID]],PLAYERIDMAP[],COLUMN(PLAYERIDMAP[TEAM]),FALSE)</f>
        <v>CIN</v>
      </c>
      <c r="E36" s="11" t="str">
        <f>VLOOKUP(MYRANKS_H[[#This Row],[PLAYERID]],PLAYERIDMAP[],COLUMN(PLAYERIDMAP[POS]),FALSE)</f>
        <v>OF</v>
      </c>
      <c r="F36" s="11">
        <f>VLOOKUP(MYRANKS_H[[#This Row],[PLAYERID]],PLAYERIDMAP[],COLUMN(PLAYERIDMAP[IDFANGRAPHS]),FALSE)</f>
        <v>9892</v>
      </c>
      <c r="G36" s="12">
        <f>IFERROR(VLOOKUP(MYRANKS_H[[#This Row],[IDFANGRAPHS]],STEAMER_H[],COLUMN(STEAMER_H[PA]),FALSE),0)</f>
        <v>470</v>
      </c>
      <c r="H36" s="12">
        <f>IFERROR(VLOOKUP(MYRANKS_H[[#This Row],[IDFANGRAPHS]],STEAMER_H[],COLUMN(STEAMER_H[AB]),FALSE),0)</f>
        <v>413</v>
      </c>
      <c r="I36" s="12">
        <f>IFERROR(VLOOKUP(MYRANKS_H[[#This Row],[IDFANGRAPHS]],STEAMER_H[],COLUMN(STEAMER_H[H]),FALSE),0)</f>
        <v>104</v>
      </c>
      <c r="J36" s="12">
        <f>IFERROR(VLOOKUP(MYRANKS_H[[#This Row],[IDFANGRAPHS]],STEAMER_H[],COLUMN(STEAMER_H[HR]),FALSE),0)</f>
        <v>23</v>
      </c>
      <c r="K36" s="12">
        <f>IFERROR(VLOOKUP(MYRANKS_H[[#This Row],[IDFANGRAPHS]],STEAMER_H[],COLUMN(STEAMER_H[R]),FALSE),0)</f>
        <v>58</v>
      </c>
      <c r="L36" s="12">
        <f>IFERROR(VLOOKUP(MYRANKS_H[[#This Row],[IDFANGRAPHS]],STEAMER_H[],COLUMN(STEAMER_H[RBI]),FALSE),0)</f>
        <v>66</v>
      </c>
      <c r="M36" s="12">
        <f>IFERROR(VLOOKUP(MYRANKS_H[[#This Row],[IDFANGRAPHS]],STEAMER_H[],COLUMN(STEAMER_H[BB]),FALSE),0)</f>
        <v>50</v>
      </c>
      <c r="N36" s="12">
        <f>IFERROR(VLOOKUP(MYRANKS_H[[#This Row],[IDFANGRAPHS]],STEAMER_H[],COLUMN(STEAMER_H[SO]),FALSE),0)</f>
        <v>115</v>
      </c>
      <c r="O36" s="12">
        <f>IFERROR(VLOOKUP(MYRANKS_H[[#This Row],[IDFANGRAPHS]],STEAMER_H[],COLUMN(STEAMER_H[SB]),FALSE),0)</f>
        <v>6</v>
      </c>
      <c r="P36" s="14">
        <f>IFERROR(MYRANKS_H[[#This Row],[H]]/MYRANKS_H[[#This Row],[AB]],0)</f>
        <v>0.25181598062953997</v>
      </c>
      <c r="Q36" s="26">
        <f>MYRANKS_H[[#This Row],[R]]/24.6-VLOOKUP(MYRANKS_H[[#This Row],[POS]],ReplacementLevel_H[],COLUMN(ReplacementLevel_H[R]),FALSE)</f>
        <v>-1.2276422764228023E-2</v>
      </c>
      <c r="R36" s="26">
        <f>MYRANKS_H[[#This Row],[HR]]/10.4-VLOOKUP(MYRANKS_H[[#This Row],[POS]],ReplacementLevel_H[],COLUMN(ReplacementLevel_H[HR]),FALSE)</f>
        <v>1.1115384615384616</v>
      </c>
      <c r="S36" s="26">
        <f>MYRANKS_H[[#This Row],[RBI]]/24.6-VLOOKUP(MYRANKS_H[[#This Row],[POS]],ReplacementLevel_H[],COLUMN(ReplacementLevel_H[RBI]),FALSE)</f>
        <v>0.64292682926829237</v>
      </c>
      <c r="T36" s="26">
        <f>MYRANKS_H[[#This Row],[SB]]/9.4-VLOOKUP(MYRANKS_H[[#This Row],[POS]],ReplacementLevel_H[],COLUMN(ReplacementLevel_H[SB]),FALSE)</f>
        <v>-0.70170212765957463</v>
      </c>
      <c r="U36" s="26">
        <f>((MYRANKS_H[[#This Row],[H]]+1768)/(MYRANKS_H[[#This Row],[AB]]+6617)-0.267)/0.0024-VLOOKUP(MYRANKS_H[[#This Row],[POS]],ReplacementLevel_H[],COLUMN(ReplacementLevel_H[AVG]),FALSE)</f>
        <v>-0.21694167852062357</v>
      </c>
      <c r="V36" s="26">
        <f>MYRANKS_H[[#This Row],[RSGP]]+MYRANKS_H[[#This Row],[HRSGP]]+MYRANKS_H[[#This Row],[RBISGP]]+MYRANKS_H[[#This Row],[SBSGP]]+MYRANKS_H[[#This Row],[AVGSGP]]</f>
        <v>0.8235450618623279</v>
      </c>
    </row>
    <row r="37" spans="1:22" ht="15" customHeight="1" x14ac:dyDescent="0.25">
      <c r="A37" s="8" t="s">
        <v>5289</v>
      </c>
      <c r="B37" s="15" t="str">
        <f>VLOOKUP(MYRANKS_H[[#This Row],[PLAYERID]],PLAYERIDMAP[],COLUMN(PLAYERIDMAP[LASTNAME]),FALSE)</f>
        <v>Upton</v>
      </c>
      <c r="C37" s="12" t="str">
        <f>VLOOKUP(MYRANKS_H[[#This Row],[PLAYERID]],PLAYERIDMAP[],COLUMN(PLAYERIDMAP[FIRSTNAME]),FALSE)</f>
        <v xml:space="preserve">B.J. </v>
      </c>
      <c r="D37" s="12" t="str">
        <f>VLOOKUP(MYRANKS_H[[#This Row],[PLAYERID]],PLAYERIDMAP[],COLUMN(PLAYERIDMAP[TEAM]),FALSE)</f>
        <v>ATL</v>
      </c>
      <c r="E37" s="12" t="str">
        <f>VLOOKUP(MYRANKS_H[[#This Row],[PLAYERID]],PLAYERIDMAP[],COLUMN(PLAYERIDMAP[POS]),FALSE)</f>
        <v>OF</v>
      </c>
      <c r="F37" s="12">
        <f>VLOOKUP(MYRANKS_H[[#This Row],[PLAYERID]],PLAYERIDMAP[],COLUMN(PLAYERIDMAP[IDFANGRAPHS]),FALSE)</f>
        <v>5015</v>
      </c>
      <c r="G37" s="12">
        <f>IFERROR(VLOOKUP(MYRANKS_H[[#This Row],[IDFANGRAPHS]],STEAMER_H[],COLUMN(STEAMER_H[PA]),FALSE),0)</f>
        <v>405</v>
      </c>
      <c r="H37" s="12">
        <f>IFERROR(VLOOKUP(MYRANKS_H[[#This Row],[IDFANGRAPHS]],STEAMER_H[],COLUMN(STEAMER_H[AB]),FALSE),0)</f>
        <v>359</v>
      </c>
      <c r="I37" s="12">
        <f>IFERROR(VLOOKUP(MYRANKS_H[[#This Row],[IDFANGRAPHS]],STEAMER_H[],COLUMN(STEAMER_H[H]),FALSE),0)</f>
        <v>80</v>
      </c>
      <c r="J37" s="12">
        <f>IFERROR(VLOOKUP(MYRANKS_H[[#This Row],[IDFANGRAPHS]],STEAMER_H[],COLUMN(STEAMER_H[HR]),FALSE),0)</f>
        <v>11</v>
      </c>
      <c r="K37" s="12">
        <f>IFERROR(VLOOKUP(MYRANKS_H[[#This Row],[IDFANGRAPHS]],STEAMER_H[],COLUMN(STEAMER_H[R]),FALSE),0)</f>
        <v>43</v>
      </c>
      <c r="L37" s="12">
        <f>IFERROR(VLOOKUP(MYRANKS_H[[#This Row],[IDFANGRAPHS]],STEAMER_H[],COLUMN(STEAMER_H[RBI]),FALSE),0)</f>
        <v>40</v>
      </c>
      <c r="M37" s="12">
        <f>IFERROR(VLOOKUP(MYRANKS_H[[#This Row],[IDFANGRAPHS]],STEAMER_H[],COLUMN(STEAMER_H[BB]),FALSE),0)</f>
        <v>39</v>
      </c>
      <c r="N37" s="12">
        <f>IFERROR(VLOOKUP(MYRANKS_H[[#This Row],[IDFANGRAPHS]],STEAMER_H[],COLUMN(STEAMER_H[SO]),FALSE),0)</f>
        <v>118</v>
      </c>
      <c r="O37" s="12">
        <f>IFERROR(VLOOKUP(MYRANKS_H[[#This Row],[IDFANGRAPHS]],STEAMER_H[],COLUMN(STEAMER_H[SB]),FALSE),0)</f>
        <v>13</v>
      </c>
      <c r="P37" s="14">
        <f>IFERROR(MYRANKS_H[[#This Row],[H]]/MYRANKS_H[[#This Row],[AB]],0)</f>
        <v>0.22284122562674094</v>
      </c>
      <c r="Q37" s="26">
        <f>MYRANKS_H[[#This Row],[R]]/24.6-VLOOKUP(MYRANKS_H[[#This Row],[POS]],ReplacementLevel_H[],COLUMN(ReplacementLevel_H[R]),FALSE)</f>
        <v>-0.62203252032520351</v>
      </c>
      <c r="R37" s="26">
        <f>MYRANKS_H[[#This Row],[HR]]/10.4-VLOOKUP(MYRANKS_H[[#This Row],[POS]],ReplacementLevel_H[],COLUMN(ReplacementLevel_H[HR]),FALSE)</f>
        <v>-4.2307692307692379E-2</v>
      </c>
      <c r="S37" s="26">
        <f>MYRANKS_H[[#This Row],[RBI]]/24.6-VLOOKUP(MYRANKS_H[[#This Row],[POS]],ReplacementLevel_H[],COLUMN(ReplacementLevel_H[RBI]),FALSE)</f>
        <v>-0.41398373983739845</v>
      </c>
      <c r="T37" s="26">
        <f>MYRANKS_H[[#This Row],[SB]]/9.4-VLOOKUP(MYRANKS_H[[#This Row],[POS]],ReplacementLevel_H[],COLUMN(ReplacementLevel_H[SB]),FALSE)</f>
        <v>4.2978723404255126E-2</v>
      </c>
      <c r="U37" s="26">
        <f>((MYRANKS_H[[#This Row],[H]]+1768)/(MYRANKS_H[[#This Row],[AB]]+6617)-0.267)/0.0024-VLOOKUP(MYRANKS_H[[#This Row],[POS]],ReplacementLevel_H[],COLUMN(ReplacementLevel_H[AVG]),FALSE)</f>
        <v>-0.79155963302753185</v>
      </c>
      <c r="V37" s="26">
        <f>MYRANKS_H[[#This Row],[RSGP]]+MYRANKS_H[[#This Row],[HRSGP]]+MYRANKS_H[[#This Row],[RBISGP]]+MYRANKS_H[[#This Row],[SBSGP]]+MYRANKS_H[[#This Row],[AVGSGP]]</f>
        <v>-1.8269048620935711</v>
      </c>
    </row>
    <row r="38" spans="1:22" ht="15" customHeight="1" x14ac:dyDescent="0.25">
      <c r="A38" s="7" t="s">
        <v>3946</v>
      </c>
      <c r="B38" s="8" t="str">
        <f>VLOOKUP(MYRANKS_H[[#This Row],[PLAYERID]],PLAYERIDMAP[],COLUMN(PLAYERIDMAP[LASTNAME]),FALSE)</f>
        <v>Martinez</v>
      </c>
      <c r="C38" s="11" t="str">
        <f>VLOOKUP(MYRANKS_H[[#This Row],[PLAYERID]],PLAYERIDMAP[],COLUMN(PLAYERIDMAP[FIRSTNAME]),FALSE)</f>
        <v xml:space="preserve">Victor </v>
      </c>
      <c r="D38" s="11" t="str">
        <f>VLOOKUP(MYRANKS_H[[#This Row],[PLAYERID]],PLAYERIDMAP[],COLUMN(PLAYERIDMAP[TEAM]),FALSE)</f>
        <v>DET</v>
      </c>
      <c r="E38" s="11" t="str">
        <f>VLOOKUP(MYRANKS_H[[#This Row],[PLAYERID]],PLAYERIDMAP[],COLUMN(PLAYERIDMAP[POS]),FALSE)</f>
        <v>C</v>
      </c>
      <c r="F38" s="11">
        <f>VLOOKUP(MYRANKS_H[[#This Row],[PLAYERID]],PLAYERIDMAP[],COLUMN(PLAYERIDMAP[IDFANGRAPHS]),FALSE)</f>
        <v>393</v>
      </c>
      <c r="G38" s="12">
        <f>IFERROR(VLOOKUP(MYRANKS_H[[#This Row],[IDFANGRAPHS]],STEAMER_H[],COLUMN(STEAMER_H[PA]),FALSE),0)</f>
        <v>522</v>
      </c>
      <c r="H38" s="12">
        <f>IFERROR(VLOOKUP(MYRANKS_H[[#This Row],[IDFANGRAPHS]],STEAMER_H[],COLUMN(STEAMER_H[AB]),FALSE),0)</f>
        <v>473</v>
      </c>
      <c r="I38" s="12">
        <f>IFERROR(VLOOKUP(MYRANKS_H[[#This Row],[IDFANGRAPHS]],STEAMER_H[],COLUMN(STEAMER_H[H]),FALSE),0)</f>
        <v>138</v>
      </c>
      <c r="J38" s="12">
        <f>IFERROR(VLOOKUP(MYRANKS_H[[#This Row],[IDFANGRAPHS]],STEAMER_H[],COLUMN(STEAMER_H[HR]),FALSE),0)</f>
        <v>13</v>
      </c>
      <c r="K38" s="12">
        <f>IFERROR(VLOOKUP(MYRANKS_H[[#This Row],[IDFANGRAPHS]],STEAMER_H[],COLUMN(STEAMER_H[R]),FALSE),0)</f>
        <v>62</v>
      </c>
      <c r="L38" s="12">
        <f>IFERROR(VLOOKUP(MYRANKS_H[[#This Row],[IDFANGRAPHS]],STEAMER_H[],COLUMN(STEAMER_H[RBI]),FALSE),0)</f>
        <v>65</v>
      </c>
      <c r="M38" s="12">
        <f>IFERROR(VLOOKUP(MYRANKS_H[[#This Row],[IDFANGRAPHS]],STEAMER_H[],COLUMN(STEAMER_H[BB]),FALSE),0)</f>
        <v>40</v>
      </c>
      <c r="N38" s="12">
        <f>IFERROR(VLOOKUP(MYRANKS_H[[#This Row],[IDFANGRAPHS]],STEAMER_H[],COLUMN(STEAMER_H[SO]),FALSE),0)</f>
        <v>47</v>
      </c>
      <c r="O38" s="12">
        <f>IFERROR(VLOOKUP(MYRANKS_H[[#This Row],[IDFANGRAPHS]],STEAMER_H[],COLUMN(STEAMER_H[SB]),FALSE),0)</f>
        <v>3</v>
      </c>
      <c r="P38" s="14">
        <f>IFERROR(MYRANKS_H[[#This Row],[H]]/MYRANKS_H[[#This Row],[AB]],0)</f>
        <v>0.29175475687103591</v>
      </c>
      <c r="Q38" s="26">
        <f>MYRANKS_H[[#This Row],[R]]/24.6-VLOOKUP(MYRANKS_H[[#This Row],[POS]],ReplacementLevel_H[],COLUMN(ReplacementLevel_H[R]),FALSE)</f>
        <v>1.1303252032520323</v>
      </c>
      <c r="R38" s="26">
        <f>MYRANKS_H[[#This Row],[HR]]/10.4-VLOOKUP(MYRANKS_H[[#This Row],[POS]],ReplacementLevel_H[],COLUMN(ReplacementLevel_H[HR]),FALSE)</f>
        <v>0.38</v>
      </c>
      <c r="S38" s="26">
        <f>MYRANKS_H[[#This Row],[RBI]]/24.6-VLOOKUP(MYRANKS_H[[#This Row],[POS]],ReplacementLevel_H[],COLUMN(ReplacementLevel_H[RBI]),FALSE)</f>
        <v>1.2322764227642276</v>
      </c>
      <c r="T38" s="26">
        <f>MYRANKS_H[[#This Row],[SB]]/9.4-VLOOKUP(MYRANKS_H[[#This Row],[POS]],ReplacementLevel_H[],COLUMN(ReplacementLevel_H[SB]),FALSE)</f>
        <v>0.18914893617021272</v>
      </c>
      <c r="U38" s="26">
        <f>((MYRANKS_H[[#This Row],[H]]+1768)/(MYRANKS_H[[#This Row],[AB]]+6617)-0.267)/0.0024-VLOOKUP(MYRANKS_H[[#This Row],[POS]],ReplacementLevel_H[],COLUMN(ReplacementLevel_H[AVG]),FALSE)</f>
        <v>1.1122237893747016</v>
      </c>
      <c r="V38" s="26">
        <f>MYRANKS_H[[#This Row],[RSGP]]+MYRANKS_H[[#This Row],[HRSGP]]+MYRANKS_H[[#This Row],[RBISGP]]+MYRANKS_H[[#This Row],[SBSGP]]+MYRANKS_H[[#This Row],[AVGSGP]]</f>
        <v>4.0439743515611744</v>
      </c>
    </row>
    <row r="39" spans="1:22" ht="15" customHeight="1" x14ac:dyDescent="0.25">
      <c r="A39" s="8" t="s">
        <v>4935</v>
      </c>
      <c r="B39" s="15" t="str">
        <f>VLOOKUP(MYRANKS_H[[#This Row],[PLAYERID]],PLAYERIDMAP[],COLUMN(PLAYERIDMAP[LASTNAME]),FALSE)</f>
        <v>Santana</v>
      </c>
      <c r="C39" s="12" t="str">
        <f>VLOOKUP(MYRANKS_H[[#This Row],[PLAYERID]],PLAYERIDMAP[],COLUMN(PLAYERIDMAP[FIRSTNAME]),FALSE)</f>
        <v xml:space="preserve">Carlos </v>
      </c>
      <c r="D39" s="12" t="str">
        <f>VLOOKUP(MYRANKS_H[[#This Row],[PLAYERID]],PLAYERIDMAP[],COLUMN(PLAYERIDMAP[TEAM]),FALSE)</f>
        <v>CLE</v>
      </c>
      <c r="E39" s="12" t="str">
        <f>VLOOKUP(MYRANKS_H[[#This Row],[PLAYERID]],PLAYERIDMAP[],COLUMN(PLAYERIDMAP[POS]),FALSE)</f>
        <v>C</v>
      </c>
      <c r="F39" s="12">
        <f>VLOOKUP(MYRANKS_H[[#This Row],[PLAYERID]],PLAYERIDMAP[],COLUMN(PLAYERIDMAP[IDFANGRAPHS]),FALSE)</f>
        <v>2396</v>
      </c>
      <c r="G39" s="12">
        <f>IFERROR(VLOOKUP(MYRANKS_H[[#This Row],[IDFANGRAPHS]],STEAMER_H[],COLUMN(STEAMER_H[PA]),FALSE),0)</f>
        <v>524</v>
      </c>
      <c r="H39" s="12">
        <f>IFERROR(VLOOKUP(MYRANKS_H[[#This Row],[IDFANGRAPHS]],STEAMER_H[],COLUMN(STEAMER_H[AB]),FALSE),0)</f>
        <v>437</v>
      </c>
      <c r="I39" s="12">
        <f>IFERROR(VLOOKUP(MYRANKS_H[[#This Row],[IDFANGRAPHS]],STEAMER_H[],COLUMN(STEAMER_H[H]),FALSE),0)</f>
        <v>106</v>
      </c>
      <c r="J39" s="12">
        <f>IFERROR(VLOOKUP(MYRANKS_H[[#This Row],[IDFANGRAPHS]],STEAMER_H[],COLUMN(STEAMER_H[HR]),FALSE),0)</f>
        <v>16</v>
      </c>
      <c r="K39" s="12">
        <f>IFERROR(VLOOKUP(MYRANKS_H[[#This Row],[IDFANGRAPHS]],STEAMER_H[],COLUMN(STEAMER_H[R]),FALSE),0)</f>
        <v>63</v>
      </c>
      <c r="L39" s="12">
        <f>IFERROR(VLOOKUP(MYRANKS_H[[#This Row],[IDFANGRAPHS]],STEAMER_H[],COLUMN(STEAMER_H[RBI]),FALSE),0)</f>
        <v>61</v>
      </c>
      <c r="M39" s="12">
        <f>IFERROR(VLOOKUP(MYRANKS_H[[#This Row],[IDFANGRAPHS]],STEAMER_H[],COLUMN(STEAMER_H[BB]),FALSE),0)</f>
        <v>79</v>
      </c>
      <c r="N39" s="12">
        <f>IFERROR(VLOOKUP(MYRANKS_H[[#This Row],[IDFANGRAPHS]],STEAMER_H[],COLUMN(STEAMER_H[SO]),FALSE),0)</f>
        <v>92</v>
      </c>
      <c r="O39" s="12">
        <f>IFERROR(VLOOKUP(MYRANKS_H[[#This Row],[IDFANGRAPHS]],STEAMER_H[],COLUMN(STEAMER_H[SB]),FALSE),0)</f>
        <v>3</v>
      </c>
      <c r="P39" s="14">
        <f>IFERROR(MYRANKS_H[[#This Row],[H]]/MYRANKS_H[[#This Row],[AB]],0)</f>
        <v>0.24256292906178489</v>
      </c>
      <c r="Q39" s="26">
        <f>MYRANKS_H[[#This Row],[R]]/24.6-VLOOKUP(MYRANKS_H[[#This Row],[POS]],ReplacementLevel_H[],COLUMN(ReplacementLevel_H[R]),FALSE)</f>
        <v>1.1709756097560977</v>
      </c>
      <c r="R39" s="26">
        <f>MYRANKS_H[[#This Row],[HR]]/10.4-VLOOKUP(MYRANKS_H[[#This Row],[POS]],ReplacementLevel_H[],COLUMN(ReplacementLevel_H[HR]),FALSE)</f>
        <v>0.66846153846153833</v>
      </c>
      <c r="S39" s="26">
        <f>MYRANKS_H[[#This Row],[RBI]]/24.6-VLOOKUP(MYRANKS_H[[#This Row],[POS]],ReplacementLevel_H[],COLUMN(ReplacementLevel_H[RBI]),FALSE)</f>
        <v>1.0696747967479674</v>
      </c>
      <c r="T39" s="26">
        <f>MYRANKS_H[[#This Row],[SB]]/9.4-VLOOKUP(MYRANKS_H[[#This Row],[POS]],ReplacementLevel_H[],COLUMN(ReplacementLevel_H[SB]),FALSE)</f>
        <v>0.18914893617021272</v>
      </c>
      <c r="U39" s="26">
        <f>((MYRANKS_H[[#This Row],[H]]+1768)/(MYRANKS_H[[#This Row],[AB]]+6617)-0.267)/0.0024-VLOOKUP(MYRANKS_H[[#This Row],[POS]],ReplacementLevel_H[],COLUMN(ReplacementLevel_H[AVG]),FALSE)</f>
        <v>-0.20630375200832018</v>
      </c>
      <c r="V39" s="26">
        <f>MYRANKS_H[[#This Row],[RSGP]]+MYRANKS_H[[#This Row],[HRSGP]]+MYRANKS_H[[#This Row],[RBISGP]]+MYRANKS_H[[#This Row],[SBSGP]]+MYRANKS_H[[#This Row],[AVGSGP]]</f>
        <v>2.8919571291274964</v>
      </c>
    </row>
    <row r="40" spans="1:22" ht="15" customHeight="1" x14ac:dyDescent="0.25">
      <c r="A40" s="8" t="s">
        <v>4656</v>
      </c>
      <c r="B40" s="15" t="str">
        <f>VLOOKUP(MYRANKS_H[[#This Row],[PLAYERID]],PLAYERIDMAP[],COLUMN(PLAYERIDMAP[LASTNAME]),FALSE)</f>
        <v>Ramirez</v>
      </c>
      <c r="C40" s="12" t="str">
        <f>VLOOKUP(MYRANKS_H[[#This Row],[PLAYERID]],PLAYERIDMAP[],COLUMN(PLAYERIDMAP[FIRSTNAME]),FALSE)</f>
        <v xml:space="preserve">Hanley </v>
      </c>
      <c r="D40" s="12" t="str">
        <f>VLOOKUP(MYRANKS_H[[#This Row],[PLAYERID]],PLAYERIDMAP[],COLUMN(PLAYERIDMAP[TEAM]),FALSE)</f>
        <v>LAD</v>
      </c>
      <c r="E40" s="12" t="str">
        <f>VLOOKUP(MYRANKS_H[[#This Row],[PLAYERID]],PLAYERIDMAP[],COLUMN(PLAYERIDMAP[POS]),FALSE)</f>
        <v>SS</v>
      </c>
      <c r="F40" s="12">
        <f>VLOOKUP(MYRANKS_H[[#This Row],[PLAYERID]],PLAYERIDMAP[],COLUMN(PLAYERIDMAP[IDFANGRAPHS]),FALSE)</f>
        <v>8001</v>
      </c>
      <c r="G40" s="12">
        <f>IFERROR(VLOOKUP(MYRANKS_H[[#This Row],[IDFANGRAPHS]],STEAMER_H[],COLUMN(STEAMER_H[PA]),FALSE),0)</f>
        <v>508</v>
      </c>
      <c r="H40" s="12">
        <f>IFERROR(VLOOKUP(MYRANKS_H[[#This Row],[IDFANGRAPHS]],STEAMER_H[],COLUMN(STEAMER_H[AB]),FALSE),0)</f>
        <v>455</v>
      </c>
      <c r="I40" s="12">
        <f>IFERROR(VLOOKUP(MYRANKS_H[[#This Row],[IDFANGRAPHS]],STEAMER_H[],COLUMN(STEAMER_H[H]),FALSE),0)</f>
        <v>125</v>
      </c>
      <c r="J40" s="12">
        <f>IFERROR(VLOOKUP(MYRANKS_H[[#This Row],[IDFANGRAPHS]],STEAMER_H[],COLUMN(STEAMER_H[HR]),FALSE),0)</f>
        <v>18</v>
      </c>
      <c r="K40" s="12">
        <f>IFERROR(VLOOKUP(MYRANKS_H[[#This Row],[IDFANGRAPHS]],STEAMER_H[],COLUMN(STEAMER_H[R]),FALSE),0)</f>
        <v>62</v>
      </c>
      <c r="L40" s="12">
        <f>IFERROR(VLOOKUP(MYRANKS_H[[#This Row],[IDFANGRAPHS]],STEAMER_H[],COLUMN(STEAMER_H[RBI]),FALSE),0)</f>
        <v>66</v>
      </c>
      <c r="M40" s="12">
        <f>IFERROR(VLOOKUP(MYRANKS_H[[#This Row],[IDFANGRAPHS]],STEAMER_H[],COLUMN(STEAMER_H[BB]),FALSE),0)</f>
        <v>44</v>
      </c>
      <c r="N40" s="12">
        <f>IFERROR(VLOOKUP(MYRANKS_H[[#This Row],[IDFANGRAPHS]],STEAMER_H[],COLUMN(STEAMER_H[SO]),FALSE),0)</f>
        <v>89</v>
      </c>
      <c r="O40" s="12">
        <f>IFERROR(VLOOKUP(MYRANKS_H[[#This Row],[IDFANGRAPHS]],STEAMER_H[],COLUMN(STEAMER_H[SB]),FALSE),0)</f>
        <v>13</v>
      </c>
      <c r="P40" s="14">
        <f>IFERROR(MYRANKS_H[[#This Row],[H]]/MYRANKS_H[[#This Row],[AB]],0)</f>
        <v>0.27472527472527475</v>
      </c>
      <c r="Q40" s="26">
        <f>MYRANKS_H[[#This Row],[R]]/24.6-VLOOKUP(MYRANKS_H[[#This Row],[POS]],ReplacementLevel_H[],COLUMN(ReplacementLevel_H[R]),FALSE)</f>
        <v>0.44032520325203217</v>
      </c>
      <c r="R40" s="26">
        <f>MYRANKS_H[[#This Row],[HR]]/10.4-VLOOKUP(MYRANKS_H[[#This Row],[POS]],ReplacementLevel_H[],COLUMN(ReplacementLevel_H[HR]),FALSE)</f>
        <v>0.83076923076923059</v>
      </c>
      <c r="S40" s="26">
        <f>MYRANKS_H[[#This Row],[RBI]]/24.6-VLOOKUP(MYRANKS_H[[#This Row],[POS]],ReplacementLevel_H[],COLUMN(ReplacementLevel_H[RBI]),FALSE)</f>
        <v>0.74292682926829245</v>
      </c>
      <c r="T40" s="26">
        <f>MYRANKS_H[[#This Row],[SB]]/9.4-VLOOKUP(MYRANKS_H[[#This Row],[POS]],ReplacementLevel_H[],COLUMN(ReplacementLevel_H[SB]),FALSE)</f>
        <v>-8.7021276595744768E-2</v>
      </c>
      <c r="U40" s="26">
        <f>((MYRANKS_H[[#This Row],[H]]+1768)/(MYRANKS_H[[#This Row],[AB]]+6617)-0.267)/0.0024-VLOOKUP(MYRANKS_H[[#This Row],[POS]],ReplacementLevel_H[],COLUMN(ReplacementLevel_H[AVG]),FALSE)</f>
        <v>0.4113914027149228</v>
      </c>
      <c r="V40" s="26">
        <f>MYRANKS_H[[#This Row],[RSGP]]+MYRANKS_H[[#This Row],[HRSGP]]+MYRANKS_H[[#This Row],[RBISGP]]+MYRANKS_H[[#This Row],[SBSGP]]+MYRANKS_H[[#This Row],[AVGSGP]]</f>
        <v>2.3383913894087334</v>
      </c>
    </row>
    <row r="41" spans="1:22" x14ac:dyDescent="0.25">
      <c r="A41" s="7" t="s">
        <v>3326</v>
      </c>
      <c r="B41" s="8" t="str">
        <f>VLOOKUP(MYRANKS_H[[#This Row],[PLAYERID]],PLAYERIDMAP[],COLUMN(PLAYERIDMAP[LASTNAME]),FALSE)</f>
        <v>Holliday</v>
      </c>
      <c r="C41" s="11" t="str">
        <f>VLOOKUP(MYRANKS_H[[#This Row],[PLAYERID]],PLAYERIDMAP[],COLUMN(PLAYERIDMAP[FIRSTNAME]),FALSE)</f>
        <v xml:space="preserve">Matt </v>
      </c>
      <c r="D41" s="11" t="str">
        <f>VLOOKUP(MYRANKS_H[[#This Row],[PLAYERID]],PLAYERIDMAP[],COLUMN(PLAYERIDMAP[TEAM]),FALSE)</f>
        <v>STL</v>
      </c>
      <c r="E41" s="11" t="str">
        <f>VLOOKUP(MYRANKS_H[[#This Row],[PLAYERID]],PLAYERIDMAP[],COLUMN(PLAYERIDMAP[POS]),FALSE)</f>
        <v>OF</v>
      </c>
      <c r="F41" s="11">
        <f>VLOOKUP(MYRANKS_H[[#This Row],[PLAYERID]],PLAYERIDMAP[],COLUMN(PLAYERIDMAP[IDFANGRAPHS]),FALSE)</f>
        <v>1873</v>
      </c>
      <c r="G41" s="12">
        <f>IFERROR(VLOOKUP(MYRANKS_H[[#This Row],[IDFANGRAPHS]],STEAMER_H[],COLUMN(STEAMER_H[PA]),FALSE),0)</f>
        <v>515</v>
      </c>
      <c r="H41" s="12">
        <f>IFERROR(VLOOKUP(MYRANKS_H[[#This Row],[IDFANGRAPHS]],STEAMER_H[],COLUMN(STEAMER_H[AB]),FALSE),0)</f>
        <v>447</v>
      </c>
      <c r="I41" s="12">
        <f>IFERROR(VLOOKUP(MYRANKS_H[[#This Row],[IDFANGRAPHS]],STEAMER_H[],COLUMN(STEAMER_H[H]),FALSE),0)</f>
        <v>128</v>
      </c>
      <c r="J41" s="12">
        <f>IFERROR(VLOOKUP(MYRANKS_H[[#This Row],[IDFANGRAPHS]],STEAMER_H[],COLUMN(STEAMER_H[HR]),FALSE),0)</f>
        <v>18</v>
      </c>
      <c r="K41" s="12">
        <f>IFERROR(VLOOKUP(MYRANKS_H[[#This Row],[IDFANGRAPHS]],STEAMER_H[],COLUMN(STEAMER_H[R]),FALSE),0)</f>
        <v>65</v>
      </c>
      <c r="L41" s="12">
        <f>IFERROR(VLOOKUP(MYRANKS_H[[#This Row],[IDFANGRAPHS]],STEAMER_H[],COLUMN(STEAMER_H[RBI]),FALSE),0)</f>
        <v>67</v>
      </c>
      <c r="M41" s="12">
        <f>IFERROR(VLOOKUP(MYRANKS_H[[#This Row],[IDFANGRAPHS]],STEAMER_H[],COLUMN(STEAMER_H[BB]),FALSE),0)</f>
        <v>57</v>
      </c>
      <c r="N41" s="12">
        <f>IFERROR(VLOOKUP(MYRANKS_H[[#This Row],[IDFANGRAPHS]],STEAMER_H[],COLUMN(STEAMER_H[SO]),FALSE),0)</f>
        <v>86</v>
      </c>
      <c r="O41" s="12">
        <f>IFERROR(VLOOKUP(MYRANKS_H[[#This Row],[IDFANGRAPHS]],STEAMER_H[],COLUMN(STEAMER_H[SB]),FALSE),0)</f>
        <v>4</v>
      </c>
      <c r="P41" s="14">
        <f>IFERROR(MYRANKS_H[[#This Row],[H]]/MYRANKS_H[[#This Row],[AB]],0)</f>
        <v>0.28635346756152125</v>
      </c>
      <c r="Q41" s="26">
        <f>MYRANKS_H[[#This Row],[R]]/24.6-VLOOKUP(MYRANKS_H[[#This Row],[POS]],ReplacementLevel_H[],COLUMN(ReplacementLevel_H[R]),FALSE)</f>
        <v>0.27227642276422737</v>
      </c>
      <c r="R41" s="26">
        <f>MYRANKS_H[[#This Row],[HR]]/10.4-VLOOKUP(MYRANKS_H[[#This Row],[POS]],ReplacementLevel_H[],COLUMN(ReplacementLevel_H[HR]),FALSE)</f>
        <v>0.63076923076923053</v>
      </c>
      <c r="S41" s="26">
        <f>MYRANKS_H[[#This Row],[RBI]]/24.6-VLOOKUP(MYRANKS_H[[#This Row],[POS]],ReplacementLevel_H[],COLUMN(ReplacementLevel_H[RBI]),FALSE)</f>
        <v>0.68357723577235774</v>
      </c>
      <c r="T41" s="26">
        <f>MYRANKS_H[[#This Row],[SB]]/9.4-VLOOKUP(MYRANKS_H[[#This Row],[POS]],ReplacementLevel_H[],COLUMN(ReplacementLevel_H[SB]),FALSE)</f>
        <v>-0.91446808510638311</v>
      </c>
      <c r="U41" s="26">
        <f>((MYRANKS_H[[#This Row],[H]]+1768)/(MYRANKS_H[[#This Row],[AB]]+6617)-0.267)/0.0024-VLOOKUP(MYRANKS_H[[#This Row],[POS]],ReplacementLevel_H[],COLUMN(ReplacementLevel_H[AVG]),FALSE)</f>
        <v>0.66465458663647015</v>
      </c>
      <c r="V41" s="26">
        <f>MYRANKS_H[[#This Row],[RSGP]]+MYRANKS_H[[#This Row],[HRSGP]]+MYRANKS_H[[#This Row],[RBISGP]]+MYRANKS_H[[#This Row],[SBSGP]]+MYRANKS_H[[#This Row],[AVGSGP]]</f>
        <v>1.3368093908359027</v>
      </c>
    </row>
    <row r="42" spans="1:22" ht="15" customHeight="1" x14ac:dyDescent="0.25">
      <c r="A42" s="8" t="s">
        <v>5270</v>
      </c>
      <c r="B42" s="15" t="str">
        <f>VLOOKUP(MYRANKS_H[[#This Row],[PLAYERID]],PLAYERIDMAP[],COLUMN(PLAYERIDMAP[LASTNAME]),FALSE)</f>
        <v>Tulowitzki</v>
      </c>
      <c r="C42" s="12" t="str">
        <f>VLOOKUP(MYRANKS_H[[#This Row],[PLAYERID]],PLAYERIDMAP[],COLUMN(PLAYERIDMAP[FIRSTNAME]),FALSE)</f>
        <v xml:space="preserve">Troy </v>
      </c>
      <c r="D42" s="12" t="str">
        <f>VLOOKUP(MYRANKS_H[[#This Row],[PLAYERID]],PLAYERIDMAP[],COLUMN(PLAYERIDMAP[TEAM]),FALSE)</f>
        <v>COL</v>
      </c>
      <c r="E42" s="12" t="str">
        <f>VLOOKUP(MYRANKS_H[[#This Row],[PLAYERID]],PLAYERIDMAP[],COLUMN(PLAYERIDMAP[POS]),FALSE)</f>
        <v>SS</v>
      </c>
      <c r="F42" s="12">
        <f>VLOOKUP(MYRANKS_H[[#This Row],[PLAYERID]],PLAYERIDMAP[],COLUMN(PLAYERIDMAP[IDFANGRAPHS]),FALSE)</f>
        <v>3531</v>
      </c>
      <c r="G42" s="12">
        <f>IFERROR(VLOOKUP(MYRANKS_H[[#This Row],[IDFANGRAPHS]],STEAMER_H[],COLUMN(STEAMER_H[PA]),FALSE),0)</f>
        <v>507</v>
      </c>
      <c r="H42" s="12">
        <f>IFERROR(VLOOKUP(MYRANKS_H[[#This Row],[IDFANGRAPHS]],STEAMER_H[],COLUMN(STEAMER_H[AB]),FALSE),0)</f>
        <v>444</v>
      </c>
      <c r="I42" s="12">
        <f>IFERROR(VLOOKUP(MYRANKS_H[[#This Row],[IDFANGRAPHS]],STEAMER_H[],COLUMN(STEAMER_H[H]),FALSE),0)</f>
        <v>135</v>
      </c>
      <c r="J42" s="12">
        <f>IFERROR(VLOOKUP(MYRANKS_H[[#This Row],[IDFANGRAPHS]],STEAMER_H[],COLUMN(STEAMER_H[HR]),FALSE),0)</f>
        <v>24</v>
      </c>
      <c r="K42" s="12">
        <f>IFERROR(VLOOKUP(MYRANKS_H[[#This Row],[IDFANGRAPHS]],STEAMER_H[],COLUMN(STEAMER_H[R]),FALSE),0)</f>
        <v>72</v>
      </c>
      <c r="L42" s="12">
        <f>IFERROR(VLOOKUP(MYRANKS_H[[#This Row],[IDFANGRAPHS]],STEAMER_H[],COLUMN(STEAMER_H[RBI]),FALSE),0)</f>
        <v>80</v>
      </c>
      <c r="M42" s="12">
        <f>IFERROR(VLOOKUP(MYRANKS_H[[#This Row],[IDFANGRAPHS]],STEAMER_H[],COLUMN(STEAMER_H[BB]),FALSE),0)</f>
        <v>55</v>
      </c>
      <c r="N42" s="12">
        <f>IFERROR(VLOOKUP(MYRANKS_H[[#This Row],[IDFANGRAPHS]],STEAMER_H[],COLUMN(STEAMER_H[SO]),FALSE),0)</f>
        <v>75</v>
      </c>
      <c r="O42" s="12">
        <f>IFERROR(VLOOKUP(MYRANKS_H[[#This Row],[IDFANGRAPHS]],STEAMER_H[],COLUMN(STEAMER_H[SB]),FALSE),0)</f>
        <v>2</v>
      </c>
      <c r="P42" s="14">
        <f>IFERROR(MYRANKS_H[[#This Row],[H]]/MYRANKS_H[[#This Row],[AB]],0)</f>
        <v>0.30405405405405406</v>
      </c>
      <c r="Q42" s="26">
        <f>MYRANKS_H[[#This Row],[R]]/24.6-VLOOKUP(MYRANKS_H[[#This Row],[POS]],ReplacementLevel_H[],COLUMN(ReplacementLevel_H[R]),FALSE)</f>
        <v>0.84682926829268279</v>
      </c>
      <c r="R42" s="26">
        <f>MYRANKS_H[[#This Row],[HR]]/10.4-VLOOKUP(MYRANKS_H[[#This Row],[POS]],ReplacementLevel_H[],COLUMN(ReplacementLevel_H[HR]),FALSE)</f>
        <v>1.4076923076923076</v>
      </c>
      <c r="S42" s="26">
        <f>MYRANKS_H[[#This Row],[RBI]]/24.6-VLOOKUP(MYRANKS_H[[#This Row],[POS]],ReplacementLevel_H[],COLUMN(ReplacementLevel_H[RBI]),FALSE)</f>
        <v>1.3120325203252032</v>
      </c>
      <c r="T42" s="26">
        <f>MYRANKS_H[[#This Row],[SB]]/9.4-VLOOKUP(MYRANKS_H[[#This Row],[POS]],ReplacementLevel_H[],COLUMN(ReplacementLevel_H[SB]),FALSE)</f>
        <v>-1.2572340425531914</v>
      </c>
      <c r="U42" s="26">
        <f>((MYRANKS_H[[#This Row],[H]]+1768)/(MYRANKS_H[[#This Row],[AB]]+6617)-0.267)/0.0024-VLOOKUP(MYRANKS_H[[#This Row],[POS]],ReplacementLevel_H[],COLUMN(ReplacementLevel_H[AVG]),FALSE)</f>
        <v>1.1752367464476126</v>
      </c>
      <c r="V42" s="26">
        <f>MYRANKS_H[[#This Row],[RSGP]]+MYRANKS_H[[#This Row],[HRSGP]]+MYRANKS_H[[#This Row],[RBISGP]]+MYRANKS_H[[#This Row],[SBSGP]]+MYRANKS_H[[#This Row],[AVGSGP]]</f>
        <v>3.4845568002046146</v>
      </c>
    </row>
    <row r="43" spans="1:22" x14ac:dyDescent="0.25">
      <c r="A43" s="7" t="s">
        <v>2740</v>
      </c>
      <c r="B43" s="8" t="str">
        <f>VLOOKUP(MYRANKS_H[[#This Row],[PLAYERID]],PLAYERIDMAP[],COLUMN(PLAYERIDMAP[LASTNAME]),FALSE)</f>
        <v>Encarnacion</v>
      </c>
      <c r="C43" s="11" t="str">
        <f>VLOOKUP(MYRANKS_H[[#This Row],[PLAYERID]],PLAYERIDMAP[],COLUMN(PLAYERIDMAP[FIRSTNAME]),FALSE)</f>
        <v xml:space="preserve">Edwin </v>
      </c>
      <c r="D43" s="11" t="str">
        <f>VLOOKUP(MYRANKS_H[[#This Row],[PLAYERID]],PLAYERIDMAP[],COLUMN(PLAYERIDMAP[TEAM]),FALSE)</f>
        <v>TOR</v>
      </c>
      <c r="E43" s="11" t="str">
        <f>VLOOKUP(MYRANKS_H[[#This Row],[PLAYERID]],PLAYERIDMAP[],COLUMN(PLAYERIDMAP[POS]),FALSE)</f>
        <v>1B</v>
      </c>
      <c r="F43" s="11">
        <f>VLOOKUP(MYRANKS_H[[#This Row],[PLAYERID]],PLAYERIDMAP[],COLUMN(PLAYERIDMAP[IDFANGRAPHS]),FALSE)</f>
        <v>2151</v>
      </c>
      <c r="G43" s="12">
        <f>IFERROR(VLOOKUP(MYRANKS_H[[#This Row],[IDFANGRAPHS]],STEAMER_H[],COLUMN(STEAMER_H[PA]),FALSE),0)</f>
        <v>550</v>
      </c>
      <c r="H43" s="12">
        <f>IFERROR(VLOOKUP(MYRANKS_H[[#This Row],[IDFANGRAPHS]],STEAMER_H[],COLUMN(STEAMER_H[AB]),FALSE),0)</f>
        <v>475</v>
      </c>
      <c r="I43" s="12">
        <f>IFERROR(VLOOKUP(MYRANKS_H[[#This Row],[IDFANGRAPHS]],STEAMER_H[],COLUMN(STEAMER_H[H]),FALSE),0)</f>
        <v>125</v>
      </c>
      <c r="J43" s="12">
        <f>IFERROR(VLOOKUP(MYRANKS_H[[#This Row],[IDFANGRAPHS]],STEAMER_H[],COLUMN(STEAMER_H[HR]),FALSE),0)</f>
        <v>26</v>
      </c>
      <c r="K43" s="12">
        <f>IFERROR(VLOOKUP(MYRANKS_H[[#This Row],[IDFANGRAPHS]],STEAMER_H[],COLUMN(STEAMER_H[R]),FALSE),0)</f>
        <v>75</v>
      </c>
      <c r="L43" s="12">
        <f>IFERROR(VLOOKUP(MYRANKS_H[[#This Row],[IDFANGRAPHS]],STEAMER_H[],COLUMN(STEAMER_H[RBI]),FALSE),0)</f>
        <v>81</v>
      </c>
      <c r="M43" s="12">
        <f>IFERROR(VLOOKUP(MYRANKS_H[[#This Row],[IDFANGRAPHS]],STEAMER_H[],COLUMN(STEAMER_H[BB]),FALSE),0)</f>
        <v>64</v>
      </c>
      <c r="N43" s="12">
        <f>IFERROR(VLOOKUP(MYRANKS_H[[#This Row],[IDFANGRAPHS]],STEAMER_H[],COLUMN(STEAMER_H[SO]),FALSE),0)</f>
        <v>78</v>
      </c>
      <c r="O43" s="12">
        <f>IFERROR(VLOOKUP(MYRANKS_H[[#This Row],[IDFANGRAPHS]],STEAMER_H[],COLUMN(STEAMER_H[SB]),FALSE),0)</f>
        <v>5</v>
      </c>
      <c r="P43" s="14">
        <f>IFERROR(MYRANKS_H[[#This Row],[H]]/MYRANKS_H[[#This Row],[AB]],0)</f>
        <v>0.26315789473684209</v>
      </c>
      <c r="Q43" s="26">
        <f>MYRANKS_H[[#This Row],[R]]/24.6-VLOOKUP(MYRANKS_H[[#This Row],[POS]],ReplacementLevel_H[],COLUMN(ReplacementLevel_H[R]),FALSE)</f>
        <v>0.67878048780487799</v>
      </c>
      <c r="R43" s="26">
        <f>MYRANKS_H[[#This Row],[HR]]/10.4-VLOOKUP(MYRANKS_H[[#This Row],[POS]],ReplacementLevel_H[],COLUMN(ReplacementLevel_H[HR]),FALSE)</f>
        <v>0.96</v>
      </c>
      <c r="S43" s="26">
        <f>MYRANKS_H[[#This Row],[RBI]]/24.6-VLOOKUP(MYRANKS_H[[#This Row],[POS]],ReplacementLevel_H[],COLUMN(ReplacementLevel_H[RBI]),FALSE)</f>
        <v>0.83268292682926814</v>
      </c>
      <c r="T43" s="26">
        <f>MYRANKS_H[[#This Row],[SB]]/9.4-VLOOKUP(MYRANKS_H[[#This Row],[POS]],ReplacementLevel_H[],COLUMN(ReplacementLevel_H[SB]),FALSE)</f>
        <v>0.27191489361702126</v>
      </c>
      <c r="U43" s="26">
        <f>((MYRANKS_H[[#This Row],[H]]+1768)/(MYRANKS_H[[#This Row],[AB]]+6617)-0.267)/0.0024-VLOOKUP(MYRANKS_H[[#This Row],[POS]],ReplacementLevel_H[],COLUMN(ReplacementLevel_H[AVG]),FALSE)</f>
        <v>0.20686407219402084</v>
      </c>
      <c r="V43" s="26">
        <f>MYRANKS_H[[#This Row],[RSGP]]+MYRANKS_H[[#This Row],[HRSGP]]+MYRANKS_H[[#This Row],[RBISGP]]+MYRANKS_H[[#This Row],[SBSGP]]+MYRANKS_H[[#This Row],[AVGSGP]]</f>
        <v>2.9502423804451885</v>
      </c>
    </row>
    <row r="44" spans="1:22" x14ac:dyDescent="0.25">
      <c r="A44" s="7" t="s">
        <v>2525</v>
      </c>
      <c r="B44" s="8" t="str">
        <f>VLOOKUP(MYRANKS_H[[#This Row],[PLAYERID]],PLAYERIDMAP[],COLUMN(PLAYERIDMAP[LASTNAME]),FALSE)</f>
        <v>Davis</v>
      </c>
      <c r="C44" s="11" t="str">
        <f>VLOOKUP(MYRANKS_H[[#This Row],[PLAYERID]],PLAYERIDMAP[],COLUMN(PLAYERIDMAP[FIRSTNAME]),FALSE)</f>
        <v xml:space="preserve">Ike </v>
      </c>
      <c r="D44" s="11" t="str">
        <f>VLOOKUP(MYRANKS_H[[#This Row],[PLAYERID]],PLAYERIDMAP[],COLUMN(PLAYERIDMAP[TEAM]),FALSE)</f>
        <v>NYM</v>
      </c>
      <c r="E44" s="11" t="str">
        <f>VLOOKUP(MYRANKS_H[[#This Row],[PLAYERID]],PLAYERIDMAP[],COLUMN(PLAYERIDMAP[POS]),FALSE)</f>
        <v>1B</v>
      </c>
      <c r="F44" s="11">
        <f>VLOOKUP(MYRANKS_H[[#This Row],[PLAYERID]],PLAYERIDMAP[],COLUMN(PLAYERIDMAP[IDFANGRAPHS]),FALSE)</f>
        <v>8433</v>
      </c>
      <c r="G44" s="12">
        <f>IFERROR(VLOOKUP(MYRANKS_H[[#This Row],[IDFANGRAPHS]],STEAMER_H[],COLUMN(STEAMER_H[PA]),FALSE),0)</f>
        <v>353</v>
      </c>
      <c r="H44" s="12">
        <f>IFERROR(VLOOKUP(MYRANKS_H[[#This Row],[IDFANGRAPHS]],STEAMER_H[],COLUMN(STEAMER_H[AB]),FALSE),0)</f>
        <v>303</v>
      </c>
      <c r="I44" s="12">
        <f>IFERROR(VLOOKUP(MYRANKS_H[[#This Row],[IDFANGRAPHS]],STEAMER_H[],COLUMN(STEAMER_H[H]),FALSE),0)</f>
        <v>74</v>
      </c>
      <c r="J44" s="12">
        <f>IFERROR(VLOOKUP(MYRANKS_H[[#This Row],[IDFANGRAPHS]],STEAMER_H[],COLUMN(STEAMER_H[HR]),FALSE),0)</f>
        <v>14</v>
      </c>
      <c r="K44" s="12">
        <f>IFERROR(VLOOKUP(MYRANKS_H[[#This Row],[IDFANGRAPHS]],STEAMER_H[],COLUMN(STEAMER_H[R]),FALSE),0)</f>
        <v>41</v>
      </c>
      <c r="L44" s="12">
        <f>IFERROR(VLOOKUP(MYRANKS_H[[#This Row],[IDFANGRAPHS]],STEAMER_H[],COLUMN(STEAMER_H[RBI]),FALSE),0)</f>
        <v>44</v>
      </c>
      <c r="M44" s="12">
        <f>IFERROR(VLOOKUP(MYRANKS_H[[#This Row],[IDFANGRAPHS]],STEAMER_H[],COLUMN(STEAMER_H[BB]),FALSE),0)</f>
        <v>45</v>
      </c>
      <c r="N44" s="12">
        <f>IFERROR(VLOOKUP(MYRANKS_H[[#This Row],[IDFANGRAPHS]],STEAMER_H[],COLUMN(STEAMER_H[SO]),FALSE),0)</f>
        <v>78</v>
      </c>
      <c r="O44" s="12">
        <f>IFERROR(VLOOKUP(MYRANKS_H[[#This Row],[IDFANGRAPHS]],STEAMER_H[],COLUMN(STEAMER_H[SB]),FALSE),0)</f>
        <v>2</v>
      </c>
      <c r="P44" s="14">
        <f>IFERROR(MYRANKS_H[[#This Row],[H]]/MYRANKS_H[[#This Row],[AB]],0)</f>
        <v>0.24422442244224424</v>
      </c>
      <c r="Q44" s="26">
        <f>MYRANKS_H[[#This Row],[R]]/24.6-VLOOKUP(MYRANKS_H[[#This Row],[POS]],ReplacementLevel_H[],COLUMN(ReplacementLevel_H[R]),FALSE)</f>
        <v>-0.70333333333333359</v>
      </c>
      <c r="R44" s="26">
        <f>MYRANKS_H[[#This Row],[HR]]/10.4-VLOOKUP(MYRANKS_H[[#This Row],[POS]],ReplacementLevel_H[],COLUMN(ReplacementLevel_H[HR]),FALSE)</f>
        <v>-0.193846153846154</v>
      </c>
      <c r="S44" s="26">
        <f>MYRANKS_H[[#This Row],[RBI]]/24.6-VLOOKUP(MYRANKS_H[[#This Row],[POS]],ReplacementLevel_H[],COLUMN(ReplacementLevel_H[RBI]),FALSE)</f>
        <v>-0.67138211382113822</v>
      </c>
      <c r="T44" s="26">
        <f>MYRANKS_H[[#This Row],[SB]]/9.4-VLOOKUP(MYRANKS_H[[#This Row],[POS]],ReplacementLevel_H[],COLUMN(ReplacementLevel_H[SB]),FALSE)</f>
        <v>-4.7234042553191496E-2</v>
      </c>
      <c r="U44" s="26">
        <f>((MYRANKS_H[[#This Row],[H]]+1768)/(MYRANKS_H[[#This Row],[AB]]+6617)-0.267)/0.0024-VLOOKUP(MYRANKS_H[[#This Row],[POS]],ReplacementLevel_H[],COLUMN(ReplacementLevel_H[AVG]),FALSE)</f>
        <v>-9.9595375722553059E-2</v>
      </c>
      <c r="V44" s="26">
        <f>MYRANKS_H[[#This Row],[RSGP]]+MYRANKS_H[[#This Row],[HRSGP]]+MYRANKS_H[[#This Row],[RBISGP]]+MYRANKS_H[[#This Row],[SBSGP]]+MYRANKS_H[[#This Row],[AVGSGP]]</f>
        <v>-1.7153910192763702</v>
      </c>
    </row>
    <row r="45" spans="1:22" x14ac:dyDescent="0.25">
      <c r="A45" s="8" t="s">
        <v>5593</v>
      </c>
      <c r="B45" s="15" t="str">
        <f>VLOOKUP(MYRANKS_H[[#This Row],[PLAYERID]],PLAYERIDMAP[],COLUMN(PLAYERIDMAP[LASTNAME]),FALSE)</f>
        <v>Zobrist</v>
      </c>
      <c r="C45" s="12" t="str">
        <f>VLOOKUP(MYRANKS_H[[#This Row],[PLAYERID]],PLAYERIDMAP[],COLUMN(PLAYERIDMAP[FIRSTNAME]),FALSE)</f>
        <v xml:space="preserve">Ben </v>
      </c>
      <c r="D45" s="12" t="str">
        <f>VLOOKUP(MYRANKS_H[[#This Row],[PLAYERID]],PLAYERIDMAP[],COLUMN(PLAYERIDMAP[TEAM]),FALSE)</f>
        <v>TB</v>
      </c>
      <c r="E45" s="12" t="str">
        <f>VLOOKUP(MYRANKS_H[[#This Row],[PLAYERID]],PLAYERIDMAP[],COLUMN(PLAYERIDMAP[POS]),FALSE)</f>
        <v>SS</v>
      </c>
      <c r="F45" s="12">
        <f>VLOOKUP(MYRANKS_H[[#This Row],[PLAYERID]],PLAYERIDMAP[],COLUMN(PLAYERIDMAP[IDFANGRAPHS]),FALSE)</f>
        <v>7435</v>
      </c>
      <c r="G45" s="12">
        <f>IFERROR(VLOOKUP(MYRANKS_H[[#This Row],[IDFANGRAPHS]],STEAMER_H[],COLUMN(STEAMER_H[PA]),FALSE),0)</f>
        <v>554</v>
      </c>
      <c r="H45" s="12">
        <f>IFERROR(VLOOKUP(MYRANKS_H[[#This Row],[IDFANGRAPHS]],STEAMER_H[],COLUMN(STEAMER_H[AB]),FALSE),0)</f>
        <v>478</v>
      </c>
      <c r="I45" s="12">
        <f>IFERROR(VLOOKUP(MYRANKS_H[[#This Row],[IDFANGRAPHS]],STEAMER_H[],COLUMN(STEAMER_H[H]),FALSE),0)</f>
        <v>128</v>
      </c>
      <c r="J45" s="12">
        <f>IFERROR(VLOOKUP(MYRANKS_H[[#This Row],[IDFANGRAPHS]],STEAMER_H[],COLUMN(STEAMER_H[HR]),FALSE),0)</f>
        <v>13</v>
      </c>
      <c r="K45" s="12">
        <f>IFERROR(VLOOKUP(MYRANKS_H[[#This Row],[IDFANGRAPHS]],STEAMER_H[],COLUMN(STEAMER_H[R]),FALSE),0)</f>
        <v>69</v>
      </c>
      <c r="L45" s="12">
        <f>IFERROR(VLOOKUP(MYRANKS_H[[#This Row],[IDFANGRAPHS]],STEAMER_H[],COLUMN(STEAMER_H[RBI]),FALSE),0)</f>
        <v>62</v>
      </c>
      <c r="M45" s="12">
        <f>IFERROR(VLOOKUP(MYRANKS_H[[#This Row],[IDFANGRAPHS]],STEAMER_H[],COLUMN(STEAMER_H[BB]),FALSE),0)</f>
        <v>66</v>
      </c>
      <c r="N45" s="12">
        <f>IFERROR(VLOOKUP(MYRANKS_H[[#This Row],[IDFANGRAPHS]],STEAMER_H[],COLUMN(STEAMER_H[SO]),FALSE),0)</f>
        <v>79</v>
      </c>
      <c r="O45" s="12">
        <f>IFERROR(VLOOKUP(MYRANKS_H[[#This Row],[IDFANGRAPHS]],STEAMER_H[],COLUMN(STEAMER_H[SB]),FALSE),0)</f>
        <v>8</v>
      </c>
      <c r="P45" s="14">
        <f>IFERROR(MYRANKS_H[[#This Row],[H]]/MYRANKS_H[[#This Row],[AB]],0)</f>
        <v>0.26778242677824265</v>
      </c>
      <c r="Q45" s="26">
        <f>MYRANKS_H[[#This Row],[R]]/24.6-VLOOKUP(MYRANKS_H[[#This Row],[POS]],ReplacementLevel_H[],COLUMN(ReplacementLevel_H[R]),FALSE)</f>
        <v>0.72487804878048756</v>
      </c>
      <c r="R45" s="26">
        <f>MYRANKS_H[[#This Row],[HR]]/10.4-VLOOKUP(MYRANKS_H[[#This Row],[POS]],ReplacementLevel_H[],COLUMN(ReplacementLevel_H[HR]),FALSE)</f>
        <v>0.35</v>
      </c>
      <c r="S45" s="26">
        <f>MYRANKS_H[[#This Row],[RBI]]/24.6-VLOOKUP(MYRANKS_H[[#This Row],[POS]],ReplacementLevel_H[],COLUMN(ReplacementLevel_H[RBI]),FALSE)</f>
        <v>0.5803252032520323</v>
      </c>
      <c r="T45" s="26">
        <f>MYRANKS_H[[#This Row],[SB]]/9.4-VLOOKUP(MYRANKS_H[[#This Row],[POS]],ReplacementLevel_H[],COLUMN(ReplacementLevel_H[SB]),FALSE)</f>
        <v>-0.61893617021276592</v>
      </c>
      <c r="U45" s="26">
        <f>((MYRANKS_H[[#This Row],[H]]+1768)/(MYRANKS_H[[#This Row],[AB]]+6617)-0.267)/0.0024-VLOOKUP(MYRANKS_H[[#This Row],[POS]],ReplacementLevel_H[],COLUMN(ReplacementLevel_H[AVG]),FALSE)</f>
        <v>0.22601832276250519</v>
      </c>
      <c r="V45" s="26">
        <f>MYRANKS_H[[#This Row],[RSGP]]+MYRANKS_H[[#This Row],[HRSGP]]+MYRANKS_H[[#This Row],[RBISGP]]+MYRANKS_H[[#This Row],[SBSGP]]+MYRANKS_H[[#This Row],[AVGSGP]]</f>
        <v>1.2622854045822594</v>
      </c>
    </row>
    <row r="46" spans="1:22" x14ac:dyDescent="0.25">
      <c r="A46" s="8" t="s">
        <v>4384</v>
      </c>
      <c r="B46" s="15" t="str">
        <f>VLOOKUP(MYRANKS_H[[#This Row],[PLAYERID]],PLAYERIDMAP[],COLUMN(PLAYERIDMAP[LASTNAME]),FALSE)</f>
        <v>Pagan</v>
      </c>
      <c r="C46" s="12" t="str">
        <f>VLOOKUP(MYRANKS_H[[#This Row],[PLAYERID]],PLAYERIDMAP[],COLUMN(PLAYERIDMAP[FIRSTNAME]),FALSE)</f>
        <v xml:space="preserve">Angel </v>
      </c>
      <c r="D46" s="12" t="str">
        <f>VLOOKUP(MYRANKS_H[[#This Row],[PLAYERID]],PLAYERIDMAP[],COLUMN(PLAYERIDMAP[TEAM]),FALSE)</f>
        <v>SF</v>
      </c>
      <c r="E46" s="12" t="str">
        <f>VLOOKUP(MYRANKS_H[[#This Row],[PLAYERID]],PLAYERIDMAP[],COLUMN(PLAYERIDMAP[POS]),FALSE)</f>
        <v>OF</v>
      </c>
      <c r="F46" s="12">
        <f>VLOOKUP(MYRANKS_H[[#This Row],[PLAYERID]],PLAYERIDMAP[],COLUMN(PLAYERIDMAP[IDFANGRAPHS]),FALSE)</f>
        <v>2918</v>
      </c>
      <c r="G46" s="12">
        <f>IFERROR(VLOOKUP(MYRANKS_H[[#This Row],[IDFANGRAPHS]],STEAMER_H[],COLUMN(STEAMER_H[PA]),FALSE),0)</f>
        <v>496</v>
      </c>
      <c r="H46" s="12">
        <f>IFERROR(VLOOKUP(MYRANKS_H[[#This Row],[IDFANGRAPHS]],STEAMER_H[],COLUMN(STEAMER_H[AB]),FALSE),0)</f>
        <v>450</v>
      </c>
      <c r="I46" s="12">
        <f>IFERROR(VLOOKUP(MYRANKS_H[[#This Row],[IDFANGRAPHS]],STEAMER_H[],COLUMN(STEAMER_H[H]),FALSE),0)</f>
        <v>125</v>
      </c>
      <c r="J46" s="12">
        <f>IFERROR(VLOOKUP(MYRANKS_H[[#This Row],[IDFANGRAPHS]],STEAMER_H[],COLUMN(STEAMER_H[HR]),FALSE),0)</f>
        <v>7</v>
      </c>
      <c r="K46" s="12">
        <f>IFERROR(VLOOKUP(MYRANKS_H[[#This Row],[IDFANGRAPHS]],STEAMER_H[],COLUMN(STEAMER_H[R]),FALSE),0)</f>
        <v>58</v>
      </c>
      <c r="L46" s="12">
        <f>IFERROR(VLOOKUP(MYRANKS_H[[#This Row],[IDFANGRAPHS]],STEAMER_H[],COLUMN(STEAMER_H[RBI]),FALSE),0)</f>
        <v>44</v>
      </c>
      <c r="M46" s="12">
        <f>IFERROR(VLOOKUP(MYRANKS_H[[#This Row],[IDFANGRAPHS]],STEAMER_H[],COLUMN(STEAMER_H[BB]),FALSE),0)</f>
        <v>37</v>
      </c>
      <c r="N46" s="12">
        <f>IFERROR(VLOOKUP(MYRANKS_H[[#This Row],[IDFANGRAPHS]],STEAMER_H[],COLUMN(STEAMER_H[SO]),FALSE),0)</f>
        <v>68</v>
      </c>
      <c r="O46" s="12">
        <f>IFERROR(VLOOKUP(MYRANKS_H[[#This Row],[IDFANGRAPHS]],STEAMER_H[],COLUMN(STEAMER_H[SB]),FALSE),0)</f>
        <v>16</v>
      </c>
      <c r="P46" s="14">
        <f>IFERROR(MYRANKS_H[[#This Row],[H]]/MYRANKS_H[[#This Row],[AB]],0)</f>
        <v>0.27777777777777779</v>
      </c>
      <c r="Q46" s="26">
        <f>MYRANKS_H[[#This Row],[R]]/24.6-VLOOKUP(MYRANKS_H[[#This Row],[POS]],ReplacementLevel_H[],COLUMN(ReplacementLevel_H[R]),FALSE)</f>
        <v>-1.2276422764228023E-2</v>
      </c>
      <c r="R46" s="26">
        <f>MYRANKS_H[[#This Row],[HR]]/10.4-VLOOKUP(MYRANKS_H[[#This Row],[POS]],ReplacementLevel_H[],COLUMN(ReplacementLevel_H[HR]),FALSE)</f>
        <v>-0.42692307692307707</v>
      </c>
      <c r="S46" s="26">
        <f>MYRANKS_H[[#This Row],[RBI]]/24.6-VLOOKUP(MYRANKS_H[[#This Row],[POS]],ReplacementLevel_H[],COLUMN(ReplacementLevel_H[RBI]),FALSE)</f>
        <v>-0.25138211382113829</v>
      </c>
      <c r="T46" s="26">
        <f>MYRANKS_H[[#This Row],[SB]]/9.4-VLOOKUP(MYRANKS_H[[#This Row],[POS]],ReplacementLevel_H[],COLUMN(ReplacementLevel_H[SB]),FALSE)</f>
        <v>0.36212765957446802</v>
      </c>
      <c r="U46" s="26">
        <f>((MYRANKS_H[[#This Row],[H]]+1768)/(MYRANKS_H[[#This Row],[AB]]+6617)-0.267)/0.0024-VLOOKUP(MYRANKS_H[[#This Row],[POS]],ReplacementLevel_H[],COLUMN(ReplacementLevel_H[AVG]),FALSE)</f>
        <v>0.44030140087730169</v>
      </c>
      <c r="V46" s="26">
        <f>MYRANKS_H[[#This Row],[RSGP]]+MYRANKS_H[[#This Row],[HRSGP]]+MYRANKS_H[[#This Row],[RBISGP]]+MYRANKS_H[[#This Row],[SBSGP]]+MYRANKS_H[[#This Row],[AVGSGP]]</f>
        <v>0.11184744694332632</v>
      </c>
    </row>
    <row r="47" spans="1:22" x14ac:dyDescent="0.25">
      <c r="A47" s="8" t="s">
        <v>4881</v>
      </c>
      <c r="B47" s="15" t="str">
        <f>VLOOKUP(MYRANKS_H[[#This Row],[PLAYERID]],PLAYERIDMAP[],COLUMN(PLAYERIDMAP[LASTNAME]),FALSE)</f>
        <v>Rutledge</v>
      </c>
      <c r="C47" s="12" t="str">
        <f>VLOOKUP(MYRANKS_H[[#This Row],[PLAYERID]],PLAYERIDMAP[],COLUMN(PLAYERIDMAP[FIRSTNAME]),FALSE)</f>
        <v xml:space="preserve">Josh </v>
      </c>
      <c r="D47" s="12" t="str">
        <f>VLOOKUP(MYRANKS_H[[#This Row],[PLAYERID]],PLAYERIDMAP[],COLUMN(PLAYERIDMAP[TEAM]),FALSE)</f>
        <v>COL</v>
      </c>
      <c r="E47" s="12" t="str">
        <f>VLOOKUP(MYRANKS_H[[#This Row],[PLAYERID]],PLAYERIDMAP[],COLUMN(PLAYERIDMAP[POS]),FALSE)</f>
        <v>SS</v>
      </c>
      <c r="F47" s="12">
        <f>VLOOKUP(MYRANKS_H[[#This Row],[PLAYERID]],PLAYERIDMAP[],COLUMN(PLAYERIDMAP[IDFANGRAPHS]),FALSE)</f>
        <v>11167</v>
      </c>
      <c r="G47" s="12">
        <f>IFERROR(VLOOKUP(MYRANKS_H[[#This Row],[IDFANGRAPHS]],STEAMER_H[],COLUMN(STEAMER_H[PA]),FALSE),0)</f>
        <v>83</v>
      </c>
      <c r="H47" s="12">
        <f>IFERROR(VLOOKUP(MYRANKS_H[[#This Row],[IDFANGRAPHS]],STEAMER_H[],COLUMN(STEAMER_H[AB]),FALSE),0)</f>
        <v>76</v>
      </c>
      <c r="I47" s="12">
        <f>IFERROR(VLOOKUP(MYRANKS_H[[#This Row],[IDFANGRAPHS]],STEAMER_H[],COLUMN(STEAMER_H[H]),FALSE),0)</f>
        <v>22</v>
      </c>
      <c r="J47" s="12">
        <f>IFERROR(VLOOKUP(MYRANKS_H[[#This Row],[IDFANGRAPHS]],STEAMER_H[],COLUMN(STEAMER_H[HR]),FALSE),0)</f>
        <v>2</v>
      </c>
      <c r="K47" s="12">
        <f>IFERROR(VLOOKUP(MYRANKS_H[[#This Row],[IDFANGRAPHS]],STEAMER_H[],COLUMN(STEAMER_H[R]),FALSE),0)</f>
        <v>10</v>
      </c>
      <c r="L47" s="12">
        <f>IFERROR(VLOOKUP(MYRANKS_H[[#This Row],[IDFANGRAPHS]],STEAMER_H[],COLUMN(STEAMER_H[RBI]),FALSE),0)</f>
        <v>9</v>
      </c>
      <c r="M47" s="12">
        <f>IFERROR(VLOOKUP(MYRANKS_H[[#This Row],[IDFANGRAPHS]],STEAMER_H[],COLUMN(STEAMER_H[BB]),FALSE),0)</f>
        <v>5</v>
      </c>
      <c r="N47" s="12">
        <f>IFERROR(VLOOKUP(MYRANKS_H[[#This Row],[IDFANGRAPHS]],STEAMER_H[],COLUMN(STEAMER_H[SO]),FALSE),0)</f>
        <v>15</v>
      </c>
      <c r="O47" s="12">
        <f>IFERROR(VLOOKUP(MYRANKS_H[[#This Row],[IDFANGRAPHS]],STEAMER_H[],COLUMN(STEAMER_H[SB]),FALSE),0)</f>
        <v>2</v>
      </c>
      <c r="P47" s="14">
        <f>IFERROR(MYRANKS_H[[#This Row],[H]]/MYRANKS_H[[#This Row],[AB]],0)</f>
        <v>0.28947368421052633</v>
      </c>
      <c r="Q47" s="26">
        <f>MYRANKS_H[[#This Row],[R]]/24.6-VLOOKUP(MYRANKS_H[[#This Row],[POS]],ReplacementLevel_H[],COLUMN(ReplacementLevel_H[R]),FALSE)</f>
        <v>-1.6734959349593497</v>
      </c>
      <c r="R47" s="26">
        <f>MYRANKS_H[[#This Row],[HR]]/10.4-VLOOKUP(MYRANKS_H[[#This Row],[POS]],ReplacementLevel_H[],COLUMN(ReplacementLevel_H[HR]),FALSE)</f>
        <v>-0.70769230769230773</v>
      </c>
      <c r="S47" s="26">
        <f>MYRANKS_H[[#This Row],[RBI]]/24.6-VLOOKUP(MYRANKS_H[[#This Row],[POS]],ReplacementLevel_H[],COLUMN(ReplacementLevel_H[RBI]),FALSE)</f>
        <v>-1.5741463414634147</v>
      </c>
      <c r="T47" s="26">
        <f>MYRANKS_H[[#This Row],[SB]]/9.4-VLOOKUP(MYRANKS_H[[#This Row],[POS]],ReplacementLevel_H[],COLUMN(ReplacementLevel_H[SB]),FALSE)</f>
        <v>-1.2572340425531914</v>
      </c>
      <c r="U47" s="26">
        <f>((MYRANKS_H[[#This Row],[H]]+1768)/(MYRANKS_H[[#This Row],[AB]]+6617)-0.267)/0.0024-VLOOKUP(MYRANKS_H[[#This Row],[POS]],ReplacementLevel_H[],COLUMN(ReplacementLevel_H[AVG]),FALSE)</f>
        <v>0.31483241197270184</v>
      </c>
      <c r="V47" s="26">
        <f>MYRANKS_H[[#This Row],[RSGP]]+MYRANKS_H[[#This Row],[HRSGP]]+MYRANKS_H[[#This Row],[RBISGP]]+MYRANKS_H[[#This Row],[SBSGP]]+MYRANKS_H[[#This Row],[AVGSGP]]</f>
        <v>-4.897736214695561</v>
      </c>
    </row>
    <row r="48" spans="1:22" x14ac:dyDescent="0.25">
      <c r="A48" s="7" t="s">
        <v>2341</v>
      </c>
      <c r="B48" s="8" t="str">
        <f>VLOOKUP(MYRANKS_H[[#This Row],[PLAYERID]],PLAYERIDMAP[],COLUMN(PLAYERIDMAP[LASTNAME]),FALSE)</f>
        <v>Choo</v>
      </c>
      <c r="C48" s="11" t="str">
        <f>VLOOKUP(MYRANKS_H[[#This Row],[PLAYERID]],PLAYERIDMAP[],COLUMN(PLAYERIDMAP[FIRSTNAME]),FALSE)</f>
        <v xml:space="preserve">Shin-Soo </v>
      </c>
      <c r="D48" s="11" t="str">
        <f>VLOOKUP(MYRANKS_H[[#This Row],[PLAYERID]],PLAYERIDMAP[],COLUMN(PLAYERIDMAP[TEAM]),FALSE)</f>
        <v>CIN</v>
      </c>
      <c r="E48" s="11" t="str">
        <f>VLOOKUP(MYRANKS_H[[#This Row],[PLAYERID]],PLAYERIDMAP[],COLUMN(PLAYERIDMAP[POS]),FALSE)</f>
        <v>OF</v>
      </c>
      <c r="F48" s="11">
        <f>VLOOKUP(MYRANKS_H[[#This Row],[PLAYERID]],PLAYERIDMAP[],COLUMN(PLAYERIDMAP[IDFANGRAPHS]),FALSE)</f>
        <v>3174</v>
      </c>
      <c r="G48" s="12">
        <f>IFERROR(VLOOKUP(MYRANKS_H[[#This Row],[IDFANGRAPHS]],STEAMER_H[],COLUMN(STEAMER_H[PA]),FALSE),0)</f>
        <v>559</v>
      </c>
      <c r="H48" s="12">
        <f>IFERROR(VLOOKUP(MYRANKS_H[[#This Row],[IDFANGRAPHS]],STEAMER_H[],COLUMN(STEAMER_H[AB]),FALSE),0)</f>
        <v>463</v>
      </c>
      <c r="I48" s="12">
        <f>IFERROR(VLOOKUP(MYRANKS_H[[#This Row],[IDFANGRAPHS]],STEAMER_H[],COLUMN(STEAMER_H[H]),FALSE),0)</f>
        <v>130</v>
      </c>
      <c r="J48" s="12">
        <f>IFERROR(VLOOKUP(MYRANKS_H[[#This Row],[IDFANGRAPHS]],STEAMER_H[],COLUMN(STEAMER_H[HR]),FALSE),0)</f>
        <v>15</v>
      </c>
      <c r="K48" s="12">
        <f>IFERROR(VLOOKUP(MYRANKS_H[[#This Row],[IDFANGRAPHS]],STEAMER_H[],COLUMN(STEAMER_H[R]),FALSE),0)</f>
        <v>83</v>
      </c>
      <c r="L48" s="12">
        <f>IFERROR(VLOOKUP(MYRANKS_H[[#This Row],[IDFANGRAPHS]],STEAMER_H[],COLUMN(STEAMER_H[RBI]),FALSE),0)</f>
        <v>58</v>
      </c>
      <c r="M48" s="12">
        <f>IFERROR(VLOOKUP(MYRANKS_H[[#This Row],[IDFANGRAPHS]],STEAMER_H[],COLUMN(STEAMER_H[BB]),FALSE),0)</f>
        <v>75</v>
      </c>
      <c r="N48" s="12">
        <f>IFERROR(VLOOKUP(MYRANKS_H[[#This Row],[IDFANGRAPHS]],STEAMER_H[],COLUMN(STEAMER_H[SO]),FALSE),0)</f>
        <v>110</v>
      </c>
      <c r="O48" s="12">
        <f>IFERROR(VLOOKUP(MYRANKS_H[[#This Row],[IDFANGRAPHS]],STEAMER_H[],COLUMN(STEAMER_H[SB]),FALSE),0)</f>
        <v>15</v>
      </c>
      <c r="P48" s="14">
        <f>IFERROR(MYRANKS_H[[#This Row],[H]]/MYRANKS_H[[#This Row],[AB]],0)</f>
        <v>0.28077753779697623</v>
      </c>
      <c r="Q48" s="26">
        <f>MYRANKS_H[[#This Row],[R]]/24.6-VLOOKUP(MYRANKS_H[[#This Row],[POS]],ReplacementLevel_H[],COLUMN(ReplacementLevel_H[R]),FALSE)</f>
        <v>1.0039837398373979</v>
      </c>
      <c r="R48" s="26">
        <f>MYRANKS_H[[#This Row],[HR]]/10.4-VLOOKUP(MYRANKS_H[[#This Row],[POS]],ReplacementLevel_H[],COLUMN(ReplacementLevel_H[HR]),FALSE)</f>
        <v>0.3423076923076922</v>
      </c>
      <c r="S48" s="26">
        <f>MYRANKS_H[[#This Row],[RBI]]/24.6-VLOOKUP(MYRANKS_H[[#This Row],[POS]],ReplacementLevel_H[],COLUMN(ReplacementLevel_H[RBI]),FALSE)</f>
        <v>0.31772357723577205</v>
      </c>
      <c r="T48" s="26">
        <f>MYRANKS_H[[#This Row],[SB]]/9.4-VLOOKUP(MYRANKS_H[[#This Row],[POS]],ReplacementLevel_H[],COLUMN(ReplacementLevel_H[SB]),FALSE)</f>
        <v>0.25574468085106372</v>
      </c>
      <c r="U48" s="26">
        <f>((MYRANKS_H[[#This Row],[H]]+1768)/(MYRANKS_H[[#This Row],[AB]]+6617)-0.267)/0.0024-VLOOKUP(MYRANKS_H[[#This Row],[POS]],ReplacementLevel_H[],COLUMN(ReplacementLevel_H[AVG]),FALSE)</f>
        <v>0.52962335216572343</v>
      </c>
      <c r="V48" s="26">
        <f>MYRANKS_H[[#This Row],[RSGP]]+MYRANKS_H[[#This Row],[HRSGP]]+MYRANKS_H[[#This Row],[RBISGP]]+MYRANKS_H[[#This Row],[SBSGP]]+MYRANKS_H[[#This Row],[AVGSGP]]</f>
        <v>2.449383042397649</v>
      </c>
    </row>
    <row r="49" spans="1:22" ht="15" customHeight="1" x14ac:dyDescent="0.25">
      <c r="A49" s="7" t="s">
        <v>2899</v>
      </c>
      <c r="B49" s="8" t="str">
        <f>VLOOKUP(MYRANKS_H[[#This Row],[PLAYERID]],PLAYERIDMAP[],COLUMN(PLAYERIDMAP[LASTNAME]),FALSE)</f>
        <v>Freeman</v>
      </c>
      <c r="C49" s="11" t="str">
        <f>VLOOKUP(MYRANKS_H[[#This Row],[PLAYERID]],PLAYERIDMAP[],COLUMN(PLAYERIDMAP[FIRSTNAME]),FALSE)</f>
        <v xml:space="preserve">Freddie </v>
      </c>
      <c r="D49" s="11" t="str">
        <f>VLOOKUP(MYRANKS_H[[#This Row],[PLAYERID]],PLAYERIDMAP[],COLUMN(PLAYERIDMAP[TEAM]),FALSE)</f>
        <v>ATL</v>
      </c>
      <c r="E49" s="11" t="str">
        <f>VLOOKUP(MYRANKS_H[[#This Row],[PLAYERID]],PLAYERIDMAP[],COLUMN(PLAYERIDMAP[POS]),FALSE)</f>
        <v>1B</v>
      </c>
      <c r="F49" s="11">
        <f>VLOOKUP(MYRANKS_H[[#This Row],[PLAYERID]],PLAYERIDMAP[],COLUMN(PLAYERIDMAP[IDFANGRAPHS]),FALSE)</f>
        <v>5361</v>
      </c>
      <c r="G49" s="12">
        <f>IFERROR(VLOOKUP(MYRANKS_H[[#This Row],[IDFANGRAPHS]],STEAMER_H[],COLUMN(STEAMER_H[PA]),FALSE),0)</f>
        <v>542</v>
      </c>
      <c r="H49" s="12">
        <f>IFERROR(VLOOKUP(MYRANKS_H[[#This Row],[IDFANGRAPHS]],STEAMER_H[],COLUMN(STEAMER_H[AB]),FALSE),0)</f>
        <v>474</v>
      </c>
      <c r="I49" s="12">
        <f>IFERROR(VLOOKUP(MYRANKS_H[[#This Row],[IDFANGRAPHS]],STEAMER_H[],COLUMN(STEAMER_H[H]),FALSE),0)</f>
        <v>138</v>
      </c>
      <c r="J49" s="12">
        <f>IFERROR(VLOOKUP(MYRANKS_H[[#This Row],[IDFANGRAPHS]],STEAMER_H[],COLUMN(STEAMER_H[HR]),FALSE),0)</f>
        <v>23</v>
      </c>
      <c r="K49" s="12">
        <f>IFERROR(VLOOKUP(MYRANKS_H[[#This Row],[IDFANGRAPHS]],STEAMER_H[],COLUMN(STEAMER_H[R]),FALSE),0)</f>
        <v>70</v>
      </c>
      <c r="L49" s="12">
        <f>IFERROR(VLOOKUP(MYRANKS_H[[#This Row],[IDFANGRAPHS]],STEAMER_H[],COLUMN(STEAMER_H[RBI]),FALSE),0)</f>
        <v>76</v>
      </c>
      <c r="M49" s="12">
        <f>IFERROR(VLOOKUP(MYRANKS_H[[#This Row],[IDFANGRAPHS]],STEAMER_H[],COLUMN(STEAMER_H[BB]),FALSE),0)</f>
        <v>57</v>
      </c>
      <c r="N49" s="12">
        <f>IFERROR(VLOOKUP(MYRANKS_H[[#This Row],[IDFANGRAPHS]],STEAMER_H[],COLUMN(STEAMER_H[SO]),FALSE),0)</f>
        <v>99</v>
      </c>
      <c r="O49" s="12">
        <f>IFERROR(VLOOKUP(MYRANKS_H[[#This Row],[IDFANGRAPHS]],STEAMER_H[],COLUMN(STEAMER_H[SB]),FALSE),0)</f>
        <v>1</v>
      </c>
      <c r="P49" s="14">
        <f>IFERROR(MYRANKS_H[[#This Row],[H]]/MYRANKS_H[[#This Row],[AB]],0)</f>
        <v>0.29113924050632911</v>
      </c>
      <c r="Q49" s="26">
        <f>MYRANKS_H[[#This Row],[R]]/24.6-VLOOKUP(MYRANKS_H[[#This Row],[POS]],ReplacementLevel_H[],COLUMN(ReplacementLevel_H[R]),FALSE)</f>
        <v>0.47552845528455245</v>
      </c>
      <c r="R49" s="26">
        <f>MYRANKS_H[[#This Row],[HR]]/10.4-VLOOKUP(MYRANKS_H[[#This Row],[POS]],ReplacementLevel_H[],COLUMN(ReplacementLevel_H[HR]),FALSE)</f>
        <v>0.67153846153846164</v>
      </c>
      <c r="S49" s="26">
        <f>MYRANKS_H[[#This Row],[RBI]]/24.6-VLOOKUP(MYRANKS_H[[#This Row],[POS]],ReplacementLevel_H[],COLUMN(ReplacementLevel_H[RBI]),FALSE)</f>
        <v>0.62943089430894306</v>
      </c>
      <c r="T49" s="26">
        <f>MYRANKS_H[[#This Row],[SB]]/9.4-VLOOKUP(MYRANKS_H[[#This Row],[POS]],ReplacementLevel_H[],COLUMN(ReplacementLevel_H[SB]),FALSE)</f>
        <v>-0.15361702127659577</v>
      </c>
      <c r="U49" s="26">
        <f>((MYRANKS_H[[#This Row],[H]]+1768)/(MYRANKS_H[[#This Row],[AB]]+6617)-0.267)/0.0024-VLOOKUP(MYRANKS_H[[#This Row],[POS]],ReplacementLevel_H[],COLUMN(ReplacementLevel_H[AVG]),FALSE)</f>
        <v>0.98642739622994569</v>
      </c>
      <c r="V49" s="26">
        <f>MYRANKS_H[[#This Row],[RSGP]]+MYRANKS_H[[#This Row],[HRSGP]]+MYRANKS_H[[#This Row],[RBISGP]]+MYRANKS_H[[#This Row],[SBSGP]]+MYRANKS_H[[#This Row],[AVGSGP]]</f>
        <v>2.6093081860853071</v>
      </c>
    </row>
    <row r="50" spans="1:22" ht="15" customHeight="1" x14ac:dyDescent="0.25">
      <c r="A50" s="7" t="s">
        <v>2732</v>
      </c>
      <c r="B50" s="8" t="str">
        <f>VLOOKUP(MYRANKS_H[[#This Row],[PLAYERID]],PLAYERIDMAP[],COLUMN(PLAYERIDMAP[LASTNAME]),FALSE)</f>
        <v>Ellsbury</v>
      </c>
      <c r="C50" s="11" t="str">
        <f>VLOOKUP(MYRANKS_H[[#This Row],[PLAYERID]],PLAYERIDMAP[],COLUMN(PLAYERIDMAP[FIRSTNAME]),FALSE)</f>
        <v xml:space="preserve">Jacoby </v>
      </c>
      <c r="D50" s="11" t="str">
        <f>VLOOKUP(MYRANKS_H[[#This Row],[PLAYERID]],PLAYERIDMAP[],COLUMN(PLAYERIDMAP[TEAM]),FALSE)</f>
        <v>BOS</v>
      </c>
      <c r="E50" s="11" t="str">
        <f>VLOOKUP(MYRANKS_H[[#This Row],[PLAYERID]],PLAYERIDMAP[],COLUMN(PLAYERIDMAP[POS]),FALSE)</f>
        <v>OF</v>
      </c>
      <c r="F50" s="11">
        <f>VLOOKUP(MYRANKS_H[[#This Row],[PLAYERID]],PLAYERIDMAP[],COLUMN(PLAYERIDMAP[IDFANGRAPHS]),FALSE)</f>
        <v>4727</v>
      </c>
      <c r="G50" s="12">
        <f>IFERROR(VLOOKUP(MYRANKS_H[[#This Row],[IDFANGRAPHS]],STEAMER_H[],COLUMN(STEAMER_H[PA]),FALSE),0)</f>
        <v>577</v>
      </c>
      <c r="H50" s="12">
        <f>IFERROR(VLOOKUP(MYRANKS_H[[#This Row],[IDFANGRAPHS]],STEAMER_H[],COLUMN(STEAMER_H[AB]),FALSE),0)</f>
        <v>521</v>
      </c>
      <c r="I50" s="12">
        <f>IFERROR(VLOOKUP(MYRANKS_H[[#This Row],[IDFANGRAPHS]],STEAMER_H[],COLUMN(STEAMER_H[H]),FALSE),0)</f>
        <v>145</v>
      </c>
      <c r="J50" s="12">
        <f>IFERROR(VLOOKUP(MYRANKS_H[[#This Row],[IDFANGRAPHS]],STEAMER_H[],COLUMN(STEAMER_H[HR]),FALSE),0)</f>
        <v>13</v>
      </c>
      <c r="K50" s="12">
        <f>IFERROR(VLOOKUP(MYRANKS_H[[#This Row],[IDFANGRAPHS]],STEAMER_H[],COLUMN(STEAMER_H[R]),FALSE),0)</f>
        <v>79</v>
      </c>
      <c r="L50" s="12">
        <f>IFERROR(VLOOKUP(MYRANKS_H[[#This Row],[IDFANGRAPHS]],STEAMER_H[],COLUMN(STEAMER_H[RBI]),FALSE),0)</f>
        <v>55</v>
      </c>
      <c r="M50" s="12">
        <f>IFERROR(VLOOKUP(MYRANKS_H[[#This Row],[IDFANGRAPHS]],STEAMER_H[],COLUMN(STEAMER_H[BB]),FALSE),0)</f>
        <v>43</v>
      </c>
      <c r="N50" s="12">
        <f>IFERROR(VLOOKUP(MYRANKS_H[[#This Row],[IDFANGRAPHS]],STEAMER_H[],COLUMN(STEAMER_H[SO]),FALSE),0)</f>
        <v>84</v>
      </c>
      <c r="O50" s="12">
        <f>IFERROR(VLOOKUP(MYRANKS_H[[#This Row],[IDFANGRAPHS]],STEAMER_H[],COLUMN(STEAMER_H[SB]),FALSE),0)</f>
        <v>34</v>
      </c>
      <c r="P50" s="14">
        <f>IFERROR(MYRANKS_H[[#This Row],[H]]/MYRANKS_H[[#This Row],[AB]],0)</f>
        <v>0.27831094049904032</v>
      </c>
      <c r="Q50" s="26">
        <f>MYRANKS_H[[#This Row],[R]]/24.6-VLOOKUP(MYRANKS_H[[#This Row],[POS]],ReplacementLevel_H[],COLUMN(ReplacementLevel_H[R]),FALSE)</f>
        <v>0.8413821138211377</v>
      </c>
      <c r="R50" s="26">
        <f>MYRANKS_H[[#This Row],[HR]]/10.4-VLOOKUP(MYRANKS_H[[#This Row],[POS]],ReplacementLevel_H[],COLUMN(ReplacementLevel_H[HR]),FALSE)</f>
        <v>0.14999999999999991</v>
      </c>
      <c r="S50" s="26">
        <f>MYRANKS_H[[#This Row],[RBI]]/24.6-VLOOKUP(MYRANKS_H[[#This Row],[POS]],ReplacementLevel_H[],COLUMN(ReplacementLevel_H[RBI]),FALSE)</f>
        <v>0.19577235772357726</v>
      </c>
      <c r="T50" s="26">
        <f>MYRANKS_H[[#This Row],[SB]]/9.4-VLOOKUP(MYRANKS_H[[#This Row],[POS]],ReplacementLevel_H[],COLUMN(ReplacementLevel_H[SB]),FALSE)</f>
        <v>2.277021276595744</v>
      </c>
      <c r="U50" s="26">
        <f>((MYRANKS_H[[#This Row],[H]]+1768)/(MYRANKS_H[[#This Row],[AB]]+6617)-0.267)/0.0024-VLOOKUP(MYRANKS_H[[#This Row],[POS]],ReplacementLevel_H[],COLUMN(ReplacementLevel_H[AVG]),FALSE)</f>
        <v>0.49760063509851959</v>
      </c>
      <c r="V50" s="26">
        <f>MYRANKS_H[[#This Row],[RSGP]]+MYRANKS_H[[#This Row],[HRSGP]]+MYRANKS_H[[#This Row],[RBISGP]]+MYRANKS_H[[#This Row],[SBSGP]]+MYRANKS_H[[#This Row],[AVGSGP]]</f>
        <v>3.9617763832389787</v>
      </c>
    </row>
    <row r="51" spans="1:22" ht="15" customHeight="1" x14ac:dyDescent="0.25">
      <c r="A51" s="7" t="s">
        <v>3981</v>
      </c>
      <c r="B51" s="8" t="str">
        <f>VLOOKUP(MYRANKS_H[[#This Row],[PLAYERID]],PLAYERIDMAP[],COLUMN(PLAYERIDMAP[LASTNAME]),FALSE)</f>
        <v>Mauer</v>
      </c>
      <c r="C51" s="11" t="str">
        <f>VLOOKUP(MYRANKS_H[[#This Row],[PLAYERID]],PLAYERIDMAP[],COLUMN(PLAYERIDMAP[FIRSTNAME]),FALSE)</f>
        <v xml:space="preserve">Joe </v>
      </c>
      <c r="D51" s="11" t="str">
        <f>VLOOKUP(MYRANKS_H[[#This Row],[PLAYERID]],PLAYERIDMAP[],COLUMN(PLAYERIDMAP[TEAM]),FALSE)</f>
        <v>MIN</v>
      </c>
      <c r="E51" s="11" t="str">
        <f>VLOOKUP(MYRANKS_H[[#This Row],[PLAYERID]],PLAYERIDMAP[],COLUMN(PLAYERIDMAP[POS]),FALSE)</f>
        <v>C</v>
      </c>
      <c r="F51" s="11">
        <f>VLOOKUP(MYRANKS_H[[#This Row],[PLAYERID]],PLAYERIDMAP[],COLUMN(PLAYERIDMAP[IDFANGRAPHS]),FALSE)</f>
        <v>1857</v>
      </c>
      <c r="G51" s="12">
        <f>IFERROR(VLOOKUP(MYRANKS_H[[#This Row],[IDFANGRAPHS]],STEAMER_H[],COLUMN(STEAMER_H[PA]),FALSE),0)</f>
        <v>561</v>
      </c>
      <c r="H51" s="12">
        <f>IFERROR(VLOOKUP(MYRANKS_H[[#This Row],[IDFANGRAPHS]],STEAMER_H[],COLUMN(STEAMER_H[AB]),FALSE),0)</f>
        <v>481</v>
      </c>
      <c r="I51" s="12">
        <f>IFERROR(VLOOKUP(MYRANKS_H[[#This Row],[IDFANGRAPHS]],STEAMER_H[],COLUMN(STEAMER_H[H]),FALSE),0)</f>
        <v>142</v>
      </c>
      <c r="J51" s="12">
        <f>IFERROR(VLOOKUP(MYRANKS_H[[#This Row],[IDFANGRAPHS]],STEAMER_H[],COLUMN(STEAMER_H[HR]),FALSE),0)</f>
        <v>11</v>
      </c>
      <c r="K51" s="12">
        <f>IFERROR(VLOOKUP(MYRANKS_H[[#This Row],[IDFANGRAPHS]],STEAMER_H[],COLUMN(STEAMER_H[R]),FALSE),0)</f>
        <v>69</v>
      </c>
      <c r="L51" s="12">
        <f>IFERROR(VLOOKUP(MYRANKS_H[[#This Row],[IDFANGRAPHS]],STEAMER_H[],COLUMN(STEAMER_H[RBI]),FALSE),0)</f>
        <v>60</v>
      </c>
      <c r="M51" s="12">
        <f>IFERROR(VLOOKUP(MYRANKS_H[[#This Row],[IDFANGRAPHS]],STEAMER_H[],COLUMN(STEAMER_H[BB]),FALSE),0)</f>
        <v>71</v>
      </c>
      <c r="N51" s="12">
        <f>IFERROR(VLOOKUP(MYRANKS_H[[#This Row],[IDFANGRAPHS]],STEAMER_H[],COLUMN(STEAMER_H[SO]),FALSE),0)</f>
        <v>95</v>
      </c>
      <c r="O51" s="12">
        <f>IFERROR(VLOOKUP(MYRANKS_H[[#This Row],[IDFANGRAPHS]],STEAMER_H[],COLUMN(STEAMER_H[SB]),FALSE),0)</f>
        <v>3</v>
      </c>
      <c r="P51" s="14">
        <f>IFERROR(MYRANKS_H[[#This Row],[H]]/MYRANKS_H[[#This Row],[AB]],0)</f>
        <v>0.29521829521829523</v>
      </c>
      <c r="Q51" s="26">
        <f>MYRANKS_H[[#This Row],[R]]/24.6-VLOOKUP(MYRANKS_H[[#This Row],[POS]],ReplacementLevel_H[],COLUMN(ReplacementLevel_H[R]),FALSE)</f>
        <v>1.4148780487804877</v>
      </c>
      <c r="R51" s="26">
        <f>MYRANKS_H[[#This Row],[HR]]/10.4-VLOOKUP(MYRANKS_H[[#This Row],[POS]],ReplacementLevel_H[],COLUMN(ReplacementLevel_H[HR]),FALSE)</f>
        <v>0.18769230769230771</v>
      </c>
      <c r="S51" s="26">
        <f>MYRANKS_H[[#This Row],[RBI]]/24.6-VLOOKUP(MYRANKS_H[[#This Row],[POS]],ReplacementLevel_H[],COLUMN(ReplacementLevel_H[RBI]),FALSE)</f>
        <v>1.0290243902439025</v>
      </c>
      <c r="T51" s="26">
        <f>MYRANKS_H[[#This Row],[SB]]/9.4-VLOOKUP(MYRANKS_H[[#This Row],[POS]],ReplacementLevel_H[],COLUMN(ReplacementLevel_H[SB]),FALSE)</f>
        <v>0.18914893617021272</v>
      </c>
      <c r="U51" s="26">
        <f>((MYRANKS_H[[#This Row],[H]]+1768)/(MYRANKS_H[[#This Row],[AB]]+6617)-0.267)/0.0024-VLOOKUP(MYRANKS_H[[#This Row],[POS]],ReplacementLevel_H[],COLUMN(ReplacementLevel_H[AVG]),FALSE)</f>
        <v>1.2207851977082793</v>
      </c>
      <c r="V51" s="26">
        <f>MYRANKS_H[[#This Row],[RSGP]]+MYRANKS_H[[#This Row],[HRSGP]]+MYRANKS_H[[#This Row],[RBISGP]]+MYRANKS_H[[#This Row],[SBSGP]]+MYRANKS_H[[#This Row],[AVGSGP]]</f>
        <v>4.0415288805951901</v>
      </c>
    </row>
    <row r="52" spans="1:22" ht="15" customHeight="1" x14ac:dyDescent="0.25">
      <c r="A52" s="8" t="s">
        <v>4928</v>
      </c>
      <c r="B52" s="15" t="str">
        <f>VLOOKUP(MYRANKS_H[[#This Row],[PLAYERID]],PLAYERIDMAP[],COLUMN(PLAYERIDMAP[LASTNAME]),FALSE)</f>
        <v>Sandoval</v>
      </c>
      <c r="C52" s="12" t="str">
        <f>VLOOKUP(MYRANKS_H[[#This Row],[PLAYERID]],PLAYERIDMAP[],COLUMN(PLAYERIDMAP[FIRSTNAME]),FALSE)</f>
        <v xml:space="preserve">Pablo </v>
      </c>
      <c r="D52" s="12" t="str">
        <f>VLOOKUP(MYRANKS_H[[#This Row],[PLAYERID]],PLAYERIDMAP[],COLUMN(PLAYERIDMAP[TEAM]),FALSE)</f>
        <v>SF</v>
      </c>
      <c r="E52" s="12" t="str">
        <f>VLOOKUP(MYRANKS_H[[#This Row],[PLAYERID]],PLAYERIDMAP[],COLUMN(PLAYERIDMAP[POS]),FALSE)</f>
        <v>3B</v>
      </c>
      <c r="F52" s="12">
        <f>VLOOKUP(MYRANKS_H[[#This Row],[PLAYERID]],PLAYERIDMAP[],COLUMN(PLAYERIDMAP[IDFANGRAPHS]),FALSE)</f>
        <v>5409</v>
      </c>
      <c r="G52" s="12">
        <f>IFERROR(VLOOKUP(MYRANKS_H[[#This Row],[IDFANGRAPHS]],STEAMER_H[],COLUMN(STEAMER_H[PA]),FALSE),0)</f>
        <v>526</v>
      </c>
      <c r="H52" s="12">
        <f>IFERROR(VLOOKUP(MYRANKS_H[[#This Row],[IDFANGRAPHS]],STEAMER_H[],COLUMN(STEAMER_H[AB]),FALSE),0)</f>
        <v>473</v>
      </c>
      <c r="I52" s="12">
        <f>IFERROR(VLOOKUP(MYRANKS_H[[#This Row],[IDFANGRAPHS]],STEAMER_H[],COLUMN(STEAMER_H[H]),FALSE),0)</f>
        <v>131</v>
      </c>
      <c r="J52" s="12">
        <f>IFERROR(VLOOKUP(MYRANKS_H[[#This Row],[IDFANGRAPHS]],STEAMER_H[],COLUMN(STEAMER_H[HR]),FALSE),0)</f>
        <v>17</v>
      </c>
      <c r="K52" s="12">
        <f>IFERROR(VLOOKUP(MYRANKS_H[[#This Row],[IDFANGRAPHS]],STEAMER_H[],COLUMN(STEAMER_H[R]),FALSE),0)</f>
        <v>62</v>
      </c>
      <c r="L52" s="12">
        <f>IFERROR(VLOOKUP(MYRANKS_H[[#This Row],[IDFANGRAPHS]],STEAMER_H[],COLUMN(STEAMER_H[RBI]),FALSE),0)</f>
        <v>67</v>
      </c>
      <c r="M52" s="12">
        <f>IFERROR(VLOOKUP(MYRANKS_H[[#This Row],[IDFANGRAPHS]],STEAMER_H[],COLUMN(STEAMER_H[BB]),FALSE),0)</f>
        <v>45</v>
      </c>
      <c r="N52" s="12">
        <f>IFERROR(VLOOKUP(MYRANKS_H[[#This Row],[IDFANGRAPHS]],STEAMER_H[],COLUMN(STEAMER_H[SO]),FALSE),0)</f>
        <v>77</v>
      </c>
      <c r="O52" s="12">
        <f>IFERROR(VLOOKUP(MYRANKS_H[[#This Row],[IDFANGRAPHS]],STEAMER_H[],COLUMN(STEAMER_H[SB]),FALSE),0)</f>
        <v>1</v>
      </c>
      <c r="P52" s="14">
        <f>IFERROR(MYRANKS_H[[#This Row],[H]]/MYRANKS_H[[#This Row],[AB]],0)</f>
        <v>0.27695560253699791</v>
      </c>
      <c r="Q52" s="26">
        <f>MYRANKS_H[[#This Row],[R]]/24.6-VLOOKUP(MYRANKS_H[[#This Row],[POS]],ReplacementLevel_H[],COLUMN(ReplacementLevel_H[R]),FALSE)</f>
        <v>0.3303252032520323</v>
      </c>
      <c r="R52" s="26">
        <f>MYRANKS_H[[#This Row],[HR]]/10.4-VLOOKUP(MYRANKS_H[[#This Row],[POS]],ReplacementLevel_H[],COLUMN(ReplacementLevel_H[HR]),FALSE)</f>
        <v>7.4615384615384528E-2</v>
      </c>
      <c r="S52" s="26">
        <f>MYRANKS_H[[#This Row],[RBI]]/24.6-VLOOKUP(MYRANKS_H[[#This Row],[POS]],ReplacementLevel_H[],COLUMN(ReplacementLevel_H[RBI]),FALSE)</f>
        <v>0.37357723577235769</v>
      </c>
      <c r="T52" s="26">
        <f>MYRANKS_H[[#This Row],[SB]]/9.4-VLOOKUP(MYRANKS_H[[#This Row],[POS]],ReplacementLevel_H[],COLUMN(ReplacementLevel_H[SB]),FALSE)</f>
        <v>-0.34361702127659577</v>
      </c>
      <c r="U52" s="26">
        <f>((MYRANKS_H[[#This Row],[H]]+1768)/(MYRANKS_H[[#This Row],[AB]]+6617)-0.267)/0.0024-VLOOKUP(MYRANKS_H[[#This Row],[POS]],ReplacementLevel_H[],COLUMN(ReplacementLevel_H[AVG]),FALSE)</f>
        <v>0.54084626234131727</v>
      </c>
      <c r="V52" s="26">
        <f>MYRANKS_H[[#This Row],[RSGP]]+MYRANKS_H[[#This Row],[HRSGP]]+MYRANKS_H[[#This Row],[RBISGP]]+MYRANKS_H[[#This Row],[SBSGP]]+MYRANKS_H[[#This Row],[AVGSGP]]</f>
        <v>0.97574706470449601</v>
      </c>
    </row>
    <row r="53" spans="1:22" x14ac:dyDescent="0.25">
      <c r="A53" s="7" t="s">
        <v>2715</v>
      </c>
      <c r="B53" s="8" t="str">
        <f>VLOOKUP(MYRANKS_H[[#This Row],[PLAYERID]],PLAYERIDMAP[],COLUMN(PLAYERIDMAP[LASTNAME]),FALSE)</f>
        <v>Eaton</v>
      </c>
      <c r="C53" s="11" t="str">
        <f>VLOOKUP(MYRANKS_H[[#This Row],[PLAYERID]],PLAYERIDMAP[],COLUMN(PLAYERIDMAP[FIRSTNAME]),FALSE)</f>
        <v xml:space="preserve">Adam </v>
      </c>
      <c r="D53" s="11" t="str">
        <f>VLOOKUP(MYRANKS_H[[#This Row],[PLAYERID]],PLAYERIDMAP[],COLUMN(PLAYERIDMAP[TEAM]),FALSE)</f>
        <v>ARI</v>
      </c>
      <c r="E53" s="11" t="str">
        <f>VLOOKUP(MYRANKS_H[[#This Row],[PLAYERID]],PLAYERIDMAP[],COLUMN(PLAYERIDMAP[POS]),FALSE)</f>
        <v>OF</v>
      </c>
      <c r="F53" s="11">
        <f>VLOOKUP(MYRANKS_H[[#This Row],[PLAYERID]],PLAYERIDMAP[],COLUMN(PLAYERIDMAP[IDFANGRAPHS]),FALSE)</f>
        <v>11205</v>
      </c>
      <c r="G53" s="12">
        <f>IFERROR(VLOOKUP(MYRANKS_H[[#This Row],[IDFANGRAPHS]],STEAMER_H[],COLUMN(STEAMER_H[PA]),FALSE),0)</f>
        <v>523</v>
      </c>
      <c r="H53" s="12">
        <f>IFERROR(VLOOKUP(MYRANKS_H[[#This Row],[IDFANGRAPHS]],STEAMER_H[],COLUMN(STEAMER_H[AB]),FALSE),0)</f>
        <v>460</v>
      </c>
      <c r="I53" s="12">
        <f>IFERROR(VLOOKUP(MYRANKS_H[[#This Row],[IDFANGRAPHS]],STEAMER_H[],COLUMN(STEAMER_H[H]),FALSE),0)</f>
        <v>125</v>
      </c>
      <c r="J53" s="12">
        <f>IFERROR(VLOOKUP(MYRANKS_H[[#This Row],[IDFANGRAPHS]],STEAMER_H[],COLUMN(STEAMER_H[HR]),FALSE),0)</f>
        <v>8</v>
      </c>
      <c r="K53" s="12">
        <f>IFERROR(VLOOKUP(MYRANKS_H[[#This Row],[IDFANGRAPHS]],STEAMER_H[],COLUMN(STEAMER_H[R]),FALSE),0)</f>
        <v>65</v>
      </c>
      <c r="L53" s="12">
        <f>IFERROR(VLOOKUP(MYRANKS_H[[#This Row],[IDFANGRAPHS]],STEAMER_H[],COLUMN(STEAMER_H[RBI]),FALSE),0)</f>
        <v>46</v>
      </c>
      <c r="M53" s="12">
        <f>IFERROR(VLOOKUP(MYRANKS_H[[#This Row],[IDFANGRAPHS]],STEAMER_H[],COLUMN(STEAMER_H[BB]),FALSE),0)</f>
        <v>45</v>
      </c>
      <c r="N53" s="12">
        <f>IFERROR(VLOOKUP(MYRANKS_H[[#This Row],[IDFANGRAPHS]],STEAMER_H[],COLUMN(STEAMER_H[SO]),FALSE),0)</f>
        <v>77</v>
      </c>
      <c r="O53" s="12">
        <f>IFERROR(VLOOKUP(MYRANKS_H[[#This Row],[IDFANGRAPHS]],STEAMER_H[],COLUMN(STEAMER_H[SB]),FALSE),0)</f>
        <v>17</v>
      </c>
      <c r="P53" s="14">
        <f>IFERROR(MYRANKS_H[[#This Row],[H]]/MYRANKS_H[[#This Row],[AB]],0)</f>
        <v>0.27173913043478259</v>
      </c>
      <c r="Q53" s="26">
        <f>MYRANKS_H[[#This Row],[R]]/24.6-VLOOKUP(MYRANKS_H[[#This Row],[POS]],ReplacementLevel_H[],COLUMN(ReplacementLevel_H[R]),FALSE)</f>
        <v>0.27227642276422737</v>
      </c>
      <c r="R53" s="26">
        <f>MYRANKS_H[[#This Row],[HR]]/10.4-VLOOKUP(MYRANKS_H[[#This Row],[POS]],ReplacementLevel_H[],COLUMN(ReplacementLevel_H[HR]),FALSE)</f>
        <v>-0.33076923076923093</v>
      </c>
      <c r="S53" s="26">
        <f>MYRANKS_H[[#This Row],[RBI]]/24.6-VLOOKUP(MYRANKS_H[[#This Row],[POS]],ReplacementLevel_H[],COLUMN(ReplacementLevel_H[RBI]),FALSE)</f>
        <v>-0.17008130081300821</v>
      </c>
      <c r="T53" s="26">
        <f>MYRANKS_H[[#This Row],[SB]]/9.4-VLOOKUP(MYRANKS_H[[#This Row],[POS]],ReplacementLevel_H[],COLUMN(ReplacementLevel_H[SB]),FALSE)</f>
        <v>0.4685106382978721</v>
      </c>
      <c r="U53" s="26">
        <f>((MYRANKS_H[[#This Row],[H]]+1768)/(MYRANKS_H[[#This Row],[AB]]+6617)-0.267)/0.0024-VLOOKUP(MYRANKS_H[[#This Row],[POS]],ReplacementLevel_H[],COLUMN(ReplacementLevel_H[AVG]),FALSE)</f>
        <v>0.28259290659884373</v>
      </c>
      <c r="V53" s="26">
        <f>MYRANKS_H[[#This Row],[RSGP]]+MYRANKS_H[[#This Row],[HRSGP]]+MYRANKS_H[[#This Row],[RBISGP]]+MYRANKS_H[[#This Row],[SBSGP]]+MYRANKS_H[[#This Row],[AVGSGP]]</f>
        <v>0.52252943607870406</v>
      </c>
    </row>
    <row r="54" spans="1:22" x14ac:dyDescent="0.25">
      <c r="A54" s="7" t="s">
        <v>2303</v>
      </c>
      <c r="B54" s="8" t="str">
        <f>VLOOKUP(MYRANKS_H[[#This Row],[PLAYERID]],PLAYERIDMAP[],COLUMN(PLAYERIDMAP[LASTNAME]),FALSE)</f>
        <v>Cespedes</v>
      </c>
      <c r="C54" s="11" t="str">
        <f>VLOOKUP(MYRANKS_H[[#This Row],[PLAYERID]],PLAYERIDMAP[],COLUMN(PLAYERIDMAP[FIRSTNAME]),FALSE)</f>
        <v xml:space="preserve">Yoenis </v>
      </c>
      <c r="D54" s="11" t="str">
        <f>VLOOKUP(MYRANKS_H[[#This Row],[PLAYERID]],PLAYERIDMAP[],COLUMN(PLAYERIDMAP[TEAM]),FALSE)</f>
        <v>OAK</v>
      </c>
      <c r="E54" s="11" t="str">
        <f>VLOOKUP(MYRANKS_H[[#This Row],[PLAYERID]],PLAYERIDMAP[],COLUMN(PLAYERIDMAP[POS]),FALSE)</f>
        <v>OF</v>
      </c>
      <c r="F54" s="11">
        <f>VLOOKUP(MYRANKS_H[[#This Row],[PLAYERID]],PLAYERIDMAP[],COLUMN(PLAYERIDMAP[IDFANGRAPHS]),FALSE)</f>
        <v>13110</v>
      </c>
      <c r="G54" s="12">
        <f>IFERROR(VLOOKUP(MYRANKS_H[[#This Row],[IDFANGRAPHS]],STEAMER_H[],COLUMN(STEAMER_H[PA]),FALSE),0)</f>
        <v>511</v>
      </c>
      <c r="H54" s="12">
        <f>IFERROR(VLOOKUP(MYRANKS_H[[#This Row],[IDFANGRAPHS]],STEAMER_H[],COLUMN(STEAMER_H[AB]),FALSE),0)</f>
        <v>463</v>
      </c>
      <c r="I54" s="12">
        <f>IFERROR(VLOOKUP(MYRANKS_H[[#This Row],[IDFANGRAPHS]],STEAMER_H[],COLUMN(STEAMER_H[H]),FALSE),0)</f>
        <v>120</v>
      </c>
      <c r="J54" s="12">
        <f>IFERROR(VLOOKUP(MYRANKS_H[[#This Row],[IDFANGRAPHS]],STEAMER_H[],COLUMN(STEAMER_H[HR]),FALSE),0)</f>
        <v>21</v>
      </c>
      <c r="K54" s="12">
        <f>IFERROR(VLOOKUP(MYRANKS_H[[#This Row],[IDFANGRAPHS]],STEAMER_H[],COLUMN(STEAMER_H[R]),FALSE),0)</f>
        <v>63</v>
      </c>
      <c r="L54" s="12">
        <f>IFERROR(VLOOKUP(MYRANKS_H[[#This Row],[IDFANGRAPHS]],STEAMER_H[],COLUMN(STEAMER_H[RBI]),FALSE),0)</f>
        <v>73</v>
      </c>
      <c r="M54" s="12">
        <f>IFERROR(VLOOKUP(MYRANKS_H[[#This Row],[IDFANGRAPHS]],STEAMER_H[],COLUMN(STEAMER_H[BB]),FALSE),0)</f>
        <v>39</v>
      </c>
      <c r="N54" s="12">
        <f>IFERROR(VLOOKUP(MYRANKS_H[[#This Row],[IDFANGRAPHS]],STEAMER_H[],COLUMN(STEAMER_H[SO]),FALSE),0)</f>
        <v>107</v>
      </c>
      <c r="O54" s="12">
        <f>IFERROR(VLOOKUP(MYRANKS_H[[#This Row],[IDFANGRAPHS]],STEAMER_H[],COLUMN(STEAMER_H[SB]),FALSE),0)</f>
        <v>8</v>
      </c>
      <c r="P54" s="14">
        <f>IFERROR(MYRANKS_H[[#This Row],[H]]/MYRANKS_H[[#This Row],[AB]],0)</f>
        <v>0.25917926565874733</v>
      </c>
      <c r="Q54" s="26">
        <f>MYRANKS_H[[#This Row],[R]]/24.6-VLOOKUP(MYRANKS_H[[#This Row],[POS]],ReplacementLevel_H[],COLUMN(ReplacementLevel_H[R]),FALSE)</f>
        <v>0.19097560975609751</v>
      </c>
      <c r="R54" s="26">
        <f>MYRANKS_H[[#This Row],[HR]]/10.4-VLOOKUP(MYRANKS_H[[#This Row],[POS]],ReplacementLevel_H[],COLUMN(ReplacementLevel_H[HR]),FALSE)</f>
        <v>0.91923076923076907</v>
      </c>
      <c r="S54" s="26">
        <f>MYRANKS_H[[#This Row],[RBI]]/24.6-VLOOKUP(MYRANKS_H[[#This Row],[POS]],ReplacementLevel_H[],COLUMN(ReplacementLevel_H[RBI]),FALSE)</f>
        <v>0.92747967479674776</v>
      </c>
      <c r="T54" s="26">
        <f>MYRANKS_H[[#This Row],[SB]]/9.4-VLOOKUP(MYRANKS_H[[#This Row],[POS]],ReplacementLevel_H[],COLUMN(ReplacementLevel_H[SB]),FALSE)</f>
        <v>-0.48893617021276603</v>
      </c>
      <c r="U54" s="26">
        <f>((MYRANKS_H[[#This Row],[H]]+1768)/(MYRANKS_H[[#This Row],[AB]]+6617)-0.267)/0.0024-VLOOKUP(MYRANKS_H[[#This Row],[POS]],ReplacementLevel_H[],COLUMN(ReplacementLevel_H[AVG]),FALSE)</f>
        <v>-5.888888888889672E-2</v>
      </c>
      <c r="V54" s="26">
        <f>MYRANKS_H[[#This Row],[RSGP]]+MYRANKS_H[[#This Row],[HRSGP]]+MYRANKS_H[[#This Row],[RBISGP]]+MYRANKS_H[[#This Row],[SBSGP]]+MYRANKS_H[[#This Row],[AVGSGP]]</f>
        <v>1.4898609946819517</v>
      </c>
    </row>
    <row r="55" spans="1:22" x14ac:dyDescent="0.25">
      <c r="A55" s="7" t="s">
        <v>3230</v>
      </c>
      <c r="B55" s="8" t="str">
        <f>VLOOKUP(MYRANKS_H[[#This Row],[PLAYERID]],PLAYERIDMAP[],COLUMN(PLAYERIDMAP[LASTNAME]),FALSE)</f>
        <v>Headley</v>
      </c>
      <c r="C55" s="11" t="str">
        <f>VLOOKUP(MYRANKS_H[[#This Row],[PLAYERID]],PLAYERIDMAP[],COLUMN(PLAYERIDMAP[FIRSTNAME]),FALSE)</f>
        <v xml:space="preserve">Chase </v>
      </c>
      <c r="D55" s="11" t="str">
        <f>VLOOKUP(MYRANKS_H[[#This Row],[PLAYERID]],PLAYERIDMAP[],COLUMN(PLAYERIDMAP[TEAM]),FALSE)</f>
        <v>SD</v>
      </c>
      <c r="E55" s="11" t="str">
        <f>VLOOKUP(MYRANKS_H[[#This Row],[PLAYERID]],PLAYERIDMAP[],COLUMN(PLAYERIDMAP[POS]),FALSE)</f>
        <v>3B</v>
      </c>
      <c r="F55" s="11">
        <f>VLOOKUP(MYRANKS_H[[#This Row],[PLAYERID]],PLAYERIDMAP[],COLUMN(PLAYERIDMAP[IDFANGRAPHS]),FALSE)</f>
        <v>4720</v>
      </c>
      <c r="G55" s="12">
        <f>IFERROR(VLOOKUP(MYRANKS_H[[#This Row],[IDFANGRAPHS]],STEAMER_H[],COLUMN(STEAMER_H[PA]),FALSE),0)</f>
        <v>484</v>
      </c>
      <c r="H55" s="12">
        <f>IFERROR(VLOOKUP(MYRANKS_H[[#This Row],[IDFANGRAPHS]],STEAMER_H[],COLUMN(STEAMER_H[AB]),FALSE),0)</f>
        <v>421</v>
      </c>
      <c r="I55" s="12">
        <f>IFERROR(VLOOKUP(MYRANKS_H[[#This Row],[IDFANGRAPHS]],STEAMER_H[],COLUMN(STEAMER_H[H]),FALSE),0)</f>
        <v>106</v>
      </c>
      <c r="J55" s="12">
        <f>IFERROR(VLOOKUP(MYRANKS_H[[#This Row],[IDFANGRAPHS]],STEAMER_H[],COLUMN(STEAMER_H[HR]),FALSE),0)</f>
        <v>12</v>
      </c>
      <c r="K55" s="12">
        <f>IFERROR(VLOOKUP(MYRANKS_H[[#This Row],[IDFANGRAPHS]],STEAMER_H[],COLUMN(STEAMER_H[R]),FALSE),0)</f>
        <v>54</v>
      </c>
      <c r="L55" s="12">
        <f>IFERROR(VLOOKUP(MYRANKS_H[[#This Row],[IDFANGRAPHS]],STEAMER_H[],COLUMN(STEAMER_H[RBI]),FALSE),0)</f>
        <v>52</v>
      </c>
      <c r="M55" s="12">
        <f>IFERROR(VLOOKUP(MYRANKS_H[[#This Row],[IDFANGRAPHS]],STEAMER_H[],COLUMN(STEAMER_H[BB]),FALSE),0)</f>
        <v>53</v>
      </c>
      <c r="N55" s="12">
        <f>IFERROR(VLOOKUP(MYRANKS_H[[#This Row],[IDFANGRAPHS]],STEAMER_H[],COLUMN(STEAMER_H[SO]),FALSE),0)</f>
        <v>111</v>
      </c>
      <c r="O55" s="12">
        <f>IFERROR(VLOOKUP(MYRANKS_H[[#This Row],[IDFANGRAPHS]],STEAMER_H[],COLUMN(STEAMER_H[SB]),FALSE),0)</f>
        <v>7</v>
      </c>
      <c r="P55" s="14">
        <f>IFERROR(MYRANKS_H[[#This Row],[H]]/MYRANKS_H[[#This Row],[AB]],0)</f>
        <v>0.25178147268408552</v>
      </c>
      <c r="Q55" s="26">
        <f>MYRANKS_H[[#This Row],[R]]/24.6-VLOOKUP(MYRANKS_H[[#This Row],[POS]],ReplacementLevel_H[],COLUMN(ReplacementLevel_H[R]),FALSE)</f>
        <v>5.1219512195119776E-3</v>
      </c>
      <c r="R55" s="26">
        <f>MYRANKS_H[[#This Row],[HR]]/10.4-VLOOKUP(MYRANKS_H[[#This Row],[POS]],ReplacementLevel_H[],COLUMN(ReplacementLevel_H[HR]),FALSE)</f>
        <v>-0.40615384615384631</v>
      </c>
      <c r="S55" s="26">
        <f>MYRANKS_H[[#This Row],[RBI]]/24.6-VLOOKUP(MYRANKS_H[[#This Row],[POS]],ReplacementLevel_H[],COLUMN(ReplacementLevel_H[RBI]),FALSE)</f>
        <v>-0.23617886178861802</v>
      </c>
      <c r="T55" s="26">
        <f>MYRANKS_H[[#This Row],[SB]]/9.4-VLOOKUP(MYRANKS_H[[#This Row],[POS]],ReplacementLevel_H[],COLUMN(ReplacementLevel_H[SB]),FALSE)</f>
        <v>0.29468085106382974</v>
      </c>
      <c r="U55" s="26">
        <f>((MYRANKS_H[[#This Row],[H]]+1768)/(MYRANKS_H[[#This Row],[AB]]+6617)-0.267)/0.0024-VLOOKUP(MYRANKS_H[[#This Row],[POS]],ReplacementLevel_H[],COLUMN(ReplacementLevel_H[AVG]),FALSE)</f>
        <v>-0.11465567869661369</v>
      </c>
      <c r="V55" s="26">
        <f>MYRANKS_H[[#This Row],[RSGP]]+MYRANKS_H[[#This Row],[HRSGP]]+MYRANKS_H[[#This Row],[RBISGP]]+MYRANKS_H[[#This Row],[SBSGP]]+MYRANKS_H[[#This Row],[AVGSGP]]</f>
        <v>-0.45718558435573631</v>
      </c>
    </row>
    <row r="56" spans="1:22" ht="15" customHeight="1" x14ac:dyDescent="0.25">
      <c r="A56" s="7" t="s">
        <v>3336</v>
      </c>
      <c r="B56" s="8" t="str">
        <f>VLOOKUP(MYRANKS_H[[#This Row],[PLAYERID]],PLAYERIDMAP[],COLUMN(PLAYERIDMAP[LASTNAME]),FALSE)</f>
        <v>Hosmer</v>
      </c>
      <c r="C56" s="11" t="str">
        <f>VLOOKUP(MYRANKS_H[[#This Row],[PLAYERID]],PLAYERIDMAP[],COLUMN(PLAYERIDMAP[FIRSTNAME]),FALSE)</f>
        <v xml:space="preserve">Eric </v>
      </c>
      <c r="D56" s="11" t="str">
        <f>VLOOKUP(MYRANKS_H[[#This Row],[PLAYERID]],PLAYERIDMAP[],COLUMN(PLAYERIDMAP[TEAM]),FALSE)</f>
        <v>KC</v>
      </c>
      <c r="E56" s="11" t="str">
        <f>VLOOKUP(MYRANKS_H[[#This Row],[PLAYERID]],PLAYERIDMAP[],COLUMN(PLAYERIDMAP[POS]),FALSE)</f>
        <v>1B</v>
      </c>
      <c r="F56" s="11">
        <f>VLOOKUP(MYRANKS_H[[#This Row],[PLAYERID]],PLAYERIDMAP[],COLUMN(PLAYERIDMAP[IDFANGRAPHS]),FALSE)</f>
        <v>3516</v>
      </c>
      <c r="G56" s="12">
        <f>IFERROR(VLOOKUP(MYRANKS_H[[#This Row],[IDFANGRAPHS]],STEAMER_H[],COLUMN(STEAMER_H[PA]),FALSE),0)</f>
        <v>552</v>
      </c>
      <c r="H56" s="12">
        <f>IFERROR(VLOOKUP(MYRANKS_H[[#This Row],[IDFANGRAPHS]],STEAMER_H[],COLUMN(STEAMER_H[AB]),FALSE),0)</f>
        <v>496</v>
      </c>
      <c r="I56" s="12">
        <f>IFERROR(VLOOKUP(MYRANKS_H[[#This Row],[IDFANGRAPHS]],STEAMER_H[],COLUMN(STEAMER_H[H]),FALSE),0)</f>
        <v>142</v>
      </c>
      <c r="J56" s="12">
        <f>IFERROR(VLOOKUP(MYRANKS_H[[#This Row],[IDFANGRAPHS]],STEAMER_H[],COLUMN(STEAMER_H[HR]),FALSE),0)</f>
        <v>16</v>
      </c>
      <c r="K56" s="12">
        <f>IFERROR(VLOOKUP(MYRANKS_H[[#This Row],[IDFANGRAPHS]],STEAMER_H[],COLUMN(STEAMER_H[R]),FALSE),0)</f>
        <v>69</v>
      </c>
      <c r="L56" s="12">
        <f>IFERROR(VLOOKUP(MYRANKS_H[[#This Row],[IDFANGRAPHS]],STEAMER_H[],COLUMN(STEAMER_H[RBI]),FALSE),0)</f>
        <v>69</v>
      </c>
      <c r="M56" s="12">
        <f>IFERROR(VLOOKUP(MYRANKS_H[[#This Row],[IDFANGRAPHS]],STEAMER_H[],COLUMN(STEAMER_H[BB]),FALSE),0)</f>
        <v>48</v>
      </c>
      <c r="N56" s="12">
        <f>IFERROR(VLOOKUP(MYRANKS_H[[#This Row],[IDFANGRAPHS]],STEAMER_H[],COLUMN(STEAMER_H[SO]),FALSE),0)</f>
        <v>75</v>
      </c>
      <c r="O56" s="12">
        <f>IFERROR(VLOOKUP(MYRANKS_H[[#This Row],[IDFANGRAPHS]],STEAMER_H[],COLUMN(STEAMER_H[SB]),FALSE),0)</f>
        <v>8</v>
      </c>
      <c r="P56" s="14">
        <f>IFERROR(MYRANKS_H[[#This Row],[H]]/MYRANKS_H[[#This Row],[AB]],0)</f>
        <v>0.28629032258064518</v>
      </c>
      <c r="Q56" s="26">
        <f>MYRANKS_H[[#This Row],[R]]/24.6-VLOOKUP(MYRANKS_H[[#This Row],[POS]],ReplacementLevel_H[],COLUMN(ReplacementLevel_H[R]),FALSE)</f>
        <v>0.43487804878048752</v>
      </c>
      <c r="R56" s="26">
        <f>MYRANKS_H[[#This Row],[HR]]/10.4-VLOOKUP(MYRANKS_H[[#This Row],[POS]],ReplacementLevel_H[],COLUMN(ReplacementLevel_H[HR]),FALSE)</f>
        <v>-1.5384615384617106E-3</v>
      </c>
      <c r="S56" s="26">
        <f>MYRANKS_H[[#This Row],[RBI]]/24.6-VLOOKUP(MYRANKS_H[[#This Row],[POS]],ReplacementLevel_H[],COLUMN(ReplacementLevel_H[RBI]),FALSE)</f>
        <v>0.34487804878048767</v>
      </c>
      <c r="T56" s="26">
        <f>MYRANKS_H[[#This Row],[SB]]/9.4-VLOOKUP(MYRANKS_H[[#This Row],[POS]],ReplacementLevel_H[],COLUMN(ReplacementLevel_H[SB]),FALSE)</f>
        <v>0.59106382978723404</v>
      </c>
      <c r="U56" s="26">
        <f>((MYRANKS_H[[#This Row],[H]]+1768)/(MYRANKS_H[[#This Row],[AB]]+6617)-0.267)/0.0024-VLOOKUP(MYRANKS_H[[#This Row],[POS]],ReplacementLevel_H[],COLUMN(ReplacementLevel_H[AVG]),FALSE)</f>
        <v>0.87434322133182352</v>
      </c>
      <c r="V56" s="26">
        <f>MYRANKS_H[[#This Row],[RSGP]]+MYRANKS_H[[#This Row],[HRSGP]]+MYRANKS_H[[#This Row],[RBISGP]]+MYRANKS_H[[#This Row],[SBSGP]]+MYRANKS_H[[#This Row],[AVGSGP]]</f>
        <v>2.2436246871415713</v>
      </c>
    </row>
    <row r="57" spans="1:22" x14ac:dyDescent="0.25">
      <c r="A57" s="7" t="s">
        <v>3046</v>
      </c>
      <c r="B57" s="8" t="str">
        <f>VLOOKUP(MYRANKS_H[[#This Row],[PLAYERID]],PLAYERIDMAP[],COLUMN(PLAYERIDMAP[LASTNAME]),FALSE)</f>
        <v>Gordon</v>
      </c>
      <c r="C57" s="11" t="str">
        <f>VLOOKUP(MYRANKS_H[[#This Row],[PLAYERID]],PLAYERIDMAP[],COLUMN(PLAYERIDMAP[FIRSTNAME]),FALSE)</f>
        <v xml:space="preserve">Alex </v>
      </c>
      <c r="D57" s="11" t="str">
        <f>VLOOKUP(MYRANKS_H[[#This Row],[PLAYERID]],PLAYERIDMAP[],COLUMN(PLAYERIDMAP[TEAM]),FALSE)</f>
        <v>KC</v>
      </c>
      <c r="E57" s="11" t="str">
        <f>VLOOKUP(MYRANKS_H[[#This Row],[PLAYERID]],PLAYERIDMAP[],COLUMN(PLAYERIDMAP[POS]),FALSE)</f>
        <v>OF</v>
      </c>
      <c r="F57" s="11">
        <f>VLOOKUP(MYRANKS_H[[#This Row],[PLAYERID]],PLAYERIDMAP[],COLUMN(PLAYERIDMAP[IDFANGRAPHS]),FALSE)</f>
        <v>5209</v>
      </c>
      <c r="G57" s="12">
        <f>IFERROR(VLOOKUP(MYRANKS_H[[#This Row],[IDFANGRAPHS]],STEAMER_H[],COLUMN(STEAMER_H[PA]),FALSE),0)</f>
        <v>568</v>
      </c>
      <c r="H57" s="12">
        <f>IFERROR(VLOOKUP(MYRANKS_H[[#This Row],[IDFANGRAPHS]],STEAMER_H[],COLUMN(STEAMER_H[AB]),FALSE),0)</f>
        <v>503</v>
      </c>
      <c r="I57" s="12">
        <f>IFERROR(VLOOKUP(MYRANKS_H[[#This Row],[IDFANGRAPHS]],STEAMER_H[],COLUMN(STEAMER_H[H]),FALSE),0)</f>
        <v>139</v>
      </c>
      <c r="J57" s="12">
        <f>IFERROR(VLOOKUP(MYRANKS_H[[#This Row],[IDFANGRAPHS]],STEAMER_H[],COLUMN(STEAMER_H[HR]),FALSE),0)</f>
        <v>15</v>
      </c>
      <c r="K57" s="12">
        <f>IFERROR(VLOOKUP(MYRANKS_H[[#This Row],[IDFANGRAPHS]],STEAMER_H[],COLUMN(STEAMER_H[R]),FALSE),0)</f>
        <v>75</v>
      </c>
      <c r="L57" s="12">
        <f>IFERROR(VLOOKUP(MYRANKS_H[[#This Row],[IDFANGRAPHS]],STEAMER_H[],COLUMN(STEAMER_H[RBI]),FALSE),0)</f>
        <v>61</v>
      </c>
      <c r="M57" s="12">
        <f>IFERROR(VLOOKUP(MYRANKS_H[[#This Row],[IDFANGRAPHS]],STEAMER_H[],COLUMN(STEAMER_H[BB]),FALSE),0)</f>
        <v>51</v>
      </c>
      <c r="N57" s="12">
        <f>IFERROR(VLOOKUP(MYRANKS_H[[#This Row],[IDFANGRAPHS]],STEAMER_H[],COLUMN(STEAMER_H[SO]),FALSE),0)</f>
        <v>107</v>
      </c>
      <c r="O57" s="12">
        <f>IFERROR(VLOOKUP(MYRANKS_H[[#This Row],[IDFANGRAPHS]],STEAMER_H[],COLUMN(STEAMER_H[SB]),FALSE),0)</f>
        <v>8</v>
      </c>
      <c r="P57" s="14">
        <f>IFERROR(MYRANKS_H[[#This Row],[H]]/MYRANKS_H[[#This Row],[AB]],0)</f>
        <v>0.27634194831013914</v>
      </c>
      <c r="Q57" s="26">
        <f>MYRANKS_H[[#This Row],[R]]/24.6-VLOOKUP(MYRANKS_H[[#This Row],[POS]],ReplacementLevel_H[],COLUMN(ReplacementLevel_H[R]),FALSE)</f>
        <v>0.67878048780487799</v>
      </c>
      <c r="R57" s="26">
        <f>MYRANKS_H[[#This Row],[HR]]/10.4-VLOOKUP(MYRANKS_H[[#This Row],[POS]],ReplacementLevel_H[],COLUMN(ReplacementLevel_H[HR]),FALSE)</f>
        <v>0.3423076923076922</v>
      </c>
      <c r="S57" s="26">
        <f>MYRANKS_H[[#This Row],[RBI]]/24.6-VLOOKUP(MYRANKS_H[[#This Row],[POS]],ReplacementLevel_H[],COLUMN(ReplacementLevel_H[RBI]),FALSE)</f>
        <v>0.43967479674796728</v>
      </c>
      <c r="T57" s="26">
        <f>MYRANKS_H[[#This Row],[SB]]/9.4-VLOOKUP(MYRANKS_H[[#This Row],[POS]],ReplacementLevel_H[],COLUMN(ReplacementLevel_H[SB]),FALSE)</f>
        <v>-0.48893617021276603</v>
      </c>
      <c r="U57" s="26">
        <f>((MYRANKS_H[[#This Row],[H]]+1768)/(MYRANKS_H[[#This Row],[AB]]+6617)-0.267)/0.0024-VLOOKUP(MYRANKS_H[[#This Row],[POS]],ReplacementLevel_H[],COLUMN(ReplacementLevel_H[AVG]),FALSE)</f>
        <v>0.42878277153556815</v>
      </c>
      <c r="V57" s="26">
        <f>MYRANKS_H[[#This Row],[RSGP]]+MYRANKS_H[[#This Row],[HRSGP]]+MYRANKS_H[[#This Row],[RBISGP]]+MYRANKS_H[[#This Row],[SBSGP]]+MYRANKS_H[[#This Row],[AVGSGP]]</f>
        <v>1.4006095781833396</v>
      </c>
    </row>
    <row r="58" spans="1:22" ht="15" customHeight="1" x14ac:dyDescent="0.25">
      <c r="A58" s="7" t="s">
        <v>3471</v>
      </c>
      <c r="B58" s="8" t="str">
        <f>VLOOKUP(MYRANKS_H[[#This Row],[PLAYERID]],PLAYERIDMAP[],COLUMN(PLAYERIDMAP[LASTNAME]),FALSE)</f>
        <v>Jennings</v>
      </c>
      <c r="C58" s="11" t="str">
        <f>VLOOKUP(MYRANKS_H[[#This Row],[PLAYERID]],PLAYERIDMAP[],COLUMN(PLAYERIDMAP[FIRSTNAME]),FALSE)</f>
        <v xml:space="preserve">Desmond </v>
      </c>
      <c r="D58" s="11" t="str">
        <f>VLOOKUP(MYRANKS_H[[#This Row],[PLAYERID]],PLAYERIDMAP[],COLUMN(PLAYERIDMAP[TEAM]),FALSE)</f>
        <v>TB</v>
      </c>
      <c r="E58" s="11" t="str">
        <f>VLOOKUP(MYRANKS_H[[#This Row],[PLAYERID]],PLAYERIDMAP[],COLUMN(PLAYERIDMAP[POS]),FALSE)</f>
        <v>OF</v>
      </c>
      <c r="F58" s="11">
        <f>VLOOKUP(MYRANKS_H[[#This Row],[PLAYERID]],PLAYERIDMAP[],COLUMN(PLAYERIDMAP[IDFANGRAPHS]),FALSE)</f>
        <v>1965</v>
      </c>
      <c r="G58" s="12">
        <f>IFERROR(VLOOKUP(MYRANKS_H[[#This Row],[IDFANGRAPHS]],STEAMER_H[],COLUMN(STEAMER_H[PA]),FALSE),0)</f>
        <v>532</v>
      </c>
      <c r="H58" s="12">
        <f>IFERROR(VLOOKUP(MYRANKS_H[[#This Row],[IDFANGRAPHS]],STEAMER_H[],COLUMN(STEAMER_H[AB]),FALSE),0)</f>
        <v>466</v>
      </c>
      <c r="I58" s="12">
        <f>IFERROR(VLOOKUP(MYRANKS_H[[#This Row],[IDFANGRAPHS]],STEAMER_H[],COLUMN(STEAMER_H[H]),FALSE),0)</f>
        <v>113</v>
      </c>
      <c r="J58" s="12">
        <f>IFERROR(VLOOKUP(MYRANKS_H[[#This Row],[IDFANGRAPHS]],STEAMER_H[],COLUMN(STEAMER_H[HR]),FALSE),0)</f>
        <v>12</v>
      </c>
      <c r="K58" s="12">
        <f>IFERROR(VLOOKUP(MYRANKS_H[[#This Row],[IDFANGRAPHS]],STEAMER_H[],COLUMN(STEAMER_H[R]),FALSE),0)</f>
        <v>66</v>
      </c>
      <c r="L58" s="12">
        <f>IFERROR(VLOOKUP(MYRANKS_H[[#This Row],[IDFANGRAPHS]],STEAMER_H[],COLUMN(STEAMER_H[RBI]),FALSE),0)</f>
        <v>48</v>
      </c>
      <c r="M58" s="12">
        <f>IFERROR(VLOOKUP(MYRANKS_H[[#This Row],[IDFANGRAPHS]],STEAMER_H[],COLUMN(STEAMER_H[BB]),FALSE),0)</f>
        <v>54</v>
      </c>
      <c r="N58" s="12">
        <f>IFERROR(VLOOKUP(MYRANKS_H[[#This Row],[IDFANGRAPHS]],STEAMER_H[],COLUMN(STEAMER_H[SO]),FALSE),0)</f>
        <v>106</v>
      </c>
      <c r="O58" s="12">
        <f>IFERROR(VLOOKUP(MYRANKS_H[[#This Row],[IDFANGRAPHS]],STEAMER_H[],COLUMN(STEAMER_H[SB]),FALSE),0)</f>
        <v>19</v>
      </c>
      <c r="P58" s="14">
        <f>IFERROR(MYRANKS_H[[#This Row],[H]]/MYRANKS_H[[#This Row],[AB]],0)</f>
        <v>0.24248927038626608</v>
      </c>
      <c r="Q58" s="26">
        <f>MYRANKS_H[[#This Row],[R]]/24.6-VLOOKUP(MYRANKS_H[[#This Row],[POS]],ReplacementLevel_H[],COLUMN(ReplacementLevel_H[R]),FALSE)</f>
        <v>0.31292682926829229</v>
      </c>
      <c r="R58" s="26">
        <f>MYRANKS_H[[#This Row],[HR]]/10.4-VLOOKUP(MYRANKS_H[[#This Row],[POS]],ReplacementLevel_H[],COLUMN(ReplacementLevel_H[HR]),FALSE)</f>
        <v>5.3846153846153655E-2</v>
      </c>
      <c r="S58" s="26">
        <f>MYRANKS_H[[#This Row],[RBI]]/24.6-VLOOKUP(MYRANKS_H[[#This Row],[POS]],ReplacementLevel_H[],COLUMN(ReplacementLevel_H[RBI]),FALSE)</f>
        <v>-8.8780487804878128E-2</v>
      </c>
      <c r="T58" s="26">
        <f>MYRANKS_H[[#This Row],[SB]]/9.4-VLOOKUP(MYRANKS_H[[#This Row],[POS]],ReplacementLevel_H[],COLUMN(ReplacementLevel_H[SB]),FALSE)</f>
        <v>0.68127659574468091</v>
      </c>
      <c r="U58" s="26">
        <f>((MYRANKS_H[[#This Row],[H]]+1768)/(MYRANKS_H[[#This Row],[AB]]+6617)-0.267)/0.0024-VLOOKUP(MYRANKS_H[[#This Row],[POS]],ReplacementLevel_H[],COLUMN(ReplacementLevel_H[AVG]),FALSE)</f>
        <v>-0.51773401101230021</v>
      </c>
      <c r="V58" s="26">
        <f>MYRANKS_H[[#This Row],[RSGP]]+MYRANKS_H[[#This Row],[HRSGP]]+MYRANKS_H[[#This Row],[RBISGP]]+MYRANKS_H[[#This Row],[SBSGP]]+MYRANKS_H[[#This Row],[AVGSGP]]</f>
        <v>0.44153508004194852</v>
      </c>
    </row>
    <row r="59" spans="1:22" ht="15" customHeight="1" x14ac:dyDescent="0.25">
      <c r="A59" s="7" t="s">
        <v>3920</v>
      </c>
      <c r="B59" s="8" t="str">
        <f>VLOOKUP(MYRANKS_H[[#This Row],[PLAYERID]],PLAYERIDMAP[],COLUMN(PLAYERIDMAP[LASTNAME]),FALSE)</f>
        <v>Marte</v>
      </c>
      <c r="C59" s="11" t="str">
        <f>VLOOKUP(MYRANKS_H[[#This Row],[PLAYERID]],PLAYERIDMAP[],COLUMN(PLAYERIDMAP[FIRSTNAME]),FALSE)</f>
        <v xml:space="preserve">Starling </v>
      </c>
      <c r="D59" s="11" t="str">
        <f>VLOOKUP(MYRANKS_H[[#This Row],[PLAYERID]],PLAYERIDMAP[],COLUMN(PLAYERIDMAP[TEAM]),FALSE)</f>
        <v>PIT</v>
      </c>
      <c r="E59" s="11" t="str">
        <f>VLOOKUP(MYRANKS_H[[#This Row],[PLAYERID]],PLAYERIDMAP[],COLUMN(PLAYERIDMAP[POS]),FALSE)</f>
        <v>OF</v>
      </c>
      <c r="F59" s="11">
        <f>VLOOKUP(MYRANKS_H[[#This Row],[PLAYERID]],PLAYERIDMAP[],COLUMN(PLAYERIDMAP[IDFANGRAPHS]),FALSE)</f>
        <v>9241</v>
      </c>
      <c r="G59" s="12">
        <f>IFERROR(VLOOKUP(MYRANKS_H[[#This Row],[IDFANGRAPHS]],STEAMER_H[],COLUMN(STEAMER_H[PA]),FALSE),0)</f>
        <v>454</v>
      </c>
      <c r="H59" s="12">
        <f>IFERROR(VLOOKUP(MYRANKS_H[[#This Row],[IDFANGRAPHS]],STEAMER_H[],COLUMN(STEAMER_H[AB]),FALSE),0)</f>
        <v>414</v>
      </c>
      <c r="I59" s="12">
        <f>IFERROR(VLOOKUP(MYRANKS_H[[#This Row],[IDFANGRAPHS]],STEAMER_H[],COLUMN(STEAMER_H[H]),FALSE),0)</f>
        <v>112</v>
      </c>
      <c r="J59" s="12">
        <f>IFERROR(VLOOKUP(MYRANKS_H[[#This Row],[IDFANGRAPHS]],STEAMER_H[],COLUMN(STEAMER_H[HR]),FALSE),0)</f>
        <v>9</v>
      </c>
      <c r="K59" s="12">
        <f>IFERROR(VLOOKUP(MYRANKS_H[[#This Row],[IDFANGRAPHS]],STEAMER_H[],COLUMN(STEAMER_H[R]),FALSE),0)</f>
        <v>57</v>
      </c>
      <c r="L59" s="12">
        <f>IFERROR(VLOOKUP(MYRANKS_H[[#This Row],[IDFANGRAPHS]],STEAMER_H[],COLUMN(STEAMER_H[RBI]),FALSE),0)</f>
        <v>40</v>
      </c>
      <c r="M59" s="12">
        <f>IFERROR(VLOOKUP(MYRANKS_H[[#This Row],[IDFANGRAPHS]],STEAMER_H[],COLUMN(STEAMER_H[BB]),FALSE),0)</f>
        <v>24</v>
      </c>
      <c r="N59" s="12">
        <f>IFERROR(VLOOKUP(MYRANKS_H[[#This Row],[IDFANGRAPHS]],STEAMER_H[],COLUMN(STEAMER_H[SO]),FALSE),0)</f>
        <v>108</v>
      </c>
      <c r="O59" s="12">
        <f>IFERROR(VLOOKUP(MYRANKS_H[[#This Row],[IDFANGRAPHS]],STEAMER_H[],COLUMN(STEAMER_H[SB]),FALSE),0)</f>
        <v>25</v>
      </c>
      <c r="P59" s="14">
        <f>IFERROR(MYRANKS_H[[#This Row],[H]]/MYRANKS_H[[#This Row],[AB]],0)</f>
        <v>0.27053140096618356</v>
      </c>
      <c r="Q59" s="26">
        <f>MYRANKS_H[[#This Row],[R]]/24.6-VLOOKUP(MYRANKS_H[[#This Row],[POS]],ReplacementLevel_H[],COLUMN(ReplacementLevel_H[R]),FALSE)</f>
        <v>-5.2926829268292952E-2</v>
      </c>
      <c r="R59" s="26">
        <f>MYRANKS_H[[#This Row],[HR]]/10.4-VLOOKUP(MYRANKS_H[[#This Row],[POS]],ReplacementLevel_H[],COLUMN(ReplacementLevel_H[HR]),FALSE)</f>
        <v>-0.23461538461538478</v>
      </c>
      <c r="S59" s="26">
        <f>MYRANKS_H[[#This Row],[RBI]]/24.6-VLOOKUP(MYRANKS_H[[#This Row],[POS]],ReplacementLevel_H[],COLUMN(ReplacementLevel_H[RBI]),FALSE)</f>
        <v>-0.41398373983739845</v>
      </c>
      <c r="T59" s="26">
        <f>MYRANKS_H[[#This Row],[SB]]/9.4-VLOOKUP(MYRANKS_H[[#This Row],[POS]],ReplacementLevel_H[],COLUMN(ReplacementLevel_H[SB]),FALSE)</f>
        <v>1.3195744680851063</v>
      </c>
      <c r="U59" s="26">
        <f>((MYRANKS_H[[#This Row],[H]]+1768)/(MYRANKS_H[[#This Row],[AB]]+6617)-0.267)/0.0024-VLOOKUP(MYRANKS_H[[#This Row],[POS]],ReplacementLevel_H[],COLUMN(ReplacementLevel_H[AVG]),FALSE)</f>
        <v>0.24136870051674153</v>
      </c>
      <c r="V59" s="26">
        <f>MYRANKS_H[[#This Row],[RSGP]]+MYRANKS_H[[#This Row],[HRSGP]]+MYRANKS_H[[#This Row],[RBISGP]]+MYRANKS_H[[#This Row],[SBSGP]]+MYRANKS_H[[#This Row],[AVGSGP]]</f>
        <v>0.85941721488077161</v>
      </c>
    </row>
    <row r="60" spans="1:22" ht="15" customHeight="1" x14ac:dyDescent="0.25">
      <c r="A60" s="7" t="s">
        <v>3429</v>
      </c>
      <c r="B60" s="8" t="str">
        <f>VLOOKUP(MYRANKS_H[[#This Row],[PLAYERID]],PLAYERIDMAP[],COLUMN(PLAYERIDMAP[LASTNAME]),FALSE)</f>
        <v>Jackson</v>
      </c>
      <c r="C60" s="11" t="str">
        <f>VLOOKUP(MYRANKS_H[[#This Row],[PLAYERID]],PLAYERIDMAP[],COLUMN(PLAYERIDMAP[FIRSTNAME]),FALSE)</f>
        <v xml:space="preserve">Austin </v>
      </c>
      <c r="D60" s="11" t="str">
        <f>VLOOKUP(MYRANKS_H[[#This Row],[PLAYERID]],PLAYERIDMAP[],COLUMN(PLAYERIDMAP[TEAM]),FALSE)</f>
        <v>DET</v>
      </c>
      <c r="E60" s="11" t="str">
        <f>VLOOKUP(MYRANKS_H[[#This Row],[PLAYERID]],PLAYERIDMAP[],COLUMN(PLAYERIDMAP[POS]),FALSE)</f>
        <v>OF</v>
      </c>
      <c r="F60" s="11">
        <f>VLOOKUP(MYRANKS_H[[#This Row],[PLAYERID]],PLAYERIDMAP[],COLUMN(PLAYERIDMAP[IDFANGRAPHS]),FALSE)</f>
        <v>9848</v>
      </c>
      <c r="G60" s="12">
        <f>IFERROR(VLOOKUP(MYRANKS_H[[#This Row],[IDFANGRAPHS]],STEAMER_H[],COLUMN(STEAMER_H[PA]),FALSE),0)</f>
        <v>558</v>
      </c>
      <c r="H60" s="12">
        <f>IFERROR(VLOOKUP(MYRANKS_H[[#This Row],[IDFANGRAPHS]],STEAMER_H[],COLUMN(STEAMER_H[AB]),FALSE),0)</f>
        <v>493</v>
      </c>
      <c r="I60" s="12">
        <f>IFERROR(VLOOKUP(MYRANKS_H[[#This Row],[IDFANGRAPHS]],STEAMER_H[],COLUMN(STEAMER_H[H]),FALSE),0)</f>
        <v>138</v>
      </c>
      <c r="J60" s="12">
        <f>IFERROR(VLOOKUP(MYRANKS_H[[#This Row],[IDFANGRAPHS]],STEAMER_H[],COLUMN(STEAMER_H[HR]),FALSE),0)</f>
        <v>11</v>
      </c>
      <c r="K60" s="12">
        <f>IFERROR(VLOOKUP(MYRANKS_H[[#This Row],[IDFANGRAPHS]],STEAMER_H[],COLUMN(STEAMER_H[R]),FALSE),0)</f>
        <v>77</v>
      </c>
      <c r="L60" s="12">
        <f>IFERROR(VLOOKUP(MYRANKS_H[[#This Row],[IDFANGRAPHS]],STEAMER_H[],COLUMN(STEAMER_H[RBI]),FALSE),0)</f>
        <v>52</v>
      </c>
      <c r="M60" s="12">
        <f>IFERROR(VLOOKUP(MYRANKS_H[[#This Row],[IDFANGRAPHS]],STEAMER_H[],COLUMN(STEAMER_H[BB]),FALSE),0)</f>
        <v>53</v>
      </c>
      <c r="N60" s="12">
        <f>IFERROR(VLOOKUP(MYRANKS_H[[#This Row],[IDFANGRAPHS]],STEAMER_H[],COLUMN(STEAMER_H[SO]),FALSE),0)</f>
        <v>118</v>
      </c>
      <c r="O60" s="12">
        <f>IFERROR(VLOOKUP(MYRANKS_H[[#This Row],[IDFANGRAPHS]],STEAMER_H[],COLUMN(STEAMER_H[SB]),FALSE),0)</f>
        <v>12</v>
      </c>
      <c r="P60" s="14">
        <f>IFERROR(MYRANKS_H[[#This Row],[H]]/MYRANKS_H[[#This Row],[AB]],0)</f>
        <v>0.27991886409736311</v>
      </c>
      <c r="Q60" s="26">
        <f>MYRANKS_H[[#This Row],[R]]/24.6-VLOOKUP(MYRANKS_H[[#This Row],[POS]],ReplacementLevel_H[],COLUMN(ReplacementLevel_H[R]),FALSE)</f>
        <v>0.76008130081300784</v>
      </c>
      <c r="R60" s="26">
        <f>MYRANKS_H[[#This Row],[HR]]/10.4-VLOOKUP(MYRANKS_H[[#This Row],[POS]],ReplacementLevel_H[],COLUMN(ReplacementLevel_H[HR]),FALSE)</f>
        <v>-4.2307692307692379E-2</v>
      </c>
      <c r="S60" s="26">
        <f>MYRANKS_H[[#This Row],[RBI]]/24.6-VLOOKUP(MYRANKS_H[[#This Row],[POS]],ReplacementLevel_H[],COLUMN(ReplacementLevel_H[RBI]),FALSE)</f>
        <v>7.3821138211382031E-2</v>
      </c>
      <c r="T60" s="26">
        <f>MYRANKS_H[[#This Row],[SB]]/9.4-VLOOKUP(MYRANKS_H[[#This Row],[POS]],ReplacementLevel_H[],COLUMN(ReplacementLevel_H[SB]),FALSE)</f>
        <v>-6.3404255319149172E-2</v>
      </c>
      <c r="U60" s="26">
        <f>((MYRANKS_H[[#This Row],[H]]+1768)/(MYRANKS_H[[#This Row],[AB]]+6617)-0.267)/0.0024-VLOOKUP(MYRANKS_H[[#This Row],[POS]],ReplacementLevel_H[],COLUMN(ReplacementLevel_H[AVG]),FALSE)</f>
        <v>0.5271401781528291</v>
      </c>
      <c r="V60" s="26">
        <f>MYRANKS_H[[#This Row],[RSGP]]+MYRANKS_H[[#This Row],[HRSGP]]+MYRANKS_H[[#This Row],[RBISGP]]+MYRANKS_H[[#This Row],[SBSGP]]+MYRANKS_H[[#This Row],[AVGSGP]]</f>
        <v>1.2553306695503774</v>
      </c>
    </row>
    <row r="61" spans="1:22" ht="15" customHeight="1" x14ac:dyDescent="0.25">
      <c r="A61" s="7" t="s">
        <v>4131</v>
      </c>
      <c r="B61" s="8" t="str">
        <f>VLOOKUP(MYRANKS_H[[#This Row],[PLAYERID]],PLAYERIDMAP[],COLUMN(PLAYERIDMAP[LASTNAME]),FALSE)</f>
        <v>Molina</v>
      </c>
      <c r="C61" s="11" t="str">
        <f>VLOOKUP(MYRANKS_H[[#This Row],[PLAYERID]],PLAYERIDMAP[],COLUMN(PLAYERIDMAP[FIRSTNAME]),FALSE)</f>
        <v xml:space="preserve">Yadier </v>
      </c>
      <c r="D61" s="11" t="str">
        <f>VLOOKUP(MYRANKS_H[[#This Row],[PLAYERID]],PLAYERIDMAP[],COLUMN(PLAYERIDMAP[TEAM]),FALSE)</f>
        <v>STL</v>
      </c>
      <c r="E61" s="11" t="str">
        <f>VLOOKUP(MYRANKS_H[[#This Row],[PLAYERID]],PLAYERIDMAP[],COLUMN(PLAYERIDMAP[POS]),FALSE)</f>
        <v>C</v>
      </c>
      <c r="F61" s="11">
        <f>VLOOKUP(MYRANKS_H[[#This Row],[PLAYERID]],PLAYERIDMAP[],COLUMN(PLAYERIDMAP[IDFANGRAPHS]),FALSE)</f>
        <v>7007</v>
      </c>
      <c r="G61" s="12">
        <f>IFERROR(VLOOKUP(MYRANKS_H[[#This Row],[IDFANGRAPHS]],STEAMER_H[],COLUMN(STEAMER_H[PA]),FALSE),0)</f>
        <v>358</v>
      </c>
      <c r="H61" s="12">
        <f>IFERROR(VLOOKUP(MYRANKS_H[[#This Row],[IDFANGRAPHS]],STEAMER_H[],COLUMN(STEAMER_H[AB]),FALSE),0)</f>
        <v>328</v>
      </c>
      <c r="I61" s="12">
        <f>IFERROR(VLOOKUP(MYRANKS_H[[#This Row],[IDFANGRAPHS]],STEAMER_H[],COLUMN(STEAMER_H[H]),FALSE),0)</f>
        <v>96</v>
      </c>
      <c r="J61" s="12">
        <f>IFERROR(VLOOKUP(MYRANKS_H[[#This Row],[IDFANGRAPHS]],STEAMER_H[],COLUMN(STEAMER_H[HR]),FALSE),0)</f>
        <v>9</v>
      </c>
      <c r="K61" s="12">
        <f>IFERROR(VLOOKUP(MYRANKS_H[[#This Row],[IDFANGRAPHS]],STEAMER_H[],COLUMN(STEAMER_H[R]),FALSE),0)</f>
        <v>39</v>
      </c>
      <c r="L61" s="12">
        <f>IFERROR(VLOOKUP(MYRANKS_H[[#This Row],[IDFANGRAPHS]],STEAMER_H[],COLUMN(STEAMER_H[RBI]),FALSE),0)</f>
        <v>43</v>
      </c>
      <c r="M61" s="12">
        <f>IFERROR(VLOOKUP(MYRANKS_H[[#This Row],[IDFANGRAPHS]],STEAMER_H[],COLUMN(STEAMER_H[BB]),FALSE),0)</f>
        <v>24</v>
      </c>
      <c r="N61" s="12">
        <f>IFERROR(VLOOKUP(MYRANKS_H[[#This Row],[IDFANGRAPHS]],STEAMER_H[],COLUMN(STEAMER_H[SO]),FALSE),0)</f>
        <v>39</v>
      </c>
      <c r="O61" s="12">
        <f>IFERROR(VLOOKUP(MYRANKS_H[[#This Row],[IDFANGRAPHS]],STEAMER_H[],COLUMN(STEAMER_H[SB]),FALSE),0)</f>
        <v>3</v>
      </c>
      <c r="P61" s="14">
        <f>IFERROR(MYRANKS_H[[#This Row],[H]]/MYRANKS_H[[#This Row],[AB]],0)</f>
        <v>0.29268292682926828</v>
      </c>
      <c r="Q61" s="26">
        <f>MYRANKS_H[[#This Row],[R]]/24.6-VLOOKUP(MYRANKS_H[[#This Row],[POS]],ReplacementLevel_H[],COLUMN(ReplacementLevel_H[R]),FALSE)</f>
        <v>0.19536585365853654</v>
      </c>
      <c r="R61" s="26">
        <f>MYRANKS_H[[#This Row],[HR]]/10.4-VLOOKUP(MYRANKS_H[[#This Row],[POS]],ReplacementLevel_H[],COLUMN(ReplacementLevel_H[HR]),FALSE)</f>
        <v>-4.6153846153846878E-3</v>
      </c>
      <c r="S61" s="26">
        <f>MYRANKS_H[[#This Row],[RBI]]/24.6-VLOOKUP(MYRANKS_H[[#This Row],[POS]],ReplacementLevel_H[],COLUMN(ReplacementLevel_H[RBI]),FALSE)</f>
        <v>0.33796747967479668</v>
      </c>
      <c r="T61" s="26">
        <f>MYRANKS_H[[#This Row],[SB]]/9.4-VLOOKUP(MYRANKS_H[[#This Row],[POS]],ReplacementLevel_H[],COLUMN(ReplacementLevel_H[SB]),FALSE)</f>
        <v>0.18914893617021272</v>
      </c>
      <c r="U61" s="26">
        <f>((MYRANKS_H[[#This Row],[H]]+1768)/(MYRANKS_H[[#This Row],[AB]]+6617)-0.267)/0.0024-VLOOKUP(MYRANKS_H[[#This Row],[POS]],ReplacementLevel_H[],COLUMN(ReplacementLevel_H[AVG]),FALSE)</f>
        <v>0.93105351571873896</v>
      </c>
      <c r="V61" s="26">
        <f>MYRANKS_H[[#This Row],[RSGP]]+MYRANKS_H[[#This Row],[HRSGP]]+MYRANKS_H[[#This Row],[RBISGP]]+MYRANKS_H[[#This Row],[SBSGP]]+MYRANKS_H[[#This Row],[AVGSGP]]</f>
        <v>1.6489204006069003</v>
      </c>
    </row>
    <row r="62" spans="1:22" ht="15" customHeight="1" x14ac:dyDescent="0.25">
      <c r="A62" s="8" t="s">
        <v>5201</v>
      </c>
      <c r="B62" s="15" t="str">
        <f>VLOOKUP(MYRANKS_H[[#This Row],[PLAYERID]],PLAYERIDMAP[],COLUMN(PLAYERIDMAP[LASTNAME]),FALSE)</f>
        <v>Teixeira</v>
      </c>
      <c r="C62" s="12" t="str">
        <f>VLOOKUP(MYRANKS_H[[#This Row],[PLAYERID]],PLAYERIDMAP[],COLUMN(PLAYERIDMAP[FIRSTNAME]),FALSE)</f>
        <v xml:space="preserve">Mark </v>
      </c>
      <c r="D62" s="12" t="str">
        <f>VLOOKUP(MYRANKS_H[[#This Row],[PLAYERID]],PLAYERIDMAP[],COLUMN(PLAYERIDMAP[TEAM]),FALSE)</f>
        <v>NYY</v>
      </c>
      <c r="E62" s="12" t="str">
        <f>VLOOKUP(MYRANKS_H[[#This Row],[PLAYERID]],PLAYERIDMAP[],COLUMN(PLAYERIDMAP[POS]),FALSE)</f>
        <v>1B</v>
      </c>
      <c r="F62" s="12">
        <f>VLOOKUP(MYRANKS_H[[#This Row],[PLAYERID]],PLAYERIDMAP[],COLUMN(PLAYERIDMAP[IDFANGRAPHS]),FALSE)</f>
        <v>1281</v>
      </c>
      <c r="G62" s="12">
        <f>IFERROR(VLOOKUP(MYRANKS_H[[#This Row],[IDFANGRAPHS]],STEAMER_H[],COLUMN(STEAMER_H[PA]),FALSE),0)</f>
        <v>301</v>
      </c>
      <c r="H62" s="12">
        <f>IFERROR(VLOOKUP(MYRANKS_H[[#This Row],[IDFANGRAPHS]],STEAMER_H[],COLUMN(STEAMER_H[AB]),FALSE),0)</f>
        <v>260</v>
      </c>
      <c r="I62" s="12">
        <f>IFERROR(VLOOKUP(MYRANKS_H[[#This Row],[IDFANGRAPHS]],STEAMER_H[],COLUMN(STEAMER_H[H]),FALSE),0)</f>
        <v>62</v>
      </c>
      <c r="J62" s="12">
        <f>IFERROR(VLOOKUP(MYRANKS_H[[#This Row],[IDFANGRAPHS]],STEAMER_H[],COLUMN(STEAMER_H[HR]),FALSE),0)</f>
        <v>13</v>
      </c>
      <c r="K62" s="12">
        <f>IFERROR(VLOOKUP(MYRANKS_H[[#This Row],[IDFANGRAPHS]],STEAMER_H[],COLUMN(STEAMER_H[R]),FALSE),0)</f>
        <v>38</v>
      </c>
      <c r="L62" s="12">
        <f>IFERROR(VLOOKUP(MYRANKS_H[[#This Row],[IDFANGRAPHS]],STEAMER_H[],COLUMN(STEAMER_H[RBI]),FALSE),0)</f>
        <v>40</v>
      </c>
      <c r="M62" s="12">
        <f>IFERROR(VLOOKUP(MYRANKS_H[[#This Row],[IDFANGRAPHS]],STEAMER_H[],COLUMN(STEAMER_H[BB]),FALSE),0)</f>
        <v>34</v>
      </c>
      <c r="N62" s="12">
        <f>IFERROR(VLOOKUP(MYRANKS_H[[#This Row],[IDFANGRAPHS]],STEAMER_H[],COLUMN(STEAMER_H[SO]),FALSE),0)</f>
        <v>59</v>
      </c>
      <c r="O62" s="12">
        <f>IFERROR(VLOOKUP(MYRANKS_H[[#This Row],[IDFANGRAPHS]],STEAMER_H[],COLUMN(STEAMER_H[SB]),FALSE),0)</f>
        <v>1</v>
      </c>
      <c r="P62" s="14">
        <f>IFERROR(MYRANKS_H[[#This Row],[H]]/MYRANKS_H[[#This Row],[AB]],0)</f>
        <v>0.23846153846153847</v>
      </c>
      <c r="Q62" s="26">
        <f>MYRANKS_H[[#This Row],[R]]/24.6-VLOOKUP(MYRANKS_H[[#This Row],[POS]],ReplacementLevel_H[],COLUMN(ReplacementLevel_H[R]),FALSE)</f>
        <v>-0.8252845528455286</v>
      </c>
      <c r="R62" s="26">
        <f>MYRANKS_H[[#This Row],[HR]]/10.4-VLOOKUP(MYRANKS_H[[#This Row],[POS]],ReplacementLevel_H[],COLUMN(ReplacementLevel_H[HR]),FALSE)</f>
        <v>-0.29000000000000004</v>
      </c>
      <c r="S62" s="26">
        <f>MYRANKS_H[[#This Row],[RBI]]/24.6-VLOOKUP(MYRANKS_H[[#This Row],[POS]],ReplacementLevel_H[],COLUMN(ReplacementLevel_H[RBI]),FALSE)</f>
        <v>-0.83398373983739837</v>
      </c>
      <c r="T62" s="26">
        <f>MYRANKS_H[[#This Row],[SB]]/9.4-VLOOKUP(MYRANKS_H[[#This Row],[POS]],ReplacementLevel_H[],COLUMN(ReplacementLevel_H[SB]),FALSE)</f>
        <v>-0.15361702127659577</v>
      </c>
      <c r="U62" s="26">
        <f>((MYRANKS_H[[#This Row],[H]]+1768)/(MYRANKS_H[[#This Row],[AB]]+6617)-0.267)/0.0024-VLOOKUP(MYRANKS_H[[#This Row],[POS]],ReplacementLevel_H[],COLUMN(ReplacementLevel_H[AVG]),FALSE)</f>
        <v>-0.13316417042315237</v>
      </c>
      <c r="V62" s="26">
        <f>MYRANKS_H[[#This Row],[RSGP]]+MYRANKS_H[[#This Row],[HRSGP]]+MYRANKS_H[[#This Row],[RBISGP]]+MYRANKS_H[[#This Row],[SBSGP]]+MYRANKS_H[[#This Row],[AVGSGP]]</f>
        <v>-2.2360494843826753</v>
      </c>
    </row>
    <row r="63" spans="1:22" x14ac:dyDescent="0.25">
      <c r="A63" s="7" t="s">
        <v>3060</v>
      </c>
      <c r="B63" s="8" t="str">
        <f>VLOOKUP(MYRANKS_H[[#This Row],[PLAYERID]],PLAYERIDMAP[],COLUMN(PLAYERIDMAP[LASTNAME]),FALSE)</f>
        <v>Granderson</v>
      </c>
      <c r="C63" s="11" t="str">
        <f>VLOOKUP(MYRANKS_H[[#This Row],[PLAYERID]],PLAYERIDMAP[],COLUMN(PLAYERIDMAP[FIRSTNAME]),FALSE)</f>
        <v xml:space="preserve">Curtis </v>
      </c>
      <c r="D63" s="11" t="str">
        <f>VLOOKUP(MYRANKS_H[[#This Row],[PLAYERID]],PLAYERIDMAP[],COLUMN(PLAYERIDMAP[TEAM]),FALSE)</f>
        <v>NYY</v>
      </c>
      <c r="E63" s="11" t="str">
        <f>VLOOKUP(MYRANKS_H[[#This Row],[PLAYERID]],PLAYERIDMAP[],COLUMN(PLAYERIDMAP[POS]),FALSE)</f>
        <v>OF</v>
      </c>
      <c r="F63" s="11">
        <f>VLOOKUP(MYRANKS_H[[#This Row],[PLAYERID]],PLAYERIDMAP[],COLUMN(PLAYERIDMAP[IDFANGRAPHS]),FALSE)</f>
        <v>4747</v>
      </c>
      <c r="G63" s="12">
        <f>IFERROR(VLOOKUP(MYRANKS_H[[#This Row],[IDFANGRAPHS]],STEAMER_H[],COLUMN(STEAMER_H[PA]),FALSE),0)</f>
        <v>465</v>
      </c>
      <c r="H63" s="12">
        <f>IFERROR(VLOOKUP(MYRANKS_H[[#This Row],[IDFANGRAPHS]],STEAMER_H[],COLUMN(STEAMER_H[AB]),FALSE),0)</f>
        <v>405</v>
      </c>
      <c r="I63" s="12">
        <f>IFERROR(VLOOKUP(MYRANKS_H[[#This Row],[IDFANGRAPHS]],STEAMER_H[],COLUMN(STEAMER_H[H]),FALSE),0)</f>
        <v>86</v>
      </c>
      <c r="J63" s="12">
        <f>IFERROR(VLOOKUP(MYRANKS_H[[#This Row],[IDFANGRAPHS]],STEAMER_H[],COLUMN(STEAMER_H[HR]),FALSE),0)</f>
        <v>18</v>
      </c>
      <c r="K63" s="12">
        <f>IFERROR(VLOOKUP(MYRANKS_H[[#This Row],[IDFANGRAPHS]],STEAMER_H[],COLUMN(STEAMER_H[R]),FALSE),0)</f>
        <v>52</v>
      </c>
      <c r="L63" s="12">
        <f>IFERROR(VLOOKUP(MYRANKS_H[[#This Row],[IDFANGRAPHS]],STEAMER_H[],COLUMN(STEAMER_H[RBI]),FALSE),0)</f>
        <v>49</v>
      </c>
      <c r="M63" s="12">
        <f>IFERROR(VLOOKUP(MYRANKS_H[[#This Row],[IDFANGRAPHS]],STEAMER_H[],COLUMN(STEAMER_H[BB]),FALSE),0)</f>
        <v>50</v>
      </c>
      <c r="N63" s="12">
        <f>IFERROR(VLOOKUP(MYRANKS_H[[#This Row],[IDFANGRAPHS]],STEAMER_H[],COLUMN(STEAMER_H[SO]),FALSE),0)</f>
        <v>129</v>
      </c>
      <c r="O63" s="12">
        <f>IFERROR(VLOOKUP(MYRANKS_H[[#This Row],[IDFANGRAPHS]],STEAMER_H[],COLUMN(STEAMER_H[SB]),FALSE),0)</f>
        <v>9</v>
      </c>
      <c r="P63" s="14">
        <f>IFERROR(MYRANKS_H[[#This Row],[H]]/MYRANKS_H[[#This Row],[AB]],0)</f>
        <v>0.21234567901234569</v>
      </c>
      <c r="Q63" s="26">
        <f>MYRANKS_H[[#This Row],[R]]/24.6-VLOOKUP(MYRANKS_H[[#This Row],[POS]],ReplacementLevel_H[],COLUMN(ReplacementLevel_H[R]),FALSE)</f>
        <v>-0.25617886178861804</v>
      </c>
      <c r="R63" s="26">
        <f>MYRANKS_H[[#This Row],[HR]]/10.4-VLOOKUP(MYRANKS_H[[#This Row],[POS]],ReplacementLevel_H[],COLUMN(ReplacementLevel_H[HR]),FALSE)</f>
        <v>0.63076923076923053</v>
      </c>
      <c r="S63" s="26">
        <f>MYRANKS_H[[#This Row],[RBI]]/24.6-VLOOKUP(MYRANKS_H[[#This Row],[POS]],ReplacementLevel_H[],COLUMN(ReplacementLevel_H[RBI]),FALSE)</f>
        <v>-4.8130081300813199E-2</v>
      </c>
      <c r="T63" s="26">
        <f>MYRANKS_H[[#This Row],[SB]]/9.4-VLOOKUP(MYRANKS_H[[#This Row],[POS]],ReplacementLevel_H[],COLUMN(ReplacementLevel_H[SB]),FALSE)</f>
        <v>-0.38255319148936184</v>
      </c>
      <c r="U63" s="26">
        <f>((MYRANKS_H[[#This Row],[H]]+1768)/(MYRANKS_H[[#This Row],[AB]]+6617)-0.267)/0.0024-VLOOKUP(MYRANKS_H[[#This Row],[POS]],ReplacementLevel_H[],COLUMN(ReplacementLevel_H[AVG]),FALSE)</f>
        <v>-1.1586072344061638</v>
      </c>
      <c r="V63" s="26">
        <f>MYRANKS_H[[#This Row],[RSGP]]+MYRANKS_H[[#This Row],[HRSGP]]+MYRANKS_H[[#This Row],[RBISGP]]+MYRANKS_H[[#This Row],[SBSGP]]+MYRANKS_H[[#This Row],[AVGSGP]]</f>
        <v>-1.2147001382157263</v>
      </c>
    </row>
    <row r="64" spans="1:22" x14ac:dyDescent="0.25">
      <c r="A64" s="8" t="s">
        <v>5422</v>
      </c>
      <c r="B64" s="15" t="str">
        <f>VLOOKUP(MYRANKS_H[[#This Row],[PLAYERID]],PLAYERIDMAP[],COLUMN(PLAYERIDMAP[LASTNAME]),FALSE)</f>
        <v>Walker</v>
      </c>
      <c r="C64" s="12" t="str">
        <f>VLOOKUP(MYRANKS_H[[#This Row],[PLAYERID]],PLAYERIDMAP[],COLUMN(PLAYERIDMAP[FIRSTNAME]),FALSE)</f>
        <v xml:space="preserve">Neil </v>
      </c>
      <c r="D64" s="12" t="str">
        <f>VLOOKUP(MYRANKS_H[[#This Row],[PLAYERID]],PLAYERIDMAP[],COLUMN(PLAYERIDMAP[TEAM]),FALSE)</f>
        <v>PIT</v>
      </c>
      <c r="E64" s="12" t="str">
        <f>VLOOKUP(MYRANKS_H[[#This Row],[PLAYERID]],PLAYERIDMAP[],COLUMN(PLAYERIDMAP[POS]),FALSE)</f>
        <v>2B</v>
      </c>
      <c r="F64" s="12">
        <f>VLOOKUP(MYRANKS_H[[#This Row],[PLAYERID]],PLAYERIDMAP[],COLUMN(PLAYERIDMAP[IDFANGRAPHS]),FALSE)</f>
        <v>7539</v>
      </c>
      <c r="G64" s="12">
        <f>IFERROR(VLOOKUP(MYRANKS_H[[#This Row],[IDFANGRAPHS]],STEAMER_H[],COLUMN(STEAMER_H[PA]),FALSE),0)</f>
        <v>419</v>
      </c>
      <c r="H64" s="12">
        <f>IFERROR(VLOOKUP(MYRANKS_H[[#This Row],[IDFANGRAPHS]],STEAMER_H[],COLUMN(STEAMER_H[AB]),FALSE),0)</f>
        <v>373</v>
      </c>
      <c r="I64" s="12">
        <f>IFERROR(VLOOKUP(MYRANKS_H[[#This Row],[IDFANGRAPHS]],STEAMER_H[],COLUMN(STEAMER_H[H]),FALSE),0)</f>
        <v>101</v>
      </c>
      <c r="J64" s="12">
        <f>IFERROR(VLOOKUP(MYRANKS_H[[#This Row],[IDFANGRAPHS]],STEAMER_H[],COLUMN(STEAMER_H[HR]),FALSE),0)</f>
        <v>12</v>
      </c>
      <c r="K64" s="12">
        <f>IFERROR(VLOOKUP(MYRANKS_H[[#This Row],[IDFANGRAPHS]],STEAMER_H[],COLUMN(STEAMER_H[R]),FALSE),0)</f>
        <v>49</v>
      </c>
      <c r="L64" s="12">
        <f>IFERROR(VLOOKUP(MYRANKS_H[[#This Row],[IDFANGRAPHS]],STEAMER_H[],COLUMN(STEAMER_H[RBI]),FALSE),0)</f>
        <v>47</v>
      </c>
      <c r="M64" s="12">
        <f>IFERROR(VLOOKUP(MYRANKS_H[[#This Row],[IDFANGRAPHS]],STEAMER_H[],COLUMN(STEAMER_H[BB]),FALSE),0)</f>
        <v>35</v>
      </c>
      <c r="N64" s="12">
        <f>IFERROR(VLOOKUP(MYRANKS_H[[#This Row],[IDFANGRAPHS]],STEAMER_H[],COLUMN(STEAMER_H[SO]),FALSE),0)</f>
        <v>67</v>
      </c>
      <c r="O64" s="12">
        <f>IFERROR(VLOOKUP(MYRANKS_H[[#This Row],[IDFANGRAPHS]],STEAMER_H[],COLUMN(STEAMER_H[SB]),FALSE),0)</f>
        <v>3</v>
      </c>
      <c r="P64" s="14">
        <f>IFERROR(MYRANKS_H[[#This Row],[H]]/MYRANKS_H[[#This Row],[AB]],0)</f>
        <v>0.27077747989276141</v>
      </c>
      <c r="Q64" s="26">
        <f>MYRANKS_H[[#This Row],[R]]/24.6-VLOOKUP(MYRANKS_H[[#This Row],[POS]],ReplacementLevel_H[],COLUMN(ReplacementLevel_H[R]),FALSE)</f>
        <v>-0.27813008130081318</v>
      </c>
      <c r="R64" s="26">
        <f>MYRANKS_H[[#This Row],[HR]]/10.4-VLOOKUP(MYRANKS_H[[#This Row],[POS]],ReplacementLevel_H[],COLUMN(ReplacementLevel_H[HR]),FALSE)</f>
        <v>0.2138461538461538</v>
      </c>
      <c r="S64" s="26">
        <f>MYRANKS_H[[#This Row],[RBI]]/24.6-VLOOKUP(MYRANKS_H[[#This Row],[POS]],ReplacementLevel_H[],COLUMN(ReplacementLevel_H[RBI]),FALSE)</f>
        <v>-0.18943089430894333</v>
      </c>
      <c r="T64" s="26">
        <f>MYRANKS_H[[#This Row],[SB]]/9.4-VLOOKUP(MYRANKS_H[[#This Row],[POS]],ReplacementLevel_H[],COLUMN(ReplacementLevel_H[SB]),FALSE)</f>
        <v>-0.30085106382978727</v>
      </c>
      <c r="U64" s="26">
        <f>((MYRANKS_H[[#This Row],[H]]+1768)/(MYRANKS_H[[#This Row],[AB]]+6617)-0.267)/0.0024-VLOOKUP(MYRANKS_H[[#This Row],[POS]],ReplacementLevel_H[],COLUMN(ReplacementLevel_H[AVG]),FALSE)</f>
        <v>-8.4406294708444518E-4</v>
      </c>
      <c r="V64" s="26">
        <f>MYRANKS_H[[#This Row],[RSGP]]+MYRANKS_H[[#This Row],[HRSGP]]+MYRANKS_H[[#This Row],[RBISGP]]+MYRANKS_H[[#This Row],[SBSGP]]+MYRANKS_H[[#This Row],[AVGSGP]]</f>
        <v>-0.55540994854047443</v>
      </c>
    </row>
    <row r="65" spans="1:22" ht="15" customHeight="1" x14ac:dyDescent="0.25">
      <c r="A65" s="8" t="s">
        <v>5372</v>
      </c>
      <c r="B65" s="15" t="str">
        <f>VLOOKUP(MYRANKS_H[[#This Row],[PLAYERID]],PLAYERIDMAP[],COLUMN(PLAYERIDMAP[LASTNAME]),FALSE)</f>
        <v>Victorino</v>
      </c>
      <c r="C65" s="12" t="str">
        <f>VLOOKUP(MYRANKS_H[[#This Row],[PLAYERID]],PLAYERIDMAP[],COLUMN(PLAYERIDMAP[FIRSTNAME]),FALSE)</f>
        <v xml:space="preserve">Shane </v>
      </c>
      <c r="D65" s="12" t="str">
        <f>VLOOKUP(MYRANKS_H[[#This Row],[PLAYERID]],PLAYERIDMAP[],COLUMN(PLAYERIDMAP[TEAM]),FALSE)</f>
        <v>BOS</v>
      </c>
      <c r="E65" s="12" t="str">
        <f>VLOOKUP(MYRANKS_H[[#This Row],[PLAYERID]],PLAYERIDMAP[],COLUMN(PLAYERIDMAP[POS]),FALSE)</f>
        <v>OF</v>
      </c>
      <c r="F65" s="12">
        <f>VLOOKUP(MYRANKS_H[[#This Row],[PLAYERID]],PLAYERIDMAP[],COLUMN(PLAYERIDMAP[IDFANGRAPHS]),FALSE)</f>
        <v>1677</v>
      </c>
      <c r="G65" s="12">
        <f>IFERROR(VLOOKUP(MYRANKS_H[[#This Row],[IDFANGRAPHS]],STEAMER_H[],COLUMN(STEAMER_H[PA]),FALSE),0)</f>
        <v>432</v>
      </c>
      <c r="H65" s="12">
        <f>IFERROR(VLOOKUP(MYRANKS_H[[#This Row],[IDFANGRAPHS]],STEAMER_H[],COLUMN(STEAMER_H[AB]),FALSE),0)</f>
        <v>390</v>
      </c>
      <c r="I65" s="12">
        <f>IFERROR(VLOOKUP(MYRANKS_H[[#This Row],[IDFANGRAPHS]],STEAMER_H[],COLUMN(STEAMER_H[H]),FALSE),0)</f>
        <v>105</v>
      </c>
      <c r="J65" s="12">
        <f>IFERROR(VLOOKUP(MYRANKS_H[[#This Row],[IDFANGRAPHS]],STEAMER_H[],COLUMN(STEAMER_H[HR]),FALSE),0)</f>
        <v>9</v>
      </c>
      <c r="K65" s="12">
        <f>IFERROR(VLOOKUP(MYRANKS_H[[#This Row],[IDFANGRAPHS]],STEAMER_H[],COLUMN(STEAMER_H[R]),FALSE),0)</f>
        <v>56</v>
      </c>
      <c r="L65" s="12">
        <f>IFERROR(VLOOKUP(MYRANKS_H[[#This Row],[IDFANGRAPHS]],STEAMER_H[],COLUMN(STEAMER_H[RBI]),FALSE),0)</f>
        <v>46</v>
      </c>
      <c r="M65" s="12">
        <f>IFERROR(VLOOKUP(MYRANKS_H[[#This Row],[IDFANGRAPHS]],STEAMER_H[],COLUMN(STEAMER_H[BB]),FALSE),0)</f>
        <v>30</v>
      </c>
      <c r="N65" s="12">
        <f>IFERROR(VLOOKUP(MYRANKS_H[[#This Row],[IDFANGRAPHS]],STEAMER_H[],COLUMN(STEAMER_H[SO]),FALSE),0)</f>
        <v>61</v>
      </c>
      <c r="O65" s="12">
        <f>IFERROR(VLOOKUP(MYRANKS_H[[#This Row],[IDFANGRAPHS]],STEAMER_H[],COLUMN(STEAMER_H[SB]),FALSE),0)</f>
        <v>13</v>
      </c>
      <c r="P65" s="14">
        <f>IFERROR(MYRANKS_H[[#This Row],[H]]/MYRANKS_H[[#This Row],[AB]],0)</f>
        <v>0.26923076923076922</v>
      </c>
      <c r="Q65" s="26">
        <f>MYRANKS_H[[#This Row],[R]]/24.6-VLOOKUP(MYRANKS_H[[#This Row],[POS]],ReplacementLevel_H[],COLUMN(ReplacementLevel_H[R]),FALSE)</f>
        <v>-9.3577235772357881E-2</v>
      </c>
      <c r="R65" s="26">
        <f>MYRANKS_H[[#This Row],[HR]]/10.4-VLOOKUP(MYRANKS_H[[#This Row],[POS]],ReplacementLevel_H[],COLUMN(ReplacementLevel_H[HR]),FALSE)</f>
        <v>-0.23461538461538478</v>
      </c>
      <c r="S65" s="26">
        <f>MYRANKS_H[[#This Row],[RBI]]/24.6-VLOOKUP(MYRANKS_H[[#This Row],[POS]],ReplacementLevel_H[],COLUMN(ReplacementLevel_H[RBI]),FALSE)</f>
        <v>-0.17008130081300821</v>
      </c>
      <c r="T65" s="26">
        <f>MYRANKS_H[[#This Row],[SB]]/9.4-VLOOKUP(MYRANKS_H[[#This Row],[POS]],ReplacementLevel_H[],COLUMN(ReplacementLevel_H[SB]),FALSE)</f>
        <v>4.2978723404255126E-2</v>
      </c>
      <c r="U65" s="26">
        <f>((MYRANKS_H[[#This Row],[H]]+1768)/(MYRANKS_H[[#This Row],[AB]]+6617)-0.267)/0.0024-VLOOKUP(MYRANKS_H[[#This Row],[POS]],ReplacementLevel_H[],COLUMN(ReplacementLevel_H[AVG]),FALSE)</f>
        <v>0.20671851957565818</v>
      </c>
      <c r="V65" s="26">
        <f>MYRANKS_H[[#This Row],[RSGP]]+MYRANKS_H[[#This Row],[HRSGP]]+MYRANKS_H[[#This Row],[RBISGP]]+MYRANKS_H[[#This Row],[SBSGP]]+MYRANKS_H[[#This Row],[AVGSGP]]</f>
        <v>-0.24857667822083757</v>
      </c>
    </row>
    <row r="66" spans="1:22" x14ac:dyDescent="0.25">
      <c r="A66" s="8" t="s">
        <v>4234</v>
      </c>
      <c r="B66" s="15" t="str">
        <f>VLOOKUP(MYRANKS_H[[#This Row],[PLAYERID]],PLAYERIDMAP[],COLUMN(PLAYERIDMAP[LASTNAME]),FALSE)</f>
        <v>Napoli</v>
      </c>
      <c r="C66" s="12" t="str">
        <f>VLOOKUP(MYRANKS_H[[#This Row],[PLAYERID]],PLAYERIDMAP[],COLUMN(PLAYERIDMAP[FIRSTNAME]),FALSE)</f>
        <v xml:space="preserve">Mike </v>
      </c>
      <c r="D66" s="12" t="str">
        <f>VLOOKUP(MYRANKS_H[[#This Row],[PLAYERID]],PLAYERIDMAP[],COLUMN(PLAYERIDMAP[TEAM]),FALSE)</f>
        <v>BOS</v>
      </c>
      <c r="E66" s="12" t="str">
        <f>VLOOKUP(MYRANKS_H[[#This Row],[PLAYERID]],PLAYERIDMAP[],COLUMN(PLAYERIDMAP[POS]),FALSE)</f>
        <v>C</v>
      </c>
      <c r="F66" s="12">
        <f>VLOOKUP(MYRANKS_H[[#This Row],[PLAYERID]],PLAYERIDMAP[],COLUMN(PLAYERIDMAP[IDFANGRAPHS]),FALSE)</f>
        <v>3057</v>
      </c>
      <c r="G66" s="12">
        <f>IFERROR(VLOOKUP(MYRANKS_H[[#This Row],[IDFANGRAPHS]],STEAMER_H[],COLUMN(STEAMER_H[PA]),FALSE),0)</f>
        <v>400</v>
      </c>
      <c r="H66" s="12">
        <f>IFERROR(VLOOKUP(MYRANKS_H[[#This Row],[IDFANGRAPHS]],STEAMER_H[],COLUMN(STEAMER_H[AB]),FALSE),0)</f>
        <v>343</v>
      </c>
      <c r="I66" s="12">
        <f>IFERROR(VLOOKUP(MYRANKS_H[[#This Row],[IDFANGRAPHS]],STEAMER_H[],COLUMN(STEAMER_H[H]),FALSE),0)</f>
        <v>86</v>
      </c>
      <c r="J66" s="12">
        <f>IFERROR(VLOOKUP(MYRANKS_H[[#This Row],[IDFANGRAPHS]],STEAMER_H[],COLUMN(STEAMER_H[HR]),FALSE),0)</f>
        <v>18</v>
      </c>
      <c r="K66" s="12">
        <f>IFERROR(VLOOKUP(MYRANKS_H[[#This Row],[IDFANGRAPHS]],STEAMER_H[],COLUMN(STEAMER_H[R]),FALSE),0)</f>
        <v>52</v>
      </c>
      <c r="L66" s="12">
        <f>IFERROR(VLOOKUP(MYRANKS_H[[#This Row],[IDFANGRAPHS]],STEAMER_H[],COLUMN(STEAMER_H[RBI]),FALSE),0)</f>
        <v>56</v>
      </c>
      <c r="M66" s="12">
        <f>IFERROR(VLOOKUP(MYRANKS_H[[#This Row],[IDFANGRAPHS]],STEAMER_H[],COLUMN(STEAMER_H[BB]),FALSE),0)</f>
        <v>48</v>
      </c>
      <c r="N66" s="12">
        <f>IFERROR(VLOOKUP(MYRANKS_H[[#This Row],[IDFANGRAPHS]],STEAMER_H[],COLUMN(STEAMER_H[SO]),FALSE),0)</f>
        <v>116</v>
      </c>
      <c r="O66" s="12">
        <f>IFERROR(VLOOKUP(MYRANKS_H[[#This Row],[IDFANGRAPHS]],STEAMER_H[],COLUMN(STEAMER_H[SB]),FALSE),0)</f>
        <v>2</v>
      </c>
      <c r="P66" s="14">
        <f>IFERROR(MYRANKS_H[[#This Row],[H]]/MYRANKS_H[[#This Row],[AB]],0)</f>
        <v>0.25072886297376096</v>
      </c>
      <c r="Q66" s="26">
        <f>MYRANKS_H[[#This Row],[R]]/24.6-VLOOKUP(MYRANKS_H[[#This Row],[POS]],ReplacementLevel_H[],COLUMN(ReplacementLevel_H[R]),FALSE)</f>
        <v>0.72382113821138216</v>
      </c>
      <c r="R66" s="26">
        <f>MYRANKS_H[[#This Row],[HR]]/10.4-VLOOKUP(MYRANKS_H[[#This Row],[POS]],ReplacementLevel_H[],COLUMN(ReplacementLevel_H[HR]),FALSE)</f>
        <v>0.86076923076923062</v>
      </c>
      <c r="S66" s="26">
        <f>MYRANKS_H[[#This Row],[RBI]]/24.6-VLOOKUP(MYRANKS_H[[#This Row],[POS]],ReplacementLevel_H[],COLUMN(ReplacementLevel_H[RBI]),FALSE)</f>
        <v>0.86642276422764231</v>
      </c>
      <c r="T66" s="26">
        <f>MYRANKS_H[[#This Row],[SB]]/9.4-VLOOKUP(MYRANKS_H[[#This Row],[POS]],ReplacementLevel_H[],COLUMN(ReplacementLevel_H[SB]),FALSE)</f>
        <v>8.2765957446808508E-2</v>
      </c>
      <c r="U66" s="26">
        <f>((MYRANKS_H[[#This Row],[H]]+1768)/(MYRANKS_H[[#This Row],[AB]]+6617)-0.267)/0.0024-VLOOKUP(MYRANKS_H[[#This Row],[POS]],ReplacementLevel_H[],COLUMN(ReplacementLevel_H[AVG]),FALSE)</f>
        <v>9.1379310344823328E-2</v>
      </c>
      <c r="V66" s="26">
        <f>MYRANKS_H[[#This Row],[RSGP]]+MYRANKS_H[[#This Row],[HRSGP]]+MYRANKS_H[[#This Row],[RBISGP]]+MYRANKS_H[[#This Row],[SBSGP]]+MYRANKS_H[[#This Row],[AVGSGP]]</f>
        <v>2.625158400999887</v>
      </c>
    </row>
    <row r="67" spans="1:22" ht="15" customHeight="1" x14ac:dyDescent="0.25">
      <c r="A67" s="7" t="s">
        <v>2044</v>
      </c>
      <c r="B67" s="8" t="str">
        <f>VLOOKUP(MYRANKS_H[[#This Row],[PLAYERID]],PLAYERIDMAP[],COLUMN(PLAYERIDMAP[LASTNAME]),FALSE)</f>
        <v>Bourn</v>
      </c>
      <c r="C67" s="11" t="str">
        <f>VLOOKUP(MYRANKS_H[[#This Row],[PLAYERID]],PLAYERIDMAP[],COLUMN(PLAYERIDMAP[FIRSTNAME]),FALSE)</f>
        <v xml:space="preserve">Michael </v>
      </c>
      <c r="D67" s="11" t="str">
        <f>VLOOKUP(MYRANKS_H[[#This Row],[PLAYERID]],PLAYERIDMAP[],COLUMN(PLAYERIDMAP[TEAM]),FALSE)</f>
        <v>CLE</v>
      </c>
      <c r="E67" s="11" t="str">
        <f>VLOOKUP(MYRANKS_H[[#This Row],[PLAYERID]],PLAYERIDMAP[],COLUMN(PLAYERIDMAP[POS]),FALSE)</f>
        <v>OF</v>
      </c>
      <c r="F67" s="11">
        <f>VLOOKUP(MYRANKS_H[[#This Row],[PLAYERID]],PLAYERIDMAP[],COLUMN(PLAYERIDMAP[IDFANGRAPHS]),FALSE)</f>
        <v>6387</v>
      </c>
      <c r="G67" s="12">
        <f>IFERROR(VLOOKUP(MYRANKS_H[[#This Row],[IDFANGRAPHS]],STEAMER_H[],COLUMN(STEAMER_H[PA]),FALSE),0)</f>
        <v>513</v>
      </c>
      <c r="H67" s="12">
        <f>IFERROR(VLOOKUP(MYRANKS_H[[#This Row],[IDFANGRAPHS]],STEAMER_H[],COLUMN(STEAMER_H[AB]),FALSE),0)</f>
        <v>460</v>
      </c>
      <c r="I67" s="12">
        <f>IFERROR(VLOOKUP(MYRANKS_H[[#This Row],[IDFANGRAPHS]],STEAMER_H[],COLUMN(STEAMER_H[H]),FALSE),0)</f>
        <v>119</v>
      </c>
      <c r="J67" s="12">
        <f>IFERROR(VLOOKUP(MYRANKS_H[[#This Row],[IDFANGRAPHS]],STEAMER_H[],COLUMN(STEAMER_H[HR]),FALSE),0)</f>
        <v>5</v>
      </c>
      <c r="K67" s="12">
        <f>IFERROR(VLOOKUP(MYRANKS_H[[#This Row],[IDFANGRAPHS]],STEAMER_H[],COLUMN(STEAMER_H[R]),FALSE),0)</f>
        <v>62</v>
      </c>
      <c r="L67" s="12">
        <f>IFERROR(VLOOKUP(MYRANKS_H[[#This Row],[IDFANGRAPHS]],STEAMER_H[],COLUMN(STEAMER_H[RBI]),FALSE),0)</f>
        <v>38</v>
      </c>
      <c r="M67" s="12">
        <f>IFERROR(VLOOKUP(MYRANKS_H[[#This Row],[IDFANGRAPHS]],STEAMER_H[],COLUMN(STEAMER_H[BB]),FALSE),0)</f>
        <v>42</v>
      </c>
      <c r="N67" s="12">
        <f>IFERROR(VLOOKUP(MYRANKS_H[[#This Row],[IDFANGRAPHS]],STEAMER_H[],COLUMN(STEAMER_H[SO]),FALSE),0)</f>
        <v>115</v>
      </c>
      <c r="O67" s="12">
        <f>IFERROR(VLOOKUP(MYRANKS_H[[#This Row],[IDFANGRAPHS]],STEAMER_H[],COLUMN(STEAMER_H[SB]),FALSE),0)</f>
        <v>26</v>
      </c>
      <c r="P67" s="14">
        <f>IFERROR(MYRANKS_H[[#This Row],[H]]/MYRANKS_H[[#This Row],[AB]],0)</f>
        <v>0.25869565217391305</v>
      </c>
      <c r="Q67" s="26">
        <f>MYRANKS_H[[#This Row],[R]]/24.6-VLOOKUP(MYRANKS_H[[#This Row],[POS]],ReplacementLevel_H[],COLUMN(ReplacementLevel_H[R]),FALSE)</f>
        <v>0.15032520325203214</v>
      </c>
      <c r="R67" s="26">
        <f>MYRANKS_H[[#This Row],[HR]]/10.4-VLOOKUP(MYRANKS_H[[#This Row],[POS]],ReplacementLevel_H[],COLUMN(ReplacementLevel_H[HR]),FALSE)</f>
        <v>-0.61923076923076936</v>
      </c>
      <c r="S67" s="26">
        <f>MYRANKS_H[[#This Row],[RBI]]/24.6-VLOOKUP(MYRANKS_H[[#This Row],[POS]],ReplacementLevel_H[],COLUMN(ReplacementLevel_H[RBI]),FALSE)</f>
        <v>-0.49528455284552853</v>
      </c>
      <c r="T67" s="26">
        <f>MYRANKS_H[[#This Row],[SB]]/9.4-VLOOKUP(MYRANKS_H[[#This Row],[POS]],ReplacementLevel_H[],COLUMN(ReplacementLevel_H[SB]),FALSE)</f>
        <v>1.4259574468085103</v>
      </c>
      <c r="U67" s="26">
        <f>((MYRANKS_H[[#This Row],[H]]+1768)/(MYRANKS_H[[#This Row],[AB]]+6617)-0.267)/0.0024-VLOOKUP(MYRANKS_H[[#This Row],[POS]],ReplacementLevel_H[],COLUMN(ReplacementLevel_H[AVG]),FALSE)</f>
        <v>-7.0664123216061789E-2</v>
      </c>
      <c r="V67" s="26">
        <f>MYRANKS_H[[#This Row],[RSGP]]+MYRANKS_H[[#This Row],[HRSGP]]+MYRANKS_H[[#This Row],[RBISGP]]+MYRANKS_H[[#This Row],[SBSGP]]+MYRANKS_H[[#This Row],[AVGSGP]]</f>
        <v>0.39110320476818278</v>
      </c>
    </row>
    <row r="68" spans="1:22" ht="15" customHeight="1" x14ac:dyDescent="0.25">
      <c r="A68" s="7" t="s">
        <v>2453</v>
      </c>
      <c r="B68" s="8" t="str">
        <f>VLOOKUP(MYRANKS_H[[#This Row],[PLAYERID]],PLAYERIDMAP[],COLUMN(PLAYERIDMAP[LASTNAME]),FALSE)</f>
        <v>Craig</v>
      </c>
      <c r="C68" s="11" t="str">
        <f>VLOOKUP(MYRANKS_H[[#This Row],[PLAYERID]],PLAYERIDMAP[],COLUMN(PLAYERIDMAP[FIRSTNAME]),FALSE)</f>
        <v xml:space="preserve">Allen </v>
      </c>
      <c r="D68" s="11" t="str">
        <f>VLOOKUP(MYRANKS_H[[#This Row],[PLAYERID]],PLAYERIDMAP[],COLUMN(PLAYERIDMAP[TEAM]),FALSE)</f>
        <v>STL</v>
      </c>
      <c r="E68" s="11" t="str">
        <f>VLOOKUP(MYRANKS_H[[#This Row],[PLAYERID]],PLAYERIDMAP[],COLUMN(PLAYERIDMAP[POS]),FALSE)</f>
        <v>OF</v>
      </c>
      <c r="F68" s="11">
        <f>VLOOKUP(MYRANKS_H[[#This Row],[PLAYERID]],PLAYERIDMAP[],COLUMN(PLAYERIDMAP[IDFANGRAPHS]),FALSE)</f>
        <v>3433</v>
      </c>
      <c r="G68" s="12">
        <f>IFERROR(VLOOKUP(MYRANKS_H[[#This Row],[IDFANGRAPHS]],STEAMER_H[],COLUMN(STEAMER_H[PA]),FALSE),0)</f>
        <v>508</v>
      </c>
      <c r="H68" s="12">
        <f>IFERROR(VLOOKUP(MYRANKS_H[[#This Row],[IDFANGRAPHS]],STEAMER_H[],COLUMN(STEAMER_H[AB]),FALSE),0)</f>
        <v>462</v>
      </c>
      <c r="I68" s="12">
        <f>IFERROR(VLOOKUP(MYRANKS_H[[#This Row],[IDFANGRAPHS]],STEAMER_H[],COLUMN(STEAMER_H[H]),FALSE),0)</f>
        <v>132</v>
      </c>
      <c r="J68" s="12">
        <f>IFERROR(VLOOKUP(MYRANKS_H[[#This Row],[IDFANGRAPHS]],STEAMER_H[],COLUMN(STEAMER_H[HR]),FALSE),0)</f>
        <v>16</v>
      </c>
      <c r="K68" s="12">
        <f>IFERROR(VLOOKUP(MYRANKS_H[[#This Row],[IDFANGRAPHS]],STEAMER_H[],COLUMN(STEAMER_H[R]),FALSE),0)</f>
        <v>59</v>
      </c>
      <c r="L68" s="12">
        <f>IFERROR(VLOOKUP(MYRANKS_H[[#This Row],[IDFANGRAPHS]],STEAMER_H[],COLUMN(STEAMER_H[RBI]),FALSE),0)</f>
        <v>65</v>
      </c>
      <c r="M68" s="12">
        <f>IFERROR(VLOOKUP(MYRANKS_H[[#This Row],[IDFANGRAPHS]],STEAMER_H[],COLUMN(STEAMER_H[BB]),FALSE),0)</f>
        <v>36</v>
      </c>
      <c r="N68" s="12">
        <f>IFERROR(VLOOKUP(MYRANKS_H[[#This Row],[IDFANGRAPHS]],STEAMER_H[],COLUMN(STEAMER_H[SO]),FALSE),0)</f>
        <v>90</v>
      </c>
      <c r="O68" s="12">
        <f>IFERROR(VLOOKUP(MYRANKS_H[[#This Row],[IDFANGRAPHS]],STEAMER_H[],COLUMN(STEAMER_H[SB]),FALSE),0)</f>
        <v>2</v>
      </c>
      <c r="P68" s="14">
        <f>IFERROR(MYRANKS_H[[#This Row],[H]]/MYRANKS_H[[#This Row],[AB]],0)</f>
        <v>0.2857142857142857</v>
      </c>
      <c r="Q68" s="26">
        <f>MYRANKS_H[[#This Row],[R]]/24.6-VLOOKUP(MYRANKS_H[[#This Row],[POS]],ReplacementLevel_H[],COLUMN(ReplacementLevel_H[R]),FALSE)</f>
        <v>2.837398373983735E-2</v>
      </c>
      <c r="R68" s="26">
        <f>MYRANKS_H[[#This Row],[HR]]/10.4-VLOOKUP(MYRANKS_H[[#This Row],[POS]],ReplacementLevel_H[],COLUMN(ReplacementLevel_H[HR]),FALSE)</f>
        <v>0.43846153846153824</v>
      </c>
      <c r="S68" s="26">
        <f>MYRANKS_H[[#This Row],[RBI]]/24.6-VLOOKUP(MYRANKS_H[[#This Row],[POS]],ReplacementLevel_H[],COLUMN(ReplacementLevel_H[RBI]),FALSE)</f>
        <v>0.60227642276422744</v>
      </c>
      <c r="T68" s="26">
        <f>MYRANKS_H[[#This Row],[SB]]/9.4-VLOOKUP(MYRANKS_H[[#This Row],[POS]],ReplacementLevel_H[],COLUMN(ReplacementLevel_H[SB]),FALSE)</f>
        <v>-1.1272340425531915</v>
      </c>
      <c r="U68" s="26">
        <f>((MYRANKS_H[[#This Row],[H]]+1768)/(MYRANKS_H[[#This Row],[AB]]+6617)-0.267)/0.0024-VLOOKUP(MYRANKS_H[[#This Row],[POS]],ReplacementLevel_H[],COLUMN(ReplacementLevel_H[AVG]),FALSE)</f>
        <v>0.66312143899797349</v>
      </c>
      <c r="V68" s="26">
        <f>MYRANKS_H[[#This Row],[RSGP]]+MYRANKS_H[[#This Row],[HRSGP]]+MYRANKS_H[[#This Row],[RBISGP]]+MYRANKS_H[[#This Row],[SBSGP]]+MYRANKS_H[[#This Row],[AVGSGP]]</f>
        <v>0.60499934141038503</v>
      </c>
    </row>
    <row r="69" spans="1:22" ht="15" customHeight="1" x14ac:dyDescent="0.25">
      <c r="A69" s="7" t="s">
        <v>3895</v>
      </c>
      <c r="B69" s="8" t="str">
        <f>VLOOKUP(MYRANKS_H[[#This Row],[PLAYERID]],PLAYERIDMAP[],COLUMN(PLAYERIDMAP[LASTNAME]),FALSE)</f>
        <v>Markakis</v>
      </c>
      <c r="C69" s="11" t="str">
        <f>VLOOKUP(MYRANKS_H[[#This Row],[PLAYERID]],PLAYERIDMAP[],COLUMN(PLAYERIDMAP[FIRSTNAME]),FALSE)</f>
        <v xml:space="preserve">Nick </v>
      </c>
      <c r="D69" s="11" t="str">
        <f>VLOOKUP(MYRANKS_H[[#This Row],[PLAYERID]],PLAYERIDMAP[],COLUMN(PLAYERIDMAP[TEAM]),FALSE)</f>
        <v>BAL</v>
      </c>
      <c r="E69" s="11" t="str">
        <f>VLOOKUP(MYRANKS_H[[#This Row],[PLAYERID]],PLAYERIDMAP[],COLUMN(PLAYERIDMAP[POS]),FALSE)</f>
        <v>OF</v>
      </c>
      <c r="F69" s="11">
        <f>VLOOKUP(MYRANKS_H[[#This Row],[PLAYERID]],PLAYERIDMAP[],COLUMN(PLAYERIDMAP[IDFANGRAPHS]),FALSE)</f>
        <v>5930</v>
      </c>
      <c r="G69" s="12">
        <f>IFERROR(VLOOKUP(MYRANKS_H[[#This Row],[IDFANGRAPHS]],STEAMER_H[],COLUMN(STEAMER_H[PA]),FALSE),0)</f>
        <v>498</v>
      </c>
      <c r="H69" s="12">
        <f>IFERROR(VLOOKUP(MYRANKS_H[[#This Row],[IDFANGRAPHS]],STEAMER_H[],COLUMN(STEAMER_H[AB]),FALSE),0)</f>
        <v>445</v>
      </c>
      <c r="I69" s="12">
        <f>IFERROR(VLOOKUP(MYRANKS_H[[#This Row],[IDFANGRAPHS]],STEAMER_H[],COLUMN(STEAMER_H[H]),FALSE),0)</f>
        <v>125</v>
      </c>
      <c r="J69" s="12">
        <f>IFERROR(VLOOKUP(MYRANKS_H[[#This Row],[IDFANGRAPHS]],STEAMER_H[],COLUMN(STEAMER_H[HR]),FALSE),0)</f>
        <v>10</v>
      </c>
      <c r="K69" s="12">
        <f>IFERROR(VLOOKUP(MYRANKS_H[[#This Row],[IDFANGRAPHS]],STEAMER_H[],COLUMN(STEAMER_H[R]),FALSE),0)</f>
        <v>59</v>
      </c>
      <c r="L69" s="12">
        <f>IFERROR(VLOOKUP(MYRANKS_H[[#This Row],[IDFANGRAPHS]],STEAMER_H[],COLUMN(STEAMER_H[RBI]),FALSE),0)</f>
        <v>52</v>
      </c>
      <c r="M69" s="12">
        <f>IFERROR(VLOOKUP(MYRANKS_H[[#This Row],[IDFANGRAPHS]],STEAMER_H[],COLUMN(STEAMER_H[BB]),FALSE),0)</f>
        <v>44</v>
      </c>
      <c r="N69" s="12">
        <f>IFERROR(VLOOKUP(MYRANKS_H[[#This Row],[IDFANGRAPHS]],STEAMER_H[],COLUMN(STEAMER_H[SO]),FALSE),0)</f>
        <v>55</v>
      </c>
      <c r="O69" s="12">
        <f>IFERROR(VLOOKUP(MYRANKS_H[[#This Row],[IDFANGRAPHS]],STEAMER_H[],COLUMN(STEAMER_H[SB]),FALSE),0)</f>
        <v>4</v>
      </c>
      <c r="P69" s="14">
        <f>IFERROR(MYRANKS_H[[#This Row],[H]]/MYRANKS_H[[#This Row],[AB]],0)</f>
        <v>0.2808988764044944</v>
      </c>
      <c r="Q69" s="26">
        <f>MYRANKS_H[[#This Row],[R]]/24.6-VLOOKUP(MYRANKS_H[[#This Row],[POS]],ReplacementLevel_H[],COLUMN(ReplacementLevel_H[R]),FALSE)</f>
        <v>2.837398373983735E-2</v>
      </c>
      <c r="R69" s="26">
        <f>MYRANKS_H[[#This Row],[HR]]/10.4-VLOOKUP(MYRANKS_H[[#This Row],[POS]],ReplacementLevel_H[],COLUMN(ReplacementLevel_H[HR]),FALSE)</f>
        <v>-0.13846153846153864</v>
      </c>
      <c r="S69" s="26">
        <f>MYRANKS_H[[#This Row],[RBI]]/24.6-VLOOKUP(MYRANKS_H[[#This Row],[POS]],ReplacementLevel_H[],COLUMN(ReplacementLevel_H[RBI]),FALSE)</f>
        <v>7.3821138211382031E-2</v>
      </c>
      <c r="T69" s="26">
        <f>MYRANKS_H[[#This Row],[SB]]/9.4-VLOOKUP(MYRANKS_H[[#This Row],[POS]],ReplacementLevel_H[],COLUMN(ReplacementLevel_H[SB]),FALSE)</f>
        <v>-0.91446808510638311</v>
      </c>
      <c r="U69" s="26">
        <f>((MYRANKS_H[[#This Row],[H]]+1768)/(MYRANKS_H[[#This Row],[AB]]+6617)-0.267)/0.0024-VLOOKUP(MYRANKS_H[[#This Row],[POS]],ReplacementLevel_H[],COLUMN(ReplacementLevel_H[AVG]),FALSE)</f>
        <v>0.51932313792125384</v>
      </c>
      <c r="V69" s="26">
        <f>MYRANKS_H[[#This Row],[RSGP]]+MYRANKS_H[[#This Row],[HRSGP]]+MYRANKS_H[[#This Row],[RBISGP]]+MYRANKS_H[[#This Row],[SBSGP]]+MYRANKS_H[[#This Row],[AVGSGP]]</f>
        <v>-0.43141136369544852</v>
      </c>
    </row>
    <row r="70" spans="1:22" ht="15" customHeight="1" x14ac:dyDescent="0.25">
      <c r="A70" s="8" t="s">
        <v>5488</v>
      </c>
      <c r="B70" s="15" t="str">
        <f>VLOOKUP(MYRANKS_H[[#This Row],[PLAYERID]],PLAYERIDMAP[],COLUMN(PLAYERIDMAP[LASTNAME]),FALSE)</f>
        <v>Wieters</v>
      </c>
      <c r="C70" s="12" t="str">
        <f>VLOOKUP(MYRANKS_H[[#This Row],[PLAYERID]],PLAYERIDMAP[],COLUMN(PLAYERIDMAP[FIRSTNAME]),FALSE)</f>
        <v xml:space="preserve">Matt </v>
      </c>
      <c r="D70" s="12" t="str">
        <f>VLOOKUP(MYRANKS_H[[#This Row],[PLAYERID]],PLAYERIDMAP[],COLUMN(PLAYERIDMAP[TEAM]),FALSE)</f>
        <v>BAL</v>
      </c>
      <c r="E70" s="12" t="str">
        <f>VLOOKUP(MYRANKS_H[[#This Row],[PLAYERID]],PLAYERIDMAP[],COLUMN(PLAYERIDMAP[POS]),FALSE)</f>
        <v>C</v>
      </c>
      <c r="F70" s="12">
        <f>VLOOKUP(MYRANKS_H[[#This Row],[PLAYERID]],PLAYERIDMAP[],COLUMN(PLAYERIDMAP[IDFANGRAPHS]),FALSE)</f>
        <v>4298</v>
      </c>
      <c r="G70" s="12">
        <f>IFERROR(VLOOKUP(MYRANKS_H[[#This Row],[IDFANGRAPHS]],STEAMER_H[],COLUMN(STEAMER_H[PA]),FALSE),0)</f>
        <v>404</v>
      </c>
      <c r="H70" s="12">
        <f>IFERROR(VLOOKUP(MYRANKS_H[[#This Row],[IDFANGRAPHS]],STEAMER_H[],COLUMN(STEAMER_H[AB]),FALSE),0)</f>
        <v>363</v>
      </c>
      <c r="I70" s="12">
        <f>IFERROR(VLOOKUP(MYRANKS_H[[#This Row],[IDFANGRAPHS]],STEAMER_H[],COLUMN(STEAMER_H[H]),FALSE),0)</f>
        <v>92</v>
      </c>
      <c r="J70" s="12">
        <f>IFERROR(VLOOKUP(MYRANKS_H[[#This Row],[IDFANGRAPHS]],STEAMER_H[],COLUMN(STEAMER_H[HR]),FALSE),0)</f>
        <v>15</v>
      </c>
      <c r="K70" s="12">
        <f>IFERROR(VLOOKUP(MYRANKS_H[[#This Row],[IDFANGRAPHS]],STEAMER_H[],COLUMN(STEAMER_H[R]),FALSE),0)</f>
        <v>47</v>
      </c>
      <c r="L70" s="12">
        <f>IFERROR(VLOOKUP(MYRANKS_H[[#This Row],[IDFANGRAPHS]],STEAMER_H[],COLUMN(STEAMER_H[RBI]),FALSE),0)</f>
        <v>50</v>
      </c>
      <c r="M70" s="12">
        <f>IFERROR(VLOOKUP(MYRANKS_H[[#This Row],[IDFANGRAPHS]],STEAMER_H[],COLUMN(STEAMER_H[BB]),FALSE),0)</f>
        <v>35</v>
      </c>
      <c r="N70" s="12">
        <f>IFERROR(VLOOKUP(MYRANKS_H[[#This Row],[IDFANGRAPHS]],STEAMER_H[],COLUMN(STEAMER_H[SO]),FALSE),0)</f>
        <v>71</v>
      </c>
      <c r="O70" s="12">
        <f>IFERROR(VLOOKUP(MYRANKS_H[[#This Row],[IDFANGRAPHS]],STEAMER_H[],COLUMN(STEAMER_H[SB]),FALSE),0)</f>
        <v>2</v>
      </c>
      <c r="P70" s="14">
        <f>IFERROR(MYRANKS_H[[#This Row],[H]]/MYRANKS_H[[#This Row],[AB]],0)</f>
        <v>0.25344352617079891</v>
      </c>
      <c r="Q70" s="26">
        <f>MYRANKS_H[[#This Row],[R]]/24.6-VLOOKUP(MYRANKS_H[[#This Row],[POS]],ReplacementLevel_H[],COLUMN(ReplacementLevel_H[R]),FALSE)</f>
        <v>0.52056910569105685</v>
      </c>
      <c r="R70" s="26">
        <f>MYRANKS_H[[#This Row],[HR]]/10.4-VLOOKUP(MYRANKS_H[[#This Row],[POS]],ReplacementLevel_H[],COLUMN(ReplacementLevel_H[HR]),FALSE)</f>
        <v>0.5723076923076923</v>
      </c>
      <c r="S70" s="26">
        <f>MYRANKS_H[[#This Row],[RBI]]/24.6-VLOOKUP(MYRANKS_H[[#This Row],[POS]],ReplacementLevel_H[],COLUMN(ReplacementLevel_H[RBI]),FALSE)</f>
        <v>0.62252032520325185</v>
      </c>
      <c r="T70" s="26">
        <f>MYRANKS_H[[#This Row],[SB]]/9.4-VLOOKUP(MYRANKS_H[[#This Row],[POS]],ReplacementLevel_H[],COLUMN(ReplacementLevel_H[SB]),FALSE)</f>
        <v>8.2765957446808508E-2</v>
      </c>
      <c r="U70" s="26">
        <f>((MYRANKS_H[[#This Row],[H]]+1768)/(MYRANKS_H[[#This Row],[AB]]+6617)-0.267)/0.0024-VLOOKUP(MYRANKS_H[[#This Row],[POS]],ReplacementLevel_H[],COLUMN(ReplacementLevel_H[AVG]),FALSE)</f>
        <v>0.13151862464183689</v>
      </c>
      <c r="V70" s="26">
        <f>MYRANKS_H[[#This Row],[RSGP]]+MYRANKS_H[[#This Row],[HRSGP]]+MYRANKS_H[[#This Row],[RBISGP]]+MYRANKS_H[[#This Row],[SBSGP]]+MYRANKS_H[[#This Row],[AVGSGP]]</f>
        <v>1.9296817052906465</v>
      </c>
    </row>
    <row r="71" spans="1:22" ht="15" customHeight="1" x14ac:dyDescent="0.25">
      <c r="A71" s="8" t="s">
        <v>5585</v>
      </c>
      <c r="B71" s="15" t="str">
        <f>VLOOKUP(MYRANKS_H[[#This Row],[PLAYERID]],PLAYERIDMAP[],COLUMN(PLAYERIDMAP[LASTNAME]),FALSE)</f>
        <v>Zimmerman</v>
      </c>
      <c r="C71" s="12" t="str">
        <f>VLOOKUP(MYRANKS_H[[#This Row],[PLAYERID]],PLAYERIDMAP[],COLUMN(PLAYERIDMAP[FIRSTNAME]),FALSE)</f>
        <v xml:space="preserve">Ryan </v>
      </c>
      <c r="D71" s="12" t="str">
        <f>VLOOKUP(MYRANKS_H[[#This Row],[PLAYERID]],PLAYERIDMAP[],COLUMN(PLAYERIDMAP[TEAM]),FALSE)</f>
        <v>WAS</v>
      </c>
      <c r="E71" s="12" t="str">
        <f>VLOOKUP(MYRANKS_H[[#This Row],[PLAYERID]],PLAYERIDMAP[],COLUMN(PLAYERIDMAP[POS]),FALSE)</f>
        <v>3B</v>
      </c>
      <c r="F71" s="12">
        <f>VLOOKUP(MYRANKS_H[[#This Row],[PLAYERID]],PLAYERIDMAP[],COLUMN(PLAYERIDMAP[IDFANGRAPHS]),FALSE)</f>
        <v>4220</v>
      </c>
      <c r="G71" s="12">
        <f>IFERROR(VLOOKUP(MYRANKS_H[[#This Row],[IDFANGRAPHS]],STEAMER_H[],COLUMN(STEAMER_H[PA]),FALSE),0)</f>
        <v>12</v>
      </c>
      <c r="H71" s="12">
        <f>IFERROR(VLOOKUP(MYRANKS_H[[#This Row],[IDFANGRAPHS]],STEAMER_H[],COLUMN(STEAMER_H[AB]),FALSE),0)</f>
        <v>11</v>
      </c>
      <c r="I71" s="12">
        <f>IFERROR(VLOOKUP(MYRANKS_H[[#This Row],[IDFANGRAPHS]],STEAMER_H[],COLUMN(STEAMER_H[H]),FALSE),0)</f>
        <v>3</v>
      </c>
      <c r="J71" s="12">
        <f>IFERROR(VLOOKUP(MYRANKS_H[[#This Row],[IDFANGRAPHS]],STEAMER_H[],COLUMN(STEAMER_H[HR]),FALSE),0)</f>
        <v>0</v>
      </c>
      <c r="K71" s="12">
        <f>IFERROR(VLOOKUP(MYRANKS_H[[#This Row],[IDFANGRAPHS]],STEAMER_H[],COLUMN(STEAMER_H[R]),FALSE),0)</f>
        <v>2</v>
      </c>
      <c r="L71" s="12">
        <f>IFERROR(VLOOKUP(MYRANKS_H[[#This Row],[IDFANGRAPHS]],STEAMER_H[],COLUMN(STEAMER_H[RBI]),FALSE),0)</f>
        <v>2</v>
      </c>
      <c r="M71" s="12">
        <f>IFERROR(VLOOKUP(MYRANKS_H[[#This Row],[IDFANGRAPHS]],STEAMER_H[],COLUMN(STEAMER_H[BB]),FALSE),0)</f>
        <v>1</v>
      </c>
      <c r="N71" s="12">
        <f>IFERROR(VLOOKUP(MYRANKS_H[[#This Row],[IDFANGRAPHS]],STEAMER_H[],COLUMN(STEAMER_H[SO]),FALSE),0)</f>
        <v>2</v>
      </c>
      <c r="O71" s="12">
        <f>IFERROR(VLOOKUP(MYRANKS_H[[#This Row],[IDFANGRAPHS]],STEAMER_H[],COLUMN(STEAMER_H[SB]),FALSE),0)</f>
        <v>0</v>
      </c>
      <c r="P71" s="14">
        <f>IFERROR(MYRANKS_H[[#This Row],[H]]/MYRANKS_H[[#This Row],[AB]],0)</f>
        <v>0.27272727272727271</v>
      </c>
      <c r="Q71" s="26">
        <f>MYRANKS_H[[#This Row],[R]]/24.6-VLOOKUP(MYRANKS_H[[#This Row],[POS]],ReplacementLevel_H[],COLUMN(ReplacementLevel_H[R]),FALSE)</f>
        <v>-2.1086991869918696</v>
      </c>
      <c r="R71" s="26">
        <f>MYRANKS_H[[#This Row],[HR]]/10.4-VLOOKUP(MYRANKS_H[[#This Row],[POS]],ReplacementLevel_H[],COLUMN(ReplacementLevel_H[HR]),FALSE)</f>
        <v>-1.56</v>
      </c>
      <c r="S71" s="26">
        <f>MYRANKS_H[[#This Row],[RBI]]/24.6-VLOOKUP(MYRANKS_H[[#This Row],[POS]],ReplacementLevel_H[],COLUMN(ReplacementLevel_H[RBI]),FALSE)</f>
        <v>-2.2686991869918698</v>
      </c>
      <c r="T71" s="26">
        <f>MYRANKS_H[[#This Row],[SB]]/9.4-VLOOKUP(MYRANKS_H[[#This Row],[POS]],ReplacementLevel_H[],COLUMN(ReplacementLevel_H[SB]),FALSE)</f>
        <v>-0.45</v>
      </c>
      <c r="U71" s="26">
        <f>((MYRANKS_H[[#This Row],[H]]+1768)/(MYRANKS_H[[#This Row],[AB]]+6617)-0.267)/0.0024-VLOOKUP(MYRANKS_H[[#This Row],[POS]],ReplacementLevel_H[],COLUMN(ReplacementLevel_H[AVG]),FALSE)</f>
        <v>0.27323274994971136</v>
      </c>
      <c r="V71" s="26">
        <f>MYRANKS_H[[#This Row],[RSGP]]+MYRANKS_H[[#This Row],[HRSGP]]+MYRANKS_H[[#This Row],[RBISGP]]+MYRANKS_H[[#This Row],[SBSGP]]+MYRANKS_H[[#This Row],[AVGSGP]]</f>
        <v>-6.1141656240340287</v>
      </c>
    </row>
    <row r="72" spans="1:22" ht="15" customHeight="1" x14ac:dyDescent="0.25">
      <c r="A72" s="7" t="s">
        <v>1728</v>
      </c>
      <c r="B72" s="8" t="str">
        <f>VLOOKUP(MYRANKS_H[[#This Row],[PLAYERID]],PLAYERIDMAP[],COLUMN(PLAYERIDMAP[LASTNAME]),FALSE)</f>
        <v>Andrus</v>
      </c>
      <c r="C72" s="11" t="str">
        <f>VLOOKUP(MYRANKS_H[[#This Row],[PLAYERID]],PLAYERIDMAP[],COLUMN(PLAYERIDMAP[FIRSTNAME]),FALSE)</f>
        <v xml:space="preserve">Elvis </v>
      </c>
      <c r="D72" s="11" t="str">
        <f>VLOOKUP(MYRANKS_H[[#This Row],[PLAYERID]],PLAYERIDMAP[],COLUMN(PLAYERIDMAP[TEAM]),FALSE)</f>
        <v>TEX</v>
      </c>
      <c r="E72" s="11" t="str">
        <f>VLOOKUP(MYRANKS_H[[#This Row],[PLAYERID]],PLAYERIDMAP[],COLUMN(PLAYERIDMAP[POS]),FALSE)</f>
        <v>SS</v>
      </c>
      <c r="F72" s="11">
        <f>VLOOKUP(MYRANKS_H[[#This Row],[PLAYERID]],PLAYERIDMAP[],COLUMN(PLAYERIDMAP[IDFANGRAPHS]),FALSE)</f>
        <v>8709</v>
      </c>
      <c r="G72" s="12">
        <f>IFERROR(VLOOKUP(MYRANKS_H[[#This Row],[IDFANGRAPHS]],STEAMER_H[],COLUMN(STEAMER_H[PA]),FALSE),0)</f>
        <v>533</v>
      </c>
      <c r="H72" s="12">
        <f>IFERROR(VLOOKUP(MYRANKS_H[[#This Row],[IDFANGRAPHS]],STEAMER_H[],COLUMN(STEAMER_H[AB]),FALSE),0)</f>
        <v>475</v>
      </c>
      <c r="I72" s="12">
        <f>IFERROR(VLOOKUP(MYRANKS_H[[#This Row],[IDFANGRAPHS]],STEAMER_H[],COLUMN(STEAMER_H[H]),FALSE),0)</f>
        <v>130</v>
      </c>
      <c r="J72" s="12">
        <f>IFERROR(VLOOKUP(MYRANKS_H[[#This Row],[IDFANGRAPHS]],STEAMER_H[],COLUMN(STEAMER_H[HR]),FALSE),0)</f>
        <v>4</v>
      </c>
      <c r="K72" s="12">
        <f>IFERROR(VLOOKUP(MYRANKS_H[[#This Row],[IDFANGRAPHS]],STEAMER_H[],COLUMN(STEAMER_H[R]),FALSE),0)</f>
        <v>65</v>
      </c>
      <c r="L72" s="12">
        <f>IFERROR(VLOOKUP(MYRANKS_H[[#This Row],[IDFANGRAPHS]],STEAMER_H[],COLUMN(STEAMER_H[RBI]),FALSE),0)</f>
        <v>45</v>
      </c>
      <c r="M72" s="12">
        <f>IFERROR(VLOOKUP(MYRANKS_H[[#This Row],[IDFANGRAPHS]],STEAMER_H[],COLUMN(STEAMER_H[BB]),FALSE),0)</f>
        <v>47</v>
      </c>
      <c r="N72" s="12">
        <f>IFERROR(VLOOKUP(MYRANKS_H[[#This Row],[IDFANGRAPHS]],STEAMER_H[],COLUMN(STEAMER_H[SO]),FALSE),0)</f>
        <v>68</v>
      </c>
      <c r="O72" s="12">
        <f>IFERROR(VLOOKUP(MYRANKS_H[[#This Row],[IDFANGRAPHS]],STEAMER_H[],COLUMN(STEAMER_H[SB]),FALSE),0)</f>
        <v>27</v>
      </c>
      <c r="P72" s="14">
        <f>IFERROR(MYRANKS_H[[#This Row],[H]]/MYRANKS_H[[#This Row],[AB]],0)</f>
        <v>0.27368421052631581</v>
      </c>
      <c r="Q72" s="26">
        <f>MYRANKS_H[[#This Row],[R]]/24.6-VLOOKUP(MYRANKS_H[[#This Row],[POS]],ReplacementLevel_H[],COLUMN(ReplacementLevel_H[R]),FALSE)</f>
        <v>0.5622764227642274</v>
      </c>
      <c r="R72" s="26">
        <f>MYRANKS_H[[#This Row],[HR]]/10.4-VLOOKUP(MYRANKS_H[[#This Row],[POS]],ReplacementLevel_H[],COLUMN(ReplacementLevel_H[HR]),FALSE)</f>
        <v>-0.51538461538461544</v>
      </c>
      <c r="S72" s="26">
        <f>MYRANKS_H[[#This Row],[RBI]]/24.6-VLOOKUP(MYRANKS_H[[#This Row],[POS]],ReplacementLevel_H[],COLUMN(ReplacementLevel_H[RBI]),FALSE)</f>
        <v>-0.11073170731707327</v>
      </c>
      <c r="T72" s="26">
        <f>MYRANKS_H[[#This Row],[SB]]/9.4-VLOOKUP(MYRANKS_H[[#This Row],[POS]],ReplacementLevel_H[],COLUMN(ReplacementLevel_H[SB]),FALSE)</f>
        <v>1.402340425531915</v>
      </c>
      <c r="U72" s="26">
        <f>((MYRANKS_H[[#This Row],[H]]+1768)/(MYRANKS_H[[#This Row],[AB]]+6617)-0.267)/0.0024-VLOOKUP(MYRANKS_H[[#This Row],[POS]],ReplacementLevel_H[],COLUMN(ReplacementLevel_H[AVG]),FALSE)</f>
        <v>0.39062229742431409</v>
      </c>
      <c r="V72" s="26">
        <f>MYRANKS_H[[#This Row],[RSGP]]+MYRANKS_H[[#This Row],[HRSGP]]+MYRANKS_H[[#This Row],[RBISGP]]+MYRANKS_H[[#This Row],[SBSGP]]+MYRANKS_H[[#This Row],[AVGSGP]]</f>
        <v>1.7291228230187676</v>
      </c>
    </row>
    <row r="73" spans="1:22" ht="15" customHeight="1" x14ac:dyDescent="0.25">
      <c r="A73" s="8" t="s">
        <v>4813</v>
      </c>
      <c r="B73" s="15" t="str">
        <f>VLOOKUP(MYRANKS_H[[#This Row],[PLAYERID]],PLAYERIDMAP[],COLUMN(PLAYERIDMAP[LASTNAME]),FALSE)</f>
        <v>Rollins</v>
      </c>
      <c r="C73" s="12" t="str">
        <f>VLOOKUP(MYRANKS_H[[#This Row],[PLAYERID]],PLAYERIDMAP[],COLUMN(PLAYERIDMAP[FIRSTNAME]),FALSE)</f>
        <v xml:space="preserve">Jimmy </v>
      </c>
      <c r="D73" s="12" t="str">
        <f>VLOOKUP(MYRANKS_H[[#This Row],[PLAYERID]],PLAYERIDMAP[],COLUMN(PLAYERIDMAP[TEAM]),FALSE)</f>
        <v>PHI</v>
      </c>
      <c r="E73" s="12" t="str">
        <f>VLOOKUP(MYRANKS_H[[#This Row],[PLAYERID]],PLAYERIDMAP[],COLUMN(PLAYERIDMAP[POS]),FALSE)</f>
        <v>SS</v>
      </c>
      <c r="F73" s="12">
        <f>VLOOKUP(MYRANKS_H[[#This Row],[PLAYERID]],PLAYERIDMAP[],COLUMN(PLAYERIDMAP[IDFANGRAPHS]),FALSE)</f>
        <v>971</v>
      </c>
      <c r="G73" s="12">
        <f>IFERROR(VLOOKUP(MYRANKS_H[[#This Row],[IDFANGRAPHS]],STEAMER_H[],COLUMN(STEAMER_H[PA]),FALSE),0)</f>
        <v>524</v>
      </c>
      <c r="H73" s="12">
        <f>IFERROR(VLOOKUP(MYRANKS_H[[#This Row],[IDFANGRAPHS]],STEAMER_H[],COLUMN(STEAMER_H[AB]),FALSE),0)</f>
        <v>469</v>
      </c>
      <c r="I73" s="12">
        <f>IFERROR(VLOOKUP(MYRANKS_H[[#This Row],[IDFANGRAPHS]],STEAMER_H[],COLUMN(STEAMER_H[H]),FALSE),0)</f>
        <v>112</v>
      </c>
      <c r="J73" s="12">
        <f>IFERROR(VLOOKUP(MYRANKS_H[[#This Row],[IDFANGRAPHS]],STEAMER_H[],COLUMN(STEAMER_H[HR]),FALSE),0)</f>
        <v>10</v>
      </c>
      <c r="K73" s="12">
        <f>IFERROR(VLOOKUP(MYRANKS_H[[#This Row],[IDFANGRAPHS]],STEAMER_H[],COLUMN(STEAMER_H[R]),FALSE),0)</f>
        <v>58</v>
      </c>
      <c r="L73" s="12">
        <f>IFERROR(VLOOKUP(MYRANKS_H[[#This Row],[IDFANGRAPHS]],STEAMER_H[],COLUMN(STEAMER_H[RBI]),FALSE),0)</f>
        <v>43</v>
      </c>
      <c r="M73" s="12">
        <f>IFERROR(VLOOKUP(MYRANKS_H[[#This Row],[IDFANGRAPHS]],STEAMER_H[],COLUMN(STEAMER_H[BB]),FALSE),0)</f>
        <v>46</v>
      </c>
      <c r="N73" s="12">
        <f>IFERROR(VLOOKUP(MYRANKS_H[[#This Row],[IDFANGRAPHS]],STEAMER_H[],COLUMN(STEAMER_H[SO]),FALSE),0)</f>
        <v>72</v>
      </c>
      <c r="O73" s="12">
        <f>IFERROR(VLOOKUP(MYRANKS_H[[#This Row],[IDFANGRAPHS]],STEAMER_H[],COLUMN(STEAMER_H[SB]),FALSE),0)</f>
        <v>16</v>
      </c>
      <c r="P73" s="14">
        <f>IFERROR(MYRANKS_H[[#This Row],[H]]/MYRANKS_H[[#This Row],[AB]],0)</f>
        <v>0.23880597014925373</v>
      </c>
      <c r="Q73" s="26">
        <f>MYRANKS_H[[#This Row],[R]]/24.6-VLOOKUP(MYRANKS_H[[#This Row],[POS]],ReplacementLevel_H[],COLUMN(ReplacementLevel_H[R]),FALSE)</f>
        <v>0.27772357723577201</v>
      </c>
      <c r="R73" s="26">
        <f>MYRANKS_H[[#This Row],[HR]]/10.4-VLOOKUP(MYRANKS_H[[#This Row],[POS]],ReplacementLevel_H[],COLUMN(ReplacementLevel_H[HR]),FALSE)</f>
        <v>6.1538461538461431E-2</v>
      </c>
      <c r="S73" s="26">
        <f>MYRANKS_H[[#This Row],[RBI]]/24.6-VLOOKUP(MYRANKS_H[[#This Row],[POS]],ReplacementLevel_H[],COLUMN(ReplacementLevel_H[RBI]),FALSE)</f>
        <v>-0.19203252032520335</v>
      </c>
      <c r="T73" s="26">
        <f>MYRANKS_H[[#This Row],[SB]]/9.4-VLOOKUP(MYRANKS_H[[#This Row],[POS]],ReplacementLevel_H[],COLUMN(ReplacementLevel_H[SB]),FALSE)</f>
        <v>0.23212765957446813</v>
      </c>
      <c r="U73" s="26">
        <f>((MYRANKS_H[[#This Row],[H]]+1768)/(MYRANKS_H[[#This Row],[AB]]+6617)-0.267)/0.0024-VLOOKUP(MYRANKS_H[[#This Row],[POS]],ReplacementLevel_H[],COLUMN(ReplacementLevel_H[AVG]),FALSE)</f>
        <v>-0.57338225609182614</v>
      </c>
      <c r="V73" s="26">
        <f>MYRANKS_H[[#This Row],[RSGP]]+MYRANKS_H[[#This Row],[HRSGP]]+MYRANKS_H[[#This Row],[RBISGP]]+MYRANKS_H[[#This Row],[SBSGP]]+MYRANKS_H[[#This Row],[AVGSGP]]</f>
        <v>-0.19402507806832792</v>
      </c>
    </row>
    <row r="74" spans="1:22" ht="15" customHeight="1" x14ac:dyDescent="0.25">
      <c r="A74" s="7" t="s">
        <v>2591</v>
      </c>
      <c r="B74" s="8" t="str">
        <f>VLOOKUP(MYRANKS_H[[#This Row],[PLAYERID]],PLAYERIDMAP[],COLUMN(PLAYERIDMAP[LASTNAME]),FALSE)</f>
        <v>Desmond</v>
      </c>
      <c r="C74" s="11" t="str">
        <f>VLOOKUP(MYRANKS_H[[#This Row],[PLAYERID]],PLAYERIDMAP[],COLUMN(PLAYERIDMAP[FIRSTNAME]),FALSE)</f>
        <v xml:space="preserve">Ian </v>
      </c>
      <c r="D74" s="11" t="str">
        <f>VLOOKUP(MYRANKS_H[[#This Row],[PLAYERID]],PLAYERIDMAP[],COLUMN(PLAYERIDMAP[TEAM]),FALSE)</f>
        <v>WAS</v>
      </c>
      <c r="E74" s="11" t="str">
        <f>VLOOKUP(MYRANKS_H[[#This Row],[PLAYERID]],PLAYERIDMAP[],COLUMN(PLAYERIDMAP[POS]),FALSE)</f>
        <v>SS</v>
      </c>
      <c r="F74" s="11">
        <f>VLOOKUP(MYRANKS_H[[#This Row],[PLAYERID]],PLAYERIDMAP[],COLUMN(PLAYERIDMAP[IDFANGRAPHS]),FALSE)</f>
        <v>6885</v>
      </c>
      <c r="G74" s="12">
        <f>IFERROR(VLOOKUP(MYRANKS_H[[#This Row],[IDFANGRAPHS]],STEAMER_H[],COLUMN(STEAMER_H[PA]),FALSE),0)</f>
        <v>516</v>
      </c>
      <c r="H74" s="12">
        <f>IFERROR(VLOOKUP(MYRANKS_H[[#This Row],[IDFANGRAPHS]],STEAMER_H[],COLUMN(STEAMER_H[AB]),FALSE),0)</f>
        <v>475</v>
      </c>
      <c r="I74" s="12">
        <f>IFERROR(VLOOKUP(MYRANKS_H[[#This Row],[IDFANGRAPHS]],STEAMER_H[],COLUMN(STEAMER_H[H]),FALSE),0)</f>
        <v>127</v>
      </c>
      <c r="J74" s="12">
        <f>IFERROR(VLOOKUP(MYRANKS_H[[#This Row],[IDFANGRAPHS]],STEAMER_H[],COLUMN(STEAMER_H[HR]),FALSE),0)</f>
        <v>15</v>
      </c>
      <c r="K74" s="12">
        <f>IFERROR(VLOOKUP(MYRANKS_H[[#This Row],[IDFANGRAPHS]],STEAMER_H[],COLUMN(STEAMER_H[R]),FALSE),0)</f>
        <v>57</v>
      </c>
      <c r="L74" s="12">
        <f>IFERROR(VLOOKUP(MYRANKS_H[[#This Row],[IDFANGRAPHS]],STEAMER_H[],COLUMN(STEAMER_H[RBI]),FALSE),0)</f>
        <v>59</v>
      </c>
      <c r="M74" s="12">
        <f>IFERROR(VLOOKUP(MYRANKS_H[[#This Row],[IDFANGRAPHS]],STEAMER_H[],COLUMN(STEAMER_H[BB]),FALSE),0)</f>
        <v>31</v>
      </c>
      <c r="N74" s="12">
        <f>IFERROR(VLOOKUP(MYRANKS_H[[#This Row],[IDFANGRAPHS]],STEAMER_H[],COLUMN(STEAMER_H[SO]),FALSE),0)</f>
        <v>114</v>
      </c>
      <c r="O74" s="12">
        <f>IFERROR(VLOOKUP(MYRANKS_H[[#This Row],[IDFANGRAPHS]],STEAMER_H[],COLUMN(STEAMER_H[SB]),FALSE),0)</f>
        <v>14</v>
      </c>
      <c r="P74" s="14">
        <f>IFERROR(MYRANKS_H[[#This Row],[H]]/MYRANKS_H[[#This Row],[AB]],0)</f>
        <v>0.26736842105263159</v>
      </c>
      <c r="Q74" s="26">
        <f>MYRANKS_H[[#This Row],[R]]/24.6-VLOOKUP(MYRANKS_H[[#This Row],[POS]],ReplacementLevel_H[],COLUMN(ReplacementLevel_H[R]),FALSE)</f>
        <v>0.23707317073170708</v>
      </c>
      <c r="R74" s="26">
        <f>MYRANKS_H[[#This Row],[HR]]/10.4-VLOOKUP(MYRANKS_H[[#This Row],[POS]],ReplacementLevel_H[],COLUMN(ReplacementLevel_H[HR]),FALSE)</f>
        <v>0.54230769230769227</v>
      </c>
      <c r="S74" s="26">
        <f>MYRANKS_H[[#This Row],[RBI]]/24.6-VLOOKUP(MYRANKS_H[[#This Row],[POS]],ReplacementLevel_H[],COLUMN(ReplacementLevel_H[RBI]),FALSE)</f>
        <v>0.45837398373983751</v>
      </c>
      <c r="T74" s="26">
        <f>MYRANKS_H[[#This Row],[SB]]/9.4-VLOOKUP(MYRANKS_H[[#This Row],[POS]],ReplacementLevel_H[],COLUMN(ReplacementLevel_H[SB]),FALSE)</f>
        <v>1.936170212765953E-2</v>
      </c>
      <c r="U74" s="26">
        <f>((MYRANKS_H[[#This Row],[H]]+1768)/(MYRANKS_H[[#This Row],[AB]]+6617)-0.267)/0.0024-VLOOKUP(MYRANKS_H[[#This Row],[POS]],ReplacementLevel_H[],COLUMN(ReplacementLevel_H[AVG]),FALSE)</f>
        <v>0.21436736228613351</v>
      </c>
      <c r="V74" s="26">
        <f>MYRANKS_H[[#This Row],[RSGP]]+MYRANKS_H[[#This Row],[HRSGP]]+MYRANKS_H[[#This Row],[RBISGP]]+MYRANKS_H[[#This Row],[SBSGP]]+MYRANKS_H[[#This Row],[AVGSGP]]</f>
        <v>1.4714839111930298</v>
      </c>
    </row>
    <row r="75" spans="1:22" ht="15" customHeight="1" x14ac:dyDescent="0.25">
      <c r="A75" s="7" t="s">
        <v>3623</v>
      </c>
      <c r="B75" s="8" t="str">
        <f>VLOOKUP(MYRANKS_H[[#This Row],[PLAYERID]],PLAYERIDMAP[],COLUMN(PLAYERIDMAP[LASTNAME]),FALSE)</f>
        <v>Konerko</v>
      </c>
      <c r="C75" s="11" t="str">
        <f>VLOOKUP(MYRANKS_H[[#This Row],[PLAYERID]],PLAYERIDMAP[],COLUMN(PLAYERIDMAP[FIRSTNAME]),FALSE)</f>
        <v xml:space="preserve">Paul </v>
      </c>
      <c r="D75" s="11" t="str">
        <f>VLOOKUP(MYRANKS_H[[#This Row],[PLAYERID]],PLAYERIDMAP[],COLUMN(PLAYERIDMAP[TEAM]),FALSE)</f>
        <v>CHW</v>
      </c>
      <c r="E75" s="11" t="str">
        <f>VLOOKUP(MYRANKS_H[[#This Row],[PLAYERID]],PLAYERIDMAP[],COLUMN(PLAYERIDMAP[POS]),FALSE)</f>
        <v>1B</v>
      </c>
      <c r="F75" s="11">
        <f>VLOOKUP(MYRANKS_H[[#This Row],[PLAYERID]],PLAYERIDMAP[],COLUMN(PLAYERIDMAP[IDFANGRAPHS]),FALSE)</f>
        <v>242</v>
      </c>
      <c r="G75" s="12">
        <f>IFERROR(VLOOKUP(MYRANKS_H[[#This Row],[IDFANGRAPHS]],STEAMER_H[],COLUMN(STEAMER_H[PA]),FALSE),0)</f>
        <v>337</v>
      </c>
      <c r="H75" s="12">
        <f>IFERROR(VLOOKUP(MYRANKS_H[[#This Row],[IDFANGRAPHS]],STEAMER_H[],COLUMN(STEAMER_H[AB]),FALSE),0)</f>
        <v>299</v>
      </c>
      <c r="I75" s="12">
        <f>IFERROR(VLOOKUP(MYRANKS_H[[#This Row],[IDFANGRAPHS]],STEAMER_H[],COLUMN(STEAMER_H[H]),FALSE),0)</f>
        <v>78</v>
      </c>
      <c r="J75" s="12">
        <f>IFERROR(VLOOKUP(MYRANKS_H[[#This Row],[IDFANGRAPHS]],STEAMER_H[],COLUMN(STEAMER_H[HR]),FALSE),0)</f>
        <v>11</v>
      </c>
      <c r="K75" s="12">
        <f>IFERROR(VLOOKUP(MYRANKS_H[[#This Row],[IDFANGRAPHS]],STEAMER_H[],COLUMN(STEAMER_H[R]),FALSE),0)</f>
        <v>39</v>
      </c>
      <c r="L75" s="12">
        <f>IFERROR(VLOOKUP(MYRANKS_H[[#This Row],[IDFANGRAPHS]],STEAMER_H[],COLUMN(STEAMER_H[RBI]),FALSE),0)</f>
        <v>42</v>
      </c>
      <c r="M75" s="12">
        <f>IFERROR(VLOOKUP(MYRANKS_H[[#This Row],[IDFANGRAPHS]],STEAMER_H[],COLUMN(STEAMER_H[BB]),FALSE),0)</f>
        <v>32</v>
      </c>
      <c r="N75" s="12">
        <f>IFERROR(VLOOKUP(MYRANKS_H[[#This Row],[IDFANGRAPHS]],STEAMER_H[],COLUMN(STEAMER_H[SO]),FALSE),0)</f>
        <v>51</v>
      </c>
      <c r="O75" s="12">
        <f>IFERROR(VLOOKUP(MYRANKS_H[[#This Row],[IDFANGRAPHS]],STEAMER_H[],COLUMN(STEAMER_H[SB]),FALSE),0)</f>
        <v>0</v>
      </c>
      <c r="P75" s="14">
        <f>IFERROR(MYRANKS_H[[#This Row],[H]]/MYRANKS_H[[#This Row],[AB]],0)</f>
        <v>0.2608695652173913</v>
      </c>
      <c r="Q75" s="26">
        <f>MYRANKS_H[[#This Row],[R]]/24.6-VLOOKUP(MYRANKS_H[[#This Row],[POS]],ReplacementLevel_H[],COLUMN(ReplacementLevel_H[R]),FALSE)</f>
        <v>-0.78463414634146367</v>
      </c>
      <c r="R75" s="26">
        <f>MYRANKS_H[[#This Row],[HR]]/10.4-VLOOKUP(MYRANKS_H[[#This Row],[POS]],ReplacementLevel_H[],COLUMN(ReplacementLevel_H[HR]),FALSE)</f>
        <v>-0.48230769230769233</v>
      </c>
      <c r="S75" s="26">
        <f>MYRANKS_H[[#This Row],[RBI]]/24.6-VLOOKUP(MYRANKS_H[[#This Row],[POS]],ReplacementLevel_H[],COLUMN(ReplacementLevel_H[RBI]),FALSE)</f>
        <v>-0.7526829268292683</v>
      </c>
      <c r="T75" s="26">
        <f>MYRANKS_H[[#This Row],[SB]]/9.4-VLOOKUP(MYRANKS_H[[#This Row],[POS]],ReplacementLevel_H[],COLUMN(ReplacementLevel_H[SB]),FALSE)</f>
        <v>-0.26</v>
      </c>
      <c r="U75" s="26">
        <f>((MYRANKS_H[[#This Row],[H]]+1768)/(MYRANKS_H[[#This Row],[AB]]+6617)-0.267)/0.0024-VLOOKUP(MYRANKS_H[[#This Row],[POS]],ReplacementLevel_H[],COLUMN(ReplacementLevel_H[AVG]),FALSE)</f>
        <v>0.20553884711779358</v>
      </c>
      <c r="V75" s="26">
        <f>MYRANKS_H[[#This Row],[RSGP]]+MYRANKS_H[[#This Row],[HRSGP]]+MYRANKS_H[[#This Row],[RBISGP]]+MYRANKS_H[[#This Row],[SBSGP]]+MYRANKS_H[[#This Row],[AVGSGP]]</f>
        <v>-2.0740859183606304</v>
      </c>
    </row>
    <row r="76" spans="1:22" x14ac:dyDescent="0.25">
      <c r="A76" s="7" t="s">
        <v>3701</v>
      </c>
      <c r="B76" s="8" t="str">
        <f>VLOOKUP(MYRANKS_H[[#This Row],[PLAYERID]],PLAYERIDMAP[],COLUMN(PLAYERIDMAP[LASTNAME]),FALSE)</f>
        <v>Lawrie</v>
      </c>
      <c r="C76" s="11" t="str">
        <f>VLOOKUP(MYRANKS_H[[#This Row],[PLAYERID]],PLAYERIDMAP[],COLUMN(PLAYERIDMAP[FIRSTNAME]),FALSE)</f>
        <v xml:space="preserve">Brett </v>
      </c>
      <c r="D76" s="11" t="str">
        <f>VLOOKUP(MYRANKS_H[[#This Row],[PLAYERID]],PLAYERIDMAP[],COLUMN(PLAYERIDMAP[TEAM]),FALSE)</f>
        <v>TOR</v>
      </c>
      <c r="E76" s="11" t="str">
        <f>VLOOKUP(MYRANKS_H[[#This Row],[PLAYERID]],PLAYERIDMAP[],COLUMN(PLAYERIDMAP[POS]),FALSE)</f>
        <v>3B</v>
      </c>
      <c r="F76" s="11">
        <f>VLOOKUP(MYRANKS_H[[#This Row],[PLAYERID]],PLAYERIDMAP[],COLUMN(PLAYERIDMAP[IDFANGRAPHS]),FALSE)</f>
        <v>5247</v>
      </c>
      <c r="G76" s="12">
        <f>IFERROR(VLOOKUP(MYRANKS_H[[#This Row],[IDFANGRAPHS]],STEAMER_H[],COLUMN(STEAMER_H[PA]),FALSE),0)</f>
        <v>471</v>
      </c>
      <c r="H76" s="12">
        <f>IFERROR(VLOOKUP(MYRANKS_H[[#This Row],[IDFANGRAPHS]],STEAMER_H[],COLUMN(STEAMER_H[AB]),FALSE),0)</f>
        <v>426</v>
      </c>
      <c r="I76" s="12">
        <f>IFERROR(VLOOKUP(MYRANKS_H[[#This Row],[IDFANGRAPHS]],STEAMER_H[],COLUMN(STEAMER_H[H]),FALSE),0)</f>
        <v>112</v>
      </c>
      <c r="J76" s="12">
        <f>IFERROR(VLOOKUP(MYRANKS_H[[#This Row],[IDFANGRAPHS]],STEAMER_H[],COLUMN(STEAMER_H[HR]),FALSE),0)</f>
        <v>15</v>
      </c>
      <c r="K76" s="12">
        <f>IFERROR(VLOOKUP(MYRANKS_H[[#This Row],[IDFANGRAPHS]],STEAMER_H[],COLUMN(STEAMER_H[R]),FALSE),0)</f>
        <v>57</v>
      </c>
      <c r="L76" s="12">
        <f>IFERROR(VLOOKUP(MYRANKS_H[[#This Row],[IDFANGRAPHS]],STEAMER_H[],COLUMN(STEAMER_H[RBI]),FALSE),0)</f>
        <v>56</v>
      </c>
      <c r="M76" s="12">
        <f>IFERROR(VLOOKUP(MYRANKS_H[[#This Row],[IDFANGRAPHS]],STEAMER_H[],COLUMN(STEAMER_H[BB]),FALSE),0)</f>
        <v>34</v>
      </c>
      <c r="N76" s="12">
        <f>IFERROR(VLOOKUP(MYRANKS_H[[#This Row],[IDFANGRAPHS]],STEAMER_H[],COLUMN(STEAMER_H[SO]),FALSE),0)</f>
        <v>73</v>
      </c>
      <c r="O76" s="12">
        <f>IFERROR(VLOOKUP(MYRANKS_H[[#This Row],[IDFANGRAPHS]],STEAMER_H[],COLUMN(STEAMER_H[SB]),FALSE),0)</f>
        <v>9</v>
      </c>
      <c r="P76" s="14">
        <f>IFERROR(MYRANKS_H[[#This Row],[H]]/MYRANKS_H[[#This Row],[AB]],0)</f>
        <v>0.26291079812206575</v>
      </c>
      <c r="Q76" s="26">
        <f>MYRANKS_H[[#This Row],[R]]/24.6-VLOOKUP(MYRANKS_H[[#This Row],[POS]],ReplacementLevel_H[],COLUMN(ReplacementLevel_H[R]),FALSE)</f>
        <v>0.12707317073170721</v>
      </c>
      <c r="R76" s="26">
        <f>MYRANKS_H[[#This Row],[HR]]/10.4-VLOOKUP(MYRANKS_H[[#This Row],[POS]],ReplacementLevel_H[],COLUMN(ReplacementLevel_H[HR]),FALSE)</f>
        <v>-0.11769230769230776</v>
      </c>
      <c r="S76" s="26">
        <f>MYRANKS_H[[#This Row],[RBI]]/24.6-VLOOKUP(MYRANKS_H[[#This Row],[POS]],ReplacementLevel_H[],COLUMN(ReplacementLevel_H[RBI]),FALSE)</f>
        <v>-7.3577235772357863E-2</v>
      </c>
      <c r="T76" s="26">
        <f>MYRANKS_H[[#This Row],[SB]]/9.4-VLOOKUP(MYRANKS_H[[#This Row],[POS]],ReplacementLevel_H[],COLUMN(ReplacementLevel_H[SB]),FALSE)</f>
        <v>0.50744680851063828</v>
      </c>
      <c r="U76" s="26">
        <f>((MYRANKS_H[[#This Row],[H]]+1768)/(MYRANKS_H[[#This Row],[AB]]+6617)-0.267)/0.0024-VLOOKUP(MYRANKS_H[[#This Row],[POS]],ReplacementLevel_H[],COLUMN(ReplacementLevel_H[AVG]),FALSE)</f>
        <v>0.16154384968526173</v>
      </c>
      <c r="V76" s="26">
        <f>MYRANKS_H[[#This Row],[RSGP]]+MYRANKS_H[[#This Row],[HRSGP]]+MYRANKS_H[[#This Row],[RBISGP]]+MYRANKS_H[[#This Row],[SBSGP]]+MYRANKS_H[[#This Row],[AVGSGP]]</f>
        <v>0.60479428546294156</v>
      </c>
    </row>
    <row r="77" spans="1:22" ht="15" customHeight="1" x14ac:dyDescent="0.25">
      <c r="A77" s="8" t="s">
        <v>5453</v>
      </c>
      <c r="B77" s="15" t="str">
        <f>VLOOKUP(MYRANKS_H[[#This Row],[PLAYERID]],PLAYERIDMAP[],COLUMN(PLAYERIDMAP[LASTNAME]),FALSE)</f>
        <v>Weeks</v>
      </c>
      <c r="C77" s="12" t="str">
        <f>VLOOKUP(MYRANKS_H[[#This Row],[PLAYERID]],PLAYERIDMAP[],COLUMN(PLAYERIDMAP[FIRSTNAME]),FALSE)</f>
        <v xml:space="preserve">Rickie </v>
      </c>
      <c r="D77" s="12" t="str">
        <f>VLOOKUP(MYRANKS_H[[#This Row],[PLAYERID]],PLAYERIDMAP[],COLUMN(PLAYERIDMAP[TEAM]),FALSE)</f>
        <v>MIL</v>
      </c>
      <c r="E77" s="12" t="str">
        <f>VLOOKUP(MYRANKS_H[[#This Row],[PLAYERID]],PLAYERIDMAP[],COLUMN(PLAYERIDMAP[POS]),FALSE)</f>
        <v>2B</v>
      </c>
      <c r="F77" s="12">
        <f>VLOOKUP(MYRANKS_H[[#This Row],[PLAYERID]],PLAYERIDMAP[],COLUMN(PLAYERIDMAP[IDFANGRAPHS]),FALSE)</f>
        <v>1849</v>
      </c>
      <c r="G77" s="12">
        <f>IFERROR(VLOOKUP(MYRANKS_H[[#This Row],[IDFANGRAPHS]],STEAMER_H[],COLUMN(STEAMER_H[PA]),FALSE),0)</f>
        <v>240</v>
      </c>
      <c r="H77" s="12">
        <f>IFERROR(VLOOKUP(MYRANKS_H[[#This Row],[IDFANGRAPHS]],STEAMER_H[],COLUMN(STEAMER_H[AB]),FALSE),0)</f>
        <v>209</v>
      </c>
      <c r="I77" s="12">
        <f>IFERROR(VLOOKUP(MYRANKS_H[[#This Row],[IDFANGRAPHS]],STEAMER_H[],COLUMN(STEAMER_H[H]),FALSE),0)</f>
        <v>48</v>
      </c>
      <c r="J77" s="12">
        <f>IFERROR(VLOOKUP(MYRANKS_H[[#This Row],[IDFANGRAPHS]],STEAMER_H[],COLUMN(STEAMER_H[HR]),FALSE),0)</f>
        <v>7</v>
      </c>
      <c r="K77" s="12">
        <f>IFERROR(VLOOKUP(MYRANKS_H[[#This Row],[IDFANGRAPHS]],STEAMER_H[],COLUMN(STEAMER_H[R]),FALSE),0)</f>
        <v>27</v>
      </c>
      <c r="L77" s="12">
        <f>IFERROR(VLOOKUP(MYRANKS_H[[#This Row],[IDFANGRAPHS]],STEAMER_H[],COLUMN(STEAMER_H[RBI]),FALSE),0)</f>
        <v>24</v>
      </c>
      <c r="M77" s="12">
        <f>IFERROR(VLOOKUP(MYRANKS_H[[#This Row],[IDFANGRAPHS]],STEAMER_H[],COLUMN(STEAMER_H[BB]),FALSE),0)</f>
        <v>24</v>
      </c>
      <c r="N77" s="12">
        <f>IFERROR(VLOOKUP(MYRANKS_H[[#This Row],[IDFANGRAPHS]],STEAMER_H[],COLUMN(STEAMER_H[SO]),FALSE),0)</f>
        <v>58</v>
      </c>
      <c r="O77" s="12">
        <f>IFERROR(VLOOKUP(MYRANKS_H[[#This Row],[IDFANGRAPHS]],STEAMER_H[],COLUMN(STEAMER_H[SB]),FALSE),0)</f>
        <v>4</v>
      </c>
      <c r="P77" s="14">
        <f>IFERROR(MYRANKS_H[[#This Row],[H]]/MYRANKS_H[[#This Row],[AB]],0)</f>
        <v>0.22966507177033493</v>
      </c>
      <c r="Q77" s="26">
        <f>MYRANKS_H[[#This Row],[R]]/24.6-VLOOKUP(MYRANKS_H[[#This Row],[POS]],ReplacementLevel_H[],COLUMN(ReplacementLevel_H[R]),FALSE)</f>
        <v>-1.1724390243902441</v>
      </c>
      <c r="R77" s="26">
        <f>MYRANKS_H[[#This Row],[HR]]/10.4-VLOOKUP(MYRANKS_H[[#This Row],[POS]],ReplacementLevel_H[],COLUMN(ReplacementLevel_H[HR]),FALSE)</f>
        <v>-0.26692307692307693</v>
      </c>
      <c r="S77" s="26">
        <f>MYRANKS_H[[#This Row],[RBI]]/24.6-VLOOKUP(MYRANKS_H[[#This Row],[POS]],ReplacementLevel_H[],COLUMN(ReplacementLevel_H[RBI]),FALSE)</f>
        <v>-1.1243902439024391</v>
      </c>
      <c r="T77" s="26">
        <f>MYRANKS_H[[#This Row],[SB]]/9.4-VLOOKUP(MYRANKS_H[[#This Row],[POS]],ReplacementLevel_H[],COLUMN(ReplacementLevel_H[SB]),FALSE)</f>
        <v>-0.19446808510638297</v>
      </c>
      <c r="U77" s="26">
        <f>((MYRANKS_H[[#This Row],[H]]+1768)/(MYRANKS_H[[#This Row],[AB]]+6617)-0.267)/0.0024-VLOOKUP(MYRANKS_H[[#This Row],[POS]],ReplacementLevel_H[],COLUMN(ReplacementLevel_H[AVG]),FALSE)</f>
        <v>-0.55933098935444425</v>
      </c>
      <c r="V77" s="26">
        <f>MYRANKS_H[[#This Row],[RSGP]]+MYRANKS_H[[#This Row],[HRSGP]]+MYRANKS_H[[#This Row],[RBISGP]]+MYRANKS_H[[#This Row],[SBSGP]]+MYRANKS_H[[#This Row],[AVGSGP]]</f>
        <v>-3.3175514196765872</v>
      </c>
    </row>
    <row r="78" spans="1:22" ht="15" customHeight="1" x14ac:dyDescent="0.25">
      <c r="A78" s="8" t="s">
        <v>4733</v>
      </c>
      <c r="B78" s="15" t="str">
        <f>VLOOKUP(MYRANKS_H[[#This Row],[PLAYERID]],PLAYERIDMAP[],COLUMN(PLAYERIDMAP[LASTNAME]),FALSE)</f>
        <v>Rios</v>
      </c>
      <c r="C78" s="12" t="str">
        <f>VLOOKUP(MYRANKS_H[[#This Row],[PLAYERID]],PLAYERIDMAP[],COLUMN(PLAYERIDMAP[FIRSTNAME]),FALSE)</f>
        <v xml:space="preserve">Alex </v>
      </c>
      <c r="D78" s="12" t="str">
        <f>VLOOKUP(MYRANKS_H[[#This Row],[PLAYERID]],PLAYERIDMAP[],COLUMN(PLAYERIDMAP[TEAM]),FALSE)</f>
        <v>TB</v>
      </c>
      <c r="E78" s="12" t="str">
        <f>VLOOKUP(MYRANKS_H[[#This Row],[PLAYERID]],PLAYERIDMAP[],COLUMN(PLAYERIDMAP[POS]),FALSE)</f>
        <v>OF</v>
      </c>
      <c r="F78" s="12">
        <f>VLOOKUP(MYRANKS_H[[#This Row],[PLAYERID]],PLAYERIDMAP[],COLUMN(PLAYERIDMAP[IDFANGRAPHS]),FALSE)</f>
        <v>2090</v>
      </c>
      <c r="G78" s="12">
        <f>IFERROR(VLOOKUP(MYRANKS_H[[#This Row],[IDFANGRAPHS]],STEAMER_H[],COLUMN(STEAMER_H[PA]),FALSE),0)</f>
        <v>507</v>
      </c>
      <c r="H78" s="12">
        <f>IFERROR(VLOOKUP(MYRANKS_H[[#This Row],[IDFANGRAPHS]],STEAMER_H[],COLUMN(STEAMER_H[AB]),FALSE),0)</f>
        <v>471</v>
      </c>
      <c r="I78" s="12">
        <f>IFERROR(VLOOKUP(MYRANKS_H[[#This Row],[IDFANGRAPHS]],STEAMER_H[],COLUMN(STEAMER_H[H]),FALSE),0)</f>
        <v>130</v>
      </c>
      <c r="J78" s="12">
        <f>IFERROR(VLOOKUP(MYRANKS_H[[#This Row],[IDFANGRAPHS]],STEAMER_H[],COLUMN(STEAMER_H[HR]),FALSE),0)</f>
        <v>13</v>
      </c>
      <c r="K78" s="12">
        <f>IFERROR(VLOOKUP(MYRANKS_H[[#This Row],[IDFANGRAPHS]],STEAMER_H[],COLUMN(STEAMER_H[R]),FALSE),0)</f>
        <v>59</v>
      </c>
      <c r="L78" s="12">
        <f>IFERROR(VLOOKUP(MYRANKS_H[[#This Row],[IDFANGRAPHS]],STEAMER_H[],COLUMN(STEAMER_H[RBI]),FALSE),0)</f>
        <v>63</v>
      </c>
      <c r="M78" s="12">
        <f>IFERROR(VLOOKUP(MYRANKS_H[[#This Row],[IDFANGRAPHS]],STEAMER_H[],COLUMN(STEAMER_H[BB]),FALSE),0)</f>
        <v>28</v>
      </c>
      <c r="N78" s="12">
        <f>IFERROR(VLOOKUP(MYRANKS_H[[#This Row],[IDFANGRAPHS]],STEAMER_H[],COLUMN(STEAMER_H[SO]),FALSE),0)</f>
        <v>76</v>
      </c>
      <c r="O78" s="12">
        <f>IFERROR(VLOOKUP(MYRANKS_H[[#This Row],[IDFANGRAPHS]],STEAMER_H[],COLUMN(STEAMER_H[SB]),FALSE),0)</f>
        <v>21</v>
      </c>
      <c r="P78" s="14">
        <f>IFERROR(MYRANKS_H[[#This Row],[H]]/MYRANKS_H[[#This Row],[AB]],0)</f>
        <v>0.27600849256900212</v>
      </c>
      <c r="Q78" s="26">
        <f>MYRANKS_H[[#This Row],[R]]/24.6-VLOOKUP(MYRANKS_H[[#This Row],[POS]],ReplacementLevel_H[],COLUMN(ReplacementLevel_H[R]),FALSE)</f>
        <v>2.837398373983735E-2</v>
      </c>
      <c r="R78" s="26">
        <f>MYRANKS_H[[#This Row],[HR]]/10.4-VLOOKUP(MYRANKS_H[[#This Row],[POS]],ReplacementLevel_H[],COLUMN(ReplacementLevel_H[HR]),FALSE)</f>
        <v>0.14999999999999991</v>
      </c>
      <c r="S78" s="26">
        <f>MYRANKS_H[[#This Row],[RBI]]/24.6-VLOOKUP(MYRANKS_H[[#This Row],[POS]],ReplacementLevel_H[],COLUMN(ReplacementLevel_H[RBI]),FALSE)</f>
        <v>0.52097560975609758</v>
      </c>
      <c r="T78" s="26">
        <f>MYRANKS_H[[#This Row],[SB]]/9.4-VLOOKUP(MYRANKS_H[[#This Row],[POS]],ReplacementLevel_H[],COLUMN(ReplacementLevel_H[SB]),FALSE)</f>
        <v>0.89404255319148906</v>
      </c>
      <c r="U78" s="26">
        <f>((MYRANKS_H[[#This Row],[H]]+1768)/(MYRANKS_H[[#This Row],[AB]]+6617)-0.267)/0.0024-VLOOKUP(MYRANKS_H[[#This Row],[POS]],ReplacementLevel_H[],COLUMN(ReplacementLevel_H[AVG]),FALSE)</f>
        <v>0.40355154251315545</v>
      </c>
      <c r="V78" s="26">
        <f>MYRANKS_H[[#This Row],[RSGP]]+MYRANKS_H[[#This Row],[HRSGP]]+MYRANKS_H[[#This Row],[RBISGP]]+MYRANKS_H[[#This Row],[SBSGP]]+MYRANKS_H[[#This Row],[AVGSGP]]</f>
        <v>1.9969436892005794</v>
      </c>
    </row>
    <row r="79" spans="1:22" ht="15" customHeight="1" x14ac:dyDescent="0.25">
      <c r="A79" s="8" t="s">
        <v>4647</v>
      </c>
      <c r="B79" s="15" t="str">
        <f>VLOOKUP(MYRANKS_H[[#This Row],[PLAYERID]],PLAYERIDMAP[],COLUMN(PLAYERIDMAP[LASTNAME]),FALSE)</f>
        <v>Ramirez</v>
      </c>
      <c r="C79" s="12" t="str">
        <f>VLOOKUP(MYRANKS_H[[#This Row],[PLAYERID]],PLAYERIDMAP[],COLUMN(PLAYERIDMAP[FIRSTNAME]),FALSE)</f>
        <v xml:space="preserve">Aramis </v>
      </c>
      <c r="D79" s="12" t="str">
        <f>VLOOKUP(MYRANKS_H[[#This Row],[PLAYERID]],PLAYERIDMAP[],COLUMN(PLAYERIDMAP[TEAM]),FALSE)</f>
        <v>MIL</v>
      </c>
      <c r="E79" s="12" t="str">
        <f>VLOOKUP(MYRANKS_H[[#This Row],[PLAYERID]],PLAYERIDMAP[],COLUMN(PLAYERIDMAP[POS]),FALSE)</f>
        <v>3B</v>
      </c>
      <c r="F79" s="12">
        <f>VLOOKUP(MYRANKS_H[[#This Row],[PLAYERID]],PLAYERIDMAP[],COLUMN(PLAYERIDMAP[IDFANGRAPHS]),FALSE)</f>
        <v>1002</v>
      </c>
      <c r="G79" s="12">
        <f>IFERROR(VLOOKUP(MYRANKS_H[[#This Row],[IDFANGRAPHS]],STEAMER_H[],COLUMN(STEAMER_H[PA]),FALSE),0)</f>
        <v>450</v>
      </c>
      <c r="H79" s="12">
        <f>IFERROR(VLOOKUP(MYRANKS_H[[#This Row],[IDFANGRAPHS]],STEAMER_H[],COLUMN(STEAMER_H[AB]),FALSE),0)</f>
        <v>405</v>
      </c>
      <c r="I79" s="12">
        <f>IFERROR(VLOOKUP(MYRANKS_H[[#This Row],[IDFANGRAPHS]],STEAMER_H[],COLUMN(STEAMER_H[H]),FALSE),0)</f>
        <v>110</v>
      </c>
      <c r="J79" s="12">
        <f>IFERROR(VLOOKUP(MYRANKS_H[[#This Row],[IDFANGRAPHS]],STEAMER_H[],COLUMN(STEAMER_H[HR]),FALSE),0)</f>
        <v>17</v>
      </c>
      <c r="K79" s="12">
        <f>IFERROR(VLOOKUP(MYRANKS_H[[#This Row],[IDFANGRAPHS]],STEAMER_H[],COLUMN(STEAMER_H[R]),FALSE),0)</f>
        <v>53</v>
      </c>
      <c r="L79" s="12">
        <f>IFERROR(VLOOKUP(MYRANKS_H[[#This Row],[IDFANGRAPHS]],STEAMER_H[],COLUMN(STEAMER_H[RBI]),FALSE),0)</f>
        <v>61</v>
      </c>
      <c r="M79" s="12">
        <f>IFERROR(VLOOKUP(MYRANKS_H[[#This Row],[IDFANGRAPHS]],STEAMER_H[],COLUMN(STEAMER_H[BB]),FALSE),0)</f>
        <v>34</v>
      </c>
      <c r="N79" s="12">
        <f>IFERROR(VLOOKUP(MYRANKS_H[[#This Row],[IDFANGRAPHS]],STEAMER_H[],COLUMN(STEAMER_H[SO]),FALSE),0)</f>
        <v>64</v>
      </c>
      <c r="O79" s="12">
        <f>IFERROR(VLOOKUP(MYRANKS_H[[#This Row],[IDFANGRAPHS]],STEAMER_H[],COLUMN(STEAMER_H[SB]),FALSE),0)</f>
        <v>2</v>
      </c>
      <c r="P79" s="14">
        <f>IFERROR(MYRANKS_H[[#This Row],[H]]/MYRANKS_H[[#This Row],[AB]],0)</f>
        <v>0.27160493827160492</v>
      </c>
      <c r="Q79" s="26">
        <f>MYRANKS_H[[#This Row],[R]]/24.6-VLOOKUP(MYRANKS_H[[#This Row],[POS]],ReplacementLevel_H[],COLUMN(ReplacementLevel_H[R]),FALSE)</f>
        <v>-3.5528455284552951E-2</v>
      </c>
      <c r="R79" s="26">
        <f>MYRANKS_H[[#This Row],[HR]]/10.4-VLOOKUP(MYRANKS_H[[#This Row],[POS]],ReplacementLevel_H[],COLUMN(ReplacementLevel_H[HR]),FALSE)</f>
        <v>7.4615384615384528E-2</v>
      </c>
      <c r="S79" s="26">
        <f>MYRANKS_H[[#This Row],[RBI]]/24.6-VLOOKUP(MYRANKS_H[[#This Row],[POS]],ReplacementLevel_H[],COLUMN(ReplacementLevel_H[RBI]),FALSE)</f>
        <v>0.12967479674796722</v>
      </c>
      <c r="T79" s="26">
        <f>MYRANKS_H[[#This Row],[SB]]/9.4-VLOOKUP(MYRANKS_H[[#This Row],[POS]],ReplacementLevel_H[],COLUMN(ReplacementLevel_H[SB]),FALSE)</f>
        <v>-0.2372340425531915</v>
      </c>
      <c r="U79" s="26">
        <f>((MYRANKS_H[[#This Row],[H]]+1768)/(MYRANKS_H[[#This Row],[AB]]+6617)-0.267)/0.0024-VLOOKUP(MYRANKS_H[[#This Row],[POS]],ReplacementLevel_H[],COLUMN(ReplacementLevel_H[AVG]),FALSE)</f>
        <v>0.37548846482483822</v>
      </c>
      <c r="V79" s="26">
        <f>MYRANKS_H[[#This Row],[RSGP]]+MYRANKS_H[[#This Row],[HRSGP]]+MYRANKS_H[[#This Row],[RBISGP]]+MYRANKS_H[[#This Row],[SBSGP]]+MYRANKS_H[[#This Row],[AVGSGP]]</f>
        <v>0.30701614835044555</v>
      </c>
    </row>
    <row r="80" spans="1:22" x14ac:dyDescent="0.25">
      <c r="A80" s="8" t="s">
        <v>4591</v>
      </c>
      <c r="B80" s="15" t="str">
        <f>VLOOKUP(MYRANKS_H[[#This Row],[PLAYERID]],PLAYERIDMAP[],COLUMN(PLAYERIDMAP[LASTNAME]),FALSE)</f>
        <v>Prado</v>
      </c>
      <c r="C80" s="12" t="str">
        <f>VLOOKUP(MYRANKS_H[[#This Row],[PLAYERID]],PLAYERIDMAP[],COLUMN(PLAYERIDMAP[FIRSTNAME]),FALSE)</f>
        <v xml:space="preserve">Martin </v>
      </c>
      <c r="D80" s="12" t="str">
        <f>VLOOKUP(MYRANKS_H[[#This Row],[PLAYERID]],PLAYERIDMAP[],COLUMN(PLAYERIDMAP[TEAM]),FALSE)</f>
        <v>ARI</v>
      </c>
      <c r="E80" s="12" t="str">
        <f>VLOOKUP(MYRANKS_H[[#This Row],[PLAYERID]],PLAYERIDMAP[],COLUMN(PLAYERIDMAP[POS]),FALSE)</f>
        <v>OF</v>
      </c>
      <c r="F80" s="12">
        <f>VLOOKUP(MYRANKS_H[[#This Row],[PLAYERID]],PLAYERIDMAP[],COLUMN(PLAYERIDMAP[IDFANGRAPHS]),FALSE)</f>
        <v>3312</v>
      </c>
      <c r="G80" s="12">
        <f>IFERROR(VLOOKUP(MYRANKS_H[[#This Row],[IDFANGRAPHS]],STEAMER_H[],COLUMN(STEAMER_H[PA]),FALSE),0)</f>
        <v>543</v>
      </c>
      <c r="H80" s="12">
        <f>IFERROR(VLOOKUP(MYRANKS_H[[#This Row],[IDFANGRAPHS]],STEAMER_H[],COLUMN(STEAMER_H[AB]),FALSE),0)</f>
        <v>496</v>
      </c>
      <c r="I80" s="12">
        <f>IFERROR(VLOOKUP(MYRANKS_H[[#This Row],[IDFANGRAPHS]],STEAMER_H[],COLUMN(STEAMER_H[H]),FALSE),0)</f>
        <v>140</v>
      </c>
      <c r="J80" s="12">
        <f>IFERROR(VLOOKUP(MYRANKS_H[[#This Row],[IDFANGRAPHS]],STEAMER_H[],COLUMN(STEAMER_H[HR]),FALSE),0)</f>
        <v>11</v>
      </c>
      <c r="K80" s="12">
        <f>IFERROR(VLOOKUP(MYRANKS_H[[#This Row],[IDFANGRAPHS]],STEAMER_H[],COLUMN(STEAMER_H[R]),FALSE),0)</f>
        <v>62</v>
      </c>
      <c r="L80" s="12">
        <f>IFERROR(VLOOKUP(MYRANKS_H[[#This Row],[IDFANGRAPHS]],STEAMER_H[],COLUMN(STEAMER_H[RBI]),FALSE),0)</f>
        <v>57</v>
      </c>
      <c r="M80" s="12">
        <f>IFERROR(VLOOKUP(MYRANKS_H[[#This Row],[IDFANGRAPHS]],STEAMER_H[],COLUMN(STEAMER_H[BB]),FALSE),0)</f>
        <v>38</v>
      </c>
      <c r="N80" s="12">
        <f>IFERROR(VLOOKUP(MYRANKS_H[[#This Row],[IDFANGRAPHS]],STEAMER_H[],COLUMN(STEAMER_H[SO]),FALSE),0)</f>
        <v>56</v>
      </c>
      <c r="O80" s="12">
        <f>IFERROR(VLOOKUP(MYRANKS_H[[#This Row],[IDFANGRAPHS]],STEAMER_H[],COLUMN(STEAMER_H[SB]),FALSE),0)</f>
        <v>5</v>
      </c>
      <c r="P80" s="14">
        <f>IFERROR(MYRANKS_H[[#This Row],[H]]/MYRANKS_H[[#This Row],[AB]],0)</f>
        <v>0.28225806451612906</v>
      </c>
      <c r="Q80" s="26">
        <f>MYRANKS_H[[#This Row],[R]]/24.6-VLOOKUP(MYRANKS_H[[#This Row],[POS]],ReplacementLevel_H[],COLUMN(ReplacementLevel_H[R]),FALSE)</f>
        <v>0.15032520325203214</v>
      </c>
      <c r="R80" s="26">
        <f>MYRANKS_H[[#This Row],[HR]]/10.4-VLOOKUP(MYRANKS_H[[#This Row],[POS]],ReplacementLevel_H[],COLUMN(ReplacementLevel_H[HR]),FALSE)</f>
        <v>-4.2307692307692379E-2</v>
      </c>
      <c r="S80" s="26">
        <f>MYRANKS_H[[#This Row],[RBI]]/24.6-VLOOKUP(MYRANKS_H[[#This Row],[POS]],ReplacementLevel_H[],COLUMN(ReplacementLevel_H[RBI]),FALSE)</f>
        <v>0.27707317073170712</v>
      </c>
      <c r="T80" s="26">
        <f>MYRANKS_H[[#This Row],[SB]]/9.4-VLOOKUP(MYRANKS_H[[#This Row],[POS]],ReplacementLevel_H[],COLUMN(ReplacementLevel_H[SB]),FALSE)</f>
        <v>-0.80808510638297881</v>
      </c>
      <c r="U80" s="26">
        <f>((MYRANKS_H[[#This Row],[H]]+1768)/(MYRANKS_H[[#This Row],[AB]]+6617)-0.267)/0.0024-VLOOKUP(MYRANKS_H[[#This Row],[POS]],ReplacementLevel_H[],COLUMN(ReplacementLevel_H[AVG]),FALSE)</f>
        <v>0.59718684099535491</v>
      </c>
      <c r="V80" s="26">
        <f>MYRANKS_H[[#This Row],[RSGP]]+MYRANKS_H[[#This Row],[HRSGP]]+MYRANKS_H[[#This Row],[RBISGP]]+MYRANKS_H[[#This Row],[SBSGP]]+MYRANKS_H[[#This Row],[AVGSGP]]</f>
        <v>0.17419241628842297</v>
      </c>
    </row>
    <row r="81" spans="1:22" x14ac:dyDescent="0.25">
      <c r="A81" s="7" t="s">
        <v>2756</v>
      </c>
      <c r="B81" s="8" t="str">
        <f>VLOOKUP(MYRANKS_H[[#This Row],[PLAYERID]],PLAYERIDMAP[],COLUMN(PLAYERIDMAP[LASTNAME]),FALSE)</f>
        <v>Escobar</v>
      </c>
      <c r="C81" s="11" t="str">
        <f>VLOOKUP(MYRANKS_H[[#This Row],[PLAYERID]],PLAYERIDMAP[],COLUMN(PLAYERIDMAP[FIRSTNAME]),FALSE)</f>
        <v xml:space="preserve">Alcides </v>
      </c>
      <c r="D81" s="11" t="str">
        <f>VLOOKUP(MYRANKS_H[[#This Row],[PLAYERID]],PLAYERIDMAP[],COLUMN(PLAYERIDMAP[TEAM]),FALSE)</f>
        <v>KC</v>
      </c>
      <c r="E81" s="11" t="str">
        <f>VLOOKUP(MYRANKS_H[[#This Row],[PLAYERID]],PLAYERIDMAP[],COLUMN(PLAYERIDMAP[POS]),FALSE)</f>
        <v>SS</v>
      </c>
      <c r="F81" s="11">
        <f>VLOOKUP(MYRANKS_H[[#This Row],[PLAYERID]],PLAYERIDMAP[],COLUMN(PLAYERIDMAP[IDFANGRAPHS]),FALSE)</f>
        <v>6310</v>
      </c>
      <c r="G81" s="12">
        <f>IFERROR(VLOOKUP(MYRANKS_H[[#This Row],[IDFANGRAPHS]],STEAMER_H[],COLUMN(STEAMER_H[PA]),FALSE),0)</f>
        <v>481</v>
      </c>
      <c r="H81" s="12">
        <f>IFERROR(VLOOKUP(MYRANKS_H[[#This Row],[IDFANGRAPHS]],STEAMER_H[],COLUMN(STEAMER_H[AB]),FALSE),0)</f>
        <v>448</v>
      </c>
      <c r="I81" s="12">
        <f>IFERROR(VLOOKUP(MYRANKS_H[[#This Row],[IDFANGRAPHS]],STEAMER_H[],COLUMN(STEAMER_H[H]),FALSE),0)</f>
        <v>116</v>
      </c>
      <c r="J81" s="12">
        <f>IFERROR(VLOOKUP(MYRANKS_H[[#This Row],[IDFANGRAPHS]],STEAMER_H[],COLUMN(STEAMER_H[HR]),FALSE),0)</f>
        <v>4</v>
      </c>
      <c r="K81" s="12">
        <f>IFERROR(VLOOKUP(MYRANKS_H[[#This Row],[IDFANGRAPHS]],STEAMER_H[],COLUMN(STEAMER_H[R]),FALSE),0)</f>
        <v>50</v>
      </c>
      <c r="L81" s="12">
        <f>IFERROR(VLOOKUP(MYRANKS_H[[#This Row],[IDFANGRAPHS]],STEAMER_H[],COLUMN(STEAMER_H[RBI]),FALSE),0)</f>
        <v>42</v>
      </c>
      <c r="M81" s="12">
        <f>IFERROR(VLOOKUP(MYRANKS_H[[#This Row],[IDFANGRAPHS]],STEAMER_H[],COLUMN(STEAMER_H[BB]),FALSE),0)</f>
        <v>22</v>
      </c>
      <c r="N81" s="12">
        <f>IFERROR(VLOOKUP(MYRANKS_H[[#This Row],[IDFANGRAPHS]],STEAMER_H[],COLUMN(STEAMER_H[SO]),FALSE),0)</f>
        <v>67</v>
      </c>
      <c r="O81" s="12">
        <f>IFERROR(VLOOKUP(MYRANKS_H[[#This Row],[IDFANGRAPHS]],STEAMER_H[],COLUMN(STEAMER_H[SB]),FALSE),0)</f>
        <v>17</v>
      </c>
      <c r="P81" s="14">
        <f>IFERROR(MYRANKS_H[[#This Row],[H]]/MYRANKS_H[[#This Row],[AB]],0)</f>
        <v>0.25892857142857145</v>
      </c>
      <c r="Q81" s="26">
        <f>MYRANKS_H[[#This Row],[R]]/24.6-VLOOKUP(MYRANKS_H[[#This Row],[POS]],ReplacementLevel_H[],COLUMN(ReplacementLevel_H[R]),FALSE)</f>
        <v>-4.7479674796748306E-2</v>
      </c>
      <c r="R81" s="26">
        <f>MYRANKS_H[[#This Row],[HR]]/10.4-VLOOKUP(MYRANKS_H[[#This Row],[POS]],ReplacementLevel_H[],COLUMN(ReplacementLevel_H[HR]),FALSE)</f>
        <v>-0.51538461538461544</v>
      </c>
      <c r="S81" s="26">
        <f>MYRANKS_H[[#This Row],[RBI]]/24.6-VLOOKUP(MYRANKS_H[[#This Row],[POS]],ReplacementLevel_H[],COLUMN(ReplacementLevel_H[RBI]),FALSE)</f>
        <v>-0.23268292682926828</v>
      </c>
      <c r="T81" s="26">
        <f>MYRANKS_H[[#This Row],[SB]]/9.4-VLOOKUP(MYRANKS_H[[#This Row],[POS]],ReplacementLevel_H[],COLUMN(ReplacementLevel_H[SB]),FALSE)</f>
        <v>0.3385106382978722</v>
      </c>
      <c r="U81" s="26">
        <f>((MYRANKS_H[[#This Row],[H]]+1768)/(MYRANKS_H[[#This Row],[AB]]+6617)-0.267)/0.0024-VLOOKUP(MYRANKS_H[[#This Row],[POS]],ReplacementLevel_H[],COLUMN(ReplacementLevel_H[AVG]),FALSE)</f>
        <v>-8.8888888888967177E-3</v>
      </c>
      <c r="V81" s="26">
        <f>MYRANKS_H[[#This Row],[RSGP]]+MYRANKS_H[[#This Row],[HRSGP]]+MYRANKS_H[[#This Row],[RBISGP]]+MYRANKS_H[[#This Row],[SBSGP]]+MYRANKS_H[[#This Row],[AVGSGP]]</f>
        <v>-0.46592546760165654</v>
      </c>
    </row>
    <row r="82" spans="1:22" x14ac:dyDescent="0.25">
      <c r="A82" s="7" t="s">
        <v>4138</v>
      </c>
      <c r="B82" s="8" t="str">
        <f>VLOOKUP(MYRANKS_H[[#This Row],[PLAYERID]],PLAYERIDMAP[],COLUMN(PLAYERIDMAP[LASTNAME]),FALSE)</f>
        <v>Montero</v>
      </c>
      <c r="C82" s="11" t="str">
        <f>VLOOKUP(MYRANKS_H[[#This Row],[PLAYERID]],PLAYERIDMAP[],COLUMN(PLAYERIDMAP[FIRSTNAME]),FALSE)</f>
        <v xml:space="preserve">Miguel </v>
      </c>
      <c r="D82" s="11" t="str">
        <f>VLOOKUP(MYRANKS_H[[#This Row],[PLAYERID]],PLAYERIDMAP[],COLUMN(PLAYERIDMAP[TEAM]),FALSE)</f>
        <v>ARI</v>
      </c>
      <c r="E82" s="11" t="str">
        <f>VLOOKUP(MYRANKS_H[[#This Row],[PLAYERID]],PLAYERIDMAP[],COLUMN(PLAYERIDMAP[POS]),FALSE)</f>
        <v>C</v>
      </c>
      <c r="F82" s="11">
        <f>VLOOKUP(MYRANKS_H[[#This Row],[PLAYERID]],PLAYERIDMAP[],COLUMN(PLAYERIDMAP[IDFANGRAPHS]),FALSE)</f>
        <v>3364</v>
      </c>
      <c r="G82" s="12">
        <f>IFERROR(VLOOKUP(MYRANKS_H[[#This Row],[IDFANGRAPHS]],STEAMER_H[],COLUMN(STEAMER_H[PA]),FALSE),0)</f>
        <v>450</v>
      </c>
      <c r="H82" s="12">
        <f>IFERROR(VLOOKUP(MYRANKS_H[[#This Row],[IDFANGRAPHS]],STEAMER_H[],COLUMN(STEAMER_H[AB]),FALSE),0)</f>
        <v>390</v>
      </c>
      <c r="I82" s="12">
        <f>IFERROR(VLOOKUP(MYRANKS_H[[#This Row],[IDFANGRAPHS]],STEAMER_H[],COLUMN(STEAMER_H[H]),FALSE),0)</f>
        <v>100</v>
      </c>
      <c r="J82" s="12">
        <f>IFERROR(VLOOKUP(MYRANKS_H[[#This Row],[IDFANGRAPHS]],STEAMER_H[],COLUMN(STEAMER_H[HR]),FALSE),0)</f>
        <v>11</v>
      </c>
      <c r="K82" s="12">
        <f>IFERROR(VLOOKUP(MYRANKS_H[[#This Row],[IDFANGRAPHS]],STEAMER_H[],COLUMN(STEAMER_H[R]),FALSE),0)</f>
        <v>48</v>
      </c>
      <c r="L82" s="12">
        <f>IFERROR(VLOOKUP(MYRANKS_H[[#This Row],[IDFANGRAPHS]],STEAMER_H[],COLUMN(STEAMER_H[RBI]),FALSE),0)</f>
        <v>50</v>
      </c>
      <c r="M82" s="12">
        <f>IFERROR(VLOOKUP(MYRANKS_H[[#This Row],[IDFANGRAPHS]],STEAMER_H[],COLUMN(STEAMER_H[BB]),FALSE),0)</f>
        <v>49</v>
      </c>
      <c r="N82" s="12">
        <f>IFERROR(VLOOKUP(MYRANKS_H[[#This Row],[IDFANGRAPHS]],STEAMER_H[],COLUMN(STEAMER_H[SO]),FALSE),0)</f>
        <v>90</v>
      </c>
      <c r="O82" s="12">
        <f>IFERROR(VLOOKUP(MYRANKS_H[[#This Row],[IDFANGRAPHS]],STEAMER_H[],COLUMN(STEAMER_H[SB]),FALSE),0)</f>
        <v>1</v>
      </c>
      <c r="P82" s="14">
        <f>IFERROR(MYRANKS_H[[#This Row],[H]]/MYRANKS_H[[#This Row],[AB]],0)</f>
        <v>0.25641025641025639</v>
      </c>
      <c r="Q82" s="26">
        <f>MYRANKS_H[[#This Row],[R]]/24.6-VLOOKUP(MYRANKS_H[[#This Row],[POS]],ReplacementLevel_H[],COLUMN(ReplacementLevel_H[R]),FALSE)</f>
        <v>0.56121951219512201</v>
      </c>
      <c r="R82" s="26">
        <f>MYRANKS_H[[#This Row],[HR]]/10.4-VLOOKUP(MYRANKS_H[[#This Row],[POS]],ReplacementLevel_H[],COLUMN(ReplacementLevel_H[HR]),FALSE)</f>
        <v>0.18769230769230771</v>
      </c>
      <c r="S82" s="26">
        <f>MYRANKS_H[[#This Row],[RBI]]/24.6-VLOOKUP(MYRANKS_H[[#This Row],[POS]],ReplacementLevel_H[],COLUMN(ReplacementLevel_H[RBI]),FALSE)</f>
        <v>0.62252032520325185</v>
      </c>
      <c r="T82" s="26">
        <f>MYRANKS_H[[#This Row],[SB]]/9.4-VLOOKUP(MYRANKS_H[[#This Row],[POS]],ReplacementLevel_H[],COLUMN(ReplacementLevel_H[SB]),FALSE)</f>
        <v>-2.3617021276595748E-2</v>
      </c>
      <c r="U82" s="26">
        <f>((MYRANKS_H[[#This Row],[H]]+1768)/(MYRANKS_H[[#This Row],[AB]]+6617)-0.267)/0.0024-VLOOKUP(MYRANKS_H[[#This Row],[POS]],ReplacementLevel_H[],COLUMN(ReplacementLevel_H[AVG]),FALSE)</f>
        <v>0.1793967936825038</v>
      </c>
      <c r="V82" s="26">
        <f>MYRANKS_H[[#This Row],[RSGP]]+MYRANKS_H[[#This Row],[HRSGP]]+MYRANKS_H[[#This Row],[RBISGP]]+MYRANKS_H[[#This Row],[SBSGP]]+MYRANKS_H[[#This Row],[AVGSGP]]</f>
        <v>1.5272119174965897</v>
      </c>
    </row>
    <row r="83" spans="1:22" ht="15" customHeight="1" x14ac:dyDescent="0.25">
      <c r="A83" s="8" t="s">
        <v>4357</v>
      </c>
      <c r="B83" s="15" t="str">
        <f>VLOOKUP(MYRANKS_H[[#This Row],[PLAYERID]],PLAYERIDMAP[],COLUMN(PLAYERIDMAP[LASTNAME]),FALSE)</f>
        <v>Ortiz</v>
      </c>
      <c r="C83" s="12" t="str">
        <f>VLOOKUP(MYRANKS_H[[#This Row],[PLAYERID]],PLAYERIDMAP[],COLUMN(PLAYERIDMAP[FIRSTNAME]),FALSE)</f>
        <v xml:space="preserve">David </v>
      </c>
      <c r="D83" s="12" t="str">
        <f>VLOOKUP(MYRANKS_H[[#This Row],[PLAYERID]],PLAYERIDMAP[],COLUMN(PLAYERIDMAP[TEAM]),FALSE)</f>
        <v>BOS</v>
      </c>
      <c r="E83" s="12" t="str">
        <f>VLOOKUP(MYRANKS_H[[#This Row],[PLAYERID]],PLAYERIDMAP[],COLUMN(PLAYERIDMAP[POS]),FALSE)</f>
        <v>DH</v>
      </c>
      <c r="F83" s="12">
        <f>VLOOKUP(MYRANKS_H[[#This Row],[PLAYERID]],PLAYERIDMAP[],COLUMN(PLAYERIDMAP[IDFANGRAPHS]),FALSE)</f>
        <v>745</v>
      </c>
      <c r="G83" s="12">
        <f>IFERROR(VLOOKUP(MYRANKS_H[[#This Row],[IDFANGRAPHS]],STEAMER_H[],COLUMN(STEAMER_H[PA]),FALSE),0)</f>
        <v>475</v>
      </c>
      <c r="H83" s="12">
        <f>IFERROR(VLOOKUP(MYRANKS_H[[#This Row],[IDFANGRAPHS]],STEAMER_H[],COLUMN(STEAMER_H[AB]),FALSE),0)</f>
        <v>410</v>
      </c>
      <c r="I83" s="12">
        <f>IFERROR(VLOOKUP(MYRANKS_H[[#This Row],[IDFANGRAPHS]],STEAMER_H[],COLUMN(STEAMER_H[H]),FALSE),0)</f>
        <v>116</v>
      </c>
      <c r="J83" s="12">
        <f>IFERROR(VLOOKUP(MYRANKS_H[[#This Row],[IDFANGRAPHS]],STEAMER_H[],COLUMN(STEAMER_H[HR]),FALSE),0)</f>
        <v>21</v>
      </c>
      <c r="K83" s="12">
        <f>IFERROR(VLOOKUP(MYRANKS_H[[#This Row],[IDFANGRAPHS]],STEAMER_H[],COLUMN(STEAMER_H[R]),FALSE),0)</f>
        <v>66</v>
      </c>
      <c r="L83" s="12">
        <f>IFERROR(VLOOKUP(MYRANKS_H[[#This Row],[IDFANGRAPHS]],STEAMER_H[],COLUMN(STEAMER_H[RBI]),FALSE),0)</f>
        <v>71</v>
      </c>
      <c r="M83" s="12">
        <f>IFERROR(VLOOKUP(MYRANKS_H[[#This Row],[IDFANGRAPHS]],STEAMER_H[],COLUMN(STEAMER_H[BB]),FALSE),0)</f>
        <v>59</v>
      </c>
      <c r="N83" s="12">
        <f>IFERROR(VLOOKUP(MYRANKS_H[[#This Row],[IDFANGRAPHS]],STEAMER_H[],COLUMN(STEAMER_H[SO]),FALSE),0)</f>
        <v>74</v>
      </c>
      <c r="O83" s="12">
        <f>IFERROR(VLOOKUP(MYRANKS_H[[#This Row],[IDFANGRAPHS]],STEAMER_H[],COLUMN(STEAMER_H[SB]),FALSE),0)</f>
        <v>2</v>
      </c>
      <c r="P83" s="14">
        <f>IFERROR(MYRANKS_H[[#This Row],[H]]/MYRANKS_H[[#This Row],[AB]],0)</f>
        <v>0.28292682926829266</v>
      </c>
      <c r="Q83" s="26">
        <f>MYRANKS_H[[#This Row],[R]]/24.6-VLOOKUP(MYRANKS_H[[#This Row],[POS]],ReplacementLevel_H[],COLUMN(ReplacementLevel_H[R]),FALSE)</f>
        <v>0.31292682926829229</v>
      </c>
      <c r="R83" s="26">
        <f>MYRANKS_H[[#This Row],[HR]]/10.4-VLOOKUP(MYRANKS_H[[#This Row],[POS]],ReplacementLevel_H[],COLUMN(ReplacementLevel_H[HR]),FALSE)</f>
        <v>0.47923076923076913</v>
      </c>
      <c r="S83" s="26">
        <f>MYRANKS_H[[#This Row],[RBI]]/24.6-VLOOKUP(MYRANKS_H[[#This Row],[POS]],ReplacementLevel_H[],COLUMN(ReplacementLevel_H[RBI]),FALSE)</f>
        <v>0.42617886178861797</v>
      </c>
      <c r="T83" s="26">
        <f>MYRANKS_H[[#This Row],[SB]]/9.4-VLOOKUP(MYRANKS_H[[#This Row],[POS]],ReplacementLevel_H[],COLUMN(ReplacementLevel_H[SB]),FALSE)</f>
        <v>-4.7234042553191496E-2</v>
      </c>
      <c r="U83" s="26">
        <f>((MYRANKS_H[[#This Row],[H]]+1768)/(MYRANKS_H[[#This Row],[AB]]+6617)-0.267)/0.0024-VLOOKUP(MYRANKS_H[[#This Row],[POS]],ReplacementLevel_H[],COLUMN(ReplacementLevel_H[AVG]),FALSE)</f>
        <v>0.70196812295430666</v>
      </c>
      <c r="V83" s="26">
        <f>MYRANKS_H[[#This Row],[RSGP]]+MYRANKS_H[[#This Row],[HRSGP]]+MYRANKS_H[[#This Row],[RBISGP]]+MYRANKS_H[[#This Row],[SBSGP]]+MYRANKS_H[[#This Row],[AVGSGP]]</f>
        <v>1.8730705406887946</v>
      </c>
    </row>
    <row r="84" spans="1:22" ht="15" customHeight="1" x14ac:dyDescent="0.25">
      <c r="A84" s="7" t="s">
        <v>2162</v>
      </c>
      <c r="B84" s="8" t="str">
        <f>VLOOKUP(MYRANKS_H[[#This Row],[PLAYERID]],PLAYERIDMAP[],COLUMN(PLAYERIDMAP[LASTNAME]),FALSE)</f>
        <v>Cabrera</v>
      </c>
      <c r="C84" s="11" t="str">
        <f>VLOOKUP(MYRANKS_H[[#This Row],[PLAYERID]],PLAYERIDMAP[],COLUMN(PLAYERIDMAP[FIRSTNAME]),FALSE)</f>
        <v xml:space="preserve">Melky </v>
      </c>
      <c r="D84" s="11" t="str">
        <f>VLOOKUP(MYRANKS_H[[#This Row],[PLAYERID]],PLAYERIDMAP[],COLUMN(PLAYERIDMAP[TEAM]),FALSE)</f>
        <v>TOR</v>
      </c>
      <c r="E84" s="11" t="str">
        <f>VLOOKUP(MYRANKS_H[[#This Row],[PLAYERID]],PLAYERIDMAP[],COLUMN(PLAYERIDMAP[POS]),FALSE)</f>
        <v>OF</v>
      </c>
      <c r="F84" s="11">
        <f>VLOOKUP(MYRANKS_H[[#This Row],[PLAYERID]],PLAYERIDMAP[],COLUMN(PLAYERIDMAP[IDFANGRAPHS]),FALSE)</f>
        <v>4022</v>
      </c>
      <c r="G84" s="12">
        <f>IFERROR(VLOOKUP(MYRANKS_H[[#This Row],[IDFANGRAPHS]],STEAMER_H[],COLUMN(STEAMER_H[PA]),FALSE),0)</f>
        <v>499</v>
      </c>
      <c r="H84" s="12">
        <f>IFERROR(VLOOKUP(MYRANKS_H[[#This Row],[IDFANGRAPHS]],STEAMER_H[],COLUMN(STEAMER_H[AB]),FALSE),0)</f>
        <v>459</v>
      </c>
      <c r="I84" s="12">
        <f>IFERROR(VLOOKUP(MYRANKS_H[[#This Row],[IDFANGRAPHS]],STEAMER_H[],COLUMN(STEAMER_H[H]),FALSE),0)</f>
        <v>132</v>
      </c>
      <c r="J84" s="12">
        <f>IFERROR(VLOOKUP(MYRANKS_H[[#This Row],[IDFANGRAPHS]],STEAMER_H[],COLUMN(STEAMER_H[HR]),FALSE),0)</f>
        <v>11</v>
      </c>
      <c r="K84" s="12">
        <f>IFERROR(VLOOKUP(MYRANKS_H[[#This Row],[IDFANGRAPHS]],STEAMER_H[],COLUMN(STEAMER_H[R]),FALSE),0)</f>
        <v>63</v>
      </c>
      <c r="L84" s="12">
        <f>IFERROR(VLOOKUP(MYRANKS_H[[#This Row],[IDFANGRAPHS]],STEAMER_H[],COLUMN(STEAMER_H[RBI]),FALSE),0)</f>
        <v>56</v>
      </c>
      <c r="M84" s="12">
        <f>IFERROR(VLOOKUP(MYRANKS_H[[#This Row],[IDFANGRAPHS]],STEAMER_H[],COLUMN(STEAMER_H[BB]),FALSE),0)</f>
        <v>32</v>
      </c>
      <c r="N84" s="12">
        <f>IFERROR(VLOOKUP(MYRANKS_H[[#This Row],[IDFANGRAPHS]],STEAMER_H[],COLUMN(STEAMER_H[SO]),FALSE),0)</f>
        <v>70</v>
      </c>
      <c r="O84" s="12">
        <f>IFERROR(VLOOKUP(MYRANKS_H[[#This Row],[IDFANGRAPHS]],STEAMER_H[],COLUMN(STEAMER_H[SB]),FALSE),0)</f>
        <v>7</v>
      </c>
      <c r="P84" s="14">
        <f>IFERROR(MYRANKS_H[[#This Row],[H]]/MYRANKS_H[[#This Row],[AB]],0)</f>
        <v>0.28758169934640521</v>
      </c>
      <c r="Q84" s="26">
        <f>MYRANKS_H[[#This Row],[R]]/24.6-VLOOKUP(MYRANKS_H[[#This Row],[POS]],ReplacementLevel_H[],COLUMN(ReplacementLevel_H[R]),FALSE)</f>
        <v>0.19097560975609751</v>
      </c>
      <c r="R84" s="26">
        <f>MYRANKS_H[[#This Row],[HR]]/10.4-VLOOKUP(MYRANKS_H[[#This Row],[POS]],ReplacementLevel_H[],COLUMN(ReplacementLevel_H[HR]),FALSE)</f>
        <v>-4.2307692307692379E-2</v>
      </c>
      <c r="S84" s="26">
        <f>MYRANKS_H[[#This Row],[RBI]]/24.6-VLOOKUP(MYRANKS_H[[#This Row],[POS]],ReplacementLevel_H[],COLUMN(ReplacementLevel_H[RBI]),FALSE)</f>
        <v>0.23642276422764219</v>
      </c>
      <c r="T84" s="26">
        <f>MYRANKS_H[[#This Row],[SB]]/9.4-VLOOKUP(MYRANKS_H[[#This Row],[POS]],ReplacementLevel_H[],COLUMN(ReplacementLevel_H[SB]),FALSE)</f>
        <v>-0.59531914893617033</v>
      </c>
      <c r="U84" s="26">
        <f>((MYRANKS_H[[#This Row],[H]]+1768)/(MYRANKS_H[[#This Row],[AB]]+6617)-0.267)/0.0024-VLOOKUP(MYRANKS_H[[#This Row],[POS]],ReplacementLevel_H[],COLUMN(ReplacementLevel_H[AVG]),FALSE)</f>
        <v>0.7105351422649282</v>
      </c>
      <c r="V84" s="26">
        <f>MYRANKS_H[[#This Row],[RSGP]]+MYRANKS_H[[#This Row],[HRSGP]]+MYRANKS_H[[#This Row],[RBISGP]]+MYRANKS_H[[#This Row],[SBSGP]]+MYRANKS_H[[#This Row],[AVGSGP]]</f>
        <v>0.50030667500480519</v>
      </c>
    </row>
    <row r="85" spans="1:22" ht="15" customHeight="1" x14ac:dyDescent="0.25">
      <c r="A85" s="7" t="s">
        <v>3158</v>
      </c>
      <c r="B85" s="8" t="str">
        <f>VLOOKUP(MYRANKS_H[[#This Row],[PLAYERID]],PLAYERIDMAP[],COLUMN(PLAYERIDMAP[LASTNAME]),FALSE)</f>
        <v>Hamilton</v>
      </c>
      <c r="C85" s="11" t="str">
        <f>VLOOKUP(MYRANKS_H[[#This Row],[PLAYERID]],PLAYERIDMAP[],COLUMN(PLAYERIDMAP[FIRSTNAME]),FALSE)</f>
        <v xml:space="preserve">Josh </v>
      </c>
      <c r="D85" s="11" t="str">
        <f>VLOOKUP(MYRANKS_H[[#This Row],[PLAYERID]],PLAYERIDMAP[],COLUMN(PLAYERIDMAP[TEAM]),FALSE)</f>
        <v>LAA</v>
      </c>
      <c r="E85" s="11" t="str">
        <f>VLOOKUP(MYRANKS_H[[#This Row],[PLAYERID]],PLAYERIDMAP[],COLUMN(PLAYERIDMAP[POS]),FALSE)</f>
        <v>OF</v>
      </c>
      <c r="F85" s="11">
        <f>VLOOKUP(MYRANKS_H[[#This Row],[PLAYERID]],PLAYERIDMAP[],COLUMN(PLAYERIDMAP[IDFANGRAPHS]),FALSE)</f>
        <v>1875</v>
      </c>
      <c r="G85" s="12">
        <f>IFERROR(VLOOKUP(MYRANKS_H[[#This Row],[IDFANGRAPHS]],STEAMER_H[],COLUMN(STEAMER_H[PA]),FALSE),0)</f>
        <v>425</v>
      </c>
      <c r="H85" s="12">
        <f>IFERROR(VLOOKUP(MYRANKS_H[[#This Row],[IDFANGRAPHS]],STEAMER_H[],COLUMN(STEAMER_H[AB]),FALSE),0)</f>
        <v>383</v>
      </c>
      <c r="I85" s="12">
        <f>IFERROR(VLOOKUP(MYRANKS_H[[#This Row],[IDFANGRAPHS]],STEAMER_H[],COLUMN(STEAMER_H[H]),FALSE),0)</f>
        <v>99</v>
      </c>
      <c r="J85" s="12">
        <f>IFERROR(VLOOKUP(MYRANKS_H[[#This Row],[IDFANGRAPHS]],STEAMER_H[],COLUMN(STEAMER_H[HR]),FALSE),0)</f>
        <v>16</v>
      </c>
      <c r="K85" s="12">
        <f>IFERROR(VLOOKUP(MYRANKS_H[[#This Row],[IDFANGRAPHS]],STEAMER_H[],COLUMN(STEAMER_H[R]),FALSE),0)</f>
        <v>52</v>
      </c>
      <c r="L85" s="12">
        <f>IFERROR(VLOOKUP(MYRANKS_H[[#This Row],[IDFANGRAPHS]],STEAMER_H[],COLUMN(STEAMER_H[RBI]),FALSE),0)</f>
        <v>57</v>
      </c>
      <c r="M85" s="12">
        <f>IFERROR(VLOOKUP(MYRANKS_H[[#This Row],[IDFANGRAPHS]],STEAMER_H[],COLUMN(STEAMER_H[BB]),FALSE),0)</f>
        <v>35</v>
      </c>
      <c r="N85" s="12">
        <f>IFERROR(VLOOKUP(MYRANKS_H[[#This Row],[IDFANGRAPHS]],STEAMER_H[],COLUMN(STEAMER_H[SO]),FALSE),0)</f>
        <v>104</v>
      </c>
      <c r="O85" s="12">
        <f>IFERROR(VLOOKUP(MYRANKS_H[[#This Row],[IDFANGRAPHS]],STEAMER_H[],COLUMN(STEAMER_H[SB]),FALSE),0)</f>
        <v>3</v>
      </c>
      <c r="P85" s="14">
        <f>IFERROR(MYRANKS_H[[#This Row],[H]]/MYRANKS_H[[#This Row],[AB]],0)</f>
        <v>0.25848563968668409</v>
      </c>
      <c r="Q85" s="26">
        <f>MYRANKS_H[[#This Row],[R]]/24.6-VLOOKUP(MYRANKS_H[[#This Row],[POS]],ReplacementLevel_H[],COLUMN(ReplacementLevel_H[R]),FALSE)</f>
        <v>-0.25617886178861804</v>
      </c>
      <c r="R85" s="26">
        <f>MYRANKS_H[[#This Row],[HR]]/10.4-VLOOKUP(MYRANKS_H[[#This Row],[POS]],ReplacementLevel_H[],COLUMN(ReplacementLevel_H[HR]),FALSE)</f>
        <v>0.43846153846153824</v>
      </c>
      <c r="S85" s="26">
        <f>MYRANKS_H[[#This Row],[RBI]]/24.6-VLOOKUP(MYRANKS_H[[#This Row],[POS]],ReplacementLevel_H[],COLUMN(ReplacementLevel_H[RBI]),FALSE)</f>
        <v>0.27707317073170712</v>
      </c>
      <c r="T85" s="26">
        <f>MYRANKS_H[[#This Row],[SB]]/9.4-VLOOKUP(MYRANKS_H[[#This Row],[POS]],ReplacementLevel_H[],COLUMN(ReplacementLevel_H[SB]),FALSE)</f>
        <v>-1.0208510638297874</v>
      </c>
      <c r="U85" s="26">
        <f>((MYRANKS_H[[#This Row],[H]]+1768)/(MYRANKS_H[[#This Row],[AB]]+6617)-0.267)/0.0024-VLOOKUP(MYRANKS_H[[#This Row],[POS]],ReplacementLevel_H[],COLUMN(ReplacementLevel_H[AVG]),FALSE)</f>
        <v>-3.9047619047615861E-2</v>
      </c>
      <c r="V85" s="26">
        <f>MYRANKS_H[[#This Row],[RSGP]]+MYRANKS_H[[#This Row],[HRSGP]]+MYRANKS_H[[#This Row],[RBISGP]]+MYRANKS_H[[#This Row],[SBSGP]]+MYRANKS_H[[#This Row],[AVGSGP]]</f>
        <v>-0.60054283547277598</v>
      </c>
    </row>
    <row r="86" spans="1:22" x14ac:dyDescent="0.25">
      <c r="A86" s="7" t="s">
        <v>2471</v>
      </c>
      <c r="B86" s="8" t="str">
        <f>VLOOKUP(MYRANKS_H[[#This Row],[PLAYERID]],PLAYERIDMAP[],COLUMN(PLAYERIDMAP[LASTNAME]),FALSE)</f>
        <v>Crisp</v>
      </c>
      <c r="C86" s="11" t="str">
        <f>VLOOKUP(MYRANKS_H[[#This Row],[PLAYERID]],PLAYERIDMAP[],COLUMN(PLAYERIDMAP[FIRSTNAME]),FALSE)</f>
        <v xml:space="preserve">Coco </v>
      </c>
      <c r="D86" s="11" t="str">
        <f>VLOOKUP(MYRANKS_H[[#This Row],[PLAYERID]],PLAYERIDMAP[],COLUMN(PLAYERIDMAP[TEAM]),FALSE)</f>
        <v>OAK</v>
      </c>
      <c r="E86" s="11" t="str">
        <f>VLOOKUP(MYRANKS_H[[#This Row],[PLAYERID]],PLAYERIDMAP[],COLUMN(PLAYERIDMAP[POS]),FALSE)</f>
        <v>OF</v>
      </c>
      <c r="F86" s="11">
        <f>VLOOKUP(MYRANKS_H[[#This Row],[PLAYERID]],PLAYERIDMAP[],COLUMN(PLAYERIDMAP[IDFANGRAPHS]),FALSE)</f>
        <v>1572</v>
      </c>
      <c r="G86" s="12">
        <f>IFERROR(VLOOKUP(MYRANKS_H[[#This Row],[IDFANGRAPHS]],STEAMER_H[],COLUMN(STEAMER_H[PA]),FALSE),0)</f>
        <v>510</v>
      </c>
      <c r="H86" s="12">
        <f>IFERROR(VLOOKUP(MYRANKS_H[[#This Row],[IDFANGRAPHS]],STEAMER_H[],COLUMN(STEAMER_H[AB]),FALSE),0)</f>
        <v>451</v>
      </c>
      <c r="I86" s="12">
        <f>IFERROR(VLOOKUP(MYRANKS_H[[#This Row],[IDFANGRAPHS]],STEAMER_H[],COLUMN(STEAMER_H[H]),FALSE),0)</f>
        <v>117</v>
      </c>
      <c r="J86" s="12">
        <f>IFERROR(VLOOKUP(MYRANKS_H[[#This Row],[IDFANGRAPHS]],STEAMER_H[],COLUMN(STEAMER_H[HR]),FALSE),0)</f>
        <v>13</v>
      </c>
      <c r="K86" s="12">
        <f>IFERROR(VLOOKUP(MYRANKS_H[[#This Row],[IDFANGRAPHS]],STEAMER_H[],COLUMN(STEAMER_H[R]),FALSE),0)</f>
        <v>69</v>
      </c>
      <c r="L86" s="12">
        <f>IFERROR(VLOOKUP(MYRANKS_H[[#This Row],[IDFANGRAPHS]],STEAMER_H[],COLUMN(STEAMER_H[RBI]),FALSE),0)</f>
        <v>50</v>
      </c>
      <c r="M86" s="12">
        <f>IFERROR(VLOOKUP(MYRANKS_H[[#This Row],[IDFANGRAPHS]],STEAMER_H[],COLUMN(STEAMER_H[BB]),FALSE),0)</f>
        <v>49</v>
      </c>
      <c r="N86" s="12">
        <f>IFERROR(VLOOKUP(MYRANKS_H[[#This Row],[IDFANGRAPHS]],STEAMER_H[],COLUMN(STEAMER_H[SO]),FALSE),0)</f>
        <v>64</v>
      </c>
      <c r="O86" s="12">
        <f>IFERROR(VLOOKUP(MYRANKS_H[[#This Row],[IDFANGRAPHS]],STEAMER_H[],COLUMN(STEAMER_H[SB]),FALSE),0)</f>
        <v>23</v>
      </c>
      <c r="P86" s="14">
        <f>IFERROR(MYRANKS_H[[#This Row],[H]]/MYRANKS_H[[#This Row],[AB]],0)</f>
        <v>0.25942350332594233</v>
      </c>
      <c r="Q86" s="26">
        <f>MYRANKS_H[[#This Row],[R]]/24.6-VLOOKUP(MYRANKS_H[[#This Row],[POS]],ReplacementLevel_H[],COLUMN(ReplacementLevel_H[R]),FALSE)</f>
        <v>0.43487804878048752</v>
      </c>
      <c r="R86" s="26">
        <f>MYRANKS_H[[#This Row],[HR]]/10.4-VLOOKUP(MYRANKS_H[[#This Row],[POS]],ReplacementLevel_H[],COLUMN(ReplacementLevel_H[HR]),FALSE)</f>
        <v>0.14999999999999991</v>
      </c>
      <c r="S86" s="26">
        <f>MYRANKS_H[[#This Row],[RBI]]/24.6-VLOOKUP(MYRANKS_H[[#This Row],[POS]],ReplacementLevel_H[],COLUMN(ReplacementLevel_H[RBI]),FALSE)</f>
        <v>-7.4796747967482702E-3</v>
      </c>
      <c r="T86" s="26">
        <f>MYRANKS_H[[#This Row],[SB]]/9.4-VLOOKUP(MYRANKS_H[[#This Row],[POS]],ReplacementLevel_H[],COLUMN(ReplacementLevel_H[SB]),FALSE)</f>
        <v>1.1068085106382977</v>
      </c>
      <c r="U86" s="26">
        <f>((MYRANKS_H[[#This Row],[H]]+1768)/(MYRANKS_H[[#This Row],[AB]]+6617)-0.267)/0.0024-VLOOKUP(MYRANKS_H[[#This Row],[POS]],ReplacementLevel_H[],COLUMN(ReplacementLevel_H[AVG]),FALSE)</f>
        <v>-4.709866063007985E-2</v>
      </c>
      <c r="V86" s="26">
        <f>MYRANKS_H[[#This Row],[RSGP]]+MYRANKS_H[[#This Row],[HRSGP]]+MYRANKS_H[[#This Row],[RBISGP]]+MYRANKS_H[[#This Row],[SBSGP]]+MYRANKS_H[[#This Row],[AVGSGP]]</f>
        <v>1.637108223991957</v>
      </c>
    </row>
    <row r="87" spans="1:22" x14ac:dyDescent="0.25">
      <c r="A87" s="8" t="s">
        <v>4706</v>
      </c>
      <c r="B87" s="15" t="str">
        <f>VLOOKUP(MYRANKS_H[[#This Row],[PLAYERID]],PLAYERIDMAP[],COLUMN(PLAYERIDMAP[LASTNAME]),FALSE)</f>
        <v>Revere</v>
      </c>
      <c r="C87" s="12" t="str">
        <f>VLOOKUP(MYRANKS_H[[#This Row],[PLAYERID]],PLAYERIDMAP[],COLUMN(PLAYERIDMAP[FIRSTNAME]),FALSE)</f>
        <v xml:space="preserve">Ben </v>
      </c>
      <c r="D87" s="12" t="str">
        <f>VLOOKUP(MYRANKS_H[[#This Row],[PLAYERID]],PLAYERIDMAP[],COLUMN(PLAYERIDMAP[TEAM]),FALSE)</f>
        <v>PHI</v>
      </c>
      <c r="E87" s="12" t="str">
        <f>VLOOKUP(MYRANKS_H[[#This Row],[PLAYERID]],PLAYERIDMAP[],COLUMN(PLAYERIDMAP[POS]),FALSE)</f>
        <v>OF</v>
      </c>
      <c r="F87" s="12">
        <f>VLOOKUP(MYRANKS_H[[#This Row],[PLAYERID]],PLAYERIDMAP[],COLUMN(PLAYERIDMAP[IDFANGRAPHS]),FALSE)</f>
        <v>4712</v>
      </c>
      <c r="G87" s="12">
        <f>IFERROR(VLOOKUP(MYRANKS_H[[#This Row],[IDFANGRAPHS]],STEAMER_H[],COLUMN(STEAMER_H[PA]),FALSE),0)</f>
        <v>431</v>
      </c>
      <c r="H87" s="12">
        <f>IFERROR(VLOOKUP(MYRANKS_H[[#This Row],[IDFANGRAPHS]],STEAMER_H[],COLUMN(STEAMER_H[AB]),FALSE),0)</f>
        <v>400</v>
      </c>
      <c r="I87" s="12">
        <f>IFERROR(VLOOKUP(MYRANKS_H[[#This Row],[IDFANGRAPHS]],STEAMER_H[],COLUMN(STEAMER_H[H]),FALSE),0)</f>
        <v>111</v>
      </c>
      <c r="J87" s="12">
        <f>IFERROR(VLOOKUP(MYRANKS_H[[#This Row],[IDFANGRAPHS]],STEAMER_H[],COLUMN(STEAMER_H[HR]),FALSE),0)</f>
        <v>2</v>
      </c>
      <c r="K87" s="12">
        <f>IFERROR(VLOOKUP(MYRANKS_H[[#This Row],[IDFANGRAPHS]],STEAMER_H[],COLUMN(STEAMER_H[R]),FALSE),0)</f>
        <v>42</v>
      </c>
      <c r="L87" s="12">
        <f>IFERROR(VLOOKUP(MYRANKS_H[[#This Row],[IDFANGRAPHS]],STEAMER_H[],COLUMN(STEAMER_H[RBI]),FALSE),0)</f>
        <v>29</v>
      </c>
      <c r="M87" s="12">
        <f>IFERROR(VLOOKUP(MYRANKS_H[[#This Row],[IDFANGRAPHS]],STEAMER_H[],COLUMN(STEAMER_H[BB]),FALSE),0)</f>
        <v>23</v>
      </c>
      <c r="N87" s="12">
        <f>IFERROR(VLOOKUP(MYRANKS_H[[#This Row],[IDFANGRAPHS]],STEAMER_H[],COLUMN(STEAMER_H[SO]),FALSE),0)</f>
        <v>46</v>
      </c>
      <c r="O87" s="12">
        <f>IFERROR(VLOOKUP(MYRANKS_H[[#This Row],[IDFANGRAPHS]],STEAMER_H[],COLUMN(STEAMER_H[SB]),FALSE),0)</f>
        <v>24</v>
      </c>
      <c r="P87" s="14">
        <f>IFERROR(MYRANKS_H[[#This Row],[H]]/MYRANKS_H[[#This Row],[AB]],0)</f>
        <v>0.27750000000000002</v>
      </c>
      <c r="Q87" s="26">
        <f>MYRANKS_H[[#This Row],[R]]/24.6-VLOOKUP(MYRANKS_H[[#This Row],[POS]],ReplacementLevel_H[],COLUMN(ReplacementLevel_H[R]),FALSE)</f>
        <v>-0.66268292682926844</v>
      </c>
      <c r="R87" s="26">
        <f>MYRANKS_H[[#This Row],[HR]]/10.4-VLOOKUP(MYRANKS_H[[#This Row],[POS]],ReplacementLevel_H[],COLUMN(ReplacementLevel_H[HR]),FALSE)</f>
        <v>-0.9076923076923078</v>
      </c>
      <c r="S87" s="26">
        <f>MYRANKS_H[[#This Row],[RBI]]/24.6-VLOOKUP(MYRANKS_H[[#This Row],[POS]],ReplacementLevel_H[],COLUMN(ReplacementLevel_H[RBI]),FALSE)</f>
        <v>-0.86113821138211399</v>
      </c>
      <c r="T87" s="26">
        <f>MYRANKS_H[[#This Row],[SB]]/9.4-VLOOKUP(MYRANKS_H[[#This Row],[POS]],ReplacementLevel_H[],COLUMN(ReplacementLevel_H[SB]),FALSE)</f>
        <v>1.2131914893617017</v>
      </c>
      <c r="U87" s="26">
        <f>((MYRANKS_H[[#This Row],[H]]+1768)/(MYRANKS_H[[#This Row],[AB]]+6617)-0.267)/0.0024-VLOOKUP(MYRANKS_H[[#This Row],[POS]],ReplacementLevel_H[],COLUMN(ReplacementLevel_H[AVG]),FALSE)</f>
        <v>0.4042720060804561</v>
      </c>
      <c r="V87" s="26">
        <f>MYRANKS_H[[#This Row],[RSGP]]+MYRANKS_H[[#This Row],[HRSGP]]+MYRANKS_H[[#This Row],[RBISGP]]+MYRANKS_H[[#This Row],[SBSGP]]+MYRANKS_H[[#This Row],[AVGSGP]]</f>
        <v>-0.81404995046153239</v>
      </c>
    </row>
    <row r="88" spans="1:22" ht="15" customHeight="1" x14ac:dyDescent="0.25">
      <c r="A88" s="7" t="s">
        <v>4219</v>
      </c>
      <c r="B88" s="8" t="str">
        <f>VLOOKUP(MYRANKS_H[[#This Row],[PLAYERID]],PLAYERIDMAP[],COLUMN(PLAYERIDMAP[LASTNAME]),FALSE)</f>
        <v>Murphy</v>
      </c>
      <c r="C88" s="11" t="str">
        <f>VLOOKUP(MYRANKS_H[[#This Row],[PLAYERID]],PLAYERIDMAP[],COLUMN(PLAYERIDMAP[FIRSTNAME]),FALSE)</f>
        <v xml:space="preserve">Daniel </v>
      </c>
      <c r="D88" s="11" t="str">
        <f>VLOOKUP(MYRANKS_H[[#This Row],[PLAYERID]],PLAYERIDMAP[],COLUMN(PLAYERIDMAP[TEAM]),FALSE)</f>
        <v>NYM</v>
      </c>
      <c r="E88" s="11" t="str">
        <f>VLOOKUP(MYRANKS_H[[#This Row],[PLAYERID]],PLAYERIDMAP[],COLUMN(PLAYERIDMAP[POS]),FALSE)</f>
        <v>2B</v>
      </c>
      <c r="F88" s="11">
        <f>VLOOKUP(MYRANKS_H[[#This Row],[PLAYERID]],PLAYERIDMAP[],COLUMN(PLAYERIDMAP[IDFANGRAPHS]),FALSE)</f>
        <v>4316</v>
      </c>
      <c r="G88" s="12">
        <f>IFERROR(VLOOKUP(MYRANKS_H[[#This Row],[IDFANGRAPHS]],STEAMER_H[],COLUMN(STEAMER_H[PA]),FALSE),0)</f>
        <v>522</v>
      </c>
      <c r="H88" s="12">
        <f>IFERROR(VLOOKUP(MYRANKS_H[[#This Row],[IDFANGRAPHS]],STEAMER_H[],COLUMN(STEAMER_H[AB]),FALSE),0)</f>
        <v>484</v>
      </c>
      <c r="I88" s="12">
        <f>IFERROR(VLOOKUP(MYRANKS_H[[#This Row],[IDFANGRAPHS]],STEAMER_H[],COLUMN(STEAMER_H[H]),FALSE),0)</f>
        <v>134</v>
      </c>
      <c r="J88" s="12">
        <f>IFERROR(VLOOKUP(MYRANKS_H[[#This Row],[IDFANGRAPHS]],STEAMER_H[],COLUMN(STEAMER_H[HR]),FALSE),0)</f>
        <v>8</v>
      </c>
      <c r="K88" s="12">
        <f>IFERROR(VLOOKUP(MYRANKS_H[[#This Row],[IDFANGRAPHS]],STEAMER_H[],COLUMN(STEAMER_H[R]),FALSE),0)</f>
        <v>56</v>
      </c>
      <c r="L88" s="12">
        <f>IFERROR(VLOOKUP(MYRANKS_H[[#This Row],[IDFANGRAPHS]],STEAMER_H[],COLUMN(STEAMER_H[RBI]),FALSE),0)</f>
        <v>49</v>
      </c>
      <c r="M88" s="12">
        <f>IFERROR(VLOOKUP(MYRANKS_H[[#This Row],[IDFANGRAPHS]],STEAMER_H[],COLUMN(STEAMER_H[BB]),FALSE),0)</f>
        <v>28</v>
      </c>
      <c r="N88" s="12">
        <f>IFERROR(VLOOKUP(MYRANKS_H[[#This Row],[IDFANGRAPHS]],STEAMER_H[],COLUMN(STEAMER_H[SO]),FALSE),0)</f>
        <v>71</v>
      </c>
      <c r="O88" s="12">
        <f>IFERROR(VLOOKUP(MYRANKS_H[[#This Row],[IDFANGRAPHS]],STEAMER_H[],COLUMN(STEAMER_H[SB]),FALSE),0)</f>
        <v>11</v>
      </c>
      <c r="P88" s="14">
        <f>IFERROR(MYRANKS_H[[#This Row],[H]]/MYRANKS_H[[#This Row],[AB]],0)</f>
        <v>0.27685950413223143</v>
      </c>
      <c r="Q88" s="26">
        <f>MYRANKS_H[[#This Row],[R]]/24.6-VLOOKUP(MYRANKS_H[[#This Row],[POS]],ReplacementLevel_H[],COLUMN(ReplacementLevel_H[R]),FALSE)</f>
        <v>6.4227642276422081E-3</v>
      </c>
      <c r="R88" s="26">
        <f>MYRANKS_H[[#This Row],[HR]]/10.4-VLOOKUP(MYRANKS_H[[#This Row],[POS]],ReplacementLevel_H[],COLUMN(ReplacementLevel_H[HR]),FALSE)</f>
        <v>-0.17076923076923078</v>
      </c>
      <c r="S88" s="26">
        <f>MYRANKS_H[[#This Row],[RBI]]/24.6-VLOOKUP(MYRANKS_H[[#This Row],[POS]],ReplacementLevel_H[],COLUMN(ReplacementLevel_H[RBI]),FALSE)</f>
        <v>-0.10813008130081325</v>
      </c>
      <c r="T88" s="26">
        <f>MYRANKS_H[[#This Row],[SB]]/9.4-VLOOKUP(MYRANKS_H[[#This Row],[POS]],ReplacementLevel_H[],COLUMN(ReplacementLevel_H[SB]),FALSE)</f>
        <v>0.55021276595744684</v>
      </c>
      <c r="U88" s="26">
        <f>((MYRANKS_H[[#This Row],[H]]+1768)/(MYRANKS_H[[#This Row],[AB]]+6617)-0.267)/0.0024-VLOOKUP(MYRANKS_H[[#This Row],[POS]],ReplacementLevel_H[],COLUMN(ReplacementLevel_H[AVG]),FALSE)</f>
        <v>0.19399943669904571</v>
      </c>
      <c r="V88" s="26">
        <f>MYRANKS_H[[#This Row],[RSGP]]+MYRANKS_H[[#This Row],[HRSGP]]+MYRANKS_H[[#This Row],[RBISGP]]+MYRANKS_H[[#This Row],[SBSGP]]+MYRANKS_H[[#This Row],[AVGSGP]]</f>
        <v>0.47173565481409074</v>
      </c>
    </row>
    <row r="89" spans="1:22" x14ac:dyDescent="0.25">
      <c r="A89" s="7" t="s">
        <v>4086</v>
      </c>
      <c r="B89" s="8" t="str">
        <f>VLOOKUP(MYRANKS_H[[#This Row],[PLAYERID]],PLAYERIDMAP[],COLUMN(PLAYERIDMAP[LASTNAME]),FALSE)</f>
        <v>Middlebrooks</v>
      </c>
      <c r="C89" s="11" t="str">
        <f>VLOOKUP(MYRANKS_H[[#This Row],[PLAYERID]],PLAYERIDMAP[],COLUMN(PLAYERIDMAP[FIRSTNAME]),FALSE)</f>
        <v xml:space="preserve">Will </v>
      </c>
      <c r="D89" s="11" t="str">
        <f>VLOOKUP(MYRANKS_H[[#This Row],[PLAYERID]],PLAYERIDMAP[],COLUMN(PLAYERIDMAP[TEAM]),FALSE)</f>
        <v>BOS</v>
      </c>
      <c r="E89" s="11" t="str">
        <f>VLOOKUP(MYRANKS_H[[#This Row],[PLAYERID]],PLAYERIDMAP[],COLUMN(PLAYERIDMAP[POS]),FALSE)</f>
        <v>3B</v>
      </c>
      <c r="F89" s="11">
        <f>VLOOKUP(MYRANKS_H[[#This Row],[PLAYERID]],PLAYERIDMAP[],COLUMN(PLAYERIDMAP[IDFANGRAPHS]),FALSE)</f>
        <v>7002</v>
      </c>
      <c r="G89" s="12">
        <f>IFERROR(VLOOKUP(MYRANKS_H[[#This Row],[IDFANGRAPHS]],STEAMER_H[],COLUMN(STEAMER_H[PA]),FALSE),0)</f>
        <v>332</v>
      </c>
      <c r="H89" s="12">
        <f>IFERROR(VLOOKUP(MYRANKS_H[[#This Row],[IDFANGRAPHS]],STEAMER_H[],COLUMN(STEAMER_H[AB]),FALSE),0)</f>
        <v>307</v>
      </c>
      <c r="I89" s="12">
        <f>IFERROR(VLOOKUP(MYRANKS_H[[#This Row],[IDFANGRAPHS]],STEAMER_H[],COLUMN(STEAMER_H[H]),FALSE),0)</f>
        <v>80</v>
      </c>
      <c r="J89" s="12">
        <f>IFERROR(VLOOKUP(MYRANKS_H[[#This Row],[IDFANGRAPHS]],STEAMER_H[],COLUMN(STEAMER_H[HR]),FALSE),0)</f>
        <v>15</v>
      </c>
      <c r="K89" s="12">
        <f>IFERROR(VLOOKUP(MYRANKS_H[[#This Row],[IDFANGRAPHS]],STEAMER_H[],COLUMN(STEAMER_H[R]),FALSE),0)</f>
        <v>40</v>
      </c>
      <c r="L89" s="12">
        <f>IFERROR(VLOOKUP(MYRANKS_H[[#This Row],[IDFANGRAPHS]],STEAMER_H[],COLUMN(STEAMER_H[RBI]),FALSE),0)</f>
        <v>46</v>
      </c>
      <c r="M89" s="12">
        <f>IFERROR(VLOOKUP(MYRANKS_H[[#This Row],[IDFANGRAPHS]],STEAMER_H[],COLUMN(STEAMER_H[BB]),FALSE),0)</f>
        <v>18</v>
      </c>
      <c r="N89" s="12">
        <f>IFERROR(VLOOKUP(MYRANKS_H[[#This Row],[IDFANGRAPHS]],STEAMER_H[],COLUMN(STEAMER_H[SO]),FALSE),0)</f>
        <v>77</v>
      </c>
      <c r="O89" s="12">
        <f>IFERROR(VLOOKUP(MYRANKS_H[[#This Row],[IDFANGRAPHS]],STEAMER_H[],COLUMN(STEAMER_H[SB]),FALSE),0)</f>
        <v>3</v>
      </c>
      <c r="P89" s="14">
        <f>IFERROR(MYRANKS_H[[#This Row],[H]]/MYRANKS_H[[#This Row],[AB]],0)</f>
        <v>0.26058631921824105</v>
      </c>
      <c r="Q89" s="26">
        <f>MYRANKS_H[[#This Row],[R]]/24.6-VLOOKUP(MYRANKS_H[[#This Row],[POS]],ReplacementLevel_H[],COLUMN(ReplacementLevel_H[R]),FALSE)</f>
        <v>-0.56398373983739836</v>
      </c>
      <c r="R89" s="26">
        <f>MYRANKS_H[[#This Row],[HR]]/10.4-VLOOKUP(MYRANKS_H[[#This Row],[POS]],ReplacementLevel_H[],COLUMN(ReplacementLevel_H[HR]),FALSE)</f>
        <v>-0.11769230769230776</v>
      </c>
      <c r="S89" s="26">
        <f>MYRANKS_H[[#This Row],[RBI]]/24.6-VLOOKUP(MYRANKS_H[[#This Row],[POS]],ReplacementLevel_H[],COLUMN(ReplacementLevel_H[RBI]),FALSE)</f>
        <v>-0.48008130081300826</v>
      </c>
      <c r="T89" s="26">
        <f>MYRANKS_H[[#This Row],[SB]]/9.4-VLOOKUP(MYRANKS_H[[#This Row],[POS]],ReplacementLevel_H[],COLUMN(ReplacementLevel_H[SB]),FALSE)</f>
        <v>-0.13085106382978728</v>
      </c>
      <c r="U89" s="26">
        <f>((MYRANKS_H[[#This Row],[H]]+1768)/(MYRANKS_H[[#This Row],[AB]]+6617)-0.267)/0.0024-VLOOKUP(MYRANKS_H[[#This Row],[POS]],ReplacementLevel_H[],COLUMN(ReplacementLevel_H[AVG]),FALSE)</f>
        <v>0.14739456961294417</v>
      </c>
      <c r="V89" s="26">
        <f>MYRANKS_H[[#This Row],[RSGP]]+MYRANKS_H[[#This Row],[HRSGP]]+MYRANKS_H[[#This Row],[RBISGP]]+MYRANKS_H[[#This Row],[SBSGP]]+MYRANKS_H[[#This Row],[AVGSGP]]</f>
        <v>-1.1452138425595575</v>
      </c>
    </row>
    <row r="90" spans="1:22" ht="15" customHeight="1" x14ac:dyDescent="0.25">
      <c r="A90" s="8" t="s">
        <v>5150</v>
      </c>
      <c r="B90" s="15" t="str">
        <f>VLOOKUP(MYRANKS_H[[#This Row],[PLAYERID]],PLAYERIDMAP[],COLUMN(PLAYERIDMAP[LASTNAME]),FALSE)</f>
        <v>Suzuki</v>
      </c>
      <c r="C90" s="12" t="str">
        <f>VLOOKUP(MYRANKS_H[[#This Row],[PLAYERID]],PLAYERIDMAP[],COLUMN(PLAYERIDMAP[FIRSTNAME]),FALSE)</f>
        <v xml:space="preserve">Ichiro </v>
      </c>
      <c r="D90" s="12" t="str">
        <f>VLOOKUP(MYRANKS_H[[#This Row],[PLAYERID]],PLAYERIDMAP[],COLUMN(PLAYERIDMAP[TEAM]),FALSE)</f>
        <v>NYY</v>
      </c>
      <c r="E90" s="12" t="str">
        <f>VLOOKUP(MYRANKS_H[[#This Row],[PLAYERID]],PLAYERIDMAP[],COLUMN(PLAYERIDMAP[POS]),FALSE)</f>
        <v>OF</v>
      </c>
      <c r="F90" s="12">
        <f>VLOOKUP(MYRANKS_H[[#This Row],[PLAYERID]],PLAYERIDMAP[],COLUMN(PLAYERIDMAP[IDFANGRAPHS]),FALSE)</f>
        <v>1101</v>
      </c>
      <c r="G90" s="12">
        <f>IFERROR(VLOOKUP(MYRANKS_H[[#This Row],[IDFANGRAPHS]],STEAMER_H[],COLUMN(STEAMER_H[PA]),FALSE),0)</f>
        <v>301</v>
      </c>
      <c r="H90" s="12">
        <f>IFERROR(VLOOKUP(MYRANKS_H[[#This Row],[IDFANGRAPHS]],STEAMER_H[],COLUMN(STEAMER_H[AB]),FALSE),0)</f>
        <v>282</v>
      </c>
      <c r="I90" s="12">
        <f>IFERROR(VLOOKUP(MYRANKS_H[[#This Row],[IDFANGRAPHS]],STEAMER_H[],COLUMN(STEAMER_H[H]),FALSE),0)</f>
        <v>80</v>
      </c>
      <c r="J90" s="12">
        <f>IFERROR(VLOOKUP(MYRANKS_H[[#This Row],[IDFANGRAPHS]],STEAMER_H[],COLUMN(STEAMER_H[HR]),FALSE),0)</f>
        <v>3</v>
      </c>
      <c r="K90" s="12">
        <f>IFERROR(VLOOKUP(MYRANKS_H[[#This Row],[IDFANGRAPHS]],STEAMER_H[],COLUMN(STEAMER_H[R]),FALSE),0)</f>
        <v>32</v>
      </c>
      <c r="L90" s="12">
        <f>IFERROR(VLOOKUP(MYRANKS_H[[#This Row],[IDFANGRAPHS]],STEAMER_H[],COLUMN(STEAMER_H[RBI]),FALSE),0)</f>
        <v>27</v>
      </c>
      <c r="M90" s="12">
        <f>IFERROR(VLOOKUP(MYRANKS_H[[#This Row],[IDFANGRAPHS]],STEAMER_H[],COLUMN(STEAMER_H[BB]),FALSE),0)</f>
        <v>14</v>
      </c>
      <c r="N90" s="12">
        <f>IFERROR(VLOOKUP(MYRANKS_H[[#This Row],[IDFANGRAPHS]],STEAMER_H[],COLUMN(STEAMER_H[SO]),FALSE),0)</f>
        <v>36</v>
      </c>
      <c r="O90" s="12">
        <f>IFERROR(VLOOKUP(MYRANKS_H[[#This Row],[IDFANGRAPHS]],STEAMER_H[],COLUMN(STEAMER_H[SB]),FALSE),0)</f>
        <v>10</v>
      </c>
      <c r="P90" s="14">
        <f>IFERROR(MYRANKS_H[[#This Row],[H]]/MYRANKS_H[[#This Row],[AB]],0)</f>
        <v>0.28368794326241137</v>
      </c>
      <c r="Q90" s="26">
        <f>MYRANKS_H[[#This Row],[R]]/24.6-VLOOKUP(MYRANKS_H[[#This Row],[POS]],ReplacementLevel_H[],COLUMN(ReplacementLevel_H[R]),FALSE)</f>
        <v>-1.0691869918699188</v>
      </c>
      <c r="R90" s="26">
        <f>MYRANKS_H[[#This Row],[HR]]/10.4-VLOOKUP(MYRANKS_H[[#This Row],[POS]],ReplacementLevel_H[],COLUMN(ReplacementLevel_H[HR]),FALSE)</f>
        <v>-0.81153846153846165</v>
      </c>
      <c r="S90" s="26">
        <f>MYRANKS_H[[#This Row],[RBI]]/24.6-VLOOKUP(MYRANKS_H[[#This Row],[POS]],ReplacementLevel_H[],COLUMN(ReplacementLevel_H[RBI]),FALSE)</f>
        <v>-0.94243902439024407</v>
      </c>
      <c r="T90" s="26">
        <f>MYRANKS_H[[#This Row],[SB]]/9.4-VLOOKUP(MYRANKS_H[[#This Row],[POS]],ReplacementLevel_H[],COLUMN(ReplacementLevel_H[SB]),FALSE)</f>
        <v>-0.27617021276595755</v>
      </c>
      <c r="U90" s="26">
        <f>((MYRANKS_H[[#This Row],[H]]+1768)/(MYRANKS_H[[#This Row],[AB]]+6617)-0.267)/0.0024-VLOOKUP(MYRANKS_H[[#This Row],[POS]],ReplacementLevel_H[],COLUMN(ReplacementLevel_H[AVG]),FALSE)</f>
        <v>0.44037831569792535</v>
      </c>
      <c r="V90" s="26">
        <f>MYRANKS_H[[#This Row],[RSGP]]+MYRANKS_H[[#This Row],[HRSGP]]+MYRANKS_H[[#This Row],[RBISGP]]+MYRANKS_H[[#This Row],[SBSGP]]+MYRANKS_H[[#This Row],[AVGSGP]]</f>
        <v>-2.6589563748666567</v>
      </c>
    </row>
    <row r="91" spans="1:22" ht="15" customHeight="1" x14ac:dyDescent="0.25">
      <c r="A91" s="7" t="s">
        <v>2154</v>
      </c>
      <c r="B91" s="8" t="str">
        <f>VLOOKUP(MYRANKS_H[[#This Row],[PLAYERID]],PLAYERIDMAP[],COLUMN(PLAYERIDMAP[LASTNAME]),FALSE)</f>
        <v>Cabrera</v>
      </c>
      <c r="C91" s="11" t="str">
        <f>VLOOKUP(MYRANKS_H[[#This Row],[PLAYERID]],PLAYERIDMAP[],COLUMN(PLAYERIDMAP[FIRSTNAME]),FALSE)</f>
        <v xml:space="preserve">Asdrubal </v>
      </c>
      <c r="D91" s="11" t="str">
        <f>VLOOKUP(MYRANKS_H[[#This Row],[PLAYERID]],PLAYERIDMAP[],COLUMN(PLAYERIDMAP[TEAM]),FALSE)</f>
        <v>CLE</v>
      </c>
      <c r="E91" s="11" t="str">
        <f>VLOOKUP(MYRANKS_H[[#This Row],[PLAYERID]],PLAYERIDMAP[],COLUMN(PLAYERIDMAP[POS]),FALSE)</f>
        <v>SS</v>
      </c>
      <c r="F91" s="11">
        <f>VLOOKUP(MYRANKS_H[[#This Row],[PLAYERID]],PLAYERIDMAP[],COLUMN(PLAYERIDMAP[IDFANGRAPHS]),FALSE)</f>
        <v>4962</v>
      </c>
      <c r="G91" s="12">
        <f>IFERROR(VLOOKUP(MYRANKS_H[[#This Row],[IDFANGRAPHS]],STEAMER_H[],COLUMN(STEAMER_H[PA]),FALSE),0)</f>
        <v>452</v>
      </c>
      <c r="H91" s="12">
        <f>IFERROR(VLOOKUP(MYRANKS_H[[#This Row],[IDFANGRAPHS]],STEAMER_H[],COLUMN(STEAMER_H[AB]),FALSE),0)</f>
        <v>409</v>
      </c>
      <c r="I91" s="12">
        <f>IFERROR(VLOOKUP(MYRANKS_H[[#This Row],[IDFANGRAPHS]],STEAMER_H[],COLUMN(STEAMER_H[H]),FALSE),0)</f>
        <v>105</v>
      </c>
      <c r="J91" s="12">
        <f>IFERROR(VLOOKUP(MYRANKS_H[[#This Row],[IDFANGRAPHS]],STEAMER_H[],COLUMN(STEAMER_H[HR]),FALSE),0)</f>
        <v>11</v>
      </c>
      <c r="K91" s="12">
        <f>IFERROR(VLOOKUP(MYRANKS_H[[#This Row],[IDFANGRAPHS]],STEAMER_H[],COLUMN(STEAMER_H[R]),FALSE),0)</f>
        <v>51</v>
      </c>
      <c r="L91" s="12">
        <f>IFERROR(VLOOKUP(MYRANKS_H[[#This Row],[IDFANGRAPHS]],STEAMER_H[],COLUMN(STEAMER_H[RBI]),FALSE),0)</f>
        <v>49</v>
      </c>
      <c r="M91" s="12">
        <f>IFERROR(VLOOKUP(MYRANKS_H[[#This Row],[IDFANGRAPHS]],STEAMER_H[],COLUMN(STEAMER_H[BB]),FALSE),0)</f>
        <v>33</v>
      </c>
      <c r="N91" s="12">
        <f>IFERROR(VLOOKUP(MYRANKS_H[[#This Row],[IDFANGRAPHS]],STEAMER_H[],COLUMN(STEAMER_H[SO]),FALSE),0)</f>
        <v>82</v>
      </c>
      <c r="O91" s="12">
        <f>IFERROR(VLOOKUP(MYRANKS_H[[#This Row],[IDFANGRAPHS]],STEAMER_H[],COLUMN(STEAMER_H[SB]),FALSE),0)</f>
        <v>7</v>
      </c>
      <c r="P91" s="14">
        <f>IFERROR(MYRANKS_H[[#This Row],[H]]/MYRANKS_H[[#This Row],[AB]],0)</f>
        <v>0.25672371638141811</v>
      </c>
      <c r="Q91" s="26">
        <f>MYRANKS_H[[#This Row],[R]]/24.6-VLOOKUP(MYRANKS_H[[#This Row],[POS]],ReplacementLevel_H[],COLUMN(ReplacementLevel_H[R]),FALSE)</f>
        <v>-6.8292682926829329E-3</v>
      </c>
      <c r="R91" s="26">
        <f>MYRANKS_H[[#This Row],[HR]]/10.4-VLOOKUP(MYRANKS_H[[#This Row],[POS]],ReplacementLevel_H[],COLUMN(ReplacementLevel_H[HR]),FALSE)</f>
        <v>0.15769230769230769</v>
      </c>
      <c r="S91" s="26">
        <f>MYRANKS_H[[#This Row],[RBI]]/24.6-VLOOKUP(MYRANKS_H[[#This Row],[POS]],ReplacementLevel_H[],COLUMN(ReplacementLevel_H[RBI]),FALSE)</f>
        <v>5.186991869918689E-2</v>
      </c>
      <c r="T91" s="26">
        <f>MYRANKS_H[[#This Row],[SB]]/9.4-VLOOKUP(MYRANKS_H[[#This Row],[POS]],ReplacementLevel_H[],COLUMN(ReplacementLevel_H[SB]),FALSE)</f>
        <v>-0.72531914893617022</v>
      </c>
      <c r="U91" s="26">
        <f>((MYRANKS_H[[#This Row],[H]]+1768)/(MYRANKS_H[[#This Row],[AB]]+6617)-0.267)/0.0024-VLOOKUP(MYRANKS_H[[#This Row],[POS]],ReplacementLevel_H[],COLUMN(ReplacementLevel_H[AVG]),FALSE)</f>
        <v>-4.447101243003862E-2</v>
      </c>
      <c r="V91" s="26">
        <f>MYRANKS_H[[#This Row],[RSGP]]+MYRANKS_H[[#This Row],[HRSGP]]+MYRANKS_H[[#This Row],[RBISGP]]+MYRANKS_H[[#This Row],[SBSGP]]+MYRANKS_H[[#This Row],[AVGSGP]]</f>
        <v>-0.56705720326739717</v>
      </c>
    </row>
    <row r="92" spans="1:22" x14ac:dyDescent="0.25">
      <c r="A92" s="7" t="s">
        <v>1658</v>
      </c>
      <c r="B92" s="8" t="str">
        <f>VLOOKUP(MYRANKS_H[[#This Row],[PLAYERID]],PLAYERIDMAP[],COLUMN(PLAYERIDMAP[LASTNAME]),FALSE)</f>
        <v>Ackley</v>
      </c>
      <c r="C92" s="11" t="str">
        <f>VLOOKUP(MYRANKS_H[[#This Row],[PLAYERID]],PLAYERIDMAP[],COLUMN(PLAYERIDMAP[FIRSTNAME]),FALSE)</f>
        <v xml:space="preserve">Dustin </v>
      </c>
      <c r="D92" s="11" t="str">
        <f>VLOOKUP(MYRANKS_H[[#This Row],[PLAYERID]],PLAYERIDMAP[],COLUMN(PLAYERIDMAP[TEAM]),FALSE)</f>
        <v>SEA</v>
      </c>
      <c r="E92" s="11" t="str">
        <f>VLOOKUP(MYRANKS_H[[#This Row],[PLAYERID]],PLAYERIDMAP[],COLUMN(PLAYERIDMAP[POS]),FALSE)</f>
        <v>2B</v>
      </c>
      <c r="F92" s="11">
        <f>VLOOKUP(MYRANKS_H[[#This Row],[PLAYERID]],PLAYERIDMAP[],COLUMN(PLAYERIDMAP[IDFANGRAPHS]),FALSE)</f>
        <v>10099</v>
      </c>
      <c r="G92" s="12">
        <f>IFERROR(VLOOKUP(MYRANKS_H[[#This Row],[IDFANGRAPHS]],STEAMER_H[],COLUMN(STEAMER_H[PA]),FALSE),0)</f>
        <v>475</v>
      </c>
      <c r="H92" s="12">
        <f>IFERROR(VLOOKUP(MYRANKS_H[[#This Row],[IDFANGRAPHS]],STEAMER_H[],COLUMN(STEAMER_H[AB]),FALSE),0)</f>
        <v>421</v>
      </c>
      <c r="I92" s="12">
        <f>IFERROR(VLOOKUP(MYRANKS_H[[#This Row],[IDFANGRAPHS]],STEAMER_H[],COLUMN(STEAMER_H[H]),FALSE),0)</f>
        <v>108</v>
      </c>
      <c r="J92" s="12">
        <f>IFERROR(VLOOKUP(MYRANKS_H[[#This Row],[IDFANGRAPHS]],STEAMER_H[],COLUMN(STEAMER_H[HR]),FALSE),0)</f>
        <v>8</v>
      </c>
      <c r="K92" s="12">
        <f>IFERROR(VLOOKUP(MYRANKS_H[[#This Row],[IDFANGRAPHS]],STEAMER_H[],COLUMN(STEAMER_H[R]),FALSE),0)</f>
        <v>53</v>
      </c>
      <c r="L92" s="12">
        <f>IFERROR(VLOOKUP(MYRANKS_H[[#This Row],[IDFANGRAPHS]],STEAMER_H[],COLUMN(STEAMER_H[RBI]),FALSE),0)</f>
        <v>44</v>
      </c>
      <c r="M92" s="12">
        <f>IFERROR(VLOOKUP(MYRANKS_H[[#This Row],[IDFANGRAPHS]],STEAMER_H[],COLUMN(STEAMER_H[BB]),FALSE),0)</f>
        <v>45</v>
      </c>
      <c r="N92" s="12">
        <f>IFERROR(VLOOKUP(MYRANKS_H[[#This Row],[IDFANGRAPHS]],STEAMER_H[],COLUMN(STEAMER_H[SO]),FALSE),0)</f>
        <v>81</v>
      </c>
      <c r="O92" s="12">
        <f>IFERROR(VLOOKUP(MYRANKS_H[[#This Row],[IDFANGRAPHS]],STEAMER_H[],COLUMN(STEAMER_H[SB]),FALSE),0)</f>
        <v>5</v>
      </c>
      <c r="P92" s="14">
        <f>IFERROR(MYRANKS_H[[#This Row],[H]]/MYRANKS_H[[#This Row],[AB]],0)</f>
        <v>0.25653206650831356</v>
      </c>
      <c r="Q92" s="26">
        <f>MYRANKS_H[[#This Row],[R]]/24.6-VLOOKUP(MYRANKS_H[[#This Row],[POS]],ReplacementLevel_H[],COLUMN(ReplacementLevel_H[R]),FALSE)</f>
        <v>-0.11552845528455302</v>
      </c>
      <c r="R92" s="26">
        <f>MYRANKS_H[[#This Row],[HR]]/10.4-VLOOKUP(MYRANKS_H[[#This Row],[POS]],ReplacementLevel_H[],COLUMN(ReplacementLevel_H[HR]),FALSE)</f>
        <v>-0.17076923076923078</v>
      </c>
      <c r="S92" s="26">
        <f>MYRANKS_H[[#This Row],[RBI]]/24.6-VLOOKUP(MYRANKS_H[[#This Row],[POS]],ReplacementLevel_H[],COLUMN(ReplacementLevel_H[RBI]),FALSE)</f>
        <v>-0.31138211382113834</v>
      </c>
      <c r="T92" s="26">
        <f>MYRANKS_H[[#This Row],[SB]]/9.4-VLOOKUP(MYRANKS_H[[#This Row],[POS]],ReplacementLevel_H[],COLUMN(ReplacementLevel_H[SB]),FALSE)</f>
        <v>-8.8085106382978728E-2</v>
      </c>
      <c r="U92" s="26">
        <f>((MYRANKS_H[[#This Row],[H]]+1768)/(MYRANKS_H[[#This Row],[AB]]+6617)-0.267)/0.0024-VLOOKUP(MYRANKS_H[[#This Row],[POS]],ReplacementLevel_H[],COLUMN(ReplacementLevel_H[AVG]),FALSE)</f>
        <v>-0.34625082883395875</v>
      </c>
      <c r="V92" s="26">
        <f>MYRANKS_H[[#This Row],[RSGP]]+MYRANKS_H[[#This Row],[HRSGP]]+MYRANKS_H[[#This Row],[RBISGP]]+MYRANKS_H[[#This Row],[SBSGP]]+MYRANKS_H[[#This Row],[AVGSGP]]</f>
        <v>-1.0320157350918597</v>
      </c>
    </row>
    <row r="93" spans="1:22" x14ac:dyDescent="0.25">
      <c r="A93" s="7" t="s">
        <v>2536</v>
      </c>
      <c r="B93" s="8" t="str">
        <f>VLOOKUP(MYRANKS_H[[#This Row],[PLAYERID]],PLAYERIDMAP[],COLUMN(PLAYERIDMAP[LASTNAME]),FALSE)</f>
        <v>De Aza</v>
      </c>
      <c r="C93" s="11" t="str">
        <f>VLOOKUP(MYRANKS_H[[#This Row],[PLAYERID]],PLAYERIDMAP[],COLUMN(PLAYERIDMAP[FIRSTNAME]),FALSE)</f>
        <v xml:space="preserve">Alejandro </v>
      </c>
      <c r="D93" s="11" t="str">
        <f>VLOOKUP(MYRANKS_H[[#This Row],[PLAYERID]],PLAYERIDMAP[],COLUMN(PLAYERIDMAP[TEAM]),FALSE)</f>
        <v>CHW</v>
      </c>
      <c r="E93" s="11" t="str">
        <f>VLOOKUP(MYRANKS_H[[#This Row],[PLAYERID]],PLAYERIDMAP[],COLUMN(PLAYERIDMAP[POS]),FALSE)</f>
        <v>OF</v>
      </c>
      <c r="F93" s="11">
        <f>VLOOKUP(MYRANKS_H[[#This Row],[PLAYERID]],PLAYERIDMAP[],COLUMN(PLAYERIDMAP[IDFANGRAPHS]),FALSE)</f>
        <v>3371</v>
      </c>
      <c r="G93" s="12">
        <f>IFERROR(VLOOKUP(MYRANKS_H[[#This Row],[IDFANGRAPHS]],STEAMER_H[],COLUMN(STEAMER_H[PA]),FALSE),0)</f>
        <v>569</v>
      </c>
      <c r="H93" s="12">
        <f>IFERROR(VLOOKUP(MYRANKS_H[[#This Row],[IDFANGRAPHS]],STEAMER_H[],COLUMN(STEAMER_H[AB]),FALSE),0)</f>
        <v>511</v>
      </c>
      <c r="I93" s="12">
        <f>IFERROR(VLOOKUP(MYRANKS_H[[#This Row],[IDFANGRAPHS]],STEAMER_H[],COLUMN(STEAMER_H[H]),FALSE),0)</f>
        <v>131</v>
      </c>
      <c r="J93" s="12">
        <f>IFERROR(VLOOKUP(MYRANKS_H[[#This Row],[IDFANGRAPHS]],STEAMER_H[],COLUMN(STEAMER_H[HR]),FALSE),0)</f>
        <v>12</v>
      </c>
      <c r="K93" s="12">
        <f>IFERROR(VLOOKUP(MYRANKS_H[[#This Row],[IDFANGRAPHS]],STEAMER_H[],COLUMN(STEAMER_H[R]),FALSE),0)</f>
        <v>70</v>
      </c>
      <c r="L93" s="12">
        <f>IFERROR(VLOOKUP(MYRANKS_H[[#This Row],[IDFANGRAPHS]],STEAMER_H[],COLUMN(STEAMER_H[RBI]),FALSE),0)</f>
        <v>50</v>
      </c>
      <c r="M93" s="12">
        <f>IFERROR(VLOOKUP(MYRANKS_H[[#This Row],[IDFANGRAPHS]],STEAMER_H[],COLUMN(STEAMER_H[BB]),FALSE),0)</f>
        <v>44</v>
      </c>
      <c r="N93" s="12">
        <f>IFERROR(VLOOKUP(MYRANKS_H[[#This Row],[IDFANGRAPHS]],STEAMER_H[],COLUMN(STEAMER_H[SO]),FALSE),0)</f>
        <v>115</v>
      </c>
      <c r="O93" s="12">
        <f>IFERROR(VLOOKUP(MYRANKS_H[[#This Row],[IDFANGRAPHS]],STEAMER_H[],COLUMN(STEAMER_H[SB]),FALSE),0)</f>
        <v>18</v>
      </c>
      <c r="P93" s="14">
        <f>IFERROR(MYRANKS_H[[#This Row],[H]]/MYRANKS_H[[#This Row],[AB]],0)</f>
        <v>0.25636007827788648</v>
      </c>
      <c r="Q93" s="26">
        <f>MYRANKS_H[[#This Row],[R]]/24.6-VLOOKUP(MYRANKS_H[[#This Row],[POS]],ReplacementLevel_H[],COLUMN(ReplacementLevel_H[R]),FALSE)</f>
        <v>0.47552845528455245</v>
      </c>
      <c r="R93" s="26">
        <f>MYRANKS_H[[#This Row],[HR]]/10.4-VLOOKUP(MYRANKS_H[[#This Row],[POS]],ReplacementLevel_H[],COLUMN(ReplacementLevel_H[HR]),FALSE)</f>
        <v>5.3846153846153655E-2</v>
      </c>
      <c r="S93" s="26">
        <f>MYRANKS_H[[#This Row],[RBI]]/24.6-VLOOKUP(MYRANKS_H[[#This Row],[POS]],ReplacementLevel_H[],COLUMN(ReplacementLevel_H[RBI]),FALSE)</f>
        <v>-7.4796747967482702E-3</v>
      </c>
      <c r="T93" s="26">
        <f>MYRANKS_H[[#This Row],[SB]]/9.4-VLOOKUP(MYRANKS_H[[#This Row],[POS]],ReplacementLevel_H[],COLUMN(ReplacementLevel_H[SB]),FALSE)</f>
        <v>0.57489361702127639</v>
      </c>
      <c r="U93" s="26">
        <f>((MYRANKS_H[[#This Row],[H]]+1768)/(MYRANKS_H[[#This Row],[AB]]+6617)-0.267)/0.0024-VLOOKUP(MYRANKS_H[[#This Row],[POS]],ReplacementLevel_H[],COLUMN(ReplacementLevel_H[AVG]),FALSE)</f>
        <v>-0.16410774410774109</v>
      </c>
      <c r="V93" s="26">
        <f>MYRANKS_H[[#This Row],[RSGP]]+MYRANKS_H[[#This Row],[HRSGP]]+MYRANKS_H[[#This Row],[RBISGP]]+MYRANKS_H[[#This Row],[SBSGP]]+MYRANKS_H[[#This Row],[AVGSGP]]</f>
        <v>0.93268080724749314</v>
      </c>
    </row>
    <row r="94" spans="1:22" x14ac:dyDescent="0.25">
      <c r="A94" s="8" t="s">
        <v>5266</v>
      </c>
      <c r="B94" s="15" t="str">
        <f>VLOOKUP(MYRANKS_H[[#This Row],[PLAYERID]],PLAYERIDMAP[],COLUMN(PLAYERIDMAP[LASTNAME]),FALSE)</f>
        <v>Trumbo</v>
      </c>
      <c r="C94" s="12" t="str">
        <f>VLOOKUP(MYRANKS_H[[#This Row],[PLAYERID]],PLAYERIDMAP[],COLUMN(PLAYERIDMAP[FIRSTNAME]),FALSE)</f>
        <v xml:space="preserve">Mark </v>
      </c>
      <c r="D94" s="12" t="str">
        <f>VLOOKUP(MYRANKS_H[[#This Row],[PLAYERID]],PLAYERIDMAP[],COLUMN(PLAYERIDMAP[TEAM]),FALSE)</f>
        <v>LAA</v>
      </c>
      <c r="E94" s="12" t="str">
        <f>VLOOKUP(MYRANKS_H[[#This Row],[PLAYERID]],PLAYERIDMAP[],COLUMN(PLAYERIDMAP[POS]),FALSE)</f>
        <v>3B</v>
      </c>
      <c r="F94" s="12">
        <f>VLOOKUP(MYRANKS_H[[#This Row],[PLAYERID]],PLAYERIDMAP[],COLUMN(PLAYERIDMAP[IDFANGRAPHS]),FALSE)</f>
        <v>6876</v>
      </c>
      <c r="G94" s="12">
        <f>IFERROR(VLOOKUP(MYRANKS_H[[#This Row],[IDFANGRAPHS]],STEAMER_H[],COLUMN(STEAMER_H[PA]),FALSE),0)</f>
        <v>236</v>
      </c>
      <c r="H94" s="12">
        <f>IFERROR(VLOOKUP(MYRANKS_H[[#This Row],[IDFANGRAPHS]],STEAMER_H[],COLUMN(STEAMER_H[AB]),FALSE),0)</f>
        <v>215</v>
      </c>
      <c r="I94" s="12">
        <f>IFERROR(VLOOKUP(MYRANKS_H[[#This Row],[IDFANGRAPHS]],STEAMER_H[],COLUMN(STEAMER_H[H]),FALSE),0)</f>
        <v>54</v>
      </c>
      <c r="J94" s="12">
        <f>IFERROR(VLOOKUP(MYRANKS_H[[#This Row],[IDFANGRAPHS]],STEAMER_H[],COLUMN(STEAMER_H[HR]),FALSE),0)</f>
        <v>12</v>
      </c>
      <c r="K94" s="12">
        <f>IFERROR(VLOOKUP(MYRANKS_H[[#This Row],[IDFANGRAPHS]],STEAMER_H[],COLUMN(STEAMER_H[R]),FALSE),0)</f>
        <v>29</v>
      </c>
      <c r="L94" s="12">
        <f>IFERROR(VLOOKUP(MYRANKS_H[[#This Row],[IDFANGRAPHS]],STEAMER_H[],COLUMN(STEAMER_H[RBI]),FALSE),0)</f>
        <v>35</v>
      </c>
      <c r="M94" s="12">
        <f>IFERROR(VLOOKUP(MYRANKS_H[[#This Row],[IDFANGRAPHS]],STEAMER_H[],COLUMN(STEAMER_H[BB]),FALSE),0)</f>
        <v>17</v>
      </c>
      <c r="N94" s="12">
        <f>IFERROR(VLOOKUP(MYRANKS_H[[#This Row],[IDFANGRAPHS]],STEAMER_H[],COLUMN(STEAMER_H[SO]),FALSE),0)</f>
        <v>59</v>
      </c>
      <c r="O94" s="12">
        <f>IFERROR(VLOOKUP(MYRANKS_H[[#This Row],[IDFANGRAPHS]],STEAMER_H[],COLUMN(STEAMER_H[SB]),FALSE),0)</f>
        <v>2</v>
      </c>
      <c r="P94" s="14">
        <f>IFERROR(MYRANKS_H[[#This Row],[H]]/MYRANKS_H[[#This Row],[AB]],0)</f>
        <v>0.25116279069767444</v>
      </c>
      <c r="Q94" s="26">
        <f>MYRANKS_H[[#This Row],[R]]/24.6-VLOOKUP(MYRANKS_H[[#This Row],[POS]],ReplacementLevel_H[],COLUMN(ReplacementLevel_H[R]),FALSE)</f>
        <v>-1.0111382113821139</v>
      </c>
      <c r="R94" s="26">
        <f>MYRANKS_H[[#This Row],[HR]]/10.4-VLOOKUP(MYRANKS_H[[#This Row],[POS]],ReplacementLevel_H[],COLUMN(ReplacementLevel_H[HR]),FALSE)</f>
        <v>-0.40615384615384631</v>
      </c>
      <c r="S94" s="26">
        <f>MYRANKS_H[[#This Row],[RBI]]/24.6-VLOOKUP(MYRANKS_H[[#This Row],[POS]],ReplacementLevel_H[],COLUMN(ReplacementLevel_H[RBI]),FALSE)</f>
        <v>-0.92723577235772381</v>
      </c>
      <c r="T94" s="26">
        <f>MYRANKS_H[[#This Row],[SB]]/9.4-VLOOKUP(MYRANKS_H[[#This Row],[POS]],ReplacementLevel_H[],COLUMN(ReplacementLevel_H[SB]),FALSE)</f>
        <v>-0.2372340425531915</v>
      </c>
      <c r="U94" s="26">
        <f>((MYRANKS_H[[#This Row],[H]]+1768)/(MYRANKS_H[[#This Row],[AB]]+6617)-0.267)/0.0024-VLOOKUP(MYRANKS_H[[#This Row],[POS]],ReplacementLevel_H[],COLUMN(ReplacementLevel_H[AVG]),FALSE)</f>
        <v>5.9242779078834518E-2</v>
      </c>
      <c r="V94" s="26">
        <f>MYRANKS_H[[#This Row],[RSGP]]+MYRANKS_H[[#This Row],[HRSGP]]+MYRANKS_H[[#This Row],[RBISGP]]+MYRANKS_H[[#This Row],[SBSGP]]+MYRANKS_H[[#This Row],[AVGSGP]]</f>
        <v>-2.5225190933680408</v>
      </c>
    </row>
    <row r="95" spans="1:22" ht="15" customHeight="1" x14ac:dyDescent="0.25">
      <c r="A95" s="8" t="s">
        <v>5006</v>
      </c>
      <c r="B95" s="15" t="str">
        <f>VLOOKUP(MYRANKS_H[[#This Row],[PLAYERID]],PLAYERIDMAP[],COLUMN(PLAYERIDMAP[LASTNAME]),FALSE)</f>
        <v>Seager</v>
      </c>
      <c r="C95" s="12" t="str">
        <f>VLOOKUP(MYRANKS_H[[#This Row],[PLAYERID]],PLAYERIDMAP[],COLUMN(PLAYERIDMAP[FIRSTNAME]),FALSE)</f>
        <v xml:space="preserve">Kyle </v>
      </c>
      <c r="D95" s="12" t="str">
        <f>VLOOKUP(MYRANKS_H[[#This Row],[PLAYERID]],PLAYERIDMAP[],COLUMN(PLAYERIDMAP[TEAM]),FALSE)</f>
        <v>SEA</v>
      </c>
      <c r="E95" s="12" t="str">
        <f>VLOOKUP(MYRANKS_H[[#This Row],[PLAYERID]],PLAYERIDMAP[],COLUMN(PLAYERIDMAP[POS]),FALSE)</f>
        <v>3B</v>
      </c>
      <c r="F95" s="12">
        <f>VLOOKUP(MYRANKS_H[[#This Row],[PLAYERID]],PLAYERIDMAP[],COLUMN(PLAYERIDMAP[IDFANGRAPHS]),FALSE)</f>
        <v>9785</v>
      </c>
      <c r="G95" s="12">
        <f>IFERROR(VLOOKUP(MYRANKS_H[[#This Row],[IDFANGRAPHS]],STEAMER_H[],COLUMN(STEAMER_H[PA]),FALSE),0)</f>
        <v>547</v>
      </c>
      <c r="H95" s="12">
        <f>IFERROR(VLOOKUP(MYRANKS_H[[#This Row],[IDFANGRAPHS]],STEAMER_H[],COLUMN(STEAMER_H[AB]),FALSE),0)</f>
        <v>489</v>
      </c>
      <c r="I95" s="12">
        <f>IFERROR(VLOOKUP(MYRANKS_H[[#This Row],[IDFANGRAPHS]],STEAMER_H[],COLUMN(STEAMER_H[H]),FALSE),0)</f>
        <v>130</v>
      </c>
      <c r="J95" s="12">
        <f>IFERROR(VLOOKUP(MYRANKS_H[[#This Row],[IDFANGRAPHS]],STEAMER_H[],COLUMN(STEAMER_H[HR]),FALSE),0)</f>
        <v>15</v>
      </c>
      <c r="K95" s="12">
        <f>IFERROR(VLOOKUP(MYRANKS_H[[#This Row],[IDFANGRAPHS]],STEAMER_H[],COLUMN(STEAMER_H[R]),FALSE),0)</f>
        <v>64</v>
      </c>
      <c r="L95" s="12">
        <f>IFERROR(VLOOKUP(MYRANKS_H[[#This Row],[IDFANGRAPHS]],STEAMER_H[],COLUMN(STEAMER_H[RBI]),FALSE),0)</f>
        <v>65</v>
      </c>
      <c r="M95" s="12">
        <f>IFERROR(VLOOKUP(MYRANKS_H[[#This Row],[IDFANGRAPHS]],STEAMER_H[],COLUMN(STEAMER_H[BB]),FALSE),0)</f>
        <v>48</v>
      </c>
      <c r="N95" s="12">
        <f>IFERROR(VLOOKUP(MYRANKS_H[[#This Row],[IDFANGRAPHS]],STEAMER_H[],COLUMN(STEAMER_H[SO]),FALSE),0)</f>
        <v>95</v>
      </c>
      <c r="O95" s="12">
        <f>IFERROR(VLOOKUP(MYRANKS_H[[#This Row],[IDFANGRAPHS]],STEAMER_H[],COLUMN(STEAMER_H[SB]),FALSE),0)</f>
        <v>7</v>
      </c>
      <c r="P95" s="14">
        <f>IFERROR(MYRANKS_H[[#This Row],[H]]/MYRANKS_H[[#This Row],[AB]],0)</f>
        <v>0.2658486707566462</v>
      </c>
      <c r="Q95" s="26">
        <f>MYRANKS_H[[#This Row],[R]]/24.6-VLOOKUP(MYRANKS_H[[#This Row],[POS]],ReplacementLevel_H[],COLUMN(ReplacementLevel_H[R]),FALSE)</f>
        <v>0.4116260162601626</v>
      </c>
      <c r="R95" s="26">
        <f>MYRANKS_H[[#This Row],[HR]]/10.4-VLOOKUP(MYRANKS_H[[#This Row],[POS]],ReplacementLevel_H[],COLUMN(ReplacementLevel_H[HR]),FALSE)</f>
        <v>-0.11769230769230776</v>
      </c>
      <c r="S95" s="26">
        <f>MYRANKS_H[[#This Row],[RBI]]/24.6-VLOOKUP(MYRANKS_H[[#This Row],[POS]],ReplacementLevel_H[],COLUMN(ReplacementLevel_H[RBI]),FALSE)</f>
        <v>0.29227642276422738</v>
      </c>
      <c r="T95" s="26">
        <f>MYRANKS_H[[#This Row],[SB]]/9.4-VLOOKUP(MYRANKS_H[[#This Row],[POS]],ReplacementLevel_H[],COLUMN(ReplacementLevel_H[SB]),FALSE)</f>
        <v>0.29468085106382974</v>
      </c>
      <c r="U95" s="26">
        <f>((MYRANKS_H[[#This Row],[H]]+1768)/(MYRANKS_H[[#This Row],[AB]]+6617)-0.267)/0.0024-VLOOKUP(MYRANKS_H[[#This Row],[POS]],ReplacementLevel_H[],COLUMN(ReplacementLevel_H[AVG]),FALSE)</f>
        <v>0.23092785439534694</v>
      </c>
      <c r="V95" s="26">
        <f>MYRANKS_H[[#This Row],[RSGP]]+MYRANKS_H[[#This Row],[HRSGP]]+MYRANKS_H[[#This Row],[RBISGP]]+MYRANKS_H[[#This Row],[SBSGP]]+MYRANKS_H[[#This Row],[AVGSGP]]</f>
        <v>1.1118188367912589</v>
      </c>
    </row>
    <row r="96" spans="1:22" x14ac:dyDescent="0.25">
      <c r="A96" s="7" t="s">
        <v>4006</v>
      </c>
      <c r="B96" s="8" t="str">
        <f>VLOOKUP(MYRANKS_H[[#This Row],[PLAYERID]],PLAYERIDMAP[],COLUMN(PLAYERIDMAP[LASTNAME]),FALSE)</f>
        <v>McCann</v>
      </c>
      <c r="C96" s="11" t="str">
        <f>VLOOKUP(MYRANKS_H[[#This Row],[PLAYERID]],PLAYERIDMAP[],COLUMN(PLAYERIDMAP[FIRSTNAME]),FALSE)</f>
        <v xml:space="preserve">Brian </v>
      </c>
      <c r="D96" s="11" t="str">
        <f>VLOOKUP(MYRANKS_H[[#This Row],[PLAYERID]],PLAYERIDMAP[],COLUMN(PLAYERIDMAP[TEAM]),FALSE)</f>
        <v>ATL</v>
      </c>
      <c r="E96" s="11" t="str">
        <f>VLOOKUP(MYRANKS_H[[#This Row],[PLAYERID]],PLAYERIDMAP[],COLUMN(PLAYERIDMAP[POS]),FALSE)</f>
        <v>C</v>
      </c>
      <c r="F96" s="11">
        <f>VLOOKUP(MYRANKS_H[[#This Row],[PLAYERID]],PLAYERIDMAP[],COLUMN(PLAYERIDMAP[IDFANGRAPHS]),FALSE)</f>
        <v>4810</v>
      </c>
      <c r="G96" s="12">
        <f>IFERROR(VLOOKUP(MYRANKS_H[[#This Row],[IDFANGRAPHS]],STEAMER_H[],COLUMN(STEAMER_H[PA]),FALSE),0)</f>
        <v>439</v>
      </c>
      <c r="H96" s="12">
        <f>IFERROR(VLOOKUP(MYRANKS_H[[#This Row],[IDFANGRAPHS]],STEAMER_H[],COLUMN(STEAMER_H[AB]),FALSE),0)</f>
        <v>389</v>
      </c>
      <c r="I96" s="12">
        <f>IFERROR(VLOOKUP(MYRANKS_H[[#This Row],[IDFANGRAPHS]],STEAMER_H[],COLUMN(STEAMER_H[H]),FALSE),0)</f>
        <v>101</v>
      </c>
      <c r="J96" s="12">
        <f>IFERROR(VLOOKUP(MYRANKS_H[[#This Row],[IDFANGRAPHS]],STEAMER_H[],COLUMN(STEAMER_H[HR]),FALSE),0)</f>
        <v>20</v>
      </c>
      <c r="K96" s="12">
        <f>IFERROR(VLOOKUP(MYRANKS_H[[#This Row],[IDFANGRAPHS]],STEAMER_H[],COLUMN(STEAMER_H[R]),FALSE),0)</f>
        <v>55</v>
      </c>
      <c r="L96" s="12">
        <f>IFERROR(VLOOKUP(MYRANKS_H[[#This Row],[IDFANGRAPHS]],STEAMER_H[],COLUMN(STEAMER_H[RBI]),FALSE),0)</f>
        <v>61</v>
      </c>
      <c r="M96" s="12">
        <f>IFERROR(VLOOKUP(MYRANKS_H[[#This Row],[IDFANGRAPHS]],STEAMER_H[],COLUMN(STEAMER_H[BB]),FALSE),0)</f>
        <v>43</v>
      </c>
      <c r="N96" s="12">
        <f>IFERROR(VLOOKUP(MYRANKS_H[[#This Row],[IDFANGRAPHS]],STEAMER_H[],COLUMN(STEAMER_H[SO]),FALSE),0)</f>
        <v>66</v>
      </c>
      <c r="O96" s="12">
        <f>IFERROR(VLOOKUP(MYRANKS_H[[#This Row],[IDFANGRAPHS]],STEAMER_H[],COLUMN(STEAMER_H[SB]),FALSE),0)</f>
        <v>2</v>
      </c>
      <c r="P96" s="14">
        <f>IFERROR(MYRANKS_H[[#This Row],[H]]/MYRANKS_H[[#This Row],[AB]],0)</f>
        <v>0.25964010282776351</v>
      </c>
      <c r="Q96" s="26">
        <f>MYRANKS_H[[#This Row],[R]]/24.6-VLOOKUP(MYRANKS_H[[#This Row],[POS]],ReplacementLevel_H[],COLUMN(ReplacementLevel_H[R]),FALSE)</f>
        <v>0.84577235772357739</v>
      </c>
      <c r="R96" s="26">
        <f>MYRANKS_H[[#This Row],[HR]]/10.4-VLOOKUP(MYRANKS_H[[#This Row],[POS]],ReplacementLevel_H[],COLUMN(ReplacementLevel_H[HR]),FALSE)</f>
        <v>1.0530769230769228</v>
      </c>
      <c r="S96" s="26">
        <f>MYRANKS_H[[#This Row],[RBI]]/24.6-VLOOKUP(MYRANKS_H[[#This Row],[POS]],ReplacementLevel_H[],COLUMN(ReplacementLevel_H[RBI]),FALSE)</f>
        <v>1.0696747967479674</v>
      </c>
      <c r="T96" s="26">
        <f>MYRANKS_H[[#This Row],[SB]]/9.4-VLOOKUP(MYRANKS_H[[#This Row],[POS]],ReplacementLevel_H[],COLUMN(ReplacementLevel_H[SB]),FALSE)</f>
        <v>8.2765957446808508E-2</v>
      </c>
      <c r="U96" s="26">
        <f>((MYRANKS_H[[#This Row],[H]]+1768)/(MYRANKS_H[[#This Row],[AB]]+6617)-0.267)/0.0024-VLOOKUP(MYRANKS_H[[#This Row],[POS]],ReplacementLevel_H[],COLUMN(ReplacementLevel_H[AVG]),FALSE)</f>
        <v>0.25472452183841904</v>
      </c>
      <c r="V96" s="26">
        <f>MYRANKS_H[[#This Row],[RSGP]]+MYRANKS_H[[#This Row],[HRSGP]]+MYRANKS_H[[#This Row],[RBISGP]]+MYRANKS_H[[#This Row],[SBSGP]]+MYRANKS_H[[#This Row],[AVGSGP]]</f>
        <v>3.3060145568336954</v>
      </c>
    </row>
    <row r="97" spans="1:22" ht="15" customHeight="1" x14ac:dyDescent="0.25">
      <c r="A97" s="7" t="s">
        <v>1702</v>
      </c>
      <c r="B97" s="8" t="str">
        <f>VLOOKUP(MYRANKS_H[[#This Row],[PLAYERID]],PLAYERIDMAP[],COLUMN(PLAYERIDMAP[LASTNAME]),FALSE)</f>
        <v>Alvarez</v>
      </c>
      <c r="C97" s="11" t="str">
        <f>VLOOKUP(MYRANKS_H[[#This Row],[PLAYERID]],PLAYERIDMAP[],COLUMN(PLAYERIDMAP[FIRSTNAME]),FALSE)</f>
        <v xml:space="preserve">Pedro </v>
      </c>
      <c r="D97" s="11" t="str">
        <f>VLOOKUP(MYRANKS_H[[#This Row],[PLAYERID]],PLAYERIDMAP[],COLUMN(PLAYERIDMAP[TEAM]),FALSE)</f>
        <v>PIT</v>
      </c>
      <c r="E97" s="11" t="str">
        <f>VLOOKUP(MYRANKS_H[[#This Row],[PLAYERID]],PLAYERIDMAP[],COLUMN(PLAYERIDMAP[POS]),FALSE)</f>
        <v>3B</v>
      </c>
      <c r="F97" s="11">
        <f>VLOOKUP(MYRANKS_H[[#This Row],[PLAYERID]],PLAYERIDMAP[],COLUMN(PLAYERIDMAP[IDFANGRAPHS]),FALSE)</f>
        <v>2495</v>
      </c>
      <c r="G97" s="12">
        <f>IFERROR(VLOOKUP(MYRANKS_H[[#This Row],[IDFANGRAPHS]],STEAMER_H[],COLUMN(STEAMER_H[PA]),FALSE),0)</f>
        <v>476</v>
      </c>
      <c r="H97" s="12">
        <f>IFERROR(VLOOKUP(MYRANKS_H[[#This Row],[IDFANGRAPHS]],STEAMER_H[],COLUMN(STEAMER_H[AB]),FALSE),0)</f>
        <v>423</v>
      </c>
      <c r="I97" s="12">
        <f>IFERROR(VLOOKUP(MYRANKS_H[[#This Row],[IDFANGRAPHS]],STEAMER_H[],COLUMN(STEAMER_H[H]),FALSE),0)</f>
        <v>101</v>
      </c>
      <c r="J97" s="12">
        <f>IFERROR(VLOOKUP(MYRANKS_H[[#This Row],[IDFANGRAPHS]],STEAMER_H[],COLUMN(STEAMER_H[HR]),FALSE),0)</f>
        <v>24</v>
      </c>
      <c r="K97" s="12">
        <f>IFERROR(VLOOKUP(MYRANKS_H[[#This Row],[IDFANGRAPHS]],STEAMER_H[],COLUMN(STEAMER_H[R]),FALSE),0)</f>
        <v>56</v>
      </c>
      <c r="L97" s="12">
        <f>IFERROR(VLOOKUP(MYRANKS_H[[#This Row],[IDFANGRAPHS]],STEAMER_H[],COLUMN(STEAMER_H[RBI]),FALSE),0)</f>
        <v>66</v>
      </c>
      <c r="M97" s="12">
        <f>IFERROR(VLOOKUP(MYRANKS_H[[#This Row],[IDFANGRAPHS]],STEAMER_H[],COLUMN(STEAMER_H[BB]),FALSE),0)</f>
        <v>45</v>
      </c>
      <c r="N97" s="12">
        <f>IFERROR(VLOOKUP(MYRANKS_H[[#This Row],[IDFANGRAPHS]],STEAMER_H[],COLUMN(STEAMER_H[SO]),FALSE),0)</f>
        <v>135</v>
      </c>
      <c r="O97" s="12">
        <f>IFERROR(VLOOKUP(MYRANKS_H[[#This Row],[IDFANGRAPHS]],STEAMER_H[],COLUMN(STEAMER_H[SB]),FALSE),0)</f>
        <v>3</v>
      </c>
      <c r="P97" s="14">
        <f>IFERROR(MYRANKS_H[[#This Row],[H]]/MYRANKS_H[[#This Row],[AB]],0)</f>
        <v>0.23877068557919623</v>
      </c>
      <c r="Q97" s="26">
        <f>MYRANKS_H[[#This Row],[R]]/24.6-VLOOKUP(MYRANKS_H[[#This Row],[POS]],ReplacementLevel_H[],COLUMN(ReplacementLevel_H[R]),FALSE)</f>
        <v>8.6422764227642279E-2</v>
      </c>
      <c r="R97" s="26">
        <f>MYRANKS_H[[#This Row],[HR]]/10.4-VLOOKUP(MYRANKS_H[[#This Row],[POS]],ReplacementLevel_H[],COLUMN(ReplacementLevel_H[HR]),FALSE)</f>
        <v>0.74769230769230743</v>
      </c>
      <c r="S97" s="26">
        <f>MYRANKS_H[[#This Row],[RBI]]/24.6-VLOOKUP(MYRANKS_H[[#This Row],[POS]],ReplacementLevel_H[],COLUMN(ReplacementLevel_H[RBI]),FALSE)</f>
        <v>0.33292682926829231</v>
      </c>
      <c r="T97" s="26">
        <f>MYRANKS_H[[#This Row],[SB]]/9.4-VLOOKUP(MYRANKS_H[[#This Row],[POS]],ReplacementLevel_H[],COLUMN(ReplacementLevel_H[SB]),FALSE)</f>
        <v>-0.13085106382978728</v>
      </c>
      <c r="U97" s="26">
        <f>((MYRANKS_H[[#This Row],[H]]+1768)/(MYRANKS_H[[#This Row],[AB]]+6617)-0.267)/0.0024-VLOOKUP(MYRANKS_H[[#This Row],[POS]],ReplacementLevel_H[],COLUMN(ReplacementLevel_H[AVG]),FALSE)</f>
        <v>-0.44210227272727148</v>
      </c>
      <c r="V97" s="26">
        <f>MYRANKS_H[[#This Row],[RSGP]]+MYRANKS_H[[#This Row],[HRSGP]]+MYRANKS_H[[#This Row],[RBISGP]]+MYRANKS_H[[#This Row],[SBSGP]]+MYRANKS_H[[#This Row],[AVGSGP]]</f>
        <v>0.59408856463118331</v>
      </c>
    </row>
    <row r="98" spans="1:22" x14ac:dyDescent="0.25">
      <c r="A98" s="8" t="s">
        <v>4473</v>
      </c>
      <c r="B98" s="15" t="str">
        <f>VLOOKUP(MYRANKS_H[[#This Row],[PLAYERID]],PLAYERIDMAP[],COLUMN(PLAYERIDMAP[LASTNAME]),FALSE)</f>
        <v>Pence</v>
      </c>
      <c r="C98" s="12" t="str">
        <f>VLOOKUP(MYRANKS_H[[#This Row],[PLAYERID]],PLAYERIDMAP[],COLUMN(PLAYERIDMAP[FIRSTNAME]),FALSE)</f>
        <v xml:space="preserve">Hunter </v>
      </c>
      <c r="D98" s="12" t="str">
        <f>VLOOKUP(MYRANKS_H[[#This Row],[PLAYERID]],PLAYERIDMAP[],COLUMN(PLAYERIDMAP[TEAM]),FALSE)</f>
        <v>SF</v>
      </c>
      <c r="E98" s="12" t="str">
        <f>VLOOKUP(MYRANKS_H[[#This Row],[PLAYERID]],PLAYERIDMAP[],COLUMN(PLAYERIDMAP[POS]),FALSE)</f>
        <v>OF</v>
      </c>
      <c r="F98" s="12">
        <f>VLOOKUP(MYRANKS_H[[#This Row],[PLAYERID]],PLAYERIDMAP[],COLUMN(PLAYERIDMAP[IDFANGRAPHS]),FALSE)</f>
        <v>8252</v>
      </c>
      <c r="G98" s="12">
        <f>IFERROR(VLOOKUP(MYRANKS_H[[#This Row],[IDFANGRAPHS]],STEAMER_H[],COLUMN(STEAMER_H[PA]),FALSE),0)</f>
        <v>543</v>
      </c>
      <c r="H98" s="12">
        <f>IFERROR(VLOOKUP(MYRANKS_H[[#This Row],[IDFANGRAPHS]],STEAMER_H[],COLUMN(STEAMER_H[AB]),FALSE),0)</f>
        <v>490</v>
      </c>
      <c r="I98" s="12">
        <f>IFERROR(VLOOKUP(MYRANKS_H[[#This Row],[IDFANGRAPHS]],STEAMER_H[],COLUMN(STEAMER_H[H]),FALSE),0)</f>
        <v>131</v>
      </c>
      <c r="J98" s="12">
        <f>IFERROR(VLOOKUP(MYRANKS_H[[#This Row],[IDFANGRAPHS]],STEAMER_H[],COLUMN(STEAMER_H[HR]),FALSE),0)</f>
        <v>17</v>
      </c>
      <c r="K98" s="12">
        <f>IFERROR(VLOOKUP(MYRANKS_H[[#This Row],[IDFANGRAPHS]],STEAMER_H[],COLUMN(STEAMER_H[R]),FALSE),0)</f>
        <v>62</v>
      </c>
      <c r="L98" s="12">
        <f>IFERROR(VLOOKUP(MYRANKS_H[[#This Row],[IDFANGRAPHS]],STEAMER_H[],COLUMN(STEAMER_H[RBI]),FALSE),0)</f>
        <v>68</v>
      </c>
      <c r="M98" s="12">
        <f>IFERROR(VLOOKUP(MYRANKS_H[[#This Row],[IDFANGRAPHS]],STEAMER_H[],COLUMN(STEAMER_H[BB]),FALSE),0)</f>
        <v>44</v>
      </c>
      <c r="N98" s="12">
        <f>IFERROR(VLOOKUP(MYRANKS_H[[#This Row],[IDFANGRAPHS]],STEAMER_H[],COLUMN(STEAMER_H[SO]),FALSE),0)</f>
        <v>97</v>
      </c>
      <c r="O98" s="12">
        <f>IFERROR(VLOOKUP(MYRANKS_H[[#This Row],[IDFANGRAPHS]],STEAMER_H[],COLUMN(STEAMER_H[SB]),FALSE),0)</f>
        <v>10</v>
      </c>
      <c r="P98" s="14">
        <f>IFERROR(MYRANKS_H[[#This Row],[H]]/MYRANKS_H[[#This Row],[AB]],0)</f>
        <v>0.26734693877551019</v>
      </c>
      <c r="Q98" s="26">
        <f>MYRANKS_H[[#This Row],[R]]/24.6-VLOOKUP(MYRANKS_H[[#This Row],[POS]],ReplacementLevel_H[],COLUMN(ReplacementLevel_H[R]),FALSE)</f>
        <v>0.15032520325203214</v>
      </c>
      <c r="R98" s="26">
        <f>MYRANKS_H[[#This Row],[HR]]/10.4-VLOOKUP(MYRANKS_H[[#This Row],[POS]],ReplacementLevel_H[],COLUMN(ReplacementLevel_H[HR]),FALSE)</f>
        <v>0.53461538461538449</v>
      </c>
      <c r="S98" s="26">
        <f>MYRANKS_H[[#This Row],[RBI]]/24.6-VLOOKUP(MYRANKS_H[[#This Row],[POS]],ReplacementLevel_H[],COLUMN(ReplacementLevel_H[RBI]),FALSE)</f>
        <v>0.72422764227642267</v>
      </c>
      <c r="T98" s="26">
        <f>MYRANKS_H[[#This Row],[SB]]/9.4-VLOOKUP(MYRANKS_H[[#This Row],[POS]],ReplacementLevel_H[],COLUMN(ReplacementLevel_H[SB]),FALSE)</f>
        <v>-0.27617021276595755</v>
      </c>
      <c r="U98" s="26">
        <f>((MYRANKS_H[[#This Row],[H]]+1768)/(MYRANKS_H[[#This Row],[AB]]+6617)-0.267)/0.0024-VLOOKUP(MYRANKS_H[[#This Row],[POS]],ReplacementLevel_H[],COLUMN(ReplacementLevel_H[AVG]),FALSE)</f>
        <v>0.16389615871675267</v>
      </c>
      <c r="V98" s="26">
        <f>MYRANKS_H[[#This Row],[RSGP]]+MYRANKS_H[[#This Row],[HRSGP]]+MYRANKS_H[[#This Row],[RBISGP]]+MYRANKS_H[[#This Row],[SBSGP]]+MYRANKS_H[[#This Row],[AVGSGP]]</f>
        <v>1.2968941760946344</v>
      </c>
    </row>
    <row r="99" spans="1:22" x14ac:dyDescent="0.25">
      <c r="A99" s="7" t="s">
        <v>4204</v>
      </c>
      <c r="B99" s="8" t="str">
        <f>VLOOKUP(MYRANKS_H[[#This Row],[PLAYERID]],PLAYERIDMAP[],COLUMN(PLAYERIDMAP[LASTNAME]),FALSE)</f>
        <v>Moustakas</v>
      </c>
      <c r="C99" s="11" t="str">
        <f>VLOOKUP(MYRANKS_H[[#This Row],[PLAYERID]],PLAYERIDMAP[],COLUMN(PLAYERIDMAP[FIRSTNAME]),FALSE)</f>
        <v xml:space="preserve">Mike </v>
      </c>
      <c r="D99" s="11" t="str">
        <f>VLOOKUP(MYRANKS_H[[#This Row],[PLAYERID]],PLAYERIDMAP[],COLUMN(PLAYERIDMAP[TEAM]),FALSE)</f>
        <v>KC</v>
      </c>
      <c r="E99" s="11" t="str">
        <f>VLOOKUP(MYRANKS_H[[#This Row],[PLAYERID]],PLAYERIDMAP[],COLUMN(PLAYERIDMAP[POS]),FALSE)</f>
        <v>3B</v>
      </c>
      <c r="F99" s="11">
        <f>VLOOKUP(MYRANKS_H[[#This Row],[PLAYERID]],PLAYERIDMAP[],COLUMN(PLAYERIDMAP[IDFANGRAPHS]),FALSE)</f>
        <v>4892</v>
      </c>
      <c r="G99" s="12">
        <f>IFERROR(VLOOKUP(MYRANKS_H[[#This Row],[IDFANGRAPHS]],STEAMER_H[],COLUMN(STEAMER_H[PA]),FALSE),0)</f>
        <v>404</v>
      </c>
      <c r="H99" s="12">
        <f>IFERROR(VLOOKUP(MYRANKS_H[[#This Row],[IDFANGRAPHS]],STEAMER_H[],COLUMN(STEAMER_H[AB]),FALSE),0)</f>
        <v>369</v>
      </c>
      <c r="I99" s="12">
        <f>IFERROR(VLOOKUP(MYRANKS_H[[#This Row],[IDFANGRAPHS]],STEAMER_H[],COLUMN(STEAMER_H[H]),FALSE),0)</f>
        <v>93</v>
      </c>
      <c r="J99" s="12">
        <f>IFERROR(VLOOKUP(MYRANKS_H[[#This Row],[IDFANGRAPHS]],STEAMER_H[],COLUMN(STEAMER_H[HR]),FALSE),0)</f>
        <v>13</v>
      </c>
      <c r="K99" s="12">
        <f>IFERROR(VLOOKUP(MYRANKS_H[[#This Row],[IDFANGRAPHS]],STEAMER_H[],COLUMN(STEAMER_H[R]),FALSE),0)</f>
        <v>45</v>
      </c>
      <c r="L99" s="12">
        <f>IFERROR(VLOOKUP(MYRANKS_H[[#This Row],[IDFANGRAPHS]],STEAMER_H[],COLUMN(STEAMER_H[RBI]),FALSE),0)</f>
        <v>49</v>
      </c>
      <c r="M99" s="12">
        <f>IFERROR(VLOOKUP(MYRANKS_H[[#This Row],[IDFANGRAPHS]],STEAMER_H[],COLUMN(STEAMER_H[BB]),FALSE),0)</f>
        <v>27</v>
      </c>
      <c r="N99" s="12">
        <f>IFERROR(VLOOKUP(MYRANKS_H[[#This Row],[IDFANGRAPHS]],STEAMER_H[],COLUMN(STEAMER_H[SO]),FALSE),0)</f>
        <v>66</v>
      </c>
      <c r="O99" s="12">
        <f>IFERROR(VLOOKUP(MYRANKS_H[[#This Row],[IDFANGRAPHS]],STEAMER_H[],COLUMN(STEAMER_H[SB]),FALSE),0)</f>
        <v>3</v>
      </c>
      <c r="P99" s="14">
        <f>IFERROR(MYRANKS_H[[#This Row],[H]]/MYRANKS_H[[#This Row],[AB]],0)</f>
        <v>0.25203252032520324</v>
      </c>
      <c r="Q99" s="26">
        <f>MYRANKS_H[[#This Row],[R]]/24.6-VLOOKUP(MYRANKS_H[[#This Row],[POS]],ReplacementLevel_H[],COLUMN(ReplacementLevel_H[R]),FALSE)</f>
        <v>-0.36073170731707327</v>
      </c>
      <c r="R99" s="26">
        <f>MYRANKS_H[[#This Row],[HR]]/10.4-VLOOKUP(MYRANKS_H[[#This Row],[POS]],ReplacementLevel_H[],COLUMN(ReplacementLevel_H[HR]),FALSE)</f>
        <v>-0.31000000000000005</v>
      </c>
      <c r="S99" s="26">
        <f>MYRANKS_H[[#This Row],[RBI]]/24.6-VLOOKUP(MYRANKS_H[[#This Row],[POS]],ReplacementLevel_H[],COLUMN(ReplacementLevel_H[RBI]),FALSE)</f>
        <v>-0.35813008130081325</v>
      </c>
      <c r="T99" s="26">
        <f>MYRANKS_H[[#This Row],[SB]]/9.4-VLOOKUP(MYRANKS_H[[#This Row],[POS]],ReplacementLevel_H[],COLUMN(ReplacementLevel_H[SB]),FALSE)</f>
        <v>-0.13085106382978728</v>
      </c>
      <c r="U99" s="26">
        <f>((MYRANKS_H[[#This Row],[H]]+1768)/(MYRANKS_H[[#This Row],[AB]]+6617)-0.267)/0.0024-VLOOKUP(MYRANKS_H[[#This Row],[POS]],ReplacementLevel_H[],COLUMN(ReplacementLevel_H[AVG]),FALSE)</f>
        <v>-6.4198873938354051E-2</v>
      </c>
      <c r="V99" s="26">
        <f>MYRANKS_H[[#This Row],[RSGP]]+MYRANKS_H[[#This Row],[HRSGP]]+MYRANKS_H[[#This Row],[RBISGP]]+MYRANKS_H[[#This Row],[SBSGP]]+MYRANKS_H[[#This Row],[AVGSGP]]</f>
        <v>-1.223911726386028</v>
      </c>
    </row>
    <row r="100" spans="1:22" ht="15" customHeight="1" x14ac:dyDescent="0.25">
      <c r="A100" s="8" t="s">
        <v>5167</v>
      </c>
      <c r="B100" s="15" t="str">
        <f>VLOOKUP(MYRANKS_H[[#This Row],[PLAYERID]],PLAYERIDMAP[],COLUMN(PLAYERIDMAP[LASTNAME]),FALSE)</f>
        <v>Swisher</v>
      </c>
      <c r="C100" s="12" t="str">
        <f>VLOOKUP(MYRANKS_H[[#This Row],[PLAYERID]],PLAYERIDMAP[],COLUMN(PLAYERIDMAP[FIRSTNAME]),FALSE)</f>
        <v xml:space="preserve">Nick </v>
      </c>
      <c r="D100" s="12" t="str">
        <f>VLOOKUP(MYRANKS_H[[#This Row],[PLAYERID]],PLAYERIDMAP[],COLUMN(PLAYERIDMAP[TEAM]),FALSE)</f>
        <v>CLE</v>
      </c>
      <c r="E100" s="12" t="str">
        <f>VLOOKUP(MYRANKS_H[[#This Row],[PLAYERID]],PLAYERIDMAP[],COLUMN(PLAYERIDMAP[POS]),FALSE)</f>
        <v>OF</v>
      </c>
      <c r="F100" s="12">
        <f>VLOOKUP(MYRANKS_H[[#This Row],[PLAYERID]],PLAYERIDMAP[],COLUMN(PLAYERIDMAP[IDFANGRAPHS]),FALSE)</f>
        <v>4599</v>
      </c>
      <c r="G100" s="12">
        <f>IFERROR(VLOOKUP(MYRANKS_H[[#This Row],[IDFANGRAPHS]],STEAMER_H[],COLUMN(STEAMER_H[PA]),FALSE),0)</f>
        <v>536</v>
      </c>
      <c r="H100" s="12">
        <f>IFERROR(VLOOKUP(MYRANKS_H[[#This Row],[IDFANGRAPHS]],STEAMER_H[],COLUMN(STEAMER_H[AB]),FALSE),0)</f>
        <v>463</v>
      </c>
      <c r="I100" s="12">
        <f>IFERROR(VLOOKUP(MYRANKS_H[[#This Row],[IDFANGRAPHS]],STEAMER_H[],COLUMN(STEAMER_H[H]),FALSE),0)</f>
        <v>114</v>
      </c>
      <c r="J100" s="12">
        <f>IFERROR(VLOOKUP(MYRANKS_H[[#This Row],[IDFANGRAPHS]],STEAMER_H[],COLUMN(STEAMER_H[HR]),FALSE),0)</f>
        <v>18</v>
      </c>
      <c r="K100" s="12">
        <f>IFERROR(VLOOKUP(MYRANKS_H[[#This Row],[IDFANGRAPHS]],STEAMER_H[],COLUMN(STEAMER_H[R]),FALSE),0)</f>
        <v>65</v>
      </c>
      <c r="L100" s="12">
        <f>IFERROR(VLOOKUP(MYRANKS_H[[#This Row],[IDFANGRAPHS]],STEAMER_H[],COLUMN(STEAMER_H[RBI]),FALSE),0)</f>
        <v>62</v>
      </c>
      <c r="M100" s="12">
        <f>IFERROR(VLOOKUP(MYRANKS_H[[#This Row],[IDFANGRAPHS]],STEAMER_H[],COLUMN(STEAMER_H[BB]),FALSE),0)</f>
        <v>64</v>
      </c>
      <c r="N100" s="12">
        <f>IFERROR(VLOOKUP(MYRANKS_H[[#This Row],[IDFANGRAPHS]],STEAMER_H[],COLUMN(STEAMER_H[SO]),FALSE),0)</f>
        <v>120</v>
      </c>
      <c r="O100" s="12">
        <f>IFERROR(VLOOKUP(MYRANKS_H[[#This Row],[IDFANGRAPHS]],STEAMER_H[],COLUMN(STEAMER_H[SB]),FALSE),0)</f>
        <v>1</v>
      </c>
      <c r="P100" s="14">
        <f>IFERROR(MYRANKS_H[[#This Row],[H]]/MYRANKS_H[[#This Row],[AB]],0)</f>
        <v>0.24622030237580994</v>
      </c>
      <c r="Q100" s="26">
        <f>MYRANKS_H[[#This Row],[R]]/24.6-VLOOKUP(MYRANKS_H[[#This Row],[POS]],ReplacementLevel_H[],COLUMN(ReplacementLevel_H[R]),FALSE)</f>
        <v>0.27227642276422737</v>
      </c>
      <c r="R100" s="26">
        <f>MYRANKS_H[[#This Row],[HR]]/10.4-VLOOKUP(MYRANKS_H[[#This Row],[POS]],ReplacementLevel_H[],COLUMN(ReplacementLevel_H[HR]),FALSE)</f>
        <v>0.63076923076923053</v>
      </c>
      <c r="S100" s="26">
        <f>MYRANKS_H[[#This Row],[RBI]]/24.6-VLOOKUP(MYRANKS_H[[#This Row],[POS]],ReplacementLevel_H[],COLUMN(ReplacementLevel_H[RBI]),FALSE)</f>
        <v>0.48032520325203221</v>
      </c>
      <c r="T100" s="26">
        <f>MYRANKS_H[[#This Row],[SB]]/9.4-VLOOKUP(MYRANKS_H[[#This Row],[POS]],ReplacementLevel_H[],COLUMN(ReplacementLevel_H[SB]),FALSE)</f>
        <v>-1.2336170212765958</v>
      </c>
      <c r="U100" s="26">
        <f>((MYRANKS_H[[#This Row],[H]]+1768)/(MYRANKS_H[[#This Row],[AB]]+6617)-0.267)/0.0024-VLOOKUP(MYRANKS_H[[#This Row],[POS]],ReplacementLevel_H[],COLUMN(ReplacementLevel_H[AVG]),FALSE)</f>
        <v>-0.41199623352165954</v>
      </c>
      <c r="V100" s="26">
        <f>MYRANKS_H[[#This Row],[RSGP]]+MYRANKS_H[[#This Row],[HRSGP]]+MYRANKS_H[[#This Row],[RBISGP]]+MYRANKS_H[[#This Row],[SBSGP]]+MYRANKS_H[[#This Row],[AVGSGP]]</f>
        <v>-0.26224239801276522</v>
      </c>
    </row>
    <row r="101" spans="1:22" x14ac:dyDescent="0.25">
      <c r="A101" s="8" t="s">
        <v>4516</v>
      </c>
      <c r="B101" s="15" t="str">
        <f>VLOOKUP(MYRANKS_H[[#This Row],[PLAYERID]],PLAYERIDMAP[],COLUMN(PLAYERIDMAP[LASTNAME]),FALSE)</f>
        <v>Perez</v>
      </c>
      <c r="C101" s="12" t="str">
        <f>VLOOKUP(MYRANKS_H[[#This Row],[PLAYERID]],PLAYERIDMAP[],COLUMN(PLAYERIDMAP[FIRSTNAME]),FALSE)</f>
        <v xml:space="preserve">Salvador </v>
      </c>
      <c r="D101" s="12" t="str">
        <f>VLOOKUP(MYRANKS_H[[#This Row],[PLAYERID]],PLAYERIDMAP[],COLUMN(PLAYERIDMAP[TEAM]),FALSE)</f>
        <v>KC</v>
      </c>
      <c r="E101" s="12" t="str">
        <f>VLOOKUP(MYRANKS_H[[#This Row],[PLAYERID]],PLAYERIDMAP[],COLUMN(PLAYERIDMAP[POS]),FALSE)</f>
        <v>C</v>
      </c>
      <c r="F101" s="12">
        <f>VLOOKUP(MYRANKS_H[[#This Row],[PLAYERID]],PLAYERIDMAP[],COLUMN(PLAYERIDMAP[IDFANGRAPHS]),FALSE)</f>
        <v>7304</v>
      </c>
      <c r="G101" s="12">
        <f>IFERROR(VLOOKUP(MYRANKS_H[[#This Row],[IDFANGRAPHS]],STEAMER_H[],COLUMN(STEAMER_H[PA]),FALSE),0)</f>
        <v>423</v>
      </c>
      <c r="H101" s="12">
        <f>IFERROR(VLOOKUP(MYRANKS_H[[#This Row],[IDFANGRAPHS]],STEAMER_H[],COLUMN(STEAMER_H[AB]),FALSE),0)</f>
        <v>394</v>
      </c>
      <c r="I101" s="12">
        <f>IFERROR(VLOOKUP(MYRANKS_H[[#This Row],[IDFANGRAPHS]],STEAMER_H[],COLUMN(STEAMER_H[H]),FALSE),0)</f>
        <v>111</v>
      </c>
      <c r="J101" s="12">
        <f>IFERROR(VLOOKUP(MYRANKS_H[[#This Row],[IDFANGRAPHS]],STEAMER_H[],COLUMN(STEAMER_H[HR]),FALSE),0)</f>
        <v>11</v>
      </c>
      <c r="K101" s="12">
        <f>IFERROR(VLOOKUP(MYRANKS_H[[#This Row],[IDFANGRAPHS]],STEAMER_H[],COLUMN(STEAMER_H[R]),FALSE),0)</f>
        <v>47</v>
      </c>
      <c r="L101" s="12">
        <f>IFERROR(VLOOKUP(MYRANKS_H[[#This Row],[IDFANGRAPHS]],STEAMER_H[],COLUMN(STEAMER_H[RBI]),FALSE),0)</f>
        <v>52</v>
      </c>
      <c r="M101" s="12">
        <f>IFERROR(VLOOKUP(MYRANKS_H[[#This Row],[IDFANGRAPHS]],STEAMER_H[],COLUMN(STEAMER_H[BB]),FALSE),0)</f>
        <v>21</v>
      </c>
      <c r="N101" s="12">
        <f>IFERROR(VLOOKUP(MYRANKS_H[[#This Row],[IDFANGRAPHS]],STEAMER_H[],COLUMN(STEAMER_H[SO]),FALSE),0)</f>
        <v>47</v>
      </c>
      <c r="O101" s="12">
        <f>IFERROR(VLOOKUP(MYRANKS_H[[#This Row],[IDFANGRAPHS]],STEAMER_H[],COLUMN(STEAMER_H[SB]),FALSE),0)</f>
        <v>1</v>
      </c>
      <c r="P101" s="14">
        <f>IFERROR(MYRANKS_H[[#This Row],[H]]/MYRANKS_H[[#This Row],[AB]],0)</f>
        <v>0.28172588832487311</v>
      </c>
      <c r="Q101" s="26">
        <f>MYRANKS_H[[#This Row],[R]]/24.6-VLOOKUP(MYRANKS_H[[#This Row],[POS]],ReplacementLevel_H[],COLUMN(ReplacementLevel_H[R]),FALSE)</f>
        <v>0.52056910569105685</v>
      </c>
      <c r="R101" s="26">
        <f>MYRANKS_H[[#This Row],[HR]]/10.4-VLOOKUP(MYRANKS_H[[#This Row],[POS]],ReplacementLevel_H[],COLUMN(ReplacementLevel_H[HR]),FALSE)</f>
        <v>0.18769230769230771</v>
      </c>
      <c r="S101" s="26">
        <f>MYRANKS_H[[#This Row],[RBI]]/24.6-VLOOKUP(MYRANKS_H[[#This Row],[POS]],ReplacementLevel_H[],COLUMN(ReplacementLevel_H[RBI]),FALSE)</f>
        <v>0.70382113821138215</v>
      </c>
      <c r="T101" s="26">
        <f>MYRANKS_H[[#This Row],[SB]]/9.4-VLOOKUP(MYRANKS_H[[#This Row],[POS]],ReplacementLevel_H[],COLUMN(ReplacementLevel_H[SB]),FALSE)</f>
        <v>-2.3617021276595748E-2</v>
      </c>
      <c r="U101" s="26">
        <f>((MYRANKS_H[[#This Row],[H]]+1768)/(MYRANKS_H[[#This Row],[AB]]+6617)-0.267)/0.0024-VLOOKUP(MYRANKS_H[[#This Row],[POS]],ReplacementLevel_H[],COLUMN(ReplacementLevel_H[AVG]),FALSE)</f>
        <v>0.76975704844767856</v>
      </c>
      <c r="V101" s="26">
        <f>MYRANKS_H[[#This Row],[RSGP]]+MYRANKS_H[[#This Row],[HRSGP]]+MYRANKS_H[[#This Row],[RBISGP]]+MYRANKS_H[[#This Row],[SBSGP]]+MYRANKS_H[[#This Row],[AVGSGP]]</f>
        <v>2.1582225787658293</v>
      </c>
    </row>
    <row r="102" spans="1:22" ht="15" customHeight="1" x14ac:dyDescent="0.25">
      <c r="A102" s="7" t="s">
        <v>3690</v>
      </c>
      <c r="B102" s="8" t="str">
        <f>VLOOKUP(MYRANKS_H[[#This Row],[PLAYERID]],PLAYERIDMAP[],COLUMN(PLAYERIDMAP[LASTNAME]),FALSE)</f>
        <v>LaRoche</v>
      </c>
      <c r="C102" s="11" t="str">
        <f>VLOOKUP(MYRANKS_H[[#This Row],[PLAYERID]],PLAYERIDMAP[],COLUMN(PLAYERIDMAP[FIRSTNAME]),FALSE)</f>
        <v xml:space="preserve">Adam </v>
      </c>
      <c r="D102" s="11" t="str">
        <f>VLOOKUP(MYRANKS_H[[#This Row],[PLAYERID]],PLAYERIDMAP[],COLUMN(PLAYERIDMAP[TEAM]),FALSE)</f>
        <v>WAS</v>
      </c>
      <c r="E102" s="11" t="str">
        <f>VLOOKUP(MYRANKS_H[[#This Row],[PLAYERID]],PLAYERIDMAP[],COLUMN(PLAYERIDMAP[POS]),FALSE)</f>
        <v>1B</v>
      </c>
      <c r="F102" s="11">
        <f>VLOOKUP(MYRANKS_H[[#This Row],[PLAYERID]],PLAYERIDMAP[],COLUMN(PLAYERIDMAP[IDFANGRAPHS]),FALSE)</f>
        <v>1904</v>
      </c>
      <c r="G102" s="12">
        <f>IFERROR(VLOOKUP(MYRANKS_H[[#This Row],[IDFANGRAPHS]],STEAMER_H[],COLUMN(STEAMER_H[PA]),FALSE),0)</f>
        <v>438</v>
      </c>
      <c r="H102" s="12">
        <f>IFERROR(VLOOKUP(MYRANKS_H[[#This Row],[IDFANGRAPHS]],STEAMER_H[],COLUMN(STEAMER_H[AB]),FALSE),0)</f>
        <v>382</v>
      </c>
      <c r="I102" s="12">
        <f>IFERROR(VLOOKUP(MYRANKS_H[[#This Row],[IDFANGRAPHS]],STEAMER_H[],COLUMN(STEAMER_H[H]),FALSE),0)</f>
        <v>98</v>
      </c>
      <c r="J102" s="12">
        <f>IFERROR(VLOOKUP(MYRANKS_H[[#This Row],[IDFANGRAPHS]],STEAMER_H[],COLUMN(STEAMER_H[HR]),FALSE),0)</f>
        <v>17</v>
      </c>
      <c r="K102" s="12">
        <f>IFERROR(VLOOKUP(MYRANKS_H[[#This Row],[IDFANGRAPHS]],STEAMER_H[],COLUMN(STEAMER_H[R]),FALSE),0)</f>
        <v>51</v>
      </c>
      <c r="L102" s="12">
        <f>IFERROR(VLOOKUP(MYRANKS_H[[#This Row],[IDFANGRAPHS]],STEAMER_H[],COLUMN(STEAMER_H[RBI]),FALSE),0)</f>
        <v>57</v>
      </c>
      <c r="M102" s="12">
        <f>IFERROR(VLOOKUP(MYRANKS_H[[#This Row],[IDFANGRAPHS]],STEAMER_H[],COLUMN(STEAMER_H[BB]),FALSE),0)</f>
        <v>50</v>
      </c>
      <c r="N102" s="12">
        <f>IFERROR(VLOOKUP(MYRANKS_H[[#This Row],[IDFANGRAPHS]],STEAMER_H[],COLUMN(STEAMER_H[SO]),FALSE),0)</f>
        <v>96</v>
      </c>
      <c r="O102" s="12">
        <f>IFERROR(VLOOKUP(MYRANKS_H[[#This Row],[IDFANGRAPHS]],STEAMER_H[],COLUMN(STEAMER_H[SB]),FALSE),0)</f>
        <v>2</v>
      </c>
      <c r="P102" s="14">
        <f>IFERROR(MYRANKS_H[[#This Row],[H]]/MYRANKS_H[[#This Row],[AB]],0)</f>
        <v>0.25654450261780104</v>
      </c>
      <c r="Q102" s="26">
        <f>MYRANKS_H[[#This Row],[R]]/24.6-VLOOKUP(MYRANKS_H[[#This Row],[POS]],ReplacementLevel_H[],COLUMN(ReplacementLevel_H[R]),FALSE)</f>
        <v>-0.29682926829268297</v>
      </c>
      <c r="R102" s="26">
        <f>MYRANKS_H[[#This Row],[HR]]/10.4-VLOOKUP(MYRANKS_H[[#This Row],[POS]],ReplacementLevel_H[],COLUMN(ReplacementLevel_H[HR]),FALSE)</f>
        <v>9.4615384615384546E-2</v>
      </c>
      <c r="S102" s="26">
        <f>MYRANKS_H[[#This Row],[RBI]]/24.6-VLOOKUP(MYRANKS_H[[#This Row],[POS]],ReplacementLevel_H[],COLUMN(ReplacementLevel_H[RBI]),FALSE)</f>
        <v>-0.14292682926829281</v>
      </c>
      <c r="T102" s="26">
        <f>MYRANKS_H[[#This Row],[SB]]/9.4-VLOOKUP(MYRANKS_H[[#This Row],[POS]],ReplacementLevel_H[],COLUMN(ReplacementLevel_H[SB]),FALSE)</f>
        <v>-4.7234042553191496E-2</v>
      </c>
      <c r="U102" s="26">
        <f>((MYRANKS_H[[#This Row],[H]]+1768)/(MYRANKS_H[[#This Row],[AB]]+6617)-0.267)/0.0024-VLOOKUP(MYRANKS_H[[#This Row],[POS]],ReplacementLevel_H[],COLUMN(ReplacementLevel_H[AVG]),FALSE)</f>
        <v>7.7298185455062646E-2</v>
      </c>
      <c r="V102" s="26">
        <f>MYRANKS_H[[#This Row],[RSGP]]+MYRANKS_H[[#This Row],[HRSGP]]+MYRANKS_H[[#This Row],[RBISGP]]+MYRANKS_H[[#This Row],[SBSGP]]+MYRANKS_H[[#This Row],[AVGSGP]]</f>
        <v>-0.31507657004372014</v>
      </c>
    </row>
    <row r="103" spans="1:22" x14ac:dyDescent="0.25">
      <c r="A103" s="8" t="s">
        <v>4689</v>
      </c>
      <c r="B103" s="15" t="str">
        <f>VLOOKUP(MYRANKS_H[[#This Row],[PLAYERID]],PLAYERIDMAP[],COLUMN(PLAYERIDMAP[LASTNAME]),FALSE)</f>
        <v>Reddick</v>
      </c>
      <c r="C103" s="12" t="str">
        <f>VLOOKUP(MYRANKS_H[[#This Row],[PLAYERID]],PLAYERIDMAP[],COLUMN(PLAYERIDMAP[FIRSTNAME]),FALSE)</f>
        <v xml:space="preserve">Josh </v>
      </c>
      <c r="D103" s="12" t="str">
        <f>VLOOKUP(MYRANKS_H[[#This Row],[PLAYERID]],PLAYERIDMAP[],COLUMN(PLAYERIDMAP[TEAM]),FALSE)</f>
        <v>OAK</v>
      </c>
      <c r="E103" s="12" t="str">
        <f>VLOOKUP(MYRANKS_H[[#This Row],[PLAYERID]],PLAYERIDMAP[],COLUMN(PLAYERIDMAP[POS]),FALSE)</f>
        <v>OF</v>
      </c>
      <c r="F103" s="12">
        <f>VLOOKUP(MYRANKS_H[[#This Row],[PLAYERID]],PLAYERIDMAP[],COLUMN(PLAYERIDMAP[IDFANGRAPHS]),FALSE)</f>
        <v>3892</v>
      </c>
      <c r="G103" s="12">
        <f>IFERROR(VLOOKUP(MYRANKS_H[[#This Row],[IDFANGRAPHS]],STEAMER_H[],COLUMN(STEAMER_H[PA]),FALSE),0)</f>
        <v>436</v>
      </c>
      <c r="H103" s="12">
        <f>IFERROR(VLOOKUP(MYRANKS_H[[#This Row],[IDFANGRAPHS]],STEAMER_H[],COLUMN(STEAMER_H[AB]),FALSE),0)</f>
        <v>390</v>
      </c>
      <c r="I103" s="12">
        <f>IFERROR(VLOOKUP(MYRANKS_H[[#This Row],[IDFANGRAPHS]],STEAMER_H[],COLUMN(STEAMER_H[H]),FALSE),0)</f>
        <v>90</v>
      </c>
      <c r="J103" s="12">
        <f>IFERROR(VLOOKUP(MYRANKS_H[[#This Row],[IDFANGRAPHS]],STEAMER_H[],COLUMN(STEAMER_H[HR]),FALSE),0)</f>
        <v>15</v>
      </c>
      <c r="K103" s="12">
        <f>IFERROR(VLOOKUP(MYRANKS_H[[#This Row],[IDFANGRAPHS]],STEAMER_H[],COLUMN(STEAMER_H[R]),FALSE),0)</f>
        <v>49</v>
      </c>
      <c r="L103" s="12">
        <f>IFERROR(VLOOKUP(MYRANKS_H[[#This Row],[IDFANGRAPHS]],STEAMER_H[],COLUMN(STEAMER_H[RBI]),FALSE),0)</f>
        <v>52</v>
      </c>
      <c r="M103" s="12">
        <f>IFERROR(VLOOKUP(MYRANKS_H[[#This Row],[IDFANGRAPHS]],STEAMER_H[],COLUMN(STEAMER_H[BB]),FALSE),0)</f>
        <v>39</v>
      </c>
      <c r="N103" s="12">
        <f>IFERROR(VLOOKUP(MYRANKS_H[[#This Row],[IDFANGRAPHS]],STEAMER_H[],COLUMN(STEAMER_H[SO]),FALSE),0)</f>
        <v>91</v>
      </c>
      <c r="O103" s="12">
        <f>IFERROR(VLOOKUP(MYRANKS_H[[#This Row],[IDFANGRAPHS]],STEAMER_H[],COLUMN(STEAMER_H[SB]),FALSE),0)</f>
        <v>5</v>
      </c>
      <c r="P103" s="14">
        <f>IFERROR(MYRANKS_H[[#This Row],[H]]/MYRANKS_H[[#This Row],[AB]],0)</f>
        <v>0.23076923076923078</v>
      </c>
      <c r="Q103" s="26">
        <f>MYRANKS_H[[#This Row],[R]]/24.6-VLOOKUP(MYRANKS_H[[#This Row],[POS]],ReplacementLevel_H[],COLUMN(ReplacementLevel_H[R]),FALSE)</f>
        <v>-0.37813008130081327</v>
      </c>
      <c r="R103" s="26">
        <f>MYRANKS_H[[#This Row],[HR]]/10.4-VLOOKUP(MYRANKS_H[[#This Row],[POS]],ReplacementLevel_H[],COLUMN(ReplacementLevel_H[HR]),FALSE)</f>
        <v>0.3423076923076922</v>
      </c>
      <c r="S103" s="26">
        <f>MYRANKS_H[[#This Row],[RBI]]/24.6-VLOOKUP(MYRANKS_H[[#This Row],[POS]],ReplacementLevel_H[],COLUMN(ReplacementLevel_H[RBI]),FALSE)</f>
        <v>7.3821138211382031E-2</v>
      </c>
      <c r="T103" s="26">
        <f>MYRANKS_H[[#This Row],[SB]]/9.4-VLOOKUP(MYRANKS_H[[#This Row],[POS]],ReplacementLevel_H[],COLUMN(ReplacementLevel_H[SB]),FALSE)</f>
        <v>-0.80808510638297881</v>
      </c>
      <c r="U103" s="26">
        <f>((MYRANKS_H[[#This Row],[H]]+1768)/(MYRANKS_H[[#This Row],[AB]]+6617)-0.267)/0.0024-VLOOKUP(MYRANKS_H[[#This Row],[POS]],ReplacementLevel_H[],COLUMN(ReplacementLevel_H[AVG]),FALSE)</f>
        <v>-0.68524665810380492</v>
      </c>
      <c r="V103" s="26">
        <f>MYRANKS_H[[#This Row],[RSGP]]+MYRANKS_H[[#This Row],[HRSGP]]+MYRANKS_H[[#This Row],[RBISGP]]+MYRANKS_H[[#This Row],[SBSGP]]+MYRANKS_H[[#This Row],[AVGSGP]]</f>
        <v>-1.4553330152685229</v>
      </c>
    </row>
    <row r="104" spans="1:22" ht="15" customHeight="1" x14ac:dyDescent="0.25">
      <c r="A104" s="7" t="s">
        <v>3339</v>
      </c>
      <c r="B104" s="8" t="str">
        <f>VLOOKUP(MYRANKS_H[[#This Row],[PLAYERID]],PLAYERIDMAP[],COLUMN(PLAYERIDMAP[LASTNAME]),FALSE)</f>
        <v>Howard</v>
      </c>
      <c r="C104" s="11" t="str">
        <f>VLOOKUP(MYRANKS_H[[#This Row],[PLAYERID]],PLAYERIDMAP[],COLUMN(PLAYERIDMAP[FIRSTNAME]),FALSE)</f>
        <v xml:space="preserve">Ryan </v>
      </c>
      <c r="D104" s="11" t="str">
        <f>VLOOKUP(MYRANKS_H[[#This Row],[PLAYERID]],PLAYERIDMAP[],COLUMN(PLAYERIDMAP[TEAM]),FALSE)</f>
        <v>PHI</v>
      </c>
      <c r="E104" s="11" t="str">
        <f>VLOOKUP(MYRANKS_H[[#This Row],[PLAYERID]],PLAYERIDMAP[],COLUMN(PLAYERIDMAP[POS]),FALSE)</f>
        <v>1B</v>
      </c>
      <c r="F104" s="11">
        <f>VLOOKUP(MYRANKS_H[[#This Row],[PLAYERID]],PLAYERIDMAP[],COLUMN(PLAYERIDMAP[IDFANGRAPHS]),FALSE)</f>
        <v>2154</v>
      </c>
      <c r="G104" s="12">
        <f>IFERROR(VLOOKUP(MYRANKS_H[[#This Row],[IDFANGRAPHS]],STEAMER_H[],COLUMN(STEAMER_H[PA]),FALSE),0)</f>
        <v>508</v>
      </c>
      <c r="H104" s="12">
        <f>IFERROR(VLOOKUP(MYRANKS_H[[#This Row],[IDFANGRAPHS]],STEAMER_H[],COLUMN(STEAMER_H[AB]),FALSE),0)</f>
        <v>451</v>
      </c>
      <c r="I104" s="12">
        <f>IFERROR(VLOOKUP(MYRANKS_H[[#This Row],[IDFANGRAPHS]],STEAMER_H[],COLUMN(STEAMER_H[H]),FALSE),0)</f>
        <v>108</v>
      </c>
      <c r="J104" s="12">
        <f>IFERROR(VLOOKUP(MYRANKS_H[[#This Row],[IDFANGRAPHS]],STEAMER_H[],COLUMN(STEAMER_H[HR]),FALSE),0)</f>
        <v>22</v>
      </c>
      <c r="K104" s="12">
        <f>IFERROR(VLOOKUP(MYRANKS_H[[#This Row],[IDFANGRAPHS]],STEAMER_H[],COLUMN(STEAMER_H[R]),FALSE),0)</f>
        <v>57</v>
      </c>
      <c r="L104" s="12">
        <f>IFERROR(VLOOKUP(MYRANKS_H[[#This Row],[IDFANGRAPHS]],STEAMER_H[],COLUMN(STEAMER_H[RBI]),FALSE),0)</f>
        <v>67</v>
      </c>
      <c r="M104" s="12">
        <f>IFERROR(VLOOKUP(MYRANKS_H[[#This Row],[IDFANGRAPHS]],STEAMER_H[],COLUMN(STEAMER_H[BB]),FALSE),0)</f>
        <v>48</v>
      </c>
      <c r="N104" s="12">
        <f>IFERROR(VLOOKUP(MYRANKS_H[[#This Row],[IDFANGRAPHS]],STEAMER_H[],COLUMN(STEAMER_H[SO]),FALSE),0)</f>
        <v>148</v>
      </c>
      <c r="O104" s="12">
        <f>IFERROR(VLOOKUP(MYRANKS_H[[#This Row],[IDFANGRAPHS]],STEAMER_H[],COLUMN(STEAMER_H[SB]),FALSE),0)</f>
        <v>1</v>
      </c>
      <c r="P104" s="14">
        <f>IFERROR(MYRANKS_H[[#This Row],[H]]/MYRANKS_H[[#This Row],[AB]],0)</f>
        <v>0.23946784922394679</v>
      </c>
      <c r="Q104" s="26">
        <f>MYRANKS_H[[#This Row],[R]]/24.6-VLOOKUP(MYRANKS_H[[#This Row],[POS]],ReplacementLevel_H[],COLUMN(ReplacementLevel_H[R]),FALSE)</f>
        <v>-5.2926829268292952E-2</v>
      </c>
      <c r="R104" s="26">
        <f>MYRANKS_H[[#This Row],[HR]]/10.4-VLOOKUP(MYRANKS_H[[#This Row],[POS]],ReplacementLevel_H[],COLUMN(ReplacementLevel_H[HR]),FALSE)</f>
        <v>0.57538461538461538</v>
      </c>
      <c r="S104" s="26">
        <f>MYRANKS_H[[#This Row],[RBI]]/24.6-VLOOKUP(MYRANKS_H[[#This Row],[POS]],ReplacementLevel_H[],COLUMN(ReplacementLevel_H[RBI]),FALSE)</f>
        <v>0.26357723577235781</v>
      </c>
      <c r="T104" s="26">
        <f>MYRANKS_H[[#This Row],[SB]]/9.4-VLOOKUP(MYRANKS_H[[#This Row],[POS]],ReplacementLevel_H[],COLUMN(ReplacementLevel_H[SB]),FALSE)</f>
        <v>-0.15361702127659577</v>
      </c>
      <c r="U104" s="26">
        <f>((MYRANKS_H[[#This Row],[H]]+1768)/(MYRANKS_H[[#This Row],[AB]]+6617)-0.267)/0.0024-VLOOKUP(MYRANKS_H[[#This Row],[POS]],ReplacementLevel_H[],COLUMN(ReplacementLevel_H[AVG]),FALSE)</f>
        <v>-0.4176589322769324</v>
      </c>
      <c r="V104" s="26">
        <f>MYRANKS_H[[#This Row],[RSGP]]+MYRANKS_H[[#This Row],[HRSGP]]+MYRANKS_H[[#This Row],[RBISGP]]+MYRANKS_H[[#This Row],[SBSGP]]+MYRANKS_H[[#This Row],[AVGSGP]]</f>
        <v>0.21475906833515213</v>
      </c>
    </row>
    <row r="105" spans="1:22" ht="15" customHeight="1" x14ac:dyDescent="0.25">
      <c r="A105" s="7" t="s">
        <v>2521</v>
      </c>
      <c r="B105" s="8" t="str">
        <f>VLOOKUP(MYRANKS_H[[#This Row],[PLAYERID]],PLAYERIDMAP[],COLUMN(PLAYERIDMAP[LASTNAME]),FALSE)</f>
        <v>Davis</v>
      </c>
      <c r="C105" s="11" t="str">
        <f>VLOOKUP(MYRANKS_H[[#This Row],[PLAYERID]],PLAYERIDMAP[],COLUMN(PLAYERIDMAP[FIRSTNAME]),FALSE)</f>
        <v xml:space="preserve">Chris </v>
      </c>
      <c r="D105" s="11" t="str">
        <f>VLOOKUP(MYRANKS_H[[#This Row],[PLAYERID]],PLAYERIDMAP[],COLUMN(PLAYERIDMAP[TEAM]),FALSE)</f>
        <v>BAL</v>
      </c>
      <c r="E105" s="11" t="str">
        <f>VLOOKUP(MYRANKS_H[[#This Row],[PLAYERID]],PLAYERIDMAP[],COLUMN(PLAYERIDMAP[POS]),FALSE)</f>
        <v>1B</v>
      </c>
      <c r="F105" s="11">
        <f>VLOOKUP(MYRANKS_H[[#This Row],[PLAYERID]],PLAYERIDMAP[],COLUMN(PLAYERIDMAP[IDFANGRAPHS]),FALSE)</f>
        <v>9272</v>
      </c>
      <c r="G105" s="12">
        <f>IFERROR(VLOOKUP(MYRANKS_H[[#This Row],[IDFANGRAPHS]],STEAMER_H[],COLUMN(STEAMER_H[PA]),FALSE),0)</f>
        <v>532</v>
      </c>
      <c r="H105" s="12">
        <f>IFERROR(VLOOKUP(MYRANKS_H[[#This Row],[IDFANGRAPHS]],STEAMER_H[],COLUMN(STEAMER_H[AB]),FALSE),0)</f>
        <v>470</v>
      </c>
      <c r="I105" s="12">
        <f>IFERROR(VLOOKUP(MYRANKS_H[[#This Row],[IDFANGRAPHS]],STEAMER_H[],COLUMN(STEAMER_H[H]),FALSE),0)</f>
        <v>125</v>
      </c>
      <c r="J105" s="12">
        <f>IFERROR(VLOOKUP(MYRANKS_H[[#This Row],[IDFANGRAPHS]],STEAMER_H[],COLUMN(STEAMER_H[HR]),FALSE),0)</f>
        <v>31</v>
      </c>
      <c r="K105" s="12">
        <f>IFERROR(VLOOKUP(MYRANKS_H[[#This Row],[IDFANGRAPHS]],STEAMER_H[],COLUMN(STEAMER_H[R]),FALSE),0)</f>
        <v>73</v>
      </c>
      <c r="L105" s="12">
        <f>IFERROR(VLOOKUP(MYRANKS_H[[#This Row],[IDFANGRAPHS]],STEAMER_H[],COLUMN(STEAMER_H[RBI]),FALSE),0)</f>
        <v>83</v>
      </c>
      <c r="M105" s="12">
        <f>IFERROR(VLOOKUP(MYRANKS_H[[#This Row],[IDFANGRAPHS]],STEAMER_H[],COLUMN(STEAMER_H[BB]),FALSE),0)</f>
        <v>50</v>
      </c>
      <c r="N105" s="12">
        <f>IFERROR(VLOOKUP(MYRANKS_H[[#This Row],[IDFANGRAPHS]],STEAMER_H[],COLUMN(STEAMER_H[SO]),FALSE),0)</f>
        <v>154</v>
      </c>
      <c r="O105" s="12">
        <f>IFERROR(VLOOKUP(MYRANKS_H[[#This Row],[IDFANGRAPHS]],STEAMER_H[],COLUMN(STEAMER_H[SB]),FALSE),0)</f>
        <v>4</v>
      </c>
      <c r="P105" s="14">
        <f>IFERROR(MYRANKS_H[[#This Row],[H]]/MYRANKS_H[[#This Row],[AB]],0)</f>
        <v>0.26595744680851063</v>
      </c>
      <c r="Q105" s="26">
        <f>MYRANKS_H[[#This Row],[R]]/24.6-VLOOKUP(MYRANKS_H[[#This Row],[POS]],ReplacementLevel_H[],COLUMN(ReplacementLevel_H[R]),FALSE)</f>
        <v>0.59747967479674768</v>
      </c>
      <c r="R105" s="26">
        <f>MYRANKS_H[[#This Row],[HR]]/10.4-VLOOKUP(MYRANKS_H[[#This Row],[POS]],ReplacementLevel_H[],COLUMN(ReplacementLevel_H[HR]),FALSE)</f>
        <v>1.4407692307692308</v>
      </c>
      <c r="S105" s="26">
        <f>MYRANKS_H[[#This Row],[RBI]]/24.6-VLOOKUP(MYRANKS_H[[#This Row],[POS]],ReplacementLevel_H[],COLUMN(ReplacementLevel_H[RBI]),FALSE)</f>
        <v>0.913983739837398</v>
      </c>
      <c r="T105" s="26">
        <f>MYRANKS_H[[#This Row],[SB]]/9.4-VLOOKUP(MYRANKS_H[[#This Row],[POS]],ReplacementLevel_H[],COLUMN(ReplacementLevel_H[SB]),FALSE)</f>
        <v>0.16553191489361702</v>
      </c>
      <c r="U105" s="26">
        <f>((MYRANKS_H[[#This Row],[H]]+1768)/(MYRANKS_H[[#This Row],[AB]]+6617)-0.267)/0.0024-VLOOKUP(MYRANKS_H[[#This Row],[POS]],ReplacementLevel_H[],COLUMN(ReplacementLevel_H[AVG]),FALSE)</f>
        <v>0.28532947650626173</v>
      </c>
      <c r="V105" s="26">
        <f>MYRANKS_H[[#This Row],[RSGP]]+MYRANKS_H[[#This Row],[HRSGP]]+MYRANKS_H[[#This Row],[RBISGP]]+MYRANKS_H[[#This Row],[SBSGP]]+MYRANKS_H[[#This Row],[AVGSGP]]</f>
        <v>3.403094036803255</v>
      </c>
    </row>
    <row r="106" spans="1:22" ht="15" customHeight="1" x14ac:dyDescent="0.25">
      <c r="A106" s="7" t="s">
        <v>2695</v>
      </c>
      <c r="B106" s="8" t="str">
        <f>VLOOKUP(MYRANKS_H[[#This Row],[PLAYERID]],PLAYERIDMAP[],COLUMN(PLAYERIDMAP[LASTNAME]),FALSE)</f>
        <v>Dunn</v>
      </c>
      <c r="C106" s="11" t="str">
        <f>VLOOKUP(MYRANKS_H[[#This Row],[PLAYERID]],PLAYERIDMAP[],COLUMN(PLAYERIDMAP[FIRSTNAME]),FALSE)</f>
        <v xml:space="preserve">Adam </v>
      </c>
      <c r="D106" s="11" t="str">
        <f>VLOOKUP(MYRANKS_H[[#This Row],[PLAYERID]],PLAYERIDMAP[],COLUMN(PLAYERIDMAP[TEAM]),FALSE)</f>
        <v>CHW</v>
      </c>
      <c r="E106" s="11" t="str">
        <f>VLOOKUP(MYRANKS_H[[#This Row],[PLAYERID]],PLAYERIDMAP[],COLUMN(PLAYERIDMAP[POS]),FALSE)</f>
        <v>1B</v>
      </c>
      <c r="F106" s="11">
        <f>VLOOKUP(MYRANKS_H[[#This Row],[PLAYERID]],PLAYERIDMAP[],COLUMN(PLAYERIDMAP[IDFANGRAPHS]),FALSE)</f>
        <v>319</v>
      </c>
      <c r="G106" s="12">
        <f>IFERROR(VLOOKUP(MYRANKS_H[[#This Row],[IDFANGRAPHS]],STEAMER_H[],COLUMN(STEAMER_H[PA]),FALSE),0)</f>
        <v>322</v>
      </c>
      <c r="H106" s="12">
        <f>IFERROR(VLOOKUP(MYRANKS_H[[#This Row],[IDFANGRAPHS]],STEAMER_H[],COLUMN(STEAMER_H[AB]),FALSE),0)</f>
        <v>273</v>
      </c>
      <c r="I106" s="12">
        <f>IFERROR(VLOOKUP(MYRANKS_H[[#This Row],[IDFANGRAPHS]],STEAMER_H[],COLUMN(STEAMER_H[H]),FALSE),0)</f>
        <v>58</v>
      </c>
      <c r="J106" s="12">
        <f>IFERROR(VLOOKUP(MYRANKS_H[[#This Row],[IDFANGRAPHS]],STEAMER_H[],COLUMN(STEAMER_H[HR]),FALSE),0)</f>
        <v>16</v>
      </c>
      <c r="K106" s="12">
        <f>IFERROR(VLOOKUP(MYRANKS_H[[#This Row],[IDFANGRAPHS]],STEAMER_H[],COLUMN(STEAMER_H[R]),FALSE),0)</f>
        <v>39</v>
      </c>
      <c r="L106" s="12">
        <f>IFERROR(VLOOKUP(MYRANKS_H[[#This Row],[IDFANGRAPHS]],STEAMER_H[],COLUMN(STEAMER_H[RBI]),FALSE),0)</f>
        <v>42</v>
      </c>
      <c r="M106" s="12">
        <f>IFERROR(VLOOKUP(MYRANKS_H[[#This Row],[IDFANGRAPHS]],STEAMER_H[],COLUMN(STEAMER_H[BB]),FALSE),0)</f>
        <v>44</v>
      </c>
      <c r="N106" s="12">
        <f>IFERROR(VLOOKUP(MYRANKS_H[[#This Row],[IDFANGRAPHS]],STEAMER_H[],COLUMN(STEAMER_H[SO]),FALSE),0)</f>
        <v>102</v>
      </c>
      <c r="O106" s="12">
        <f>IFERROR(VLOOKUP(MYRANKS_H[[#This Row],[IDFANGRAPHS]],STEAMER_H[],COLUMN(STEAMER_H[SB]),FALSE),0)</f>
        <v>1</v>
      </c>
      <c r="P106" s="14">
        <f>IFERROR(MYRANKS_H[[#This Row],[H]]/MYRANKS_H[[#This Row],[AB]],0)</f>
        <v>0.21245421245421245</v>
      </c>
      <c r="Q106" s="26">
        <f>MYRANKS_H[[#This Row],[R]]/24.6-VLOOKUP(MYRANKS_H[[#This Row],[POS]],ReplacementLevel_H[],COLUMN(ReplacementLevel_H[R]),FALSE)</f>
        <v>-0.78463414634146367</v>
      </c>
      <c r="R106" s="26">
        <f>MYRANKS_H[[#This Row],[HR]]/10.4-VLOOKUP(MYRANKS_H[[#This Row],[POS]],ReplacementLevel_H[],COLUMN(ReplacementLevel_H[HR]),FALSE)</f>
        <v>-1.5384615384617106E-3</v>
      </c>
      <c r="S106" s="26">
        <f>MYRANKS_H[[#This Row],[RBI]]/24.6-VLOOKUP(MYRANKS_H[[#This Row],[POS]],ReplacementLevel_H[],COLUMN(ReplacementLevel_H[RBI]),FALSE)</f>
        <v>-0.7526829268292683</v>
      </c>
      <c r="T106" s="26">
        <f>MYRANKS_H[[#This Row],[SB]]/9.4-VLOOKUP(MYRANKS_H[[#This Row],[POS]],ReplacementLevel_H[],COLUMN(ReplacementLevel_H[SB]),FALSE)</f>
        <v>-0.15361702127659577</v>
      </c>
      <c r="U106" s="26">
        <f>((MYRANKS_H[[#This Row],[H]]+1768)/(MYRANKS_H[[#This Row],[AB]]+6617)-0.267)/0.0024-VLOOKUP(MYRANKS_H[[#This Row],[POS]],ReplacementLevel_H[],COLUMN(ReplacementLevel_H[AVG]),FALSE)</f>
        <v>-0.58426221577165216</v>
      </c>
      <c r="V106" s="26">
        <f>MYRANKS_H[[#This Row],[RSGP]]+MYRANKS_H[[#This Row],[HRSGP]]+MYRANKS_H[[#This Row],[RBISGP]]+MYRANKS_H[[#This Row],[SBSGP]]+MYRANKS_H[[#This Row],[AVGSGP]]</f>
        <v>-2.2767347717574413</v>
      </c>
    </row>
    <row r="107" spans="1:22" ht="15" customHeight="1" x14ac:dyDescent="0.25">
      <c r="A107" s="7" t="s">
        <v>1931</v>
      </c>
      <c r="B107" s="8" t="str">
        <f>VLOOKUP(MYRANKS_H[[#This Row],[PLAYERID]],PLAYERIDMAP[],COLUMN(PLAYERIDMAP[LASTNAME]),FALSE)</f>
        <v>Belt</v>
      </c>
      <c r="C107" s="11" t="str">
        <f>VLOOKUP(MYRANKS_H[[#This Row],[PLAYERID]],PLAYERIDMAP[],COLUMN(PLAYERIDMAP[FIRSTNAME]),FALSE)</f>
        <v xml:space="preserve">Brandon </v>
      </c>
      <c r="D107" s="11" t="str">
        <f>VLOOKUP(MYRANKS_H[[#This Row],[PLAYERID]],PLAYERIDMAP[],COLUMN(PLAYERIDMAP[TEAM]),FALSE)</f>
        <v>SF</v>
      </c>
      <c r="E107" s="11" t="str">
        <f>VLOOKUP(MYRANKS_H[[#This Row],[PLAYERID]],PLAYERIDMAP[],COLUMN(PLAYERIDMAP[POS]),FALSE)</f>
        <v>1B</v>
      </c>
      <c r="F107" s="11">
        <f>VLOOKUP(MYRANKS_H[[#This Row],[PLAYERID]],PLAYERIDMAP[],COLUMN(PLAYERIDMAP[IDFANGRAPHS]),FALSE)</f>
        <v>10264</v>
      </c>
      <c r="G107" s="12">
        <f>IFERROR(VLOOKUP(MYRANKS_H[[#This Row],[IDFANGRAPHS]],STEAMER_H[],COLUMN(STEAMER_H[PA]),FALSE),0)</f>
        <v>519</v>
      </c>
      <c r="H107" s="12">
        <f>IFERROR(VLOOKUP(MYRANKS_H[[#This Row],[IDFANGRAPHS]],STEAMER_H[],COLUMN(STEAMER_H[AB]),FALSE),0)</f>
        <v>456</v>
      </c>
      <c r="I107" s="12">
        <f>IFERROR(VLOOKUP(MYRANKS_H[[#This Row],[IDFANGRAPHS]],STEAMER_H[],COLUMN(STEAMER_H[H]),FALSE),0)</f>
        <v>124</v>
      </c>
      <c r="J107" s="12">
        <f>IFERROR(VLOOKUP(MYRANKS_H[[#This Row],[IDFANGRAPHS]],STEAMER_H[],COLUMN(STEAMER_H[HR]),FALSE),0)</f>
        <v>17</v>
      </c>
      <c r="K107" s="12">
        <f>IFERROR(VLOOKUP(MYRANKS_H[[#This Row],[IDFANGRAPHS]],STEAMER_H[],COLUMN(STEAMER_H[R]),FALSE),0)</f>
        <v>59</v>
      </c>
      <c r="L107" s="12">
        <f>IFERROR(VLOOKUP(MYRANKS_H[[#This Row],[IDFANGRAPHS]],STEAMER_H[],COLUMN(STEAMER_H[RBI]),FALSE),0)</f>
        <v>63</v>
      </c>
      <c r="M107" s="12">
        <f>IFERROR(VLOOKUP(MYRANKS_H[[#This Row],[IDFANGRAPHS]],STEAMER_H[],COLUMN(STEAMER_H[BB]),FALSE),0)</f>
        <v>52</v>
      </c>
      <c r="N107" s="12">
        <f>IFERROR(VLOOKUP(MYRANKS_H[[#This Row],[IDFANGRAPHS]],STEAMER_H[],COLUMN(STEAMER_H[SO]),FALSE),0)</f>
        <v>115</v>
      </c>
      <c r="O107" s="12">
        <f>IFERROR(VLOOKUP(MYRANKS_H[[#This Row],[IDFANGRAPHS]],STEAMER_H[],COLUMN(STEAMER_H[SB]),FALSE),0)</f>
        <v>6</v>
      </c>
      <c r="P107" s="14">
        <f>IFERROR(MYRANKS_H[[#This Row],[H]]/MYRANKS_H[[#This Row],[AB]],0)</f>
        <v>0.27192982456140352</v>
      </c>
      <c r="Q107" s="26">
        <f>MYRANKS_H[[#This Row],[R]]/24.6-VLOOKUP(MYRANKS_H[[#This Row],[POS]],ReplacementLevel_H[],COLUMN(ReplacementLevel_H[R]),FALSE)</f>
        <v>2.837398373983735E-2</v>
      </c>
      <c r="R107" s="26">
        <f>MYRANKS_H[[#This Row],[HR]]/10.4-VLOOKUP(MYRANKS_H[[#This Row],[POS]],ReplacementLevel_H[],COLUMN(ReplacementLevel_H[HR]),FALSE)</f>
        <v>9.4615384615384546E-2</v>
      </c>
      <c r="S107" s="26">
        <f>MYRANKS_H[[#This Row],[RBI]]/24.6-VLOOKUP(MYRANKS_H[[#This Row],[POS]],ReplacementLevel_H[],COLUMN(ReplacementLevel_H[RBI]),FALSE)</f>
        <v>0.10097560975609765</v>
      </c>
      <c r="T107" s="26">
        <f>MYRANKS_H[[#This Row],[SB]]/9.4-VLOOKUP(MYRANKS_H[[#This Row],[POS]],ReplacementLevel_H[],COLUMN(ReplacementLevel_H[SB]),FALSE)</f>
        <v>0.37829787234042545</v>
      </c>
      <c r="U107" s="26">
        <f>((MYRANKS_H[[#This Row],[H]]+1768)/(MYRANKS_H[[#This Row],[AB]]+6617)-0.267)/0.0024-VLOOKUP(MYRANKS_H[[#This Row],[POS]],ReplacementLevel_H[],COLUMN(ReplacementLevel_H[AVG]),FALSE)</f>
        <v>0.44671332296525829</v>
      </c>
      <c r="V107" s="26">
        <f>MYRANKS_H[[#This Row],[RSGP]]+MYRANKS_H[[#This Row],[HRSGP]]+MYRANKS_H[[#This Row],[RBISGP]]+MYRANKS_H[[#This Row],[SBSGP]]+MYRANKS_H[[#This Row],[AVGSGP]]</f>
        <v>1.0489761734170033</v>
      </c>
    </row>
    <row r="108" spans="1:22" ht="15" customHeight="1" x14ac:dyDescent="0.25">
      <c r="A108" s="8" t="s">
        <v>5285</v>
      </c>
      <c r="B108" s="15" t="str">
        <f>VLOOKUP(MYRANKS_H[[#This Row],[PLAYERID]],PLAYERIDMAP[],COLUMN(PLAYERIDMAP[LASTNAME]),FALSE)</f>
        <v>Uggla</v>
      </c>
      <c r="C108" s="12" t="str">
        <f>VLOOKUP(MYRANKS_H[[#This Row],[PLAYERID]],PLAYERIDMAP[],COLUMN(PLAYERIDMAP[FIRSTNAME]),FALSE)</f>
        <v xml:space="preserve">Dan </v>
      </c>
      <c r="D108" s="12" t="str">
        <f>VLOOKUP(MYRANKS_H[[#This Row],[PLAYERID]],PLAYERIDMAP[],COLUMN(PLAYERIDMAP[TEAM]),FALSE)</f>
        <v>ATL</v>
      </c>
      <c r="E108" s="12" t="str">
        <f>VLOOKUP(MYRANKS_H[[#This Row],[PLAYERID]],PLAYERIDMAP[],COLUMN(PLAYERIDMAP[POS]),FALSE)</f>
        <v>2B</v>
      </c>
      <c r="F108" s="12">
        <f>VLOOKUP(MYRANKS_H[[#This Row],[PLAYERID]],PLAYERIDMAP[],COLUMN(PLAYERIDMAP[IDFANGRAPHS]),FALSE)</f>
        <v>3442</v>
      </c>
      <c r="G108" s="12">
        <f>IFERROR(VLOOKUP(MYRANKS_H[[#This Row],[IDFANGRAPHS]],STEAMER_H[],COLUMN(STEAMER_H[PA]),FALSE),0)</f>
        <v>400</v>
      </c>
      <c r="H108" s="12">
        <f>IFERROR(VLOOKUP(MYRANKS_H[[#This Row],[IDFANGRAPHS]],STEAMER_H[],COLUMN(STEAMER_H[AB]),FALSE),0)</f>
        <v>343</v>
      </c>
      <c r="I108" s="12">
        <f>IFERROR(VLOOKUP(MYRANKS_H[[#This Row],[IDFANGRAPHS]],STEAMER_H[],COLUMN(STEAMER_H[H]),FALSE),0)</f>
        <v>72</v>
      </c>
      <c r="J108" s="12">
        <f>IFERROR(VLOOKUP(MYRANKS_H[[#This Row],[IDFANGRAPHS]],STEAMER_H[],COLUMN(STEAMER_H[HR]),FALSE),0)</f>
        <v>14</v>
      </c>
      <c r="K108" s="12">
        <f>IFERROR(VLOOKUP(MYRANKS_H[[#This Row],[IDFANGRAPHS]],STEAMER_H[],COLUMN(STEAMER_H[R]),FALSE),0)</f>
        <v>41</v>
      </c>
      <c r="L108" s="12">
        <f>IFERROR(VLOOKUP(MYRANKS_H[[#This Row],[IDFANGRAPHS]],STEAMER_H[],COLUMN(STEAMER_H[RBI]),FALSE),0)</f>
        <v>44</v>
      </c>
      <c r="M108" s="12">
        <f>IFERROR(VLOOKUP(MYRANKS_H[[#This Row],[IDFANGRAPHS]],STEAMER_H[],COLUMN(STEAMER_H[BB]),FALSE),0)</f>
        <v>47</v>
      </c>
      <c r="N108" s="12">
        <f>IFERROR(VLOOKUP(MYRANKS_H[[#This Row],[IDFANGRAPHS]],STEAMER_H[],COLUMN(STEAMER_H[SO]),FALSE),0)</f>
        <v>114</v>
      </c>
      <c r="O108" s="12">
        <f>IFERROR(VLOOKUP(MYRANKS_H[[#This Row],[IDFANGRAPHS]],STEAMER_H[],COLUMN(STEAMER_H[SB]),FALSE),0)</f>
        <v>2</v>
      </c>
      <c r="P108" s="14">
        <f>IFERROR(MYRANKS_H[[#This Row],[H]]/MYRANKS_H[[#This Row],[AB]],0)</f>
        <v>0.2099125364431487</v>
      </c>
      <c r="Q108" s="26">
        <f>MYRANKS_H[[#This Row],[R]]/24.6-VLOOKUP(MYRANKS_H[[#This Row],[POS]],ReplacementLevel_H[],COLUMN(ReplacementLevel_H[R]),FALSE)</f>
        <v>-0.6033333333333335</v>
      </c>
      <c r="R108" s="26">
        <f>MYRANKS_H[[#This Row],[HR]]/10.4-VLOOKUP(MYRANKS_H[[#This Row],[POS]],ReplacementLevel_H[],COLUMN(ReplacementLevel_H[HR]),FALSE)</f>
        <v>0.40615384615384609</v>
      </c>
      <c r="S108" s="26">
        <f>MYRANKS_H[[#This Row],[RBI]]/24.6-VLOOKUP(MYRANKS_H[[#This Row],[POS]],ReplacementLevel_H[],COLUMN(ReplacementLevel_H[RBI]),FALSE)</f>
        <v>-0.31138211382113834</v>
      </c>
      <c r="T108" s="26">
        <f>MYRANKS_H[[#This Row],[SB]]/9.4-VLOOKUP(MYRANKS_H[[#This Row],[POS]],ReplacementLevel_H[],COLUMN(ReplacementLevel_H[SB]),FALSE)</f>
        <v>-0.40723404255319151</v>
      </c>
      <c r="U108" s="26">
        <f>((MYRANKS_H[[#This Row],[H]]+1768)/(MYRANKS_H[[#This Row],[AB]]+6617)-0.267)/0.0024-VLOOKUP(MYRANKS_H[[#This Row],[POS]],ReplacementLevel_H[],COLUMN(ReplacementLevel_H[AVG]),FALSE)</f>
        <v>-1.256743295019159</v>
      </c>
      <c r="V108" s="26">
        <f>MYRANKS_H[[#This Row],[RSGP]]+MYRANKS_H[[#This Row],[HRSGP]]+MYRANKS_H[[#This Row],[RBISGP]]+MYRANKS_H[[#This Row],[SBSGP]]+MYRANKS_H[[#This Row],[AVGSGP]]</f>
        <v>-2.1725389385729761</v>
      </c>
    </row>
    <row r="109" spans="1:22" ht="15" customHeight="1" x14ac:dyDescent="0.25">
      <c r="A109" s="7" t="s">
        <v>2655</v>
      </c>
      <c r="B109" s="8" t="str">
        <f>VLOOKUP(MYRANKS_H[[#This Row],[PLAYERID]],PLAYERIDMAP[],COLUMN(PLAYERIDMAP[LASTNAME]),FALSE)</f>
        <v>Doumit</v>
      </c>
      <c r="C109" s="11" t="str">
        <f>VLOOKUP(MYRANKS_H[[#This Row],[PLAYERID]],PLAYERIDMAP[],COLUMN(PLAYERIDMAP[FIRSTNAME]),FALSE)</f>
        <v xml:space="preserve">Ryan </v>
      </c>
      <c r="D109" s="11" t="str">
        <f>VLOOKUP(MYRANKS_H[[#This Row],[PLAYERID]],PLAYERIDMAP[],COLUMN(PLAYERIDMAP[TEAM]),FALSE)</f>
        <v>MIN</v>
      </c>
      <c r="E109" s="11" t="str">
        <f>VLOOKUP(MYRANKS_H[[#This Row],[PLAYERID]],PLAYERIDMAP[],COLUMN(PLAYERIDMAP[POS]),FALSE)</f>
        <v>C</v>
      </c>
      <c r="F109" s="11">
        <f>VLOOKUP(MYRANKS_H[[#This Row],[PLAYERID]],PLAYERIDMAP[],COLUMN(PLAYERIDMAP[IDFANGRAPHS]),FALSE)</f>
        <v>2113</v>
      </c>
      <c r="G109" s="12">
        <f>IFERROR(VLOOKUP(MYRANKS_H[[#This Row],[IDFANGRAPHS]],STEAMER_H[],COLUMN(STEAMER_H[PA]),FALSE),0)</f>
        <v>248</v>
      </c>
      <c r="H109" s="12">
        <f>IFERROR(VLOOKUP(MYRANKS_H[[#This Row],[IDFANGRAPHS]],STEAMER_H[],COLUMN(STEAMER_H[AB]),FALSE),0)</f>
        <v>224</v>
      </c>
      <c r="I109" s="12">
        <f>IFERROR(VLOOKUP(MYRANKS_H[[#This Row],[IDFANGRAPHS]],STEAMER_H[],COLUMN(STEAMER_H[H]),FALSE),0)</f>
        <v>55</v>
      </c>
      <c r="J109" s="12">
        <f>IFERROR(VLOOKUP(MYRANKS_H[[#This Row],[IDFANGRAPHS]],STEAMER_H[],COLUMN(STEAMER_H[HR]),FALSE),0)</f>
        <v>7</v>
      </c>
      <c r="K109" s="12">
        <f>IFERROR(VLOOKUP(MYRANKS_H[[#This Row],[IDFANGRAPHS]],STEAMER_H[],COLUMN(STEAMER_H[R]),FALSE),0)</f>
        <v>25</v>
      </c>
      <c r="L109" s="12">
        <f>IFERROR(VLOOKUP(MYRANKS_H[[#This Row],[IDFANGRAPHS]],STEAMER_H[],COLUMN(STEAMER_H[RBI]),FALSE),0)</f>
        <v>28</v>
      </c>
      <c r="M109" s="12">
        <f>IFERROR(VLOOKUP(MYRANKS_H[[#This Row],[IDFANGRAPHS]],STEAMER_H[],COLUMN(STEAMER_H[BB]),FALSE),0)</f>
        <v>19</v>
      </c>
      <c r="N109" s="12">
        <f>IFERROR(VLOOKUP(MYRANKS_H[[#This Row],[IDFANGRAPHS]],STEAMER_H[],COLUMN(STEAMER_H[SO]),FALSE),0)</f>
        <v>47</v>
      </c>
      <c r="O109" s="12">
        <f>IFERROR(VLOOKUP(MYRANKS_H[[#This Row],[IDFANGRAPHS]],STEAMER_H[],COLUMN(STEAMER_H[SB]),FALSE),0)</f>
        <v>1</v>
      </c>
      <c r="P109" s="14">
        <f>IFERROR(MYRANKS_H[[#This Row],[H]]/MYRANKS_H[[#This Row],[AB]],0)</f>
        <v>0.24553571428571427</v>
      </c>
      <c r="Q109" s="26">
        <f>MYRANKS_H[[#This Row],[R]]/24.6-VLOOKUP(MYRANKS_H[[#This Row],[POS]],ReplacementLevel_H[],COLUMN(ReplacementLevel_H[R]),FALSE)</f>
        <v>-0.37373983739837402</v>
      </c>
      <c r="R109" s="26">
        <f>MYRANKS_H[[#This Row],[HR]]/10.4-VLOOKUP(MYRANKS_H[[#This Row],[POS]],ReplacementLevel_H[],COLUMN(ReplacementLevel_H[HR]),FALSE)</f>
        <v>-0.19692307692307698</v>
      </c>
      <c r="S109" s="26">
        <f>MYRANKS_H[[#This Row],[RBI]]/24.6-VLOOKUP(MYRANKS_H[[#This Row],[POS]],ReplacementLevel_H[],COLUMN(ReplacementLevel_H[RBI]),FALSE)</f>
        <v>-0.27178861788617881</v>
      </c>
      <c r="T109" s="26">
        <f>MYRANKS_H[[#This Row],[SB]]/9.4-VLOOKUP(MYRANKS_H[[#This Row],[POS]],ReplacementLevel_H[],COLUMN(ReplacementLevel_H[SB]),FALSE)</f>
        <v>-2.3617021276595748E-2</v>
      </c>
      <c r="U109" s="26">
        <f>((MYRANKS_H[[#This Row],[H]]+1768)/(MYRANKS_H[[#This Row],[AB]]+6617)-0.267)/0.0024-VLOOKUP(MYRANKS_H[[#This Row],[POS]],ReplacementLevel_H[],COLUMN(ReplacementLevel_H[AVG]),FALSE)</f>
        <v>0.13396189640889494</v>
      </c>
      <c r="V109" s="26">
        <f>MYRANKS_H[[#This Row],[RSGP]]+MYRANKS_H[[#This Row],[HRSGP]]+MYRANKS_H[[#This Row],[RBISGP]]+MYRANKS_H[[#This Row],[SBSGP]]+MYRANKS_H[[#This Row],[AVGSGP]]</f>
        <v>-0.73210665707533051</v>
      </c>
    </row>
    <row r="110" spans="1:22" ht="15" customHeight="1" x14ac:dyDescent="0.25">
      <c r="A110" s="7" t="s">
        <v>2862</v>
      </c>
      <c r="B110" s="8" t="str">
        <f>VLOOKUP(MYRANKS_H[[#This Row],[PLAYERID]],PLAYERIDMAP[],COLUMN(PLAYERIDMAP[LASTNAME]),FALSE)</f>
        <v>Fowler</v>
      </c>
      <c r="C110" s="11" t="str">
        <f>VLOOKUP(MYRANKS_H[[#This Row],[PLAYERID]],PLAYERIDMAP[],COLUMN(PLAYERIDMAP[FIRSTNAME]),FALSE)</f>
        <v xml:space="preserve">Dexter </v>
      </c>
      <c r="D110" s="11" t="str">
        <f>VLOOKUP(MYRANKS_H[[#This Row],[PLAYERID]],PLAYERIDMAP[],COLUMN(PLAYERIDMAP[TEAM]),FALSE)</f>
        <v>COL</v>
      </c>
      <c r="E110" s="11" t="str">
        <f>VLOOKUP(MYRANKS_H[[#This Row],[PLAYERID]],PLAYERIDMAP[],COLUMN(PLAYERIDMAP[POS]),FALSE)</f>
        <v>OF</v>
      </c>
      <c r="F110" s="11">
        <f>VLOOKUP(MYRANKS_H[[#This Row],[PLAYERID]],PLAYERIDMAP[],COLUMN(PLAYERIDMAP[IDFANGRAPHS]),FALSE)</f>
        <v>4062</v>
      </c>
      <c r="G110" s="12">
        <f>IFERROR(VLOOKUP(MYRANKS_H[[#This Row],[IDFANGRAPHS]],STEAMER_H[],COLUMN(STEAMER_H[PA]),FALSE),0)</f>
        <v>527</v>
      </c>
      <c r="H110" s="12">
        <f>IFERROR(VLOOKUP(MYRANKS_H[[#This Row],[IDFANGRAPHS]],STEAMER_H[],COLUMN(STEAMER_H[AB]),FALSE),0)</f>
        <v>448</v>
      </c>
      <c r="I110" s="12">
        <f>IFERROR(VLOOKUP(MYRANKS_H[[#This Row],[IDFANGRAPHS]],STEAMER_H[],COLUMN(STEAMER_H[H]),FALSE),0)</f>
        <v>108</v>
      </c>
      <c r="J110" s="12">
        <f>IFERROR(VLOOKUP(MYRANKS_H[[#This Row],[IDFANGRAPHS]],STEAMER_H[],COLUMN(STEAMER_H[HR]),FALSE),0)</f>
        <v>9</v>
      </c>
      <c r="K110" s="12">
        <f>IFERROR(VLOOKUP(MYRANKS_H[[#This Row],[IDFANGRAPHS]],STEAMER_H[],COLUMN(STEAMER_H[R]),FALSE),0)</f>
        <v>65</v>
      </c>
      <c r="L110" s="12">
        <f>IFERROR(VLOOKUP(MYRANKS_H[[#This Row],[IDFANGRAPHS]],STEAMER_H[],COLUMN(STEAMER_H[RBI]),FALSE),0)</f>
        <v>44</v>
      </c>
      <c r="M110" s="12">
        <f>IFERROR(VLOOKUP(MYRANKS_H[[#This Row],[IDFANGRAPHS]],STEAMER_H[],COLUMN(STEAMER_H[BB]),FALSE),0)</f>
        <v>66</v>
      </c>
      <c r="N110" s="12">
        <f>IFERROR(VLOOKUP(MYRANKS_H[[#This Row],[IDFANGRAPHS]],STEAMER_H[],COLUMN(STEAMER_H[SO]),FALSE),0)</f>
        <v>124</v>
      </c>
      <c r="O110" s="12">
        <f>IFERROR(VLOOKUP(MYRANKS_H[[#This Row],[IDFANGRAPHS]],STEAMER_H[],COLUMN(STEAMER_H[SB]),FALSE),0)</f>
        <v>16</v>
      </c>
      <c r="P110" s="14">
        <f>IFERROR(MYRANKS_H[[#This Row],[H]]/MYRANKS_H[[#This Row],[AB]],0)</f>
        <v>0.24107142857142858</v>
      </c>
      <c r="Q110" s="26">
        <f>MYRANKS_H[[#This Row],[R]]/24.6-VLOOKUP(MYRANKS_H[[#This Row],[POS]],ReplacementLevel_H[],COLUMN(ReplacementLevel_H[R]),FALSE)</f>
        <v>0.27227642276422737</v>
      </c>
      <c r="R110" s="26">
        <f>MYRANKS_H[[#This Row],[HR]]/10.4-VLOOKUP(MYRANKS_H[[#This Row],[POS]],ReplacementLevel_H[],COLUMN(ReplacementLevel_H[HR]),FALSE)</f>
        <v>-0.23461538461538478</v>
      </c>
      <c r="S110" s="26">
        <f>MYRANKS_H[[#This Row],[RBI]]/24.6-VLOOKUP(MYRANKS_H[[#This Row],[POS]],ReplacementLevel_H[],COLUMN(ReplacementLevel_H[RBI]),FALSE)</f>
        <v>-0.25138211382113829</v>
      </c>
      <c r="T110" s="26">
        <f>MYRANKS_H[[#This Row],[SB]]/9.4-VLOOKUP(MYRANKS_H[[#This Row],[POS]],ReplacementLevel_H[],COLUMN(ReplacementLevel_H[SB]),FALSE)</f>
        <v>0.36212765957446802</v>
      </c>
      <c r="U110" s="26">
        <f>((MYRANKS_H[[#This Row],[H]]+1768)/(MYRANKS_H[[#This Row],[AB]]+6617)-0.267)/0.0024-VLOOKUP(MYRANKS_H[[#This Row],[POS]],ReplacementLevel_H[],COLUMN(ReplacementLevel_H[AVG]),FALSE)</f>
        <v>-0.53069827789574564</v>
      </c>
      <c r="V110" s="26">
        <f>MYRANKS_H[[#This Row],[RSGP]]+MYRANKS_H[[#This Row],[HRSGP]]+MYRANKS_H[[#This Row],[RBISGP]]+MYRANKS_H[[#This Row],[SBSGP]]+MYRANKS_H[[#This Row],[AVGSGP]]</f>
        <v>-0.38229169399357332</v>
      </c>
    </row>
    <row r="111" spans="1:22" x14ac:dyDescent="0.25">
      <c r="A111" s="8" t="s">
        <v>4548</v>
      </c>
      <c r="B111" s="15" t="str">
        <f>VLOOKUP(MYRANKS_H[[#This Row],[PLAYERID]],PLAYERIDMAP[],COLUMN(PLAYERIDMAP[LASTNAME]),FALSE)</f>
        <v>Pierzynski</v>
      </c>
      <c r="C111" s="12" t="str">
        <f>VLOOKUP(MYRANKS_H[[#This Row],[PLAYERID]],PLAYERIDMAP[],COLUMN(PLAYERIDMAP[FIRSTNAME]),FALSE)</f>
        <v xml:space="preserve">A.J. </v>
      </c>
      <c r="D111" s="12" t="str">
        <f>VLOOKUP(MYRANKS_H[[#This Row],[PLAYERID]],PLAYERIDMAP[],COLUMN(PLAYERIDMAP[TEAM]),FALSE)</f>
        <v>TEX</v>
      </c>
      <c r="E111" s="12" t="str">
        <f>VLOOKUP(MYRANKS_H[[#This Row],[PLAYERID]],PLAYERIDMAP[],COLUMN(PLAYERIDMAP[POS]),FALSE)</f>
        <v>C</v>
      </c>
      <c r="F111" s="12">
        <f>VLOOKUP(MYRANKS_H[[#This Row],[PLAYERID]],PLAYERIDMAP[],COLUMN(PLAYERIDMAP[IDFANGRAPHS]),FALSE)</f>
        <v>746</v>
      </c>
      <c r="G111" s="12">
        <f>IFERROR(VLOOKUP(MYRANKS_H[[#This Row],[IDFANGRAPHS]],STEAMER_H[],COLUMN(STEAMER_H[PA]),FALSE),0)</f>
        <v>266</v>
      </c>
      <c r="H111" s="12">
        <f>IFERROR(VLOOKUP(MYRANKS_H[[#This Row],[IDFANGRAPHS]],STEAMER_H[],COLUMN(STEAMER_H[AB]),FALSE),0)</f>
        <v>250</v>
      </c>
      <c r="I111" s="12">
        <f>IFERROR(VLOOKUP(MYRANKS_H[[#This Row],[IDFANGRAPHS]],STEAMER_H[],COLUMN(STEAMER_H[H]),FALSE),0)</f>
        <v>67</v>
      </c>
      <c r="J111" s="12">
        <f>IFERROR(VLOOKUP(MYRANKS_H[[#This Row],[IDFANGRAPHS]],STEAMER_H[],COLUMN(STEAMER_H[HR]),FALSE),0)</f>
        <v>6</v>
      </c>
      <c r="K111" s="12">
        <f>IFERROR(VLOOKUP(MYRANKS_H[[#This Row],[IDFANGRAPHS]],STEAMER_H[],COLUMN(STEAMER_H[R]),FALSE),0)</f>
        <v>28</v>
      </c>
      <c r="L111" s="12">
        <f>IFERROR(VLOOKUP(MYRANKS_H[[#This Row],[IDFANGRAPHS]],STEAMER_H[],COLUMN(STEAMER_H[RBI]),FALSE),0)</f>
        <v>31</v>
      </c>
      <c r="M111" s="12">
        <f>IFERROR(VLOOKUP(MYRANKS_H[[#This Row],[IDFANGRAPHS]],STEAMER_H[],COLUMN(STEAMER_H[BB]),FALSE),0)</f>
        <v>10</v>
      </c>
      <c r="N111" s="12">
        <f>IFERROR(VLOOKUP(MYRANKS_H[[#This Row],[IDFANGRAPHS]],STEAMER_H[],COLUMN(STEAMER_H[SO]),FALSE),0)</f>
        <v>39</v>
      </c>
      <c r="O111" s="12">
        <f>IFERROR(VLOOKUP(MYRANKS_H[[#This Row],[IDFANGRAPHS]],STEAMER_H[],COLUMN(STEAMER_H[SB]),FALSE),0)</f>
        <v>1</v>
      </c>
      <c r="P111" s="14">
        <f>IFERROR(MYRANKS_H[[#This Row],[H]]/MYRANKS_H[[#This Row],[AB]],0)</f>
        <v>0.26800000000000002</v>
      </c>
      <c r="Q111" s="26">
        <f>MYRANKS_H[[#This Row],[R]]/24.6-VLOOKUP(MYRANKS_H[[#This Row],[POS]],ReplacementLevel_H[],COLUMN(ReplacementLevel_H[R]),FALSE)</f>
        <v>-0.25178861788617879</v>
      </c>
      <c r="R111" s="26">
        <f>MYRANKS_H[[#This Row],[HR]]/10.4-VLOOKUP(MYRANKS_H[[#This Row],[POS]],ReplacementLevel_H[],COLUMN(ReplacementLevel_H[HR]),FALSE)</f>
        <v>-0.29307692307692312</v>
      </c>
      <c r="S111" s="26">
        <f>MYRANKS_H[[#This Row],[RBI]]/24.6-VLOOKUP(MYRANKS_H[[#This Row],[POS]],ReplacementLevel_H[],COLUMN(ReplacementLevel_H[RBI]),FALSE)</f>
        <v>-0.1498373983739838</v>
      </c>
      <c r="T111" s="26">
        <f>MYRANKS_H[[#This Row],[SB]]/9.4-VLOOKUP(MYRANKS_H[[#This Row],[POS]],ReplacementLevel_H[],COLUMN(ReplacementLevel_H[SB]),FALSE)</f>
        <v>-2.3617021276595748E-2</v>
      </c>
      <c r="U111" s="26">
        <f>((MYRANKS_H[[#This Row],[H]]+1768)/(MYRANKS_H[[#This Row],[AB]]+6617)-0.267)/0.0024-VLOOKUP(MYRANKS_H[[#This Row],[POS]],ReplacementLevel_H[],COLUMN(ReplacementLevel_H[AVG]),FALSE)</f>
        <v>0.4416824425998645</v>
      </c>
      <c r="V111" s="26">
        <f>MYRANKS_H[[#This Row],[RSGP]]+MYRANKS_H[[#This Row],[HRSGP]]+MYRANKS_H[[#This Row],[RBISGP]]+MYRANKS_H[[#This Row],[SBSGP]]+MYRANKS_H[[#This Row],[AVGSGP]]</f>
        <v>-0.27663751801381692</v>
      </c>
    </row>
    <row r="112" spans="1:22" x14ac:dyDescent="0.25">
      <c r="A112" s="7" t="s">
        <v>2767</v>
      </c>
      <c r="B112" s="8" t="str">
        <f>VLOOKUP(MYRANKS_H[[#This Row],[PLAYERID]],PLAYERIDMAP[],COLUMN(PLAYERIDMAP[LASTNAME]),FALSE)</f>
        <v>Espinosa</v>
      </c>
      <c r="C112" s="11" t="str">
        <f>VLOOKUP(MYRANKS_H[[#This Row],[PLAYERID]],PLAYERIDMAP[],COLUMN(PLAYERIDMAP[FIRSTNAME]),FALSE)</f>
        <v xml:space="preserve">Danny </v>
      </c>
      <c r="D112" s="11" t="str">
        <f>VLOOKUP(MYRANKS_H[[#This Row],[PLAYERID]],PLAYERIDMAP[],COLUMN(PLAYERIDMAP[TEAM]),FALSE)</f>
        <v>WAS</v>
      </c>
      <c r="E112" s="11" t="str">
        <f>VLOOKUP(MYRANKS_H[[#This Row],[PLAYERID]],PLAYERIDMAP[],COLUMN(PLAYERIDMAP[POS]),FALSE)</f>
        <v>2B</v>
      </c>
      <c r="F112" s="11">
        <f>VLOOKUP(MYRANKS_H[[#This Row],[PLAYERID]],PLAYERIDMAP[],COLUMN(PLAYERIDMAP[IDFANGRAPHS]),FALSE)</f>
        <v>9219</v>
      </c>
      <c r="G112" s="12">
        <f>IFERROR(VLOOKUP(MYRANKS_H[[#This Row],[IDFANGRAPHS]],STEAMER_H[],COLUMN(STEAMER_H[PA]),FALSE),0)</f>
        <v>393</v>
      </c>
      <c r="H112" s="12">
        <f>IFERROR(VLOOKUP(MYRANKS_H[[#This Row],[IDFANGRAPHS]],STEAMER_H[],COLUMN(STEAMER_H[AB]),FALSE),0)</f>
        <v>355</v>
      </c>
      <c r="I112" s="12">
        <f>IFERROR(VLOOKUP(MYRANKS_H[[#This Row],[IDFANGRAPHS]],STEAMER_H[],COLUMN(STEAMER_H[H]),FALSE),0)</f>
        <v>81</v>
      </c>
      <c r="J112" s="12">
        <f>IFERROR(VLOOKUP(MYRANKS_H[[#This Row],[IDFANGRAPHS]],STEAMER_H[],COLUMN(STEAMER_H[HR]),FALSE),0)</f>
        <v>10</v>
      </c>
      <c r="K112" s="12">
        <f>IFERROR(VLOOKUP(MYRANKS_H[[#This Row],[IDFANGRAPHS]],STEAMER_H[],COLUMN(STEAMER_H[R]),FALSE),0)</f>
        <v>39</v>
      </c>
      <c r="L112" s="12">
        <f>IFERROR(VLOOKUP(MYRANKS_H[[#This Row],[IDFANGRAPHS]],STEAMER_H[],COLUMN(STEAMER_H[RBI]),FALSE),0)</f>
        <v>39</v>
      </c>
      <c r="M112" s="12">
        <f>IFERROR(VLOOKUP(MYRANKS_H[[#This Row],[IDFANGRAPHS]],STEAMER_H[],COLUMN(STEAMER_H[BB]),FALSE),0)</f>
        <v>25</v>
      </c>
      <c r="N112" s="12">
        <f>IFERROR(VLOOKUP(MYRANKS_H[[#This Row],[IDFANGRAPHS]],STEAMER_H[],COLUMN(STEAMER_H[SO]),FALSE),0)</f>
        <v>109</v>
      </c>
      <c r="O112" s="12">
        <f>IFERROR(VLOOKUP(MYRANKS_H[[#This Row],[IDFANGRAPHS]],STEAMER_H[],COLUMN(STEAMER_H[SB]),FALSE),0)</f>
        <v>7</v>
      </c>
      <c r="P112" s="14">
        <f>IFERROR(MYRANKS_H[[#This Row],[H]]/MYRANKS_H[[#This Row],[AB]],0)</f>
        <v>0.22816901408450704</v>
      </c>
      <c r="Q112" s="26">
        <f>MYRANKS_H[[#This Row],[R]]/24.6-VLOOKUP(MYRANKS_H[[#This Row],[POS]],ReplacementLevel_H[],COLUMN(ReplacementLevel_H[R]),FALSE)</f>
        <v>-0.68463414634146358</v>
      </c>
      <c r="R112" s="26">
        <f>MYRANKS_H[[#This Row],[HR]]/10.4-VLOOKUP(MYRANKS_H[[#This Row],[POS]],ReplacementLevel_H[],COLUMN(ReplacementLevel_H[HR]),FALSE)</f>
        <v>2.1538461538461506E-2</v>
      </c>
      <c r="S112" s="26">
        <f>MYRANKS_H[[#This Row],[RBI]]/24.6-VLOOKUP(MYRANKS_H[[#This Row],[POS]],ReplacementLevel_H[],COLUMN(ReplacementLevel_H[RBI]),FALSE)</f>
        <v>-0.51463414634146365</v>
      </c>
      <c r="T112" s="26">
        <f>MYRANKS_H[[#This Row],[SB]]/9.4-VLOOKUP(MYRANKS_H[[#This Row],[POS]],ReplacementLevel_H[],COLUMN(ReplacementLevel_H[SB]),FALSE)</f>
        <v>0.12468085106382976</v>
      </c>
      <c r="U112" s="26">
        <f>((MYRANKS_H[[#This Row],[H]]+1768)/(MYRANKS_H[[#This Row],[AB]]+6617)-0.267)/0.0024-VLOOKUP(MYRANKS_H[[#This Row],[POS]],ReplacementLevel_H[],COLUMN(ReplacementLevel_H[AVG]),FALSE)</f>
        <v>-0.90847007075923758</v>
      </c>
      <c r="V112" s="26">
        <f>MYRANKS_H[[#This Row],[RSGP]]+MYRANKS_H[[#This Row],[HRSGP]]+MYRANKS_H[[#This Row],[RBISGP]]+MYRANKS_H[[#This Row],[SBSGP]]+MYRANKS_H[[#This Row],[AVGSGP]]</f>
        <v>-1.9615190508398737</v>
      </c>
    </row>
    <row r="113" spans="1:22" ht="15" customHeight="1" x14ac:dyDescent="0.25">
      <c r="A113" s="7" t="s">
        <v>2486</v>
      </c>
      <c r="B113" s="8" t="str">
        <f>VLOOKUP(MYRANKS_H[[#This Row],[PLAYERID]],PLAYERIDMAP[],COLUMN(PLAYERIDMAP[LASTNAME]),FALSE)</f>
        <v>Cruz</v>
      </c>
      <c r="C113" s="11" t="str">
        <f>VLOOKUP(MYRANKS_H[[#This Row],[PLAYERID]],PLAYERIDMAP[],COLUMN(PLAYERIDMAP[FIRSTNAME]),FALSE)</f>
        <v xml:space="preserve">Nelson </v>
      </c>
      <c r="D113" s="11" t="str">
        <f>VLOOKUP(MYRANKS_H[[#This Row],[PLAYERID]],PLAYERIDMAP[],COLUMN(PLAYERIDMAP[TEAM]),FALSE)</f>
        <v>TEX</v>
      </c>
      <c r="E113" s="11" t="str">
        <f>VLOOKUP(MYRANKS_H[[#This Row],[PLAYERID]],PLAYERIDMAP[],COLUMN(PLAYERIDMAP[POS]),FALSE)</f>
        <v>OF</v>
      </c>
      <c r="F113" s="11">
        <f>VLOOKUP(MYRANKS_H[[#This Row],[PLAYERID]],PLAYERIDMAP[],COLUMN(PLAYERIDMAP[IDFANGRAPHS]),FALSE)</f>
        <v>2434</v>
      </c>
      <c r="G113" s="12">
        <f>IFERROR(VLOOKUP(MYRANKS_H[[#This Row],[IDFANGRAPHS]],STEAMER_H[],COLUMN(STEAMER_H[PA]),FALSE),0)</f>
        <v>412</v>
      </c>
      <c r="H113" s="12">
        <f>IFERROR(VLOOKUP(MYRANKS_H[[#This Row],[IDFANGRAPHS]],STEAMER_H[],COLUMN(STEAMER_H[AB]),FALSE),0)</f>
        <v>371</v>
      </c>
      <c r="I113" s="12">
        <f>IFERROR(VLOOKUP(MYRANKS_H[[#This Row],[IDFANGRAPHS]],STEAMER_H[],COLUMN(STEAMER_H[H]),FALSE),0)</f>
        <v>95</v>
      </c>
      <c r="J113" s="12">
        <f>IFERROR(VLOOKUP(MYRANKS_H[[#This Row],[IDFANGRAPHS]],STEAMER_H[],COLUMN(STEAMER_H[HR]),FALSE),0)</f>
        <v>20</v>
      </c>
      <c r="K113" s="12">
        <f>IFERROR(VLOOKUP(MYRANKS_H[[#This Row],[IDFANGRAPHS]],STEAMER_H[],COLUMN(STEAMER_H[R]),FALSE),0)</f>
        <v>51</v>
      </c>
      <c r="L113" s="12">
        <f>IFERROR(VLOOKUP(MYRANKS_H[[#This Row],[IDFANGRAPHS]],STEAMER_H[],COLUMN(STEAMER_H[RBI]),FALSE),0)</f>
        <v>57</v>
      </c>
      <c r="M113" s="12">
        <f>IFERROR(VLOOKUP(MYRANKS_H[[#This Row],[IDFANGRAPHS]],STEAMER_H[],COLUMN(STEAMER_H[BB]),FALSE),0)</f>
        <v>33</v>
      </c>
      <c r="N113" s="12">
        <f>IFERROR(VLOOKUP(MYRANKS_H[[#This Row],[IDFANGRAPHS]],STEAMER_H[],COLUMN(STEAMER_H[SO]),FALSE),0)</f>
        <v>95</v>
      </c>
      <c r="O113" s="12">
        <f>IFERROR(VLOOKUP(MYRANKS_H[[#This Row],[IDFANGRAPHS]],STEAMER_H[],COLUMN(STEAMER_H[SB]),FALSE),0)</f>
        <v>4</v>
      </c>
      <c r="P113" s="14">
        <f>IFERROR(MYRANKS_H[[#This Row],[H]]/MYRANKS_H[[#This Row],[AB]],0)</f>
        <v>0.2560646900269542</v>
      </c>
      <c r="Q113" s="26">
        <f>MYRANKS_H[[#This Row],[R]]/24.6-VLOOKUP(MYRANKS_H[[#This Row],[POS]],ReplacementLevel_H[],COLUMN(ReplacementLevel_H[R]),FALSE)</f>
        <v>-0.29682926829268297</v>
      </c>
      <c r="R113" s="26">
        <f>MYRANKS_H[[#This Row],[HR]]/10.4-VLOOKUP(MYRANKS_H[[#This Row],[POS]],ReplacementLevel_H[],COLUMN(ReplacementLevel_H[HR]),FALSE)</f>
        <v>0.82307692307692282</v>
      </c>
      <c r="S113" s="26">
        <f>MYRANKS_H[[#This Row],[RBI]]/24.6-VLOOKUP(MYRANKS_H[[#This Row],[POS]],ReplacementLevel_H[],COLUMN(ReplacementLevel_H[RBI]),FALSE)</f>
        <v>0.27707317073170712</v>
      </c>
      <c r="T113" s="26">
        <f>MYRANKS_H[[#This Row],[SB]]/9.4-VLOOKUP(MYRANKS_H[[#This Row],[POS]],ReplacementLevel_H[],COLUMN(ReplacementLevel_H[SB]),FALSE)</f>
        <v>-0.91446808510638311</v>
      </c>
      <c r="U113" s="26">
        <f>((MYRANKS_H[[#This Row],[H]]+1768)/(MYRANKS_H[[#This Row],[AB]]+6617)-0.267)/0.0024-VLOOKUP(MYRANKS_H[[#This Row],[POS]],ReplacementLevel_H[],COLUMN(ReplacementLevel_H[AVG]),FALSE)</f>
        <v>-8.6714367487117819E-2</v>
      </c>
      <c r="V113" s="26">
        <f>MYRANKS_H[[#This Row],[RSGP]]+MYRANKS_H[[#This Row],[HRSGP]]+MYRANKS_H[[#This Row],[RBISGP]]+MYRANKS_H[[#This Row],[SBSGP]]+MYRANKS_H[[#This Row],[AVGSGP]]</f>
        <v>-0.19786162707755395</v>
      </c>
    </row>
    <row r="114" spans="1:22" x14ac:dyDescent="0.25">
      <c r="A114" s="7" t="s">
        <v>3838</v>
      </c>
      <c r="B114" s="8" t="str">
        <f>VLOOKUP(MYRANKS_H[[#This Row],[PLAYERID]],PLAYERIDMAP[],COLUMN(PLAYERIDMAP[LASTNAME]),FALSE)</f>
        <v>Lucroy</v>
      </c>
      <c r="C114" s="11" t="str">
        <f>VLOOKUP(MYRANKS_H[[#This Row],[PLAYERID]],PLAYERIDMAP[],COLUMN(PLAYERIDMAP[FIRSTNAME]),FALSE)</f>
        <v xml:space="preserve">Jonathan </v>
      </c>
      <c r="D114" s="11" t="str">
        <f>VLOOKUP(MYRANKS_H[[#This Row],[PLAYERID]],PLAYERIDMAP[],COLUMN(PLAYERIDMAP[TEAM]),FALSE)</f>
        <v>MIL</v>
      </c>
      <c r="E114" s="11" t="str">
        <f>VLOOKUP(MYRANKS_H[[#This Row],[PLAYERID]],PLAYERIDMAP[],COLUMN(PLAYERIDMAP[POS]),FALSE)</f>
        <v>C</v>
      </c>
      <c r="F114" s="11">
        <f>VLOOKUP(MYRANKS_H[[#This Row],[PLAYERID]],PLAYERIDMAP[],COLUMN(PLAYERIDMAP[IDFANGRAPHS]),FALSE)</f>
        <v>7870</v>
      </c>
      <c r="G114" s="12">
        <f>IFERROR(VLOOKUP(MYRANKS_H[[#This Row],[IDFANGRAPHS]],STEAMER_H[],COLUMN(STEAMER_H[PA]),FALSE),0)</f>
        <v>378</v>
      </c>
      <c r="H114" s="12">
        <f>IFERROR(VLOOKUP(MYRANKS_H[[#This Row],[IDFANGRAPHS]],STEAMER_H[],COLUMN(STEAMER_H[AB]),FALSE),0)</f>
        <v>342</v>
      </c>
      <c r="I114" s="12">
        <f>IFERROR(VLOOKUP(MYRANKS_H[[#This Row],[IDFANGRAPHS]],STEAMER_H[],COLUMN(STEAMER_H[H]),FALSE),0)</f>
        <v>93</v>
      </c>
      <c r="J114" s="12">
        <f>IFERROR(VLOOKUP(MYRANKS_H[[#This Row],[IDFANGRAPHS]],STEAMER_H[],COLUMN(STEAMER_H[HR]),FALSE),0)</f>
        <v>10</v>
      </c>
      <c r="K114" s="12">
        <f>IFERROR(VLOOKUP(MYRANKS_H[[#This Row],[IDFANGRAPHS]],STEAMER_H[],COLUMN(STEAMER_H[R]),FALSE),0)</f>
        <v>41</v>
      </c>
      <c r="L114" s="12">
        <f>IFERROR(VLOOKUP(MYRANKS_H[[#This Row],[IDFANGRAPHS]],STEAMER_H[],COLUMN(STEAMER_H[RBI]),FALSE),0)</f>
        <v>43</v>
      </c>
      <c r="M114" s="12">
        <f>IFERROR(VLOOKUP(MYRANKS_H[[#This Row],[IDFANGRAPHS]],STEAMER_H[],COLUMN(STEAMER_H[BB]),FALSE),0)</f>
        <v>29</v>
      </c>
      <c r="N114" s="12">
        <f>IFERROR(VLOOKUP(MYRANKS_H[[#This Row],[IDFANGRAPHS]],STEAMER_H[],COLUMN(STEAMER_H[SO]),FALSE),0)</f>
        <v>50</v>
      </c>
      <c r="O114" s="12">
        <f>IFERROR(VLOOKUP(MYRANKS_H[[#This Row],[IDFANGRAPHS]],STEAMER_H[],COLUMN(STEAMER_H[SB]),FALSE),0)</f>
        <v>5</v>
      </c>
      <c r="P114" s="14">
        <f>IFERROR(MYRANKS_H[[#This Row],[H]]/MYRANKS_H[[#This Row],[AB]],0)</f>
        <v>0.27192982456140352</v>
      </c>
      <c r="Q114" s="26">
        <f>MYRANKS_H[[#This Row],[R]]/24.6-VLOOKUP(MYRANKS_H[[#This Row],[POS]],ReplacementLevel_H[],COLUMN(ReplacementLevel_H[R]),FALSE)</f>
        <v>0.27666666666666662</v>
      </c>
      <c r="R114" s="26">
        <f>MYRANKS_H[[#This Row],[HR]]/10.4-VLOOKUP(MYRANKS_H[[#This Row],[POS]],ReplacementLevel_H[],COLUMN(ReplacementLevel_H[HR]),FALSE)</f>
        <v>9.1538461538461458E-2</v>
      </c>
      <c r="S114" s="26">
        <f>MYRANKS_H[[#This Row],[RBI]]/24.6-VLOOKUP(MYRANKS_H[[#This Row],[POS]],ReplacementLevel_H[],COLUMN(ReplacementLevel_H[RBI]),FALSE)</f>
        <v>0.33796747967479668</v>
      </c>
      <c r="T114" s="26">
        <f>MYRANKS_H[[#This Row],[SB]]/9.4-VLOOKUP(MYRANKS_H[[#This Row],[POS]],ReplacementLevel_H[],COLUMN(ReplacementLevel_H[SB]),FALSE)</f>
        <v>0.40191489361702126</v>
      </c>
      <c r="U114" s="26">
        <f>((MYRANKS_H[[#This Row],[H]]+1768)/(MYRANKS_H[[#This Row],[AB]]+6617)-0.267)/0.0024-VLOOKUP(MYRANKS_H[[#This Row],[POS]],ReplacementLevel_H[],COLUMN(ReplacementLevel_H[AVG]),FALSE)</f>
        <v>0.52645016046366944</v>
      </c>
      <c r="V114" s="26">
        <f>MYRANKS_H[[#This Row],[RSGP]]+MYRANKS_H[[#This Row],[HRSGP]]+MYRANKS_H[[#This Row],[RBISGP]]+MYRANKS_H[[#This Row],[SBSGP]]+MYRANKS_H[[#This Row],[AVGSGP]]</f>
        <v>1.6345376619606156</v>
      </c>
    </row>
    <row r="115" spans="1:22" x14ac:dyDescent="0.25">
      <c r="A115" s="7" t="s">
        <v>1938</v>
      </c>
      <c r="B115" s="8" t="str">
        <f>VLOOKUP(MYRANKS_H[[#This Row],[PLAYERID]],PLAYERIDMAP[],COLUMN(PLAYERIDMAP[LASTNAME]),FALSE)</f>
        <v>Beltran</v>
      </c>
      <c r="C115" s="11" t="str">
        <f>VLOOKUP(MYRANKS_H[[#This Row],[PLAYERID]],PLAYERIDMAP[],COLUMN(PLAYERIDMAP[FIRSTNAME]),FALSE)</f>
        <v xml:space="preserve">Carlos </v>
      </c>
      <c r="D115" s="11" t="str">
        <f>VLOOKUP(MYRANKS_H[[#This Row],[PLAYERID]],PLAYERIDMAP[],COLUMN(PLAYERIDMAP[TEAM]),FALSE)</f>
        <v>STL</v>
      </c>
      <c r="E115" s="11" t="str">
        <f>VLOOKUP(MYRANKS_H[[#This Row],[PLAYERID]],PLAYERIDMAP[],COLUMN(PLAYERIDMAP[POS]),FALSE)</f>
        <v>OF</v>
      </c>
      <c r="F115" s="11">
        <f>VLOOKUP(MYRANKS_H[[#This Row],[PLAYERID]],PLAYERIDMAP[],COLUMN(PLAYERIDMAP[IDFANGRAPHS]),FALSE)</f>
        <v>589</v>
      </c>
      <c r="G115" s="12">
        <f>IFERROR(VLOOKUP(MYRANKS_H[[#This Row],[IDFANGRAPHS]],STEAMER_H[],COLUMN(STEAMER_H[PA]),FALSE),0)</f>
        <v>488</v>
      </c>
      <c r="H115" s="12">
        <f>IFERROR(VLOOKUP(MYRANKS_H[[#This Row],[IDFANGRAPHS]],STEAMER_H[],COLUMN(STEAMER_H[AB]),FALSE),0)</f>
        <v>440</v>
      </c>
      <c r="I115" s="12">
        <f>IFERROR(VLOOKUP(MYRANKS_H[[#This Row],[IDFANGRAPHS]],STEAMER_H[],COLUMN(STEAMER_H[H]),FALSE),0)</f>
        <v>124</v>
      </c>
      <c r="J115" s="12">
        <f>IFERROR(VLOOKUP(MYRANKS_H[[#This Row],[IDFANGRAPHS]],STEAMER_H[],COLUMN(STEAMER_H[HR]),FALSE),0)</f>
        <v>21</v>
      </c>
      <c r="K115" s="12">
        <f>IFERROR(VLOOKUP(MYRANKS_H[[#This Row],[IDFANGRAPHS]],STEAMER_H[],COLUMN(STEAMER_H[R]),FALSE),0)</f>
        <v>65</v>
      </c>
      <c r="L115" s="12">
        <f>IFERROR(VLOOKUP(MYRANKS_H[[#This Row],[IDFANGRAPHS]],STEAMER_H[],COLUMN(STEAMER_H[RBI]),FALSE),0)</f>
        <v>69</v>
      </c>
      <c r="M115" s="12">
        <f>IFERROR(VLOOKUP(MYRANKS_H[[#This Row],[IDFANGRAPHS]],STEAMER_H[],COLUMN(STEAMER_H[BB]),FALSE),0)</f>
        <v>41</v>
      </c>
      <c r="N115" s="12">
        <f>IFERROR(VLOOKUP(MYRANKS_H[[#This Row],[IDFANGRAPHS]],STEAMER_H[],COLUMN(STEAMER_H[SO]),FALSE),0)</f>
        <v>85</v>
      </c>
      <c r="O115" s="12">
        <f>IFERROR(VLOOKUP(MYRANKS_H[[#This Row],[IDFANGRAPHS]],STEAMER_H[],COLUMN(STEAMER_H[SB]),FALSE),0)</f>
        <v>4</v>
      </c>
      <c r="P115" s="14">
        <f>IFERROR(MYRANKS_H[[#This Row],[H]]/MYRANKS_H[[#This Row],[AB]],0)</f>
        <v>0.2818181818181818</v>
      </c>
      <c r="Q115" s="26">
        <f>MYRANKS_H[[#This Row],[R]]/24.6-VLOOKUP(MYRANKS_H[[#This Row],[POS]],ReplacementLevel_H[],COLUMN(ReplacementLevel_H[R]),FALSE)</f>
        <v>0.27227642276422737</v>
      </c>
      <c r="R115" s="26">
        <f>MYRANKS_H[[#This Row],[HR]]/10.4-VLOOKUP(MYRANKS_H[[#This Row],[POS]],ReplacementLevel_H[],COLUMN(ReplacementLevel_H[HR]),FALSE)</f>
        <v>0.91923076923076907</v>
      </c>
      <c r="S115" s="26">
        <f>MYRANKS_H[[#This Row],[RBI]]/24.6-VLOOKUP(MYRANKS_H[[#This Row],[POS]],ReplacementLevel_H[],COLUMN(ReplacementLevel_H[RBI]),FALSE)</f>
        <v>0.7648780487804876</v>
      </c>
      <c r="T115" s="26">
        <f>MYRANKS_H[[#This Row],[SB]]/9.4-VLOOKUP(MYRANKS_H[[#This Row],[POS]],ReplacementLevel_H[],COLUMN(ReplacementLevel_H[SB]),FALSE)</f>
        <v>-0.91446808510638311</v>
      </c>
      <c r="U115" s="26">
        <f>((MYRANKS_H[[#This Row],[H]]+1768)/(MYRANKS_H[[#This Row],[AB]]+6617)-0.267)/0.0024-VLOOKUP(MYRANKS_H[[#This Row],[POS]],ReplacementLevel_H[],COLUMN(ReplacementLevel_H[AVG]),FALSE)</f>
        <v>0.5394138207925786</v>
      </c>
      <c r="V115" s="26">
        <f>MYRANKS_H[[#This Row],[RSGP]]+MYRANKS_H[[#This Row],[HRSGP]]+MYRANKS_H[[#This Row],[RBISGP]]+MYRANKS_H[[#This Row],[SBSGP]]+MYRANKS_H[[#This Row],[AVGSGP]]</f>
        <v>1.5813309764616794</v>
      </c>
    </row>
    <row r="116" spans="1:22" x14ac:dyDescent="0.25">
      <c r="A116" s="7" t="s">
        <v>3525</v>
      </c>
      <c r="B116" s="8" t="str">
        <f>VLOOKUP(MYRANKS_H[[#This Row],[PLAYERID]],PLAYERIDMAP[],COLUMN(PLAYERIDMAP[LASTNAME]),FALSE)</f>
        <v>Jones</v>
      </c>
      <c r="C116" s="11" t="str">
        <f>VLOOKUP(MYRANKS_H[[#This Row],[PLAYERID]],PLAYERIDMAP[],COLUMN(PLAYERIDMAP[FIRSTNAME]),FALSE)</f>
        <v xml:space="preserve">Garrett </v>
      </c>
      <c r="D116" s="11" t="str">
        <f>VLOOKUP(MYRANKS_H[[#This Row],[PLAYERID]],PLAYERIDMAP[],COLUMN(PLAYERIDMAP[TEAM]),FALSE)</f>
        <v>PIT</v>
      </c>
      <c r="E116" s="11" t="str">
        <f>VLOOKUP(MYRANKS_H[[#This Row],[PLAYERID]],PLAYERIDMAP[],COLUMN(PLAYERIDMAP[POS]),FALSE)</f>
        <v>1B</v>
      </c>
      <c r="F116" s="11">
        <f>VLOOKUP(MYRANKS_H[[#This Row],[PLAYERID]],PLAYERIDMAP[],COLUMN(PLAYERIDMAP[IDFANGRAPHS]),FALSE)</f>
        <v>2714</v>
      </c>
      <c r="G116" s="12">
        <f>IFERROR(VLOOKUP(MYRANKS_H[[#This Row],[IDFANGRAPHS]],STEAMER_H[],COLUMN(STEAMER_H[PA]),FALSE),0)</f>
        <v>480</v>
      </c>
      <c r="H116" s="12">
        <f>IFERROR(VLOOKUP(MYRANKS_H[[#This Row],[IDFANGRAPHS]],STEAMER_H[],COLUMN(STEAMER_H[AB]),FALSE),0)</f>
        <v>434</v>
      </c>
      <c r="I116" s="12">
        <f>IFERROR(VLOOKUP(MYRANKS_H[[#This Row],[IDFANGRAPHS]],STEAMER_H[],COLUMN(STEAMER_H[H]),FALSE),0)</f>
        <v>105</v>
      </c>
      <c r="J116" s="12">
        <f>IFERROR(VLOOKUP(MYRANKS_H[[#This Row],[IDFANGRAPHS]],STEAMER_H[],COLUMN(STEAMER_H[HR]),FALSE),0)</f>
        <v>16</v>
      </c>
      <c r="K116" s="12">
        <f>IFERROR(VLOOKUP(MYRANKS_H[[#This Row],[IDFANGRAPHS]],STEAMER_H[],COLUMN(STEAMER_H[R]),FALSE),0)</f>
        <v>51</v>
      </c>
      <c r="L116" s="12">
        <f>IFERROR(VLOOKUP(MYRANKS_H[[#This Row],[IDFANGRAPHS]],STEAMER_H[],COLUMN(STEAMER_H[RBI]),FALSE),0)</f>
        <v>56</v>
      </c>
      <c r="M116" s="12">
        <f>IFERROR(VLOOKUP(MYRANKS_H[[#This Row],[IDFANGRAPHS]],STEAMER_H[],COLUMN(STEAMER_H[BB]),FALSE),0)</f>
        <v>39</v>
      </c>
      <c r="N116" s="12">
        <f>IFERROR(VLOOKUP(MYRANKS_H[[#This Row],[IDFANGRAPHS]],STEAMER_H[],COLUMN(STEAMER_H[SO]),FALSE),0)</f>
        <v>115</v>
      </c>
      <c r="O116" s="12">
        <f>IFERROR(VLOOKUP(MYRANKS_H[[#This Row],[IDFANGRAPHS]],STEAMER_H[],COLUMN(STEAMER_H[SB]),FALSE),0)</f>
        <v>2</v>
      </c>
      <c r="P116" s="14">
        <f>IFERROR(MYRANKS_H[[#This Row],[H]]/MYRANKS_H[[#This Row],[AB]],0)</f>
        <v>0.24193548387096775</v>
      </c>
      <c r="Q116" s="26">
        <f>MYRANKS_H[[#This Row],[R]]/24.6-VLOOKUP(MYRANKS_H[[#This Row],[POS]],ReplacementLevel_H[],COLUMN(ReplacementLevel_H[R]),FALSE)</f>
        <v>-0.29682926829268297</v>
      </c>
      <c r="R116" s="26">
        <f>MYRANKS_H[[#This Row],[HR]]/10.4-VLOOKUP(MYRANKS_H[[#This Row],[POS]],ReplacementLevel_H[],COLUMN(ReplacementLevel_H[HR]),FALSE)</f>
        <v>-1.5384615384617106E-3</v>
      </c>
      <c r="S116" s="26">
        <f>MYRANKS_H[[#This Row],[RBI]]/24.6-VLOOKUP(MYRANKS_H[[#This Row],[POS]],ReplacementLevel_H[],COLUMN(ReplacementLevel_H[RBI]),FALSE)</f>
        <v>-0.18357723577235774</v>
      </c>
      <c r="T116" s="26">
        <f>MYRANKS_H[[#This Row],[SB]]/9.4-VLOOKUP(MYRANKS_H[[#This Row],[POS]],ReplacementLevel_H[],COLUMN(ReplacementLevel_H[SB]),FALSE)</f>
        <v>-4.7234042553191496E-2</v>
      </c>
      <c r="U116" s="26">
        <f>((MYRANKS_H[[#This Row],[H]]+1768)/(MYRANKS_H[[#This Row],[AB]]+6617)-0.267)/0.0024-VLOOKUP(MYRANKS_H[[#This Row],[POS]],ReplacementLevel_H[],COLUMN(ReplacementLevel_H[AVG]),FALSE)</f>
        <v>-0.32830000472747611</v>
      </c>
      <c r="V116" s="26">
        <f>MYRANKS_H[[#This Row],[RSGP]]+MYRANKS_H[[#This Row],[HRSGP]]+MYRANKS_H[[#This Row],[RBISGP]]+MYRANKS_H[[#This Row],[SBSGP]]+MYRANKS_H[[#This Row],[AVGSGP]]</f>
        <v>-0.85747901288417006</v>
      </c>
    </row>
    <row r="117" spans="1:22" ht="15" customHeight="1" x14ac:dyDescent="0.25">
      <c r="A117" s="8" t="s">
        <v>5002</v>
      </c>
      <c r="B117" s="15" t="str">
        <f>VLOOKUP(MYRANKS_H[[#This Row],[PLAYERID]],PLAYERIDMAP[],COLUMN(PLAYERIDMAP[LASTNAME]),FALSE)</f>
        <v>Scutaro</v>
      </c>
      <c r="C117" s="12" t="str">
        <f>VLOOKUP(MYRANKS_H[[#This Row],[PLAYERID]],PLAYERIDMAP[],COLUMN(PLAYERIDMAP[FIRSTNAME]),FALSE)</f>
        <v xml:space="preserve">Marco </v>
      </c>
      <c r="D117" s="12" t="str">
        <f>VLOOKUP(MYRANKS_H[[#This Row],[PLAYERID]],PLAYERIDMAP[],COLUMN(PLAYERIDMAP[TEAM]),FALSE)</f>
        <v>SF</v>
      </c>
      <c r="E117" s="12" t="str">
        <f>VLOOKUP(MYRANKS_H[[#This Row],[PLAYERID]],PLAYERIDMAP[],COLUMN(PLAYERIDMAP[POS]),FALSE)</f>
        <v>2B</v>
      </c>
      <c r="F117" s="12">
        <f>VLOOKUP(MYRANKS_H[[#This Row],[PLAYERID]],PLAYERIDMAP[],COLUMN(PLAYERIDMAP[IDFANGRAPHS]),FALSE)</f>
        <v>1555</v>
      </c>
      <c r="G117" s="12">
        <f>IFERROR(VLOOKUP(MYRANKS_H[[#This Row],[IDFANGRAPHS]],STEAMER_H[],COLUMN(STEAMER_H[PA]),FALSE),0)</f>
        <v>322</v>
      </c>
      <c r="H117" s="12">
        <f>IFERROR(VLOOKUP(MYRANKS_H[[#This Row],[IDFANGRAPHS]],STEAMER_H[],COLUMN(STEAMER_H[AB]),FALSE),0)</f>
        <v>292</v>
      </c>
      <c r="I117" s="12">
        <f>IFERROR(VLOOKUP(MYRANKS_H[[#This Row],[IDFANGRAPHS]],STEAMER_H[],COLUMN(STEAMER_H[H]),FALSE),0)</f>
        <v>80</v>
      </c>
      <c r="J117" s="12">
        <f>IFERROR(VLOOKUP(MYRANKS_H[[#This Row],[IDFANGRAPHS]],STEAMER_H[],COLUMN(STEAMER_H[HR]),FALSE),0)</f>
        <v>3</v>
      </c>
      <c r="K117" s="12">
        <f>IFERROR(VLOOKUP(MYRANKS_H[[#This Row],[IDFANGRAPHS]],STEAMER_H[],COLUMN(STEAMER_H[R]),FALSE),0)</f>
        <v>35</v>
      </c>
      <c r="L117" s="12">
        <f>IFERROR(VLOOKUP(MYRANKS_H[[#This Row],[IDFANGRAPHS]],STEAMER_H[],COLUMN(STEAMER_H[RBI]),FALSE),0)</f>
        <v>25</v>
      </c>
      <c r="M117" s="12">
        <f>IFERROR(VLOOKUP(MYRANKS_H[[#This Row],[IDFANGRAPHS]],STEAMER_H[],COLUMN(STEAMER_H[BB]),FALSE),0)</f>
        <v>23</v>
      </c>
      <c r="N117" s="12">
        <f>IFERROR(VLOOKUP(MYRANKS_H[[#This Row],[IDFANGRAPHS]],STEAMER_H[],COLUMN(STEAMER_H[SO]),FALSE),0)</f>
        <v>26</v>
      </c>
      <c r="O117" s="12">
        <f>IFERROR(VLOOKUP(MYRANKS_H[[#This Row],[IDFANGRAPHS]],STEAMER_H[],COLUMN(STEAMER_H[SB]),FALSE),0)</f>
        <v>2</v>
      </c>
      <c r="P117" s="14">
        <f>IFERROR(MYRANKS_H[[#This Row],[H]]/MYRANKS_H[[#This Row],[AB]],0)</f>
        <v>0.27397260273972601</v>
      </c>
      <c r="Q117" s="26">
        <f>MYRANKS_H[[#This Row],[R]]/24.6-VLOOKUP(MYRANKS_H[[#This Row],[POS]],ReplacementLevel_H[],COLUMN(ReplacementLevel_H[R]),FALSE)</f>
        <v>-0.84723577235772374</v>
      </c>
      <c r="R117" s="26">
        <f>MYRANKS_H[[#This Row],[HR]]/10.4-VLOOKUP(MYRANKS_H[[#This Row],[POS]],ReplacementLevel_H[],COLUMN(ReplacementLevel_H[HR]),FALSE)</f>
        <v>-0.65153846153846151</v>
      </c>
      <c r="S117" s="26">
        <f>MYRANKS_H[[#This Row],[RBI]]/24.6-VLOOKUP(MYRANKS_H[[#This Row],[POS]],ReplacementLevel_H[],COLUMN(ReplacementLevel_H[RBI]),FALSE)</f>
        <v>-1.0837398373983742</v>
      </c>
      <c r="T117" s="26">
        <f>MYRANKS_H[[#This Row],[SB]]/9.4-VLOOKUP(MYRANKS_H[[#This Row],[POS]],ReplacementLevel_H[],COLUMN(ReplacementLevel_H[SB]),FALSE)</f>
        <v>-0.40723404255319151</v>
      </c>
      <c r="U117" s="26">
        <f>((MYRANKS_H[[#This Row],[H]]+1768)/(MYRANKS_H[[#This Row],[AB]]+6617)-0.267)/0.0024-VLOOKUP(MYRANKS_H[[#This Row],[POS]],ReplacementLevel_H[],COLUMN(ReplacementLevel_H[AVG]),FALSE)</f>
        <v>3.88348530901583E-2</v>
      </c>
      <c r="V117" s="26">
        <f>MYRANKS_H[[#This Row],[RSGP]]+MYRANKS_H[[#This Row],[HRSGP]]+MYRANKS_H[[#This Row],[RBISGP]]+MYRANKS_H[[#This Row],[SBSGP]]+MYRANKS_H[[#This Row],[AVGSGP]]</f>
        <v>-2.9509132607575927</v>
      </c>
    </row>
    <row r="118" spans="1:22" x14ac:dyDescent="0.25">
      <c r="A118" s="7" t="s">
        <v>4160</v>
      </c>
      <c r="B118" s="8" t="str">
        <f>VLOOKUP(MYRANKS_H[[#This Row],[PLAYERID]],PLAYERIDMAP[],COLUMN(PLAYERIDMAP[LASTNAME]),FALSE)</f>
        <v>Morales</v>
      </c>
      <c r="C118" s="11" t="str">
        <f>VLOOKUP(MYRANKS_H[[#This Row],[PLAYERID]],PLAYERIDMAP[],COLUMN(PLAYERIDMAP[FIRSTNAME]),FALSE)</f>
        <v xml:space="preserve">Kendrys </v>
      </c>
      <c r="D118" s="11" t="str">
        <f>VLOOKUP(MYRANKS_H[[#This Row],[PLAYERID]],PLAYERIDMAP[],COLUMN(PLAYERIDMAP[TEAM]),FALSE)</f>
        <v>SEA</v>
      </c>
      <c r="E118" s="11" t="str">
        <f>VLOOKUP(MYRANKS_H[[#This Row],[PLAYERID]],PLAYERIDMAP[],COLUMN(PLAYERIDMAP[POS]),FALSE)</f>
        <v>1B</v>
      </c>
      <c r="F118" s="11">
        <f>VLOOKUP(MYRANKS_H[[#This Row],[PLAYERID]],PLAYERIDMAP[],COLUMN(PLAYERIDMAP[IDFANGRAPHS]),FALSE)</f>
        <v>8610</v>
      </c>
      <c r="G118" s="12">
        <f>IFERROR(VLOOKUP(MYRANKS_H[[#This Row],[IDFANGRAPHS]],STEAMER_H[],COLUMN(STEAMER_H[PA]),FALSE),0)</f>
        <v>0</v>
      </c>
      <c r="H118" s="12">
        <f>IFERROR(VLOOKUP(MYRANKS_H[[#This Row],[IDFANGRAPHS]],STEAMER_H[],COLUMN(STEAMER_H[AB]),FALSE),0)</f>
        <v>0</v>
      </c>
      <c r="I118" s="12">
        <f>IFERROR(VLOOKUP(MYRANKS_H[[#This Row],[IDFANGRAPHS]],STEAMER_H[],COLUMN(STEAMER_H[H]),FALSE),0)</f>
        <v>0</v>
      </c>
      <c r="J118" s="12">
        <f>IFERROR(VLOOKUP(MYRANKS_H[[#This Row],[IDFANGRAPHS]],STEAMER_H[],COLUMN(STEAMER_H[HR]),FALSE),0)</f>
        <v>0</v>
      </c>
      <c r="K118" s="12">
        <f>IFERROR(VLOOKUP(MYRANKS_H[[#This Row],[IDFANGRAPHS]],STEAMER_H[],COLUMN(STEAMER_H[R]),FALSE),0)</f>
        <v>0</v>
      </c>
      <c r="L118" s="12">
        <f>IFERROR(VLOOKUP(MYRANKS_H[[#This Row],[IDFANGRAPHS]],STEAMER_H[],COLUMN(STEAMER_H[RBI]),FALSE),0)</f>
        <v>0</v>
      </c>
      <c r="M118" s="12">
        <f>IFERROR(VLOOKUP(MYRANKS_H[[#This Row],[IDFANGRAPHS]],STEAMER_H[],COLUMN(STEAMER_H[BB]),FALSE),0)</f>
        <v>0</v>
      </c>
      <c r="N118" s="12">
        <f>IFERROR(VLOOKUP(MYRANKS_H[[#This Row],[IDFANGRAPHS]],STEAMER_H[],COLUMN(STEAMER_H[SO]),FALSE),0)</f>
        <v>0</v>
      </c>
      <c r="O118" s="12">
        <f>IFERROR(VLOOKUP(MYRANKS_H[[#This Row],[IDFANGRAPHS]],STEAMER_H[],COLUMN(STEAMER_H[SB]),FALSE),0)</f>
        <v>0</v>
      </c>
      <c r="P118" s="14">
        <f>IFERROR(MYRANKS_H[[#This Row],[H]]/MYRANKS_H[[#This Row],[AB]],0)</f>
        <v>0</v>
      </c>
      <c r="Q118" s="26">
        <f>MYRANKS_H[[#This Row],[R]]/24.6-VLOOKUP(MYRANKS_H[[#This Row],[POS]],ReplacementLevel_H[],COLUMN(ReplacementLevel_H[R]),FALSE)</f>
        <v>-2.37</v>
      </c>
      <c r="R118" s="26">
        <f>MYRANKS_H[[#This Row],[HR]]/10.4-VLOOKUP(MYRANKS_H[[#This Row],[POS]],ReplacementLevel_H[],COLUMN(ReplacementLevel_H[HR]),FALSE)</f>
        <v>-1.54</v>
      </c>
      <c r="S118" s="26">
        <f>MYRANKS_H[[#This Row],[RBI]]/24.6-VLOOKUP(MYRANKS_H[[#This Row],[POS]],ReplacementLevel_H[],COLUMN(ReplacementLevel_H[RBI]),FALSE)</f>
        <v>-2.46</v>
      </c>
      <c r="T118" s="26">
        <f>MYRANKS_H[[#This Row],[SB]]/9.4-VLOOKUP(MYRANKS_H[[#This Row],[POS]],ReplacementLevel_H[],COLUMN(ReplacementLevel_H[SB]),FALSE)</f>
        <v>-0.26</v>
      </c>
      <c r="U118" s="26">
        <f>((MYRANKS_H[[#This Row],[H]]+1768)/(MYRANKS_H[[#This Row],[AB]]+6617)-0.267)/0.0024-VLOOKUP(MYRANKS_H[[#This Row],[POS]],ReplacementLevel_H[],COLUMN(ReplacementLevel_H[AVG]),FALSE)</f>
        <v>0.31940406024885271</v>
      </c>
      <c r="V118" s="26">
        <f>MYRANKS_H[[#This Row],[RSGP]]+MYRANKS_H[[#This Row],[HRSGP]]+MYRANKS_H[[#This Row],[RBISGP]]+MYRANKS_H[[#This Row],[SBSGP]]+MYRANKS_H[[#This Row],[AVGSGP]]</f>
        <v>-6.3105959397511473</v>
      </c>
    </row>
    <row r="119" spans="1:22" x14ac:dyDescent="0.25">
      <c r="A119" s="7" t="s">
        <v>3571</v>
      </c>
      <c r="B119" s="8" t="str">
        <f>VLOOKUP(MYRANKS_H[[#This Row],[PLAYERID]],PLAYERIDMAP[],COLUMN(PLAYERIDMAP[LASTNAME]),FALSE)</f>
        <v>Kendrick</v>
      </c>
      <c r="C119" s="11" t="str">
        <f>VLOOKUP(MYRANKS_H[[#This Row],[PLAYERID]],PLAYERIDMAP[],COLUMN(PLAYERIDMAP[FIRSTNAME]),FALSE)</f>
        <v xml:space="preserve">Howie </v>
      </c>
      <c r="D119" s="11" t="str">
        <f>VLOOKUP(MYRANKS_H[[#This Row],[PLAYERID]],PLAYERIDMAP[],COLUMN(PLAYERIDMAP[TEAM]),FALSE)</f>
        <v>LAA</v>
      </c>
      <c r="E119" s="11" t="str">
        <f>VLOOKUP(MYRANKS_H[[#This Row],[PLAYERID]],PLAYERIDMAP[],COLUMN(PLAYERIDMAP[POS]),FALSE)</f>
        <v>2B</v>
      </c>
      <c r="F119" s="11">
        <f>VLOOKUP(MYRANKS_H[[#This Row],[PLAYERID]],PLAYERIDMAP[],COLUMN(PLAYERIDMAP[IDFANGRAPHS]),FALSE)</f>
        <v>4229</v>
      </c>
      <c r="G119" s="12">
        <f>IFERROR(VLOOKUP(MYRANKS_H[[#This Row],[IDFANGRAPHS]],STEAMER_H[],COLUMN(STEAMER_H[PA]),FALSE),0)</f>
        <v>501</v>
      </c>
      <c r="H119" s="12">
        <f>IFERROR(VLOOKUP(MYRANKS_H[[#This Row],[IDFANGRAPHS]],STEAMER_H[],COLUMN(STEAMER_H[AB]),FALSE),0)</f>
        <v>462</v>
      </c>
      <c r="I119" s="12">
        <f>IFERROR(VLOOKUP(MYRANKS_H[[#This Row],[IDFANGRAPHS]],STEAMER_H[],COLUMN(STEAMER_H[H]),FALSE),0)</f>
        <v>128</v>
      </c>
      <c r="J119" s="12">
        <f>IFERROR(VLOOKUP(MYRANKS_H[[#This Row],[IDFANGRAPHS]],STEAMER_H[],COLUMN(STEAMER_H[HR]),FALSE),0)</f>
        <v>10</v>
      </c>
      <c r="K119" s="12">
        <f>IFERROR(VLOOKUP(MYRANKS_H[[#This Row],[IDFANGRAPHS]],STEAMER_H[],COLUMN(STEAMER_H[R]),FALSE),0)</f>
        <v>55</v>
      </c>
      <c r="L119" s="12">
        <f>IFERROR(VLOOKUP(MYRANKS_H[[#This Row],[IDFANGRAPHS]],STEAMER_H[],COLUMN(STEAMER_H[RBI]),FALSE),0)</f>
        <v>55</v>
      </c>
      <c r="M119" s="12">
        <f>IFERROR(VLOOKUP(MYRANKS_H[[#This Row],[IDFANGRAPHS]],STEAMER_H[],COLUMN(STEAMER_H[BB]),FALSE),0)</f>
        <v>27</v>
      </c>
      <c r="N119" s="12">
        <f>IFERROR(VLOOKUP(MYRANKS_H[[#This Row],[IDFANGRAPHS]],STEAMER_H[],COLUMN(STEAMER_H[SO]),FALSE),0)</f>
        <v>91</v>
      </c>
      <c r="O119" s="12">
        <f>IFERROR(VLOOKUP(MYRANKS_H[[#This Row],[IDFANGRAPHS]],STEAMER_H[],COLUMN(STEAMER_H[SB]),FALSE),0)</f>
        <v>8</v>
      </c>
      <c r="P119" s="14">
        <f>IFERROR(MYRANKS_H[[#This Row],[H]]/MYRANKS_H[[#This Row],[AB]],0)</f>
        <v>0.27705627705627706</v>
      </c>
      <c r="Q119" s="26">
        <f>MYRANKS_H[[#This Row],[R]]/24.6-VLOOKUP(MYRANKS_H[[#This Row],[POS]],ReplacementLevel_H[],COLUMN(ReplacementLevel_H[R]),FALSE)</f>
        <v>-3.4227642276422721E-2</v>
      </c>
      <c r="R119" s="26">
        <f>MYRANKS_H[[#This Row],[HR]]/10.4-VLOOKUP(MYRANKS_H[[#This Row],[POS]],ReplacementLevel_H[],COLUMN(ReplacementLevel_H[HR]),FALSE)</f>
        <v>2.1538461538461506E-2</v>
      </c>
      <c r="S119" s="26">
        <f>MYRANKS_H[[#This Row],[RBI]]/24.6-VLOOKUP(MYRANKS_H[[#This Row],[POS]],ReplacementLevel_H[],COLUMN(ReplacementLevel_H[RBI]),FALSE)</f>
        <v>0.13577235772357721</v>
      </c>
      <c r="T119" s="26">
        <f>MYRANKS_H[[#This Row],[SB]]/9.4-VLOOKUP(MYRANKS_H[[#This Row],[POS]],ReplacementLevel_H[],COLUMN(ReplacementLevel_H[SB]),FALSE)</f>
        <v>0.23106382978723405</v>
      </c>
      <c r="U119" s="26">
        <f>((MYRANKS_H[[#This Row],[H]]+1768)/(MYRANKS_H[[#This Row],[AB]]+6617)-0.267)/0.0024-VLOOKUP(MYRANKS_H[[#This Row],[POS]],ReplacementLevel_H[],COLUMN(ReplacementLevel_H[AVG]),FALSE)</f>
        <v>0.18768328860008507</v>
      </c>
      <c r="V119" s="26">
        <f>MYRANKS_H[[#This Row],[RSGP]]+MYRANKS_H[[#This Row],[HRSGP]]+MYRANKS_H[[#This Row],[RBISGP]]+MYRANKS_H[[#This Row],[SBSGP]]+MYRANKS_H[[#This Row],[AVGSGP]]</f>
        <v>0.54183029537293514</v>
      </c>
    </row>
    <row r="120" spans="1:22" ht="15" customHeight="1" x14ac:dyDescent="0.25">
      <c r="A120" s="7" t="s">
        <v>2957</v>
      </c>
      <c r="B120" s="8" t="str">
        <f>VLOOKUP(MYRANKS_H[[#This Row],[PLAYERID]],PLAYERIDMAP[],COLUMN(PLAYERIDMAP[LASTNAME]),FALSE)</f>
        <v>Gardner</v>
      </c>
      <c r="C120" s="11" t="str">
        <f>VLOOKUP(MYRANKS_H[[#This Row],[PLAYERID]],PLAYERIDMAP[],COLUMN(PLAYERIDMAP[FIRSTNAME]),FALSE)</f>
        <v xml:space="preserve">Brett </v>
      </c>
      <c r="D120" s="11" t="str">
        <f>VLOOKUP(MYRANKS_H[[#This Row],[PLAYERID]],PLAYERIDMAP[],COLUMN(PLAYERIDMAP[TEAM]),FALSE)</f>
        <v>NYY</v>
      </c>
      <c r="E120" s="11" t="str">
        <f>VLOOKUP(MYRANKS_H[[#This Row],[PLAYERID]],PLAYERIDMAP[],COLUMN(PLAYERIDMAP[POS]),FALSE)</f>
        <v>OF</v>
      </c>
      <c r="F120" s="11">
        <f>VLOOKUP(MYRANKS_H[[#This Row],[PLAYERID]],PLAYERIDMAP[],COLUMN(PLAYERIDMAP[IDFANGRAPHS]),FALSE)</f>
        <v>9927</v>
      </c>
      <c r="G120" s="12">
        <f>IFERROR(VLOOKUP(MYRANKS_H[[#This Row],[IDFANGRAPHS]],STEAMER_H[],COLUMN(STEAMER_H[PA]),FALSE),0)</f>
        <v>558</v>
      </c>
      <c r="H120" s="12">
        <f>IFERROR(VLOOKUP(MYRANKS_H[[#This Row],[IDFANGRAPHS]],STEAMER_H[],COLUMN(STEAMER_H[AB]),FALSE),0)</f>
        <v>489</v>
      </c>
      <c r="I120" s="12">
        <f>IFERROR(VLOOKUP(MYRANKS_H[[#This Row],[IDFANGRAPHS]],STEAMER_H[],COLUMN(STEAMER_H[H]),FALSE),0)</f>
        <v>125</v>
      </c>
      <c r="J120" s="12">
        <f>IFERROR(VLOOKUP(MYRANKS_H[[#This Row],[IDFANGRAPHS]],STEAMER_H[],COLUMN(STEAMER_H[HR]),FALSE),0)</f>
        <v>7</v>
      </c>
      <c r="K120" s="12">
        <f>IFERROR(VLOOKUP(MYRANKS_H[[#This Row],[IDFANGRAPHS]],STEAMER_H[],COLUMN(STEAMER_H[R]),FALSE),0)</f>
        <v>68</v>
      </c>
      <c r="L120" s="12">
        <f>IFERROR(VLOOKUP(MYRANKS_H[[#This Row],[IDFANGRAPHS]],STEAMER_H[],COLUMN(STEAMER_H[RBI]),FALSE),0)</f>
        <v>45</v>
      </c>
      <c r="M120" s="12">
        <f>IFERROR(VLOOKUP(MYRANKS_H[[#This Row],[IDFANGRAPHS]],STEAMER_H[],COLUMN(STEAMER_H[BB]),FALSE),0)</f>
        <v>54</v>
      </c>
      <c r="N120" s="12">
        <f>IFERROR(VLOOKUP(MYRANKS_H[[#This Row],[IDFANGRAPHS]],STEAMER_H[],COLUMN(STEAMER_H[SO]),FALSE),0)</f>
        <v>111</v>
      </c>
      <c r="O120" s="12">
        <f>IFERROR(VLOOKUP(MYRANKS_H[[#This Row],[IDFANGRAPHS]],STEAMER_H[],COLUMN(STEAMER_H[SB]),FALSE),0)</f>
        <v>25</v>
      </c>
      <c r="P120" s="14">
        <f>IFERROR(MYRANKS_H[[#This Row],[H]]/MYRANKS_H[[#This Row],[AB]],0)</f>
        <v>0.2556237218813906</v>
      </c>
      <c r="Q120" s="26">
        <f>MYRANKS_H[[#This Row],[R]]/24.6-VLOOKUP(MYRANKS_H[[#This Row],[POS]],ReplacementLevel_H[],COLUMN(ReplacementLevel_H[R]),FALSE)</f>
        <v>0.3942276422764226</v>
      </c>
      <c r="R120" s="26">
        <f>MYRANKS_H[[#This Row],[HR]]/10.4-VLOOKUP(MYRANKS_H[[#This Row],[POS]],ReplacementLevel_H[],COLUMN(ReplacementLevel_H[HR]),FALSE)</f>
        <v>-0.42692307692307707</v>
      </c>
      <c r="S120" s="26">
        <f>MYRANKS_H[[#This Row],[RBI]]/24.6-VLOOKUP(MYRANKS_H[[#This Row],[POS]],ReplacementLevel_H[],COLUMN(ReplacementLevel_H[RBI]),FALSE)</f>
        <v>-0.21073170731707336</v>
      </c>
      <c r="T120" s="26">
        <f>MYRANKS_H[[#This Row],[SB]]/9.4-VLOOKUP(MYRANKS_H[[#This Row],[POS]],ReplacementLevel_H[],COLUMN(ReplacementLevel_H[SB]),FALSE)</f>
        <v>1.3195744680851063</v>
      </c>
      <c r="U120" s="26">
        <f>((MYRANKS_H[[#This Row],[H]]+1768)/(MYRANKS_H[[#This Row],[AB]]+6617)-0.267)/0.0024-VLOOKUP(MYRANKS_H[[#This Row],[POS]],ReplacementLevel_H[],COLUMN(ReplacementLevel_H[AVG]),FALSE)</f>
        <v>-0.17225161835069897</v>
      </c>
      <c r="V120" s="26">
        <f>MYRANKS_H[[#This Row],[RSGP]]+MYRANKS_H[[#This Row],[HRSGP]]+MYRANKS_H[[#This Row],[RBISGP]]+MYRANKS_H[[#This Row],[SBSGP]]+MYRANKS_H[[#This Row],[AVGSGP]]</f>
        <v>0.90389570777067951</v>
      </c>
    </row>
    <row r="121" spans="1:22" x14ac:dyDescent="0.25">
      <c r="A121" s="7" t="s">
        <v>1775</v>
      </c>
      <c r="B121" s="8" t="str">
        <f>VLOOKUP(MYRANKS_H[[#This Row],[PLAYERID]],PLAYERIDMAP[],COLUMN(PLAYERIDMAP[LASTNAME]),FALSE)</f>
        <v>Avila</v>
      </c>
      <c r="C121" s="11" t="str">
        <f>VLOOKUP(MYRANKS_H[[#This Row],[PLAYERID]],PLAYERIDMAP[],COLUMN(PLAYERIDMAP[FIRSTNAME]),FALSE)</f>
        <v xml:space="preserve">Alex </v>
      </c>
      <c r="D121" s="11" t="str">
        <f>VLOOKUP(MYRANKS_H[[#This Row],[PLAYERID]],PLAYERIDMAP[],COLUMN(PLAYERIDMAP[TEAM]),FALSE)</f>
        <v>DET</v>
      </c>
      <c r="E121" s="11" t="str">
        <f>VLOOKUP(MYRANKS_H[[#This Row],[PLAYERID]],PLAYERIDMAP[],COLUMN(PLAYERIDMAP[POS]),FALSE)</f>
        <v>C</v>
      </c>
      <c r="F121" s="11">
        <f>VLOOKUP(MYRANKS_H[[#This Row],[PLAYERID]],PLAYERIDMAP[],COLUMN(PLAYERIDMAP[IDFANGRAPHS]),FALSE)</f>
        <v>7476</v>
      </c>
      <c r="G121" s="12">
        <f>IFERROR(VLOOKUP(MYRANKS_H[[#This Row],[IDFANGRAPHS]],STEAMER_H[],COLUMN(STEAMER_H[PA]),FALSE),0)</f>
        <v>340</v>
      </c>
      <c r="H121" s="12">
        <f>IFERROR(VLOOKUP(MYRANKS_H[[#This Row],[IDFANGRAPHS]],STEAMER_H[],COLUMN(STEAMER_H[AB]),FALSE),0)</f>
        <v>291</v>
      </c>
      <c r="I121" s="12">
        <f>IFERROR(VLOOKUP(MYRANKS_H[[#This Row],[IDFANGRAPHS]],STEAMER_H[],COLUMN(STEAMER_H[H]),FALSE),0)</f>
        <v>69</v>
      </c>
      <c r="J121" s="12">
        <f>IFERROR(VLOOKUP(MYRANKS_H[[#This Row],[IDFANGRAPHS]],STEAMER_H[],COLUMN(STEAMER_H[HR]),FALSE),0)</f>
        <v>9</v>
      </c>
      <c r="K121" s="12">
        <f>IFERROR(VLOOKUP(MYRANKS_H[[#This Row],[IDFANGRAPHS]],STEAMER_H[],COLUMN(STEAMER_H[R]),FALSE),0)</f>
        <v>38</v>
      </c>
      <c r="L121" s="12">
        <f>IFERROR(VLOOKUP(MYRANKS_H[[#This Row],[IDFANGRAPHS]],STEAMER_H[],COLUMN(STEAMER_H[RBI]),FALSE),0)</f>
        <v>36</v>
      </c>
      <c r="M121" s="12">
        <f>IFERROR(VLOOKUP(MYRANKS_H[[#This Row],[IDFANGRAPHS]],STEAMER_H[],COLUMN(STEAMER_H[BB]),FALSE),0)</f>
        <v>43</v>
      </c>
      <c r="N121" s="12">
        <f>IFERROR(VLOOKUP(MYRANKS_H[[#This Row],[IDFANGRAPHS]],STEAMER_H[],COLUMN(STEAMER_H[SO]),FALSE),0)</f>
        <v>91</v>
      </c>
      <c r="O121" s="12">
        <f>IFERROR(VLOOKUP(MYRANKS_H[[#This Row],[IDFANGRAPHS]],STEAMER_H[],COLUMN(STEAMER_H[SB]),FALSE),0)</f>
        <v>2</v>
      </c>
      <c r="P121" s="14">
        <f>IFERROR(MYRANKS_H[[#This Row],[H]]/MYRANKS_H[[#This Row],[AB]],0)</f>
        <v>0.23711340206185566</v>
      </c>
      <c r="Q121" s="26">
        <f>MYRANKS_H[[#This Row],[R]]/24.6-VLOOKUP(MYRANKS_H[[#This Row],[POS]],ReplacementLevel_H[],COLUMN(ReplacementLevel_H[R]),FALSE)</f>
        <v>0.15471544715447161</v>
      </c>
      <c r="R121" s="26">
        <f>MYRANKS_H[[#This Row],[HR]]/10.4-VLOOKUP(MYRANKS_H[[#This Row],[POS]],ReplacementLevel_H[],COLUMN(ReplacementLevel_H[HR]),FALSE)</f>
        <v>-4.6153846153846878E-3</v>
      </c>
      <c r="S121" s="26">
        <f>MYRANKS_H[[#This Row],[RBI]]/24.6-VLOOKUP(MYRANKS_H[[#This Row],[POS]],ReplacementLevel_H[],COLUMN(ReplacementLevel_H[RBI]),FALSE)</f>
        <v>5.3414634146341511E-2</v>
      </c>
      <c r="T121" s="26">
        <f>MYRANKS_H[[#This Row],[SB]]/9.4-VLOOKUP(MYRANKS_H[[#This Row],[POS]],ReplacementLevel_H[],COLUMN(ReplacementLevel_H[SB]),FALSE)</f>
        <v>8.2765957446808508E-2</v>
      </c>
      <c r="U121" s="26">
        <f>((MYRANKS_H[[#This Row],[H]]+1768)/(MYRANKS_H[[#This Row],[AB]]+6617)-0.267)/0.0024-VLOOKUP(MYRANKS_H[[#This Row],[POS]],ReplacementLevel_H[],COLUMN(ReplacementLevel_H[AVG]),FALSE)</f>
        <v>-9.8513800424636255E-2</v>
      </c>
      <c r="V121" s="26">
        <f>MYRANKS_H[[#This Row],[RSGP]]+MYRANKS_H[[#This Row],[HRSGP]]+MYRANKS_H[[#This Row],[RBISGP]]+MYRANKS_H[[#This Row],[SBSGP]]+MYRANKS_H[[#This Row],[AVGSGP]]</f>
        <v>0.18776685370760066</v>
      </c>
    </row>
    <row r="122" spans="1:22" x14ac:dyDescent="0.25">
      <c r="A122" s="8" t="s">
        <v>5301</v>
      </c>
      <c r="B122" s="15" t="str">
        <f>VLOOKUP(MYRANKS_H[[#This Row],[PLAYERID]],PLAYERIDMAP[],COLUMN(PLAYERIDMAP[LASTNAME]),FALSE)</f>
        <v>Utley</v>
      </c>
      <c r="C122" s="12" t="str">
        <f>VLOOKUP(MYRANKS_H[[#This Row],[PLAYERID]],PLAYERIDMAP[],COLUMN(PLAYERIDMAP[FIRSTNAME]),FALSE)</f>
        <v xml:space="preserve">Chase </v>
      </c>
      <c r="D122" s="12" t="str">
        <f>VLOOKUP(MYRANKS_H[[#This Row],[PLAYERID]],PLAYERIDMAP[],COLUMN(PLAYERIDMAP[TEAM]),FALSE)</f>
        <v>PHI</v>
      </c>
      <c r="E122" s="12" t="str">
        <f>VLOOKUP(MYRANKS_H[[#This Row],[PLAYERID]],PLAYERIDMAP[],COLUMN(PLAYERIDMAP[POS]),FALSE)</f>
        <v>2B</v>
      </c>
      <c r="F122" s="12">
        <f>VLOOKUP(MYRANKS_H[[#This Row],[PLAYERID]],PLAYERIDMAP[],COLUMN(PLAYERIDMAP[IDFANGRAPHS]),FALSE)</f>
        <v>1679</v>
      </c>
      <c r="G122" s="12">
        <f>IFERROR(VLOOKUP(MYRANKS_H[[#This Row],[IDFANGRAPHS]],STEAMER_H[],COLUMN(STEAMER_H[PA]),FALSE),0)</f>
        <v>460</v>
      </c>
      <c r="H122" s="12">
        <f>IFERROR(VLOOKUP(MYRANKS_H[[#This Row],[IDFANGRAPHS]],STEAMER_H[],COLUMN(STEAMER_H[AB]),FALSE),0)</f>
        <v>406</v>
      </c>
      <c r="I122" s="12">
        <f>IFERROR(VLOOKUP(MYRANKS_H[[#This Row],[IDFANGRAPHS]],STEAMER_H[],COLUMN(STEAMER_H[H]),FALSE),0)</f>
        <v>107</v>
      </c>
      <c r="J122" s="12">
        <f>IFERROR(VLOOKUP(MYRANKS_H[[#This Row],[IDFANGRAPHS]],STEAMER_H[],COLUMN(STEAMER_H[HR]),FALSE),0)</f>
        <v>14</v>
      </c>
      <c r="K122" s="12">
        <f>IFERROR(VLOOKUP(MYRANKS_H[[#This Row],[IDFANGRAPHS]],STEAMER_H[],COLUMN(STEAMER_H[R]),FALSE),0)</f>
        <v>54</v>
      </c>
      <c r="L122" s="12">
        <f>IFERROR(VLOOKUP(MYRANKS_H[[#This Row],[IDFANGRAPHS]],STEAMER_H[],COLUMN(STEAMER_H[RBI]),FALSE),0)</f>
        <v>52</v>
      </c>
      <c r="M122" s="12">
        <f>IFERROR(VLOOKUP(MYRANKS_H[[#This Row],[IDFANGRAPHS]],STEAMER_H[],COLUMN(STEAMER_H[BB]),FALSE),0)</f>
        <v>42</v>
      </c>
      <c r="N122" s="12">
        <f>IFERROR(VLOOKUP(MYRANKS_H[[#This Row],[IDFANGRAPHS]],STEAMER_H[],COLUMN(STEAMER_H[SO]),FALSE),0)</f>
        <v>63</v>
      </c>
      <c r="O122" s="12">
        <f>IFERROR(VLOOKUP(MYRANKS_H[[#This Row],[IDFANGRAPHS]],STEAMER_H[],COLUMN(STEAMER_H[SB]),FALSE),0)</f>
        <v>6</v>
      </c>
      <c r="P122" s="14">
        <f>IFERROR(MYRANKS_H[[#This Row],[H]]/MYRANKS_H[[#This Row],[AB]],0)</f>
        <v>0.26354679802955666</v>
      </c>
      <c r="Q122" s="26">
        <f>MYRANKS_H[[#This Row],[R]]/24.6-VLOOKUP(MYRANKS_H[[#This Row],[POS]],ReplacementLevel_H[],COLUMN(ReplacementLevel_H[R]),FALSE)</f>
        <v>-7.4878048780488093E-2</v>
      </c>
      <c r="R122" s="26">
        <f>MYRANKS_H[[#This Row],[HR]]/10.4-VLOOKUP(MYRANKS_H[[#This Row],[POS]],ReplacementLevel_H[],COLUMN(ReplacementLevel_H[HR]),FALSE)</f>
        <v>0.40615384615384609</v>
      </c>
      <c r="S122" s="26">
        <f>MYRANKS_H[[#This Row],[RBI]]/24.6-VLOOKUP(MYRANKS_H[[#This Row],[POS]],ReplacementLevel_H[],COLUMN(ReplacementLevel_H[RBI]),FALSE)</f>
        <v>1.3821138211381978E-2</v>
      </c>
      <c r="T122" s="26">
        <f>MYRANKS_H[[#This Row],[SB]]/9.4-VLOOKUP(MYRANKS_H[[#This Row],[POS]],ReplacementLevel_H[],COLUMN(ReplacementLevel_H[SB]),FALSE)</f>
        <v>1.8297872340425458E-2</v>
      </c>
      <c r="U122" s="26">
        <f>((MYRANKS_H[[#This Row],[H]]+1768)/(MYRANKS_H[[#This Row],[AB]]+6617)-0.267)/0.0024-VLOOKUP(MYRANKS_H[[#This Row],[POS]],ReplacementLevel_H[],COLUMN(ReplacementLevel_H[AVG]),FALSE)</f>
        <v>-0.16836537092411641</v>
      </c>
      <c r="V122" s="26">
        <f>MYRANKS_H[[#This Row],[RSGP]]+MYRANKS_H[[#This Row],[HRSGP]]+MYRANKS_H[[#This Row],[RBISGP]]+MYRANKS_H[[#This Row],[SBSGP]]+MYRANKS_H[[#This Row],[AVGSGP]]</f>
        <v>0.19502943700104902</v>
      </c>
    </row>
    <row r="123" spans="1:22" ht="15" customHeight="1" x14ac:dyDescent="0.25">
      <c r="A123" s="8" t="s">
        <v>5469</v>
      </c>
      <c r="B123" s="15" t="str">
        <f>VLOOKUP(MYRANKS_H[[#This Row],[PLAYERID]],PLAYERIDMAP[],COLUMN(PLAYERIDMAP[LASTNAME]),FALSE)</f>
        <v>Werth</v>
      </c>
      <c r="C123" s="12" t="str">
        <f>VLOOKUP(MYRANKS_H[[#This Row],[PLAYERID]],PLAYERIDMAP[],COLUMN(PLAYERIDMAP[FIRSTNAME]),FALSE)</f>
        <v xml:space="preserve">Jayson </v>
      </c>
      <c r="D123" s="12" t="str">
        <f>VLOOKUP(MYRANKS_H[[#This Row],[PLAYERID]],PLAYERIDMAP[],COLUMN(PLAYERIDMAP[TEAM]),FALSE)</f>
        <v>WAS</v>
      </c>
      <c r="E123" s="12" t="str">
        <f>VLOOKUP(MYRANKS_H[[#This Row],[PLAYERID]],PLAYERIDMAP[],COLUMN(PLAYERIDMAP[POS]),FALSE)</f>
        <v>OF</v>
      </c>
      <c r="F123" s="12">
        <f>VLOOKUP(MYRANKS_H[[#This Row],[PLAYERID]],PLAYERIDMAP[],COLUMN(PLAYERIDMAP[IDFANGRAPHS]),FALSE)</f>
        <v>1327</v>
      </c>
      <c r="G123" s="12">
        <f>IFERROR(VLOOKUP(MYRANKS_H[[#This Row],[IDFANGRAPHS]],STEAMER_H[],COLUMN(STEAMER_H[PA]),FALSE),0)</f>
        <v>470</v>
      </c>
      <c r="H123" s="12">
        <f>IFERROR(VLOOKUP(MYRANKS_H[[#This Row],[IDFANGRAPHS]],STEAMER_H[],COLUMN(STEAMER_H[AB]),FALSE),0)</f>
        <v>407</v>
      </c>
      <c r="I123" s="12">
        <f>IFERROR(VLOOKUP(MYRANKS_H[[#This Row],[IDFANGRAPHS]],STEAMER_H[],COLUMN(STEAMER_H[H]),FALSE),0)</f>
        <v>113</v>
      </c>
      <c r="J123" s="12">
        <f>IFERROR(VLOOKUP(MYRANKS_H[[#This Row],[IDFANGRAPHS]],STEAMER_H[],COLUMN(STEAMER_H[HR]),FALSE),0)</f>
        <v>16</v>
      </c>
      <c r="K123" s="12">
        <f>IFERROR(VLOOKUP(MYRANKS_H[[#This Row],[IDFANGRAPHS]],STEAMER_H[],COLUMN(STEAMER_H[R]),FALSE),0)</f>
        <v>60</v>
      </c>
      <c r="L123" s="12">
        <f>IFERROR(VLOOKUP(MYRANKS_H[[#This Row],[IDFANGRAPHS]],STEAMER_H[],COLUMN(STEAMER_H[RBI]),FALSE),0)</f>
        <v>57</v>
      </c>
      <c r="M123" s="12">
        <f>IFERROR(VLOOKUP(MYRANKS_H[[#This Row],[IDFANGRAPHS]],STEAMER_H[],COLUMN(STEAMER_H[BB]),FALSE),0)</f>
        <v>52</v>
      </c>
      <c r="N123" s="12">
        <f>IFERROR(VLOOKUP(MYRANKS_H[[#This Row],[IDFANGRAPHS]],STEAMER_H[],COLUMN(STEAMER_H[SO]),FALSE),0)</f>
        <v>94</v>
      </c>
      <c r="O123" s="12">
        <f>IFERROR(VLOOKUP(MYRANKS_H[[#This Row],[IDFANGRAPHS]],STEAMER_H[],COLUMN(STEAMER_H[SB]),FALSE),0)</f>
        <v>7</v>
      </c>
      <c r="P123" s="14">
        <f>IFERROR(MYRANKS_H[[#This Row],[H]]/MYRANKS_H[[#This Row],[AB]],0)</f>
        <v>0.27764127764127766</v>
      </c>
      <c r="Q123" s="26">
        <f>MYRANKS_H[[#This Row],[R]]/24.6-VLOOKUP(MYRANKS_H[[#This Row],[POS]],ReplacementLevel_H[],COLUMN(ReplacementLevel_H[R]),FALSE)</f>
        <v>6.9024390243902278E-2</v>
      </c>
      <c r="R123" s="26">
        <f>MYRANKS_H[[#This Row],[HR]]/10.4-VLOOKUP(MYRANKS_H[[#This Row],[POS]],ReplacementLevel_H[],COLUMN(ReplacementLevel_H[HR]),FALSE)</f>
        <v>0.43846153846153824</v>
      </c>
      <c r="S123" s="26">
        <f>MYRANKS_H[[#This Row],[RBI]]/24.6-VLOOKUP(MYRANKS_H[[#This Row],[POS]],ReplacementLevel_H[],COLUMN(ReplacementLevel_H[RBI]),FALSE)</f>
        <v>0.27707317073170712</v>
      </c>
      <c r="T123" s="26">
        <f>MYRANKS_H[[#This Row],[SB]]/9.4-VLOOKUP(MYRANKS_H[[#This Row],[POS]],ReplacementLevel_H[],COLUMN(ReplacementLevel_H[SB]),FALSE)</f>
        <v>-0.59531914893617033</v>
      </c>
      <c r="U123" s="26">
        <f>((MYRANKS_H[[#This Row],[H]]+1768)/(MYRANKS_H[[#This Row],[AB]]+6617)-0.267)/0.0024-VLOOKUP(MYRANKS_H[[#This Row],[POS]],ReplacementLevel_H[],COLUMN(ReplacementLevel_H[AVG]),FALSE)</f>
        <v>0.41171981776764877</v>
      </c>
      <c r="V123" s="26">
        <f>MYRANKS_H[[#This Row],[RSGP]]+MYRANKS_H[[#This Row],[HRSGP]]+MYRANKS_H[[#This Row],[RBISGP]]+MYRANKS_H[[#This Row],[SBSGP]]+MYRANKS_H[[#This Row],[AVGSGP]]</f>
        <v>0.60095976826862607</v>
      </c>
    </row>
    <row r="124" spans="1:22" ht="15" customHeight="1" x14ac:dyDescent="0.25">
      <c r="A124" s="8" t="s">
        <v>5024</v>
      </c>
      <c r="B124" s="15" t="str">
        <f>VLOOKUP(MYRANKS_H[[#This Row],[PLAYERID]],PLAYERIDMAP[],COLUMN(PLAYERIDMAP[LASTNAME]),FALSE)</f>
        <v>Simmons</v>
      </c>
      <c r="C124" s="12" t="str">
        <f>VLOOKUP(MYRANKS_H[[#This Row],[PLAYERID]],PLAYERIDMAP[],COLUMN(PLAYERIDMAP[FIRSTNAME]),FALSE)</f>
        <v xml:space="preserve">Andrelton </v>
      </c>
      <c r="D124" s="12" t="str">
        <f>VLOOKUP(MYRANKS_H[[#This Row],[PLAYERID]],PLAYERIDMAP[],COLUMN(PLAYERIDMAP[TEAM]),FALSE)</f>
        <v>ATL</v>
      </c>
      <c r="E124" s="12" t="str">
        <f>VLOOKUP(MYRANKS_H[[#This Row],[PLAYERID]],PLAYERIDMAP[],COLUMN(PLAYERIDMAP[POS]),FALSE)</f>
        <v>SS</v>
      </c>
      <c r="F124" s="12">
        <f>VLOOKUP(MYRANKS_H[[#This Row],[PLAYERID]],PLAYERIDMAP[],COLUMN(PLAYERIDMAP[IDFANGRAPHS]),FALSE)</f>
        <v>10847</v>
      </c>
      <c r="G124" s="12">
        <f>IFERROR(VLOOKUP(MYRANKS_H[[#This Row],[IDFANGRAPHS]],STEAMER_H[],COLUMN(STEAMER_H[PA]),FALSE),0)</f>
        <v>536</v>
      </c>
      <c r="H124" s="12">
        <f>IFERROR(VLOOKUP(MYRANKS_H[[#This Row],[IDFANGRAPHS]],STEAMER_H[],COLUMN(STEAMER_H[AB]),FALSE),0)</f>
        <v>493</v>
      </c>
      <c r="I124" s="12">
        <f>IFERROR(VLOOKUP(MYRANKS_H[[#This Row],[IDFANGRAPHS]],STEAMER_H[],COLUMN(STEAMER_H[H]),FALSE),0)</f>
        <v>132</v>
      </c>
      <c r="J124" s="12">
        <f>IFERROR(VLOOKUP(MYRANKS_H[[#This Row],[IDFANGRAPHS]],STEAMER_H[],COLUMN(STEAMER_H[HR]),FALSE),0)</f>
        <v>12</v>
      </c>
      <c r="K124" s="12">
        <f>IFERROR(VLOOKUP(MYRANKS_H[[#This Row],[IDFANGRAPHS]],STEAMER_H[],COLUMN(STEAMER_H[R]),FALSE),0)</f>
        <v>58</v>
      </c>
      <c r="L124" s="12">
        <f>IFERROR(VLOOKUP(MYRANKS_H[[#This Row],[IDFANGRAPHS]],STEAMER_H[],COLUMN(STEAMER_H[RBI]),FALSE),0)</f>
        <v>53</v>
      </c>
      <c r="M124" s="12">
        <f>IFERROR(VLOOKUP(MYRANKS_H[[#This Row],[IDFANGRAPHS]],STEAMER_H[],COLUMN(STEAMER_H[BB]),FALSE),0)</f>
        <v>32</v>
      </c>
      <c r="N124" s="12">
        <f>IFERROR(VLOOKUP(MYRANKS_H[[#This Row],[IDFANGRAPHS]],STEAMER_H[],COLUMN(STEAMER_H[SO]),FALSE),0)</f>
        <v>43</v>
      </c>
      <c r="O124" s="12">
        <f>IFERROR(VLOOKUP(MYRANKS_H[[#This Row],[IDFANGRAPHS]],STEAMER_H[],COLUMN(STEAMER_H[SB]),FALSE),0)</f>
        <v>8</v>
      </c>
      <c r="P124" s="14">
        <f>IFERROR(MYRANKS_H[[#This Row],[H]]/MYRANKS_H[[#This Row],[AB]],0)</f>
        <v>0.26774847870182555</v>
      </c>
      <c r="Q124" s="26">
        <f>MYRANKS_H[[#This Row],[R]]/24.6-VLOOKUP(MYRANKS_H[[#This Row],[POS]],ReplacementLevel_H[],COLUMN(ReplacementLevel_H[R]),FALSE)</f>
        <v>0.27772357723577201</v>
      </c>
      <c r="R124" s="26">
        <f>MYRANKS_H[[#This Row],[HR]]/10.4-VLOOKUP(MYRANKS_H[[#This Row],[POS]],ReplacementLevel_H[],COLUMN(ReplacementLevel_H[HR]),FALSE)</f>
        <v>0.25384615384615372</v>
      </c>
      <c r="S124" s="26">
        <f>MYRANKS_H[[#This Row],[RBI]]/24.6-VLOOKUP(MYRANKS_H[[#This Row],[POS]],ReplacementLevel_H[],COLUMN(ReplacementLevel_H[RBI]),FALSE)</f>
        <v>0.21447154471544705</v>
      </c>
      <c r="T124" s="26">
        <f>MYRANKS_H[[#This Row],[SB]]/9.4-VLOOKUP(MYRANKS_H[[#This Row],[POS]],ReplacementLevel_H[],COLUMN(ReplacementLevel_H[SB]),FALSE)</f>
        <v>-0.61893617021276592</v>
      </c>
      <c r="U124" s="26">
        <f>((MYRANKS_H[[#This Row],[H]]+1768)/(MYRANKS_H[[#This Row],[AB]]+6617)-0.267)/0.0024-VLOOKUP(MYRANKS_H[[#This Row],[POS]],ReplacementLevel_H[],COLUMN(ReplacementLevel_H[AVG]),FALSE)</f>
        <v>0.22552273792778438</v>
      </c>
      <c r="V124" s="26">
        <f>MYRANKS_H[[#This Row],[RSGP]]+MYRANKS_H[[#This Row],[HRSGP]]+MYRANKS_H[[#This Row],[RBISGP]]+MYRANKS_H[[#This Row],[SBSGP]]+MYRANKS_H[[#This Row],[AVGSGP]]</f>
        <v>0.35262784351239124</v>
      </c>
    </row>
    <row r="125" spans="1:22" ht="15" customHeight="1" x14ac:dyDescent="0.25">
      <c r="A125" s="7" t="s">
        <v>2896</v>
      </c>
      <c r="B125" s="8" t="str">
        <f>VLOOKUP(MYRANKS_H[[#This Row],[PLAYERID]],PLAYERIDMAP[],COLUMN(PLAYERIDMAP[LASTNAME]),FALSE)</f>
        <v>Frazier</v>
      </c>
      <c r="C125" s="11" t="str">
        <f>VLOOKUP(MYRANKS_H[[#This Row],[PLAYERID]],PLAYERIDMAP[],COLUMN(PLAYERIDMAP[FIRSTNAME]),FALSE)</f>
        <v xml:space="preserve">Todd </v>
      </c>
      <c r="D125" s="11" t="str">
        <f>VLOOKUP(MYRANKS_H[[#This Row],[PLAYERID]],PLAYERIDMAP[],COLUMN(PLAYERIDMAP[TEAM]),FALSE)</f>
        <v>CIN</v>
      </c>
      <c r="E125" s="11" t="str">
        <f>VLOOKUP(MYRANKS_H[[#This Row],[PLAYERID]],PLAYERIDMAP[],COLUMN(PLAYERIDMAP[POS]),FALSE)</f>
        <v>3B</v>
      </c>
      <c r="F125" s="11">
        <f>VLOOKUP(MYRANKS_H[[#This Row],[PLAYERID]],PLAYERIDMAP[],COLUMN(PLAYERIDMAP[IDFANGRAPHS]),FALSE)</f>
        <v>785</v>
      </c>
      <c r="G125" s="12">
        <f>IFERROR(VLOOKUP(MYRANKS_H[[#This Row],[IDFANGRAPHS]],STEAMER_H[],COLUMN(STEAMER_H[PA]),FALSE),0)</f>
        <v>458</v>
      </c>
      <c r="H125" s="12">
        <f>IFERROR(VLOOKUP(MYRANKS_H[[#This Row],[IDFANGRAPHS]],STEAMER_H[],COLUMN(STEAMER_H[AB]),FALSE),0)</f>
        <v>409</v>
      </c>
      <c r="I125" s="12">
        <f>IFERROR(VLOOKUP(MYRANKS_H[[#This Row],[IDFANGRAPHS]],STEAMER_H[],COLUMN(STEAMER_H[H]),FALSE),0)</f>
        <v>99</v>
      </c>
      <c r="J125" s="12">
        <f>IFERROR(VLOOKUP(MYRANKS_H[[#This Row],[IDFANGRAPHS]],STEAMER_H[],COLUMN(STEAMER_H[HR]),FALSE),0)</f>
        <v>16</v>
      </c>
      <c r="K125" s="12">
        <f>IFERROR(VLOOKUP(MYRANKS_H[[#This Row],[IDFANGRAPHS]],STEAMER_H[],COLUMN(STEAMER_H[R]),FALSE),0)</f>
        <v>49</v>
      </c>
      <c r="L125" s="12">
        <f>IFERROR(VLOOKUP(MYRANKS_H[[#This Row],[IDFANGRAPHS]],STEAMER_H[],COLUMN(STEAMER_H[RBI]),FALSE),0)</f>
        <v>54</v>
      </c>
      <c r="M125" s="12">
        <f>IFERROR(VLOOKUP(MYRANKS_H[[#This Row],[IDFANGRAPHS]],STEAMER_H[],COLUMN(STEAMER_H[BB]),FALSE),0)</f>
        <v>38</v>
      </c>
      <c r="N125" s="12">
        <f>IFERROR(VLOOKUP(MYRANKS_H[[#This Row],[IDFANGRAPHS]],STEAMER_H[],COLUMN(STEAMER_H[SO]),FALSE),0)</f>
        <v>96</v>
      </c>
      <c r="O125" s="12">
        <f>IFERROR(VLOOKUP(MYRANKS_H[[#This Row],[IDFANGRAPHS]],STEAMER_H[],COLUMN(STEAMER_H[SB]),FALSE),0)</f>
        <v>6</v>
      </c>
      <c r="P125" s="14">
        <f>IFERROR(MYRANKS_H[[#This Row],[H]]/MYRANKS_H[[#This Row],[AB]],0)</f>
        <v>0.24205378973105135</v>
      </c>
      <c r="Q125" s="26">
        <f>MYRANKS_H[[#This Row],[R]]/24.6-VLOOKUP(MYRANKS_H[[#This Row],[POS]],ReplacementLevel_H[],COLUMN(ReplacementLevel_H[R]),FALSE)</f>
        <v>-0.19813008130081311</v>
      </c>
      <c r="R125" s="26">
        <f>MYRANKS_H[[#This Row],[HR]]/10.4-VLOOKUP(MYRANKS_H[[#This Row],[POS]],ReplacementLevel_H[],COLUMN(ReplacementLevel_H[HR]),FALSE)</f>
        <v>-2.1538461538461728E-2</v>
      </c>
      <c r="S125" s="26">
        <f>MYRANKS_H[[#This Row],[RBI]]/24.6-VLOOKUP(MYRANKS_H[[#This Row],[POS]],ReplacementLevel_H[],COLUMN(ReplacementLevel_H[RBI]),FALSE)</f>
        <v>-0.15487804878048816</v>
      </c>
      <c r="T125" s="26">
        <f>MYRANKS_H[[#This Row],[SB]]/9.4-VLOOKUP(MYRANKS_H[[#This Row],[POS]],ReplacementLevel_H[],COLUMN(ReplacementLevel_H[SB]),FALSE)</f>
        <v>0.18829787234042544</v>
      </c>
      <c r="U125" s="26">
        <f>((MYRANKS_H[[#This Row],[H]]+1768)/(MYRANKS_H[[#This Row],[AB]]+6617)-0.267)/0.0024-VLOOKUP(MYRANKS_H[[#This Row],[POS]],ReplacementLevel_H[],COLUMN(ReplacementLevel_H[AVG]),FALSE)</f>
        <v>-0.34029224784136486</v>
      </c>
      <c r="V125" s="26">
        <f>MYRANKS_H[[#This Row],[RSGP]]+MYRANKS_H[[#This Row],[HRSGP]]+MYRANKS_H[[#This Row],[RBISGP]]+MYRANKS_H[[#This Row],[SBSGP]]+MYRANKS_H[[#This Row],[AVGSGP]]</f>
        <v>-0.52654096712070242</v>
      </c>
    </row>
    <row r="126" spans="1:22" x14ac:dyDescent="0.25">
      <c r="A126" s="8" t="s">
        <v>4713</v>
      </c>
      <c r="B126" s="15" t="str">
        <f>VLOOKUP(MYRANKS_H[[#This Row],[PLAYERID]],PLAYERIDMAP[],COLUMN(PLAYERIDMAP[LASTNAME]),FALSE)</f>
        <v>Reynolds</v>
      </c>
      <c r="C126" s="12" t="str">
        <f>VLOOKUP(MYRANKS_H[[#This Row],[PLAYERID]],PLAYERIDMAP[],COLUMN(PLAYERIDMAP[FIRSTNAME]),FALSE)</f>
        <v xml:space="preserve">Mark </v>
      </c>
      <c r="D126" s="12" t="str">
        <f>VLOOKUP(MYRANKS_H[[#This Row],[PLAYERID]],PLAYERIDMAP[],COLUMN(PLAYERIDMAP[TEAM]),FALSE)</f>
        <v>CLE</v>
      </c>
      <c r="E126" s="12" t="str">
        <f>VLOOKUP(MYRANKS_H[[#This Row],[PLAYERID]],PLAYERIDMAP[],COLUMN(PLAYERIDMAP[POS]),FALSE)</f>
        <v>3B</v>
      </c>
      <c r="F126" s="12">
        <f>VLOOKUP(MYRANKS_H[[#This Row],[PLAYERID]],PLAYERIDMAP[],COLUMN(PLAYERIDMAP[IDFANGRAPHS]),FALSE)</f>
        <v>7619</v>
      </c>
      <c r="G126" s="12">
        <f>IFERROR(VLOOKUP(MYRANKS_H[[#This Row],[IDFANGRAPHS]],STEAMER_H[],COLUMN(STEAMER_H[PA]),FALSE),0)</f>
        <v>339</v>
      </c>
      <c r="H126" s="12">
        <f>IFERROR(VLOOKUP(MYRANKS_H[[#This Row],[IDFANGRAPHS]],STEAMER_H[],COLUMN(STEAMER_H[AB]),FALSE),0)</f>
        <v>291</v>
      </c>
      <c r="I126" s="12">
        <f>IFERROR(VLOOKUP(MYRANKS_H[[#This Row],[IDFANGRAPHS]],STEAMER_H[],COLUMN(STEAMER_H[H]),FALSE),0)</f>
        <v>64</v>
      </c>
      <c r="J126" s="12">
        <f>IFERROR(VLOOKUP(MYRANKS_H[[#This Row],[IDFANGRAPHS]],STEAMER_H[],COLUMN(STEAMER_H[HR]),FALSE),0)</f>
        <v>17</v>
      </c>
      <c r="K126" s="12">
        <f>IFERROR(VLOOKUP(MYRANKS_H[[#This Row],[IDFANGRAPHS]],STEAMER_H[],COLUMN(STEAMER_H[R]),FALSE),0)</f>
        <v>39</v>
      </c>
      <c r="L126" s="12">
        <f>IFERROR(VLOOKUP(MYRANKS_H[[#This Row],[IDFANGRAPHS]],STEAMER_H[],COLUMN(STEAMER_H[RBI]),FALSE),0)</f>
        <v>44</v>
      </c>
      <c r="M126" s="12">
        <f>IFERROR(VLOOKUP(MYRANKS_H[[#This Row],[IDFANGRAPHS]],STEAMER_H[],COLUMN(STEAMER_H[BB]),FALSE),0)</f>
        <v>41</v>
      </c>
      <c r="N126" s="12">
        <f>IFERROR(VLOOKUP(MYRANKS_H[[#This Row],[IDFANGRAPHS]],STEAMER_H[],COLUMN(STEAMER_H[SO]),FALSE),0)</f>
        <v>103</v>
      </c>
      <c r="O126" s="12">
        <f>IFERROR(VLOOKUP(MYRANKS_H[[#This Row],[IDFANGRAPHS]],STEAMER_H[],COLUMN(STEAMER_H[SB]),FALSE),0)</f>
        <v>3</v>
      </c>
      <c r="P126" s="14">
        <f>IFERROR(MYRANKS_H[[#This Row],[H]]/MYRANKS_H[[#This Row],[AB]],0)</f>
        <v>0.21993127147766323</v>
      </c>
      <c r="Q126" s="26">
        <f>MYRANKS_H[[#This Row],[R]]/24.6-VLOOKUP(MYRANKS_H[[#This Row],[POS]],ReplacementLevel_H[],COLUMN(ReplacementLevel_H[R]),FALSE)</f>
        <v>-0.60463414634146351</v>
      </c>
      <c r="R126" s="26">
        <f>MYRANKS_H[[#This Row],[HR]]/10.4-VLOOKUP(MYRANKS_H[[#This Row],[POS]],ReplacementLevel_H[],COLUMN(ReplacementLevel_H[HR]),FALSE)</f>
        <v>7.4615384615384528E-2</v>
      </c>
      <c r="S126" s="26">
        <f>MYRANKS_H[[#This Row],[RBI]]/24.6-VLOOKUP(MYRANKS_H[[#This Row],[POS]],ReplacementLevel_H[],COLUMN(ReplacementLevel_H[RBI]),FALSE)</f>
        <v>-0.56138211382113834</v>
      </c>
      <c r="T126" s="26">
        <f>MYRANKS_H[[#This Row],[SB]]/9.4-VLOOKUP(MYRANKS_H[[#This Row],[POS]],ReplacementLevel_H[],COLUMN(ReplacementLevel_H[SB]),FALSE)</f>
        <v>-0.13085106382978728</v>
      </c>
      <c r="U126" s="26">
        <f>((MYRANKS_H[[#This Row],[H]]+1768)/(MYRANKS_H[[#This Row],[AB]]+6617)-0.267)/0.0024-VLOOKUP(MYRANKS_H[[#This Row],[POS]],ReplacementLevel_H[],COLUMN(ReplacementLevel_H[AVG]),FALSE)</f>
        <v>-0.56009650646593045</v>
      </c>
      <c r="V126" s="26">
        <f>MYRANKS_H[[#This Row],[RSGP]]+MYRANKS_H[[#This Row],[HRSGP]]+MYRANKS_H[[#This Row],[RBISGP]]+MYRANKS_H[[#This Row],[SBSGP]]+MYRANKS_H[[#This Row],[AVGSGP]]</f>
        <v>-1.7823484458429351</v>
      </c>
    </row>
    <row r="127" spans="1:22" ht="15" customHeight="1" x14ac:dyDescent="0.25">
      <c r="A127" s="8" t="s">
        <v>4643</v>
      </c>
      <c r="B127" s="15" t="str">
        <f>VLOOKUP(MYRANKS_H[[#This Row],[PLAYERID]],PLAYERIDMAP[],COLUMN(PLAYERIDMAP[LASTNAME]),FALSE)</f>
        <v>Ramirez</v>
      </c>
      <c r="C127" s="12" t="str">
        <f>VLOOKUP(MYRANKS_H[[#This Row],[PLAYERID]],PLAYERIDMAP[],COLUMN(PLAYERIDMAP[FIRSTNAME]),FALSE)</f>
        <v xml:space="preserve">Alexei </v>
      </c>
      <c r="D127" s="12" t="str">
        <f>VLOOKUP(MYRANKS_H[[#This Row],[PLAYERID]],PLAYERIDMAP[],COLUMN(PLAYERIDMAP[TEAM]),FALSE)</f>
        <v>CHW</v>
      </c>
      <c r="E127" s="12" t="str">
        <f>VLOOKUP(MYRANKS_H[[#This Row],[PLAYERID]],PLAYERIDMAP[],COLUMN(PLAYERIDMAP[POS]),FALSE)</f>
        <v>SS</v>
      </c>
      <c r="F127" s="12">
        <f>VLOOKUP(MYRANKS_H[[#This Row],[PLAYERID]],PLAYERIDMAP[],COLUMN(PLAYERIDMAP[IDFANGRAPHS]),FALSE)</f>
        <v>5133</v>
      </c>
      <c r="G127" s="12">
        <f>IFERROR(VLOOKUP(MYRANKS_H[[#This Row],[IDFANGRAPHS]],STEAMER_H[],COLUMN(STEAMER_H[PA]),FALSE),0)</f>
        <v>521</v>
      </c>
      <c r="H127" s="12">
        <f>IFERROR(VLOOKUP(MYRANKS_H[[#This Row],[IDFANGRAPHS]],STEAMER_H[],COLUMN(STEAMER_H[AB]),FALSE),0)</f>
        <v>487</v>
      </c>
      <c r="I127" s="12">
        <f>IFERROR(VLOOKUP(MYRANKS_H[[#This Row],[IDFANGRAPHS]],STEAMER_H[],COLUMN(STEAMER_H[H]),FALSE),0)</f>
        <v>132</v>
      </c>
      <c r="J127" s="12">
        <f>IFERROR(VLOOKUP(MYRANKS_H[[#This Row],[IDFANGRAPHS]],STEAMER_H[],COLUMN(STEAMER_H[HR]),FALSE),0)</f>
        <v>9</v>
      </c>
      <c r="K127" s="12">
        <f>IFERROR(VLOOKUP(MYRANKS_H[[#This Row],[IDFANGRAPHS]],STEAMER_H[],COLUMN(STEAMER_H[R]),FALSE),0)</f>
        <v>56</v>
      </c>
      <c r="L127" s="12">
        <f>IFERROR(VLOOKUP(MYRANKS_H[[#This Row],[IDFANGRAPHS]],STEAMER_H[],COLUMN(STEAMER_H[RBI]),FALSE),0)</f>
        <v>53</v>
      </c>
      <c r="M127" s="12">
        <f>IFERROR(VLOOKUP(MYRANKS_H[[#This Row],[IDFANGRAPHS]],STEAMER_H[],COLUMN(STEAMER_H[BB]),FALSE),0)</f>
        <v>24</v>
      </c>
      <c r="N127" s="12">
        <f>IFERROR(VLOOKUP(MYRANKS_H[[#This Row],[IDFANGRAPHS]],STEAMER_H[],COLUMN(STEAMER_H[SO]),FALSE),0)</f>
        <v>58</v>
      </c>
      <c r="O127" s="12">
        <f>IFERROR(VLOOKUP(MYRANKS_H[[#This Row],[IDFANGRAPHS]],STEAMER_H[],COLUMN(STEAMER_H[SB]),FALSE),0)</f>
        <v>15</v>
      </c>
      <c r="P127" s="14">
        <f>IFERROR(MYRANKS_H[[#This Row],[H]]/MYRANKS_H[[#This Row],[AB]],0)</f>
        <v>0.27104722792607805</v>
      </c>
      <c r="Q127" s="26">
        <f>MYRANKS_H[[#This Row],[R]]/24.6-VLOOKUP(MYRANKS_H[[#This Row],[POS]],ReplacementLevel_H[],COLUMN(ReplacementLevel_H[R]),FALSE)</f>
        <v>0.19642276422764215</v>
      </c>
      <c r="R127" s="26">
        <f>MYRANKS_H[[#This Row],[HR]]/10.4-VLOOKUP(MYRANKS_H[[#This Row],[POS]],ReplacementLevel_H[],COLUMN(ReplacementLevel_H[HR]),FALSE)</f>
        <v>-3.4615384615384714E-2</v>
      </c>
      <c r="S127" s="26">
        <f>MYRANKS_H[[#This Row],[RBI]]/24.6-VLOOKUP(MYRANKS_H[[#This Row],[POS]],ReplacementLevel_H[],COLUMN(ReplacementLevel_H[RBI]),FALSE)</f>
        <v>0.21447154471544705</v>
      </c>
      <c r="T127" s="26">
        <f>MYRANKS_H[[#This Row],[SB]]/9.4-VLOOKUP(MYRANKS_H[[#This Row],[POS]],ReplacementLevel_H[],COLUMN(ReplacementLevel_H[SB]),FALSE)</f>
        <v>0.12574468085106383</v>
      </c>
      <c r="U127" s="26">
        <f>((MYRANKS_H[[#This Row],[H]]+1768)/(MYRANKS_H[[#This Row],[AB]]+6617)-0.267)/0.0024-VLOOKUP(MYRANKS_H[[#This Row],[POS]],ReplacementLevel_H[],COLUMN(ReplacementLevel_H[AVG]),FALSE)</f>
        <v>0.31956456456456495</v>
      </c>
      <c r="V127" s="26">
        <f>MYRANKS_H[[#This Row],[RSGP]]+MYRANKS_H[[#This Row],[HRSGP]]+MYRANKS_H[[#This Row],[RBISGP]]+MYRANKS_H[[#This Row],[SBSGP]]+MYRANKS_H[[#This Row],[AVGSGP]]</f>
        <v>0.82158816974333326</v>
      </c>
    </row>
    <row r="128" spans="1:22" ht="15" customHeight="1" x14ac:dyDescent="0.25">
      <c r="A128" s="7" t="s">
        <v>1946</v>
      </c>
      <c r="B128" s="8" t="str">
        <f>VLOOKUP(MYRANKS_H[[#This Row],[PLAYERID]],PLAYERIDMAP[],COLUMN(PLAYERIDMAP[LASTNAME]),FALSE)</f>
        <v>Berkman</v>
      </c>
      <c r="C128" s="11" t="str">
        <f>VLOOKUP(MYRANKS_H[[#This Row],[PLAYERID]],PLAYERIDMAP[],COLUMN(PLAYERIDMAP[FIRSTNAME]),FALSE)</f>
        <v xml:space="preserve">Lance </v>
      </c>
      <c r="D128" s="11" t="str">
        <f>VLOOKUP(MYRANKS_H[[#This Row],[PLAYERID]],PLAYERIDMAP[],COLUMN(PLAYERIDMAP[TEAM]),FALSE)</f>
        <v>TEX</v>
      </c>
      <c r="E128" s="11" t="str">
        <f>VLOOKUP(MYRANKS_H[[#This Row],[PLAYERID]],PLAYERIDMAP[],COLUMN(PLAYERIDMAP[POS]),FALSE)</f>
        <v>1B</v>
      </c>
      <c r="F128" s="11">
        <f>VLOOKUP(MYRANKS_H[[#This Row],[PLAYERID]],PLAYERIDMAP[],COLUMN(PLAYERIDMAP[IDFANGRAPHS]),FALSE)</f>
        <v>548</v>
      </c>
      <c r="G128" s="12">
        <f>IFERROR(VLOOKUP(MYRANKS_H[[#This Row],[IDFANGRAPHS]],STEAMER_H[],COLUMN(STEAMER_H[PA]),FALSE),0)</f>
        <v>0</v>
      </c>
      <c r="H128" s="12">
        <f>IFERROR(VLOOKUP(MYRANKS_H[[#This Row],[IDFANGRAPHS]],STEAMER_H[],COLUMN(STEAMER_H[AB]),FALSE),0)</f>
        <v>0</v>
      </c>
      <c r="I128" s="12">
        <f>IFERROR(VLOOKUP(MYRANKS_H[[#This Row],[IDFANGRAPHS]],STEAMER_H[],COLUMN(STEAMER_H[H]),FALSE),0)</f>
        <v>0</v>
      </c>
      <c r="J128" s="12">
        <f>IFERROR(VLOOKUP(MYRANKS_H[[#This Row],[IDFANGRAPHS]],STEAMER_H[],COLUMN(STEAMER_H[HR]),FALSE),0)</f>
        <v>0</v>
      </c>
      <c r="K128" s="12">
        <f>IFERROR(VLOOKUP(MYRANKS_H[[#This Row],[IDFANGRAPHS]],STEAMER_H[],COLUMN(STEAMER_H[R]),FALSE),0)</f>
        <v>0</v>
      </c>
      <c r="L128" s="12">
        <f>IFERROR(VLOOKUP(MYRANKS_H[[#This Row],[IDFANGRAPHS]],STEAMER_H[],COLUMN(STEAMER_H[RBI]),FALSE),0)</f>
        <v>0</v>
      </c>
      <c r="M128" s="12">
        <f>IFERROR(VLOOKUP(MYRANKS_H[[#This Row],[IDFANGRAPHS]],STEAMER_H[],COLUMN(STEAMER_H[BB]),FALSE),0)</f>
        <v>0</v>
      </c>
      <c r="N128" s="12">
        <f>IFERROR(VLOOKUP(MYRANKS_H[[#This Row],[IDFANGRAPHS]],STEAMER_H[],COLUMN(STEAMER_H[SO]),FALSE),0)</f>
        <v>0</v>
      </c>
      <c r="O128" s="12">
        <f>IFERROR(VLOOKUP(MYRANKS_H[[#This Row],[IDFANGRAPHS]],STEAMER_H[],COLUMN(STEAMER_H[SB]),FALSE),0)</f>
        <v>0</v>
      </c>
      <c r="P128" s="14">
        <f>IFERROR(MYRANKS_H[[#This Row],[H]]/MYRANKS_H[[#This Row],[AB]],0)</f>
        <v>0</v>
      </c>
      <c r="Q128" s="26">
        <f>MYRANKS_H[[#This Row],[R]]/24.6-VLOOKUP(MYRANKS_H[[#This Row],[POS]],ReplacementLevel_H[],COLUMN(ReplacementLevel_H[R]),FALSE)</f>
        <v>-2.37</v>
      </c>
      <c r="R128" s="26">
        <f>MYRANKS_H[[#This Row],[HR]]/10.4-VLOOKUP(MYRANKS_H[[#This Row],[POS]],ReplacementLevel_H[],COLUMN(ReplacementLevel_H[HR]),FALSE)</f>
        <v>-1.54</v>
      </c>
      <c r="S128" s="26">
        <f>MYRANKS_H[[#This Row],[RBI]]/24.6-VLOOKUP(MYRANKS_H[[#This Row],[POS]],ReplacementLevel_H[],COLUMN(ReplacementLevel_H[RBI]),FALSE)</f>
        <v>-2.46</v>
      </c>
      <c r="T128" s="26">
        <f>MYRANKS_H[[#This Row],[SB]]/9.4-VLOOKUP(MYRANKS_H[[#This Row],[POS]],ReplacementLevel_H[],COLUMN(ReplacementLevel_H[SB]),FALSE)</f>
        <v>-0.26</v>
      </c>
      <c r="U128" s="26">
        <f>((MYRANKS_H[[#This Row],[H]]+1768)/(MYRANKS_H[[#This Row],[AB]]+6617)-0.267)/0.0024-VLOOKUP(MYRANKS_H[[#This Row],[POS]],ReplacementLevel_H[],COLUMN(ReplacementLevel_H[AVG]),FALSE)</f>
        <v>0.31940406024885271</v>
      </c>
      <c r="V128" s="26">
        <f>MYRANKS_H[[#This Row],[RSGP]]+MYRANKS_H[[#This Row],[HRSGP]]+MYRANKS_H[[#This Row],[RBISGP]]+MYRANKS_H[[#This Row],[SBSGP]]+MYRANKS_H[[#This Row],[AVGSGP]]</f>
        <v>-6.3105959397511473</v>
      </c>
    </row>
    <row r="129" spans="1:22" ht="15" customHeight="1" x14ac:dyDescent="0.25">
      <c r="A129" s="7" t="s">
        <v>2905</v>
      </c>
      <c r="B129" s="8" t="str">
        <f>VLOOKUP(MYRANKS_H[[#This Row],[PLAYERID]],PLAYERIDMAP[],COLUMN(PLAYERIDMAP[LASTNAME]),FALSE)</f>
        <v>Freese</v>
      </c>
      <c r="C129" s="11" t="str">
        <f>VLOOKUP(MYRANKS_H[[#This Row],[PLAYERID]],PLAYERIDMAP[],COLUMN(PLAYERIDMAP[FIRSTNAME]),FALSE)</f>
        <v xml:space="preserve">David </v>
      </c>
      <c r="D129" s="11" t="str">
        <f>VLOOKUP(MYRANKS_H[[#This Row],[PLAYERID]],PLAYERIDMAP[],COLUMN(PLAYERIDMAP[TEAM]),FALSE)</f>
        <v>STL</v>
      </c>
      <c r="E129" s="11" t="str">
        <f>VLOOKUP(MYRANKS_H[[#This Row],[PLAYERID]],PLAYERIDMAP[],COLUMN(PLAYERIDMAP[POS]),FALSE)</f>
        <v>3B</v>
      </c>
      <c r="F129" s="11">
        <f>VLOOKUP(MYRANKS_H[[#This Row],[PLAYERID]],PLAYERIDMAP[],COLUMN(PLAYERIDMAP[IDFANGRAPHS]),FALSE)</f>
        <v>9549</v>
      </c>
      <c r="G129" s="12">
        <f>IFERROR(VLOOKUP(MYRANKS_H[[#This Row],[IDFANGRAPHS]],STEAMER_H[],COLUMN(STEAMER_H[PA]),FALSE),0)</f>
        <v>461</v>
      </c>
      <c r="H129" s="12">
        <f>IFERROR(VLOOKUP(MYRANKS_H[[#This Row],[IDFANGRAPHS]],STEAMER_H[],COLUMN(STEAMER_H[AB]),FALSE),0)</f>
        <v>411</v>
      </c>
      <c r="I129" s="12">
        <f>IFERROR(VLOOKUP(MYRANKS_H[[#This Row],[IDFANGRAPHS]],STEAMER_H[],COLUMN(STEAMER_H[H]),FALSE),0)</f>
        <v>108</v>
      </c>
      <c r="J129" s="12">
        <f>IFERROR(VLOOKUP(MYRANKS_H[[#This Row],[IDFANGRAPHS]],STEAMER_H[],COLUMN(STEAMER_H[HR]),FALSE),0)</f>
        <v>11</v>
      </c>
      <c r="K129" s="12">
        <f>IFERROR(VLOOKUP(MYRANKS_H[[#This Row],[IDFANGRAPHS]],STEAMER_H[],COLUMN(STEAMER_H[R]),FALSE),0)</f>
        <v>50</v>
      </c>
      <c r="L129" s="12">
        <f>IFERROR(VLOOKUP(MYRANKS_H[[#This Row],[IDFANGRAPHS]],STEAMER_H[],COLUMN(STEAMER_H[RBI]),FALSE),0)</f>
        <v>50</v>
      </c>
      <c r="M129" s="12">
        <f>IFERROR(VLOOKUP(MYRANKS_H[[#This Row],[IDFANGRAPHS]],STEAMER_H[],COLUMN(STEAMER_H[BB]),FALSE),0)</f>
        <v>39</v>
      </c>
      <c r="N129" s="12">
        <f>IFERROR(VLOOKUP(MYRANKS_H[[#This Row],[IDFANGRAPHS]],STEAMER_H[],COLUMN(STEAMER_H[SO]),FALSE),0)</f>
        <v>102</v>
      </c>
      <c r="O129" s="12">
        <f>IFERROR(VLOOKUP(MYRANKS_H[[#This Row],[IDFANGRAPHS]],STEAMER_H[],COLUMN(STEAMER_H[SB]),FALSE),0)</f>
        <v>2</v>
      </c>
      <c r="P129" s="14">
        <f>IFERROR(MYRANKS_H[[#This Row],[H]]/MYRANKS_H[[#This Row],[AB]],0)</f>
        <v>0.26277372262773724</v>
      </c>
      <c r="Q129" s="26">
        <f>MYRANKS_H[[#This Row],[R]]/24.6-VLOOKUP(MYRANKS_H[[#This Row],[POS]],ReplacementLevel_H[],COLUMN(ReplacementLevel_H[R]),FALSE)</f>
        <v>-0.15747967479674818</v>
      </c>
      <c r="R129" s="26">
        <f>MYRANKS_H[[#This Row],[HR]]/10.4-VLOOKUP(MYRANKS_H[[#This Row],[POS]],ReplacementLevel_H[],COLUMN(ReplacementLevel_H[HR]),FALSE)</f>
        <v>-0.50230769230769234</v>
      </c>
      <c r="S129" s="26">
        <f>MYRANKS_H[[#This Row],[RBI]]/24.6-VLOOKUP(MYRANKS_H[[#This Row],[POS]],ReplacementLevel_H[],COLUMN(ReplacementLevel_H[RBI]),FALSE)</f>
        <v>-0.31747967479674832</v>
      </c>
      <c r="T129" s="26">
        <f>MYRANKS_H[[#This Row],[SB]]/9.4-VLOOKUP(MYRANKS_H[[#This Row],[POS]],ReplacementLevel_H[],COLUMN(ReplacementLevel_H[SB]),FALSE)</f>
        <v>-0.2372340425531915</v>
      </c>
      <c r="U129" s="26">
        <f>((MYRANKS_H[[#This Row],[H]]+1768)/(MYRANKS_H[[#This Row],[AB]]+6617)-0.267)/0.0024-VLOOKUP(MYRANKS_H[[#This Row],[POS]],ReplacementLevel_H[],COLUMN(ReplacementLevel_H[AVG]),FALSE)</f>
        <v>0.16177954847276302</v>
      </c>
      <c r="V129" s="26">
        <f>MYRANKS_H[[#This Row],[RSGP]]+MYRANKS_H[[#This Row],[HRSGP]]+MYRANKS_H[[#This Row],[RBISGP]]+MYRANKS_H[[#This Row],[SBSGP]]+MYRANKS_H[[#This Row],[AVGSGP]]</f>
        <v>-1.0527215359816173</v>
      </c>
    </row>
    <row r="130" spans="1:22" x14ac:dyDescent="0.25">
      <c r="A130" s="7" t="s">
        <v>3406</v>
      </c>
      <c r="B130" s="8" t="str">
        <f>VLOOKUP(MYRANKS_H[[#This Row],[PLAYERID]],PLAYERIDMAP[],COLUMN(PLAYERIDMAP[LASTNAME]),FALSE)</f>
        <v>Infante</v>
      </c>
      <c r="C130" s="11" t="str">
        <f>VLOOKUP(MYRANKS_H[[#This Row],[PLAYERID]],PLAYERIDMAP[],COLUMN(PLAYERIDMAP[FIRSTNAME]),FALSE)</f>
        <v xml:space="preserve">Omar </v>
      </c>
      <c r="D130" s="11" t="str">
        <f>VLOOKUP(MYRANKS_H[[#This Row],[PLAYERID]],PLAYERIDMAP[],COLUMN(PLAYERIDMAP[TEAM]),FALSE)</f>
        <v>DET</v>
      </c>
      <c r="E130" s="11" t="str">
        <f>VLOOKUP(MYRANKS_H[[#This Row],[PLAYERID]],PLAYERIDMAP[],COLUMN(PLAYERIDMAP[POS]),FALSE)</f>
        <v>2B</v>
      </c>
      <c r="F130" s="11">
        <f>VLOOKUP(MYRANKS_H[[#This Row],[PLAYERID]],PLAYERIDMAP[],COLUMN(PLAYERIDMAP[IDFANGRAPHS]),FALSE)</f>
        <v>1609</v>
      </c>
      <c r="G130" s="12">
        <f>IFERROR(VLOOKUP(MYRANKS_H[[#This Row],[IDFANGRAPHS]],STEAMER_H[],COLUMN(STEAMER_H[PA]),FALSE),0)</f>
        <v>450</v>
      </c>
      <c r="H130" s="12">
        <f>IFERROR(VLOOKUP(MYRANKS_H[[#This Row],[IDFANGRAPHS]],STEAMER_H[],COLUMN(STEAMER_H[AB]),FALSE),0)</f>
        <v>420</v>
      </c>
      <c r="I130" s="12">
        <f>IFERROR(VLOOKUP(MYRANKS_H[[#This Row],[IDFANGRAPHS]],STEAMER_H[],COLUMN(STEAMER_H[H]),FALSE),0)</f>
        <v>122</v>
      </c>
      <c r="J130" s="12">
        <f>IFERROR(VLOOKUP(MYRANKS_H[[#This Row],[IDFANGRAPHS]],STEAMER_H[],COLUMN(STEAMER_H[HR]),FALSE),0)</f>
        <v>8</v>
      </c>
      <c r="K130" s="12">
        <f>IFERROR(VLOOKUP(MYRANKS_H[[#This Row],[IDFANGRAPHS]],STEAMER_H[],COLUMN(STEAMER_H[R]),FALSE),0)</f>
        <v>50</v>
      </c>
      <c r="L130" s="12">
        <f>IFERROR(VLOOKUP(MYRANKS_H[[#This Row],[IDFANGRAPHS]],STEAMER_H[],COLUMN(STEAMER_H[RBI]),FALSE),0)</f>
        <v>49</v>
      </c>
      <c r="M130" s="12">
        <f>IFERROR(VLOOKUP(MYRANKS_H[[#This Row],[IDFANGRAPHS]],STEAMER_H[],COLUMN(STEAMER_H[BB]),FALSE),0)</f>
        <v>22</v>
      </c>
      <c r="N130" s="12">
        <f>IFERROR(VLOOKUP(MYRANKS_H[[#This Row],[IDFANGRAPHS]],STEAMER_H[],COLUMN(STEAMER_H[SO]),FALSE),0)</f>
        <v>46</v>
      </c>
      <c r="O130" s="12">
        <f>IFERROR(VLOOKUP(MYRANKS_H[[#This Row],[IDFANGRAPHS]],STEAMER_H[],COLUMN(STEAMER_H[SB]),FALSE),0)</f>
        <v>6</v>
      </c>
      <c r="P130" s="14">
        <f>IFERROR(MYRANKS_H[[#This Row],[H]]/MYRANKS_H[[#This Row],[AB]],0)</f>
        <v>0.2904761904761905</v>
      </c>
      <c r="Q130" s="26">
        <f>MYRANKS_H[[#This Row],[R]]/24.6-VLOOKUP(MYRANKS_H[[#This Row],[POS]],ReplacementLevel_H[],COLUMN(ReplacementLevel_H[R]),FALSE)</f>
        <v>-0.23747967479674825</v>
      </c>
      <c r="R130" s="26">
        <f>MYRANKS_H[[#This Row],[HR]]/10.4-VLOOKUP(MYRANKS_H[[#This Row],[POS]],ReplacementLevel_H[],COLUMN(ReplacementLevel_H[HR]),FALSE)</f>
        <v>-0.17076923076923078</v>
      </c>
      <c r="S130" s="26">
        <f>MYRANKS_H[[#This Row],[RBI]]/24.6-VLOOKUP(MYRANKS_H[[#This Row],[POS]],ReplacementLevel_H[],COLUMN(ReplacementLevel_H[RBI]),FALSE)</f>
        <v>-0.10813008130081325</v>
      </c>
      <c r="T130" s="26">
        <f>MYRANKS_H[[#This Row],[SB]]/9.4-VLOOKUP(MYRANKS_H[[#This Row],[POS]],ReplacementLevel_H[],COLUMN(ReplacementLevel_H[SB]),FALSE)</f>
        <v>1.8297872340425458E-2</v>
      </c>
      <c r="U130" s="26">
        <f>((MYRANKS_H[[#This Row],[H]]+1768)/(MYRANKS_H[[#This Row],[AB]]+6617)-0.267)/0.0024-VLOOKUP(MYRANKS_H[[#This Row],[POS]],ReplacementLevel_H[],COLUMN(ReplacementLevel_H[AVG]),FALSE)</f>
        <v>0.4984837288617131</v>
      </c>
      <c r="V130" s="26">
        <f>MYRANKS_H[[#This Row],[RSGP]]+MYRANKS_H[[#This Row],[HRSGP]]+MYRANKS_H[[#This Row],[RBISGP]]+MYRANKS_H[[#This Row],[SBSGP]]+MYRANKS_H[[#This Row],[AVGSGP]]</f>
        <v>4.0261433534627411E-4</v>
      </c>
    </row>
    <row r="131" spans="1:22" ht="15" customHeight="1" x14ac:dyDescent="0.25">
      <c r="A131" s="7" t="s">
        <v>2464</v>
      </c>
      <c r="B131" s="8" t="str">
        <f>VLOOKUP(MYRANKS_H[[#This Row],[PLAYERID]],PLAYERIDMAP[],COLUMN(PLAYERIDMAP[LASTNAME]),FALSE)</f>
        <v>Crawford</v>
      </c>
      <c r="C131" s="11" t="str">
        <f>VLOOKUP(MYRANKS_H[[#This Row],[PLAYERID]],PLAYERIDMAP[],COLUMN(PLAYERIDMAP[FIRSTNAME]),FALSE)</f>
        <v xml:space="preserve">Carl </v>
      </c>
      <c r="D131" s="11" t="str">
        <f>VLOOKUP(MYRANKS_H[[#This Row],[PLAYERID]],PLAYERIDMAP[],COLUMN(PLAYERIDMAP[TEAM]),FALSE)</f>
        <v>LAD</v>
      </c>
      <c r="E131" s="11" t="str">
        <f>VLOOKUP(MYRANKS_H[[#This Row],[PLAYERID]],PLAYERIDMAP[],COLUMN(PLAYERIDMAP[POS]),FALSE)</f>
        <v>OF</v>
      </c>
      <c r="F131" s="11">
        <f>VLOOKUP(MYRANKS_H[[#This Row],[PLAYERID]],PLAYERIDMAP[],COLUMN(PLAYERIDMAP[IDFANGRAPHS]),FALSE)</f>
        <v>1201</v>
      </c>
      <c r="G131" s="12">
        <f>IFERROR(VLOOKUP(MYRANKS_H[[#This Row],[IDFANGRAPHS]],STEAMER_H[],COLUMN(STEAMER_H[PA]),FALSE),0)</f>
        <v>427</v>
      </c>
      <c r="H131" s="12">
        <f>IFERROR(VLOOKUP(MYRANKS_H[[#This Row],[IDFANGRAPHS]],STEAMER_H[],COLUMN(STEAMER_H[AB]),FALSE),0)</f>
        <v>394</v>
      </c>
      <c r="I131" s="12">
        <f>IFERROR(VLOOKUP(MYRANKS_H[[#This Row],[IDFANGRAPHS]],STEAMER_H[],COLUMN(STEAMER_H[H]),FALSE),0)</f>
        <v>107</v>
      </c>
      <c r="J131" s="12">
        <f>IFERROR(VLOOKUP(MYRANKS_H[[#This Row],[IDFANGRAPHS]],STEAMER_H[],COLUMN(STEAMER_H[HR]),FALSE),0)</f>
        <v>8</v>
      </c>
      <c r="K131" s="12">
        <f>IFERROR(VLOOKUP(MYRANKS_H[[#This Row],[IDFANGRAPHS]],STEAMER_H[],COLUMN(STEAMER_H[R]),FALSE),0)</f>
        <v>50</v>
      </c>
      <c r="L131" s="12">
        <f>IFERROR(VLOOKUP(MYRANKS_H[[#This Row],[IDFANGRAPHS]],STEAMER_H[],COLUMN(STEAMER_H[RBI]),FALSE),0)</f>
        <v>40</v>
      </c>
      <c r="M131" s="12">
        <f>IFERROR(VLOOKUP(MYRANKS_H[[#This Row],[IDFANGRAPHS]],STEAMER_H[],COLUMN(STEAMER_H[BB]),FALSE),0)</f>
        <v>24</v>
      </c>
      <c r="N131" s="12">
        <f>IFERROR(VLOOKUP(MYRANKS_H[[#This Row],[IDFANGRAPHS]],STEAMER_H[],COLUMN(STEAMER_H[SO]),FALSE),0)</f>
        <v>68</v>
      </c>
      <c r="O131" s="12">
        <f>IFERROR(VLOOKUP(MYRANKS_H[[#This Row],[IDFANGRAPHS]],STEAMER_H[],COLUMN(STEAMER_H[SB]),FALSE),0)</f>
        <v>14</v>
      </c>
      <c r="P131" s="14">
        <f>IFERROR(MYRANKS_H[[#This Row],[H]]/MYRANKS_H[[#This Row],[AB]],0)</f>
        <v>0.27157360406091369</v>
      </c>
      <c r="Q131" s="26">
        <f>MYRANKS_H[[#This Row],[R]]/24.6-VLOOKUP(MYRANKS_H[[#This Row],[POS]],ReplacementLevel_H[],COLUMN(ReplacementLevel_H[R]),FALSE)</f>
        <v>-0.33747967479674834</v>
      </c>
      <c r="R131" s="26">
        <f>MYRANKS_H[[#This Row],[HR]]/10.4-VLOOKUP(MYRANKS_H[[#This Row],[POS]],ReplacementLevel_H[],COLUMN(ReplacementLevel_H[HR]),FALSE)</f>
        <v>-0.33076923076923093</v>
      </c>
      <c r="S131" s="26">
        <f>MYRANKS_H[[#This Row],[RBI]]/24.6-VLOOKUP(MYRANKS_H[[#This Row],[POS]],ReplacementLevel_H[],COLUMN(ReplacementLevel_H[RBI]),FALSE)</f>
        <v>-0.41398373983739845</v>
      </c>
      <c r="T131" s="26">
        <f>MYRANKS_H[[#This Row],[SB]]/9.4-VLOOKUP(MYRANKS_H[[#This Row],[POS]],ReplacementLevel_H[],COLUMN(ReplacementLevel_H[SB]),FALSE)</f>
        <v>0.14936170212765942</v>
      </c>
      <c r="U131" s="26">
        <f>((MYRANKS_H[[#This Row],[H]]+1768)/(MYRANKS_H[[#This Row],[AB]]+6617)-0.267)/0.0024-VLOOKUP(MYRANKS_H[[#This Row],[POS]],ReplacementLevel_H[],COLUMN(ReplacementLevel_H[AVG]),FALSE)</f>
        <v>0.26203537298531099</v>
      </c>
      <c r="V131" s="26">
        <f>MYRANKS_H[[#This Row],[RSGP]]+MYRANKS_H[[#This Row],[HRSGP]]+MYRANKS_H[[#This Row],[RBISGP]]+MYRANKS_H[[#This Row],[SBSGP]]+MYRANKS_H[[#This Row],[AVGSGP]]</f>
        <v>-0.6708355702904073</v>
      </c>
    </row>
    <row r="132" spans="1:22" x14ac:dyDescent="0.25">
      <c r="A132" s="7" t="s">
        <v>3993</v>
      </c>
      <c r="B132" s="8" t="str">
        <f>VLOOKUP(MYRANKS_H[[#This Row],[PLAYERID]],PLAYERIDMAP[],COLUMN(PLAYERIDMAP[LASTNAME]),FALSE)</f>
        <v>Maybin</v>
      </c>
      <c r="C132" s="11" t="str">
        <f>VLOOKUP(MYRANKS_H[[#This Row],[PLAYERID]],PLAYERIDMAP[],COLUMN(PLAYERIDMAP[FIRSTNAME]),FALSE)</f>
        <v xml:space="preserve">Cameron </v>
      </c>
      <c r="D132" s="11" t="str">
        <f>VLOOKUP(MYRANKS_H[[#This Row],[PLAYERID]],PLAYERIDMAP[],COLUMN(PLAYERIDMAP[TEAM]),FALSE)</f>
        <v>SD</v>
      </c>
      <c r="E132" s="11" t="str">
        <f>VLOOKUP(MYRANKS_H[[#This Row],[PLAYERID]],PLAYERIDMAP[],COLUMN(PLAYERIDMAP[POS]),FALSE)</f>
        <v>OF</v>
      </c>
      <c r="F132" s="11">
        <f>VLOOKUP(MYRANKS_H[[#This Row],[PLAYERID]],PLAYERIDMAP[],COLUMN(PLAYERIDMAP[IDFANGRAPHS]),FALSE)</f>
        <v>5223</v>
      </c>
      <c r="G132" s="12">
        <f>IFERROR(VLOOKUP(MYRANKS_H[[#This Row],[IDFANGRAPHS]],STEAMER_H[],COLUMN(STEAMER_H[PA]),FALSE),0)</f>
        <v>174</v>
      </c>
      <c r="H132" s="12">
        <f>IFERROR(VLOOKUP(MYRANKS_H[[#This Row],[IDFANGRAPHS]],STEAMER_H[],COLUMN(STEAMER_H[AB]),FALSE),0)</f>
        <v>157</v>
      </c>
      <c r="I132" s="12">
        <f>IFERROR(VLOOKUP(MYRANKS_H[[#This Row],[IDFANGRAPHS]],STEAMER_H[],COLUMN(STEAMER_H[H]),FALSE),0)</f>
        <v>39</v>
      </c>
      <c r="J132" s="12">
        <f>IFERROR(VLOOKUP(MYRANKS_H[[#This Row],[IDFANGRAPHS]],STEAMER_H[],COLUMN(STEAMER_H[HR]),FALSE),0)</f>
        <v>3</v>
      </c>
      <c r="K132" s="12">
        <f>IFERROR(VLOOKUP(MYRANKS_H[[#This Row],[IDFANGRAPHS]],STEAMER_H[],COLUMN(STEAMER_H[R]),FALSE),0)</f>
        <v>17</v>
      </c>
      <c r="L132" s="12">
        <f>IFERROR(VLOOKUP(MYRANKS_H[[#This Row],[IDFANGRAPHS]],STEAMER_H[],COLUMN(STEAMER_H[RBI]),FALSE),0)</f>
        <v>17</v>
      </c>
      <c r="M132" s="12">
        <f>IFERROR(VLOOKUP(MYRANKS_H[[#This Row],[IDFANGRAPHS]],STEAMER_H[],COLUMN(STEAMER_H[BB]),FALSE),0)</f>
        <v>14</v>
      </c>
      <c r="N132" s="12">
        <f>IFERROR(VLOOKUP(MYRANKS_H[[#This Row],[IDFANGRAPHS]],STEAMER_H[],COLUMN(STEAMER_H[SO]),FALSE),0)</f>
        <v>34</v>
      </c>
      <c r="O132" s="12">
        <f>IFERROR(VLOOKUP(MYRANKS_H[[#This Row],[IDFANGRAPHS]],STEAMER_H[],COLUMN(STEAMER_H[SB]),FALSE),0)</f>
        <v>6</v>
      </c>
      <c r="P132" s="14">
        <f>IFERROR(MYRANKS_H[[#This Row],[H]]/MYRANKS_H[[#This Row],[AB]],0)</f>
        <v>0.24840764331210191</v>
      </c>
      <c r="Q132" s="26">
        <f>MYRANKS_H[[#This Row],[R]]/24.6-VLOOKUP(MYRANKS_H[[#This Row],[POS]],ReplacementLevel_H[],COLUMN(ReplacementLevel_H[R]),FALSE)</f>
        <v>-1.6789430894308945</v>
      </c>
      <c r="R132" s="26">
        <f>MYRANKS_H[[#This Row],[HR]]/10.4-VLOOKUP(MYRANKS_H[[#This Row],[POS]],ReplacementLevel_H[],COLUMN(ReplacementLevel_H[HR]),FALSE)</f>
        <v>-0.81153846153846165</v>
      </c>
      <c r="S132" s="26">
        <f>MYRANKS_H[[#This Row],[RBI]]/24.6-VLOOKUP(MYRANKS_H[[#This Row],[POS]],ReplacementLevel_H[],COLUMN(ReplacementLevel_H[RBI]),FALSE)</f>
        <v>-1.3489430894308945</v>
      </c>
      <c r="T132" s="26">
        <f>MYRANKS_H[[#This Row],[SB]]/9.4-VLOOKUP(MYRANKS_H[[#This Row],[POS]],ReplacementLevel_H[],COLUMN(ReplacementLevel_H[SB]),FALSE)</f>
        <v>-0.70170212765957463</v>
      </c>
      <c r="U132" s="26">
        <f>((MYRANKS_H[[#This Row],[H]]+1768)/(MYRANKS_H[[#This Row],[AB]]+6617)-0.267)/0.0024-VLOOKUP(MYRANKS_H[[#This Row],[POS]],ReplacementLevel_H[],COLUMN(ReplacementLevel_H[AVG]),FALSE)</f>
        <v>-2.198307253223479E-2</v>
      </c>
      <c r="V132" s="26">
        <f>MYRANKS_H[[#This Row],[RSGP]]+MYRANKS_H[[#This Row],[HRSGP]]+MYRANKS_H[[#This Row],[RBISGP]]+MYRANKS_H[[#This Row],[SBSGP]]+MYRANKS_H[[#This Row],[AVGSGP]]</f>
        <v>-4.5631098405920607</v>
      </c>
    </row>
    <row r="133" spans="1:22" ht="15" customHeight="1" x14ac:dyDescent="0.25">
      <c r="A133" s="7" t="s">
        <v>3584</v>
      </c>
      <c r="B133" s="8" t="str">
        <f>VLOOKUP(MYRANKS_H[[#This Row],[PLAYERID]],PLAYERIDMAP[],COLUMN(PLAYERIDMAP[LASTNAME]),FALSE)</f>
        <v>Keppinger</v>
      </c>
      <c r="C133" s="11" t="str">
        <f>VLOOKUP(MYRANKS_H[[#This Row],[PLAYERID]],PLAYERIDMAP[],COLUMN(PLAYERIDMAP[FIRSTNAME]),FALSE)</f>
        <v xml:space="preserve">Jeff </v>
      </c>
      <c r="D133" s="11" t="str">
        <f>VLOOKUP(MYRANKS_H[[#This Row],[PLAYERID]],PLAYERIDMAP[],COLUMN(PLAYERIDMAP[TEAM]),FALSE)</f>
        <v>CHW</v>
      </c>
      <c r="E133" s="11" t="str">
        <f>VLOOKUP(MYRANKS_H[[#This Row],[PLAYERID]],PLAYERIDMAP[],COLUMN(PLAYERIDMAP[POS]),FALSE)</f>
        <v>2B</v>
      </c>
      <c r="F133" s="11">
        <f>VLOOKUP(MYRANKS_H[[#This Row],[PLAYERID]],PLAYERIDMAP[],COLUMN(PLAYERIDMAP[IDFANGRAPHS]),FALSE)</f>
        <v>3856</v>
      </c>
      <c r="G133" s="12">
        <f>IFERROR(VLOOKUP(MYRANKS_H[[#This Row],[IDFANGRAPHS]],STEAMER_H[],COLUMN(STEAMER_H[PA]),FALSE),0)</f>
        <v>82</v>
      </c>
      <c r="H133" s="12">
        <f>IFERROR(VLOOKUP(MYRANKS_H[[#This Row],[IDFANGRAPHS]],STEAMER_H[],COLUMN(STEAMER_H[AB]),FALSE),0)</f>
        <v>75</v>
      </c>
      <c r="I133" s="12">
        <f>IFERROR(VLOOKUP(MYRANKS_H[[#This Row],[IDFANGRAPHS]],STEAMER_H[],COLUMN(STEAMER_H[H]),FALSE),0)</f>
        <v>20</v>
      </c>
      <c r="J133" s="12">
        <f>IFERROR(VLOOKUP(MYRANKS_H[[#This Row],[IDFANGRAPHS]],STEAMER_H[],COLUMN(STEAMER_H[HR]),FALSE),0)</f>
        <v>1</v>
      </c>
      <c r="K133" s="12">
        <f>IFERROR(VLOOKUP(MYRANKS_H[[#This Row],[IDFANGRAPHS]],STEAMER_H[],COLUMN(STEAMER_H[R]),FALSE),0)</f>
        <v>8</v>
      </c>
      <c r="L133" s="12">
        <f>IFERROR(VLOOKUP(MYRANKS_H[[#This Row],[IDFANGRAPHS]],STEAMER_H[],COLUMN(STEAMER_H[RBI]),FALSE),0)</f>
        <v>8</v>
      </c>
      <c r="M133" s="12">
        <f>IFERROR(VLOOKUP(MYRANKS_H[[#This Row],[IDFANGRAPHS]],STEAMER_H[],COLUMN(STEAMER_H[BB]),FALSE),0)</f>
        <v>5</v>
      </c>
      <c r="N133" s="12">
        <f>IFERROR(VLOOKUP(MYRANKS_H[[#This Row],[IDFANGRAPHS]],STEAMER_H[],COLUMN(STEAMER_H[SO]),FALSE),0)</f>
        <v>7</v>
      </c>
      <c r="O133" s="12">
        <f>IFERROR(VLOOKUP(MYRANKS_H[[#This Row],[IDFANGRAPHS]],STEAMER_H[],COLUMN(STEAMER_H[SB]),FALSE),0)</f>
        <v>0</v>
      </c>
      <c r="P133" s="14">
        <f>IFERROR(MYRANKS_H[[#This Row],[H]]/MYRANKS_H[[#This Row],[AB]],0)</f>
        <v>0.26666666666666666</v>
      </c>
      <c r="Q133" s="26">
        <f>MYRANKS_H[[#This Row],[R]]/24.6-VLOOKUP(MYRANKS_H[[#This Row],[POS]],ReplacementLevel_H[],COLUMN(ReplacementLevel_H[R]),FALSE)</f>
        <v>-1.9447967479674797</v>
      </c>
      <c r="R133" s="26">
        <f>MYRANKS_H[[#This Row],[HR]]/10.4-VLOOKUP(MYRANKS_H[[#This Row],[POS]],ReplacementLevel_H[],COLUMN(ReplacementLevel_H[HR]),FALSE)</f>
        <v>-0.8438461538461538</v>
      </c>
      <c r="S133" s="26">
        <f>MYRANKS_H[[#This Row],[RBI]]/24.6-VLOOKUP(MYRANKS_H[[#This Row],[POS]],ReplacementLevel_H[],COLUMN(ReplacementLevel_H[RBI]),FALSE)</f>
        <v>-1.7747967479674798</v>
      </c>
      <c r="T133" s="26">
        <f>MYRANKS_H[[#This Row],[SB]]/9.4-VLOOKUP(MYRANKS_H[[#This Row],[POS]],ReplacementLevel_H[],COLUMN(ReplacementLevel_H[SB]),FALSE)</f>
        <v>-0.62</v>
      </c>
      <c r="U133" s="26">
        <f>((MYRANKS_H[[#This Row],[H]]+1768)/(MYRANKS_H[[#This Row],[AB]]+6617)-0.267)/0.0024-VLOOKUP(MYRANKS_H[[#This Row],[POS]],ReplacementLevel_H[],COLUMN(ReplacementLevel_H[AVG]),FALSE)</f>
        <v>-8.3042438732812002E-2</v>
      </c>
      <c r="V133" s="26">
        <f>MYRANKS_H[[#This Row],[RSGP]]+MYRANKS_H[[#This Row],[HRSGP]]+MYRANKS_H[[#This Row],[RBISGP]]+MYRANKS_H[[#This Row],[SBSGP]]+MYRANKS_H[[#This Row],[AVGSGP]]</f>
        <v>-5.266482088513925</v>
      </c>
    </row>
    <row r="134" spans="1:22" x14ac:dyDescent="0.25">
      <c r="A134" s="8" t="s">
        <v>5573</v>
      </c>
      <c r="B134" s="15" t="str">
        <f>VLOOKUP(MYRANKS_H[[#This Row],[PLAYERID]],PLAYERIDMAP[],COLUMN(PLAYERIDMAP[LASTNAME]),FALSE)</f>
        <v>Young</v>
      </c>
      <c r="C134" s="12" t="str">
        <f>VLOOKUP(MYRANKS_H[[#This Row],[PLAYERID]],PLAYERIDMAP[],COLUMN(PLAYERIDMAP[FIRSTNAME]),FALSE)</f>
        <v xml:space="preserve">Michael </v>
      </c>
      <c r="D134" s="12" t="str">
        <f>VLOOKUP(MYRANKS_H[[#This Row],[PLAYERID]],PLAYERIDMAP[],COLUMN(PLAYERIDMAP[TEAM]),FALSE)</f>
        <v>PHI</v>
      </c>
      <c r="E134" s="12" t="str">
        <f>VLOOKUP(MYRANKS_H[[#This Row],[PLAYERID]],PLAYERIDMAP[],COLUMN(PLAYERIDMAP[POS]),FALSE)</f>
        <v>1B</v>
      </c>
      <c r="F134" s="12">
        <f>VLOOKUP(MYRANKS_H[[#This Row],[PLAYERID]],PLAYERIDMAP[],COLUMN(PLAYERIDMAP[IDFANGRAPHS]),FALSE)</f>
        <v>1286</v>
      </c>
      <c r="G134" s="12">
        <f>IFERROR(VLOOKUP(MYRANKS_H[[#This Row],[IDFANGRAPHS]],STEAMER_H[],COLUMN(STEAMER_H[PA]),FALSE),0)</f>
        <v>0</v>
      </c>
      <c r="H134" s="12">
        <f>IFERROR(VLOOKUP(MYRANKS_H[[#This Row],[IDFANGRAPHS]],STEAMER_H[],COLUMN(STEAMER_H[AB]),FALSE),0)</f>
        <v>0</v>
      </c>
      <c r="I134" s="12">
        <f>IFERROR(VLOOKUP(MYRANKS_H[[#This Row],[IDFANGRAPHS]],STEAMER_H[],COLUMN(STEAMER_H[H]),FALSE),0)</f>
        <v>0</v>
      </c>
      <c r="J134" s="12">
        <f>IFERROR(VLOOKUP(MYRANKS_H[[#This Row],[IDFANGRAPHS]],STEAMER_H[],COLUMN(STEAMER_H[HR]),FALSE),0)</f>
        <v>0</v>
      </c>
      <c r="K134" s="12">
        <f>IFERROR(VLOOKUP(MYRANKS_H[[#This Row],[IDFANGRAPHS]],STEAMER_H[],COLUMN(STEAMER_H[R]),FALSE),0)</f>
        <v>0</v>
      </c>
      <c r="L134" s="12">
        <f>IFERROR(VLOOKUP(MYRANKS_H[[#This Row],[IDFANGRAPHS]],STEAMER_H[],COLUMN(STEAMER_H[RBI]),FALSE),0)</f>
        <v>0</v>
      </c>
      <c r="M134" s="12">
        <f>IFERROR(VLOOKUP(MYRANKS_H[[#This Row],[IDFANGRAPHS]],STEAMER_H[],COLUMN(STEAMER_H[BB]),FALSE),0)</f>
        <v>0</v>
      </c>
      <c r="N134" s="12">
        <f>IFERROR(VLOOKUP(MYRANKS_H[[#This Row],[IDFANGRAPHS]],STEAMER_H[],COLUMN(STEAMER_H[SO]),FALSE),0)</f>
        <v>0</v>
      </c>
      <c r="O134" s="12">
        <f>IFERROR(VLOOKUP(MYRANKS_H[[#This Row],[IDFANGRAPHS]],STEAMER_H[],COLUMN(STEAMER_H[SB]),FALSE),0)</f>
        <v>0</v>
      </c>
      <c r="P134" s="14">
        <f>IFERROR(MYRANKS_H[[#This Row],[H]]/MYRANKS_H[[#This Row],[AB]],0)</f>
        <v>0</v>
      </c>
      <c r="Q134" s="26">
        <f>MYRANKS_H[[#This Row],[R]]/24.6-VLOOKUP(MYRANKS_H[[#This Row],[POS]],ReplacementLevel_H[],COLUMN(ReplacementLevel_H[R]),FALSE)</f>
        <v>-2.37</v>
      </c>
      <c r="R134" s="26">
        <f>MYRANKS_H[[#This Row],[HR]]/10.4-VLOOKUP(MYRANKS_H[[#This Row],[POS]],ReplacementLevel_H[],COLUMN(ReplacementLevel_H[HR]),FALSE)</f>
        <v>-1.54</v>
      </c>
      <c r="S134" s="26">
        <f>MYRANKS_H[[#This Row],[RBI]]/24.6-VLOOKUP(MYRANKS_H[[#This Row],[POS]],ReplacementLevel_H[],COLUMN(ReplacementLevel_H[RBI]),FALSE)</f>
        <v>-2.46</v>
      </c>
      <c r="T134" s="26">
        <f>MYRANKS_H[[#This Row],[SB]]/9.4-VLOOKUP(MYRANKS_H[[#This Row],[POS]],ReplacementLevel_H[],COLUMN(ReplacementLevel_H[SB]),FALSE)</f>
        <v>-0.26</v>
      </c>
      <c r="U134" s="26">
        <f>((MYRANKS_H[[#This Row],[H]]+1768)/(MYRANKS_H[[#This Row],[AB]]+6617)-0.267)/0.0024-VLOOKUP(MYRANKS_H[[#This Row],[POS]],ReplacementLevel_H[],COLUMN(ReplacementLevel_H[AVG]),FALSE)</f>
        <v>0.31940406024885271</v>
      </c>
      <c r="V134" s="26">
        <f>MYRANKS_H[[#This Row],[RSGP]]+MYRANKS_H[[#This Row],[HRSGP]]+MYRANKS_H[[#This Row],[RBISGP]]+MYRANKS_H[[#This Row],[SBSGP]]+MYRANKS_H[[#This Row],[AVGSGP]]</f>
        <v>-6.3105959397511473</v>
      </c>
    </row>
    <row r="135" spans="1:22" ht="15" customHeight="1" x14ac:dyDescent="0.25">
      <c r="A135" s="7" t="s">
        <v>3479</v>
      </c>
      <c r="B135" s="8" t="str">
        <f>VLOOKUP(MYRANKS_H[[#This Row],[PLAYERID]],PLAYERIDMAP[],COLUMN(PLAYERIDMAP[LASTNAME]),FALSE)</f>
        <v>Jeter</v>
      </c>
      <c r="C135" s="11" t="str">
        <f>VLOOKUP(MYRANKS_H[[#This Row],[PLAYERID]],PLAYERIDMAP[],COLUMN(PLAYERIDMAP[FIRSTNAME]),FALSE)</f>
        <v xml:space="preserve">Derek </v>
      </c>
      <c r="D135" s="11" t="str">
        <f>VLOOKUP(MYRANKS_H[[#This Row],[PLAYERID]],PLAYERIDMAP[],COLUMN(PLAYERIDMAP[TEAM]),FALSE)</f>
        <v>NYY</v>
      </c>
      <c r="E135" s="11" t="str">
        <f>VLOOKUP(MYRANKS_H[[#This Row],[PLAYERID]],PLAYERIDMAP[],COLUMN(PLAYERIDMAP[POS]),FALSE)</f>
        <v>SS</v>
      </c>
      <c r="F135" s="11">
        <f>VLOOKUP(MYRANKS_H[[#This Row],[PLAYERID]],PLAYERIDMAP[],COLUMN(PLAYERIDMAP[IDFANGRAPHS]),FALSE)</f>
        <v>826</v>
      </c>
      <c r="G135" s="12">
        <f>IFERROR(VLOOKUP(MYRANKS_H[[#This Row],[IDFANGRAPHS]],STEAMER_H[],COLUMN(STEAMER_H[PA]),FALSE),0)</f>
        <v>351</v>
      </c>
      <c r="H135" s="12">
        <f>IFERROR(VLOOKUP(MYRANKS_H[[#This Row],[IDFANGRAPHS]],STEAMER_H[],COLUMN(STEAMER_H[AB]),FALSE),0)</f>
        <v>317</v>
      </c>
      <c r="I135" s="12">
        <f>IFERROR(VLOOKUP(MYRANKS_H[[#This Row],[IDFANGRAPHS]],STEAMER_H[],COLUMN(STEAMER_H[H]),FALSE),0)</f>
        <v>88</v>
      </c>
      <c r="J135" s="12">
        <f>IFERROR(VLOOKUP(MYRANKS_H[[#This Row],[IDFANGRAPHS]],STEAMER_H[],COLUMN(STEAMER_H[HR]),FALSE),0)</f>
        <v>4</v>
      </c>
      <c r="K135" s="12">
        <f>IFERROR(VLOOKUP(MYRANKS_H[[#This Row],[IDFANGRAPHS]],STEAMER_H[],COLUMN(STEAMER_H[R]),FALSE),0)</f>
        <v>41</v>
      </c>
      <c r="L135" s="12">
        <f>IFERROR(VLOOKUP(MYRANKS_H[[#This Row],[IDFANGRAPHS]],STEAMER_H[],COLUMN(STEAMER_H[RBI]),FALSE),0)</f>
        <v>28</v>
      </c>
      <c r="M135" s="12">
        <f>IFERROR(VLOOKUP(MYRANKS_H[[#This Row],[IDFANGRAPHS]],STEAMER_H[],COLUMN(STEAMER_H[BB]),FALSE),0)</f>
        <v>26</v>
      </c>
      <c r="N135" s="12">
        <f>IFERROR(VLOOKUP(MYRANKS_H[[#This Row],[IDFANGRAPHS]],STEAMER_H[],COLUMN(STEAMER_H[SO]),FALSE),0)</f>
        <v>50</v>
      </c>
      <c r="O135" s="12">
        <f>IFERROR(VLOOKUP(MYRANKS_H[[#This Row],[IDFANGRAPHS]],STEAMER_H[],COLUMN(STEAMER_H[SB]),FALSE),0)</f>
        <v>4</v>
      </c>
      <c r="P135" s="14">
        <f>IFERROR(MYRANKS_H[[#This Row],[H]]/MYRANKS_H[[#This Row],[AB]],0)</f>
        <v>0.27760252365930599</v>
      </c>
      <c r="Q135" s="26">
        <f>MYRANKS_H[[#This Row],[R]]/24.6-VLOOKUP(MYRANKS_H[[#This Row],[POS]],ReplacementLevel_H[],COLUMN(ReplacementLevel_H[R]),FALSE)</f>
        <v>-0.41333333333333355</v>
      </c>
      <c r="R135" s="26">
        <f>MYRANKS_H[[#This Row],[HR]]/10.4-VLOOKUP(MYRANKS_H[[#This Row],[POS]],ReplacementLevel_H[],COLUMN(ReplacementLevel_H[HR]),FALSE)</f>
        <v>-0.51538461538461544</v>
      </c>
      <c r="S135" s="26">
        <f>MYRANKS_H[[#This Row],[RBI]]/24.6-VLOOKUP(MYRANKS_H[[#This Row],[POS]],ReplacementLevel_H[],COLUMN(ReplacementLevel_H[RBI]),FALSE)</f>
        <v>-0.80178861788617883</v>
      </c>
      <c r="T135" s="26">
        <f>MYRANKS_H[[#This Row],[SB]]/9.4-VLOOKUP(MYRANKS_H[[#This Row],[POS]],ReplacementLevel_H[],COLUMN(ReplacementLevel_H[SB]),FALSE)</f>
        <v>-1.044468085106383</v>
      </c>
      <c r="U135" s="26">
        <f>((MYRANKS_H[[#This Row],[H]]+1768)/(MYRANKS_H[[#This Row],[AB]]+6617)-0.267)/0.0024-VLOOKUP(MYRANKS_H[[#This Row],[POS]],ReplacementLevel_H[],COLUMN(ReplacementLevel_H[AVG]),FALSE)</f>
        <v>0.40773771752714433</v>
      </c>
      <c r="V135" s="26">
        <f>MYRANKS_H[[#This Row],[RSGP]]+MYRANKS_H[[#This Row],[HRSGP]]+MYRANKS_H[[#This Row],[RBISGP]]+MYRANKS_H[[#This Row],[SBSGP]]+MYRANKS_H[[#This Row],[AVGSGP]]</f>
        <v>-2.3672369341833663</v>
      </c>
    </row>
    <row r="136" spans="1:22" ht="15" customHeight="1" x14ac:dyDescent="0.25">
      <c r="A136" s="7" t="s">
        <v>3156</v>
      </c>
      <c r="B136" s="8" t="str">
        <f>VLOOKUP(MYRANKS_H[[#This Row],[PLAYERID]],PLAYERIDMAP[],COLUMN(PLAYERIDMAP[LASTNAME]),FALSE)</f>
        <v>Hamilton</v>
      </c>
      <c r="C136" s="11" t="str">
        <f>VLOOKUP(MYRANKS_H[[#This Row],[PLAYERID]],PLAYERIDMAP[],COLUMN(PLAYERIDMAP[FIRSTNAME]),FALSE)</f>
        <v xml:space="preserve">Billy </v>
      </c>
      <c r="D136" s="11" t="str">
        <f>VLOOKUP(MYRANKS_H[[#This Row],[PLAYERID]],PLAYERIDMAP[],COLUMN(PLAYERIDMAP[TEAM]),FALSE)</f>
        <v>CIN</v>
      </c>
      <c r="E136" s="11" t="str">
        <f>VLOOKUP(MYRANKS_H[[#This Row],[PLAYERID]],PLAYERIDMAP[],COLUMN(PLAYERIDMAP[POS]),FALSE)</f>
        <v>SS</v>
      </c>
      <c r="F136" s="11" t="str">
        <f>VLOOKUP(MYRANKS_H[[#This Row],[PLAYERID]],PLAYERIDMAP[],COLUMN(PLAYERIDMAP[IDFANGRAPHS]),FALSE)</f>
        <v>sa500815</v>
      </c>
      <c r="G136" s="12">
        <f>IFERROR(VLOOKUP(MYRANKS_H[[#This Row],[IDFANGRAPHS]],STEAMER_H[],COLUMN(STEAMER_H[PA]),FALSE),0)</f>
        <v>0</v>
      </c>
      <c r="H136" s="12">
        <f>IFERROR(VLOOKUP(MYRANKS_H[[#This Row],[IDFANGRAPHS]],STEAMER_H[],COLUMN(STEAMER_H[AB]),FALSE),0)</f>
        <v>0</v>
      </c>
      <c r="I136" s="12">
        <f>IFERROR(VLOOKUP(MYRANKS_H[[#This Row],[IDFANGRAPHS]],STEAMER_H[],COLUMN(STEAMER_H[H]),FALSE),0)</f>
        <v>0</v>
      </c>
      <c r="J136" s="12">
        <f>IFERROR(VLOOKUP(MYRANKS_H[[#This Row],[IDFANGRAPHS]],STEAMER_H[],COLUMN(STEAMER_H[HR]),FALSE),0)</f>
        <v>0</v>
      </c>
      <c r="K136" s="12">
        <f>IFERROR(VLOOKUP(MYRANKS_H[[#This Row],[IDFANGRAPHS]],STEAMER_H[],COLUMN(STEAMER_H[R]),FALSE),0)</f>
        <v>0</v>
      </c>
      <c r="L136" s="12">
        <f>IFERROR(VLOOKUP(MYRANKS_H[[#This Row],[IDFANGRAPHS]],STEAMER_H[],COLUMN(STEAMER_H[RBI]),FALSE),0)</f>
        <v>0</v>
      </c>
      <c r="M136" s="12">
        <f>IFERROR(VLOOKUP(MYRANKS_H[[#This Row],[IDFANGRAPHS]],STEAMER_H[],COLUMN(STEAMER_H[BB]),FALSE),0)</f>
        <v>0</v>
      </c>
      <c r="N136" s="12">
        <f>IFERROR(VLOOKUP(MYRANKS_H[[#This Row],[IDFANGRAPHS]],STEAMER_H[],COLUMN(STEAMER_H[SO]),FALSE),0)</f>
        <v>0</v>
      </c>
      <c r="O136" s="12">
        <f>IFERROR(VLOOKUP(MYRANKS_H[[#This Row],[IDFANGRAPHS]],STEAMER_H[],COLUMN(STEAMER_H[SB]),FALSE),0)</f>
        <v>0</v>
      </c>
      <c r="P136" s="14">
        <f>IFERROR(MYRANKS_H[[#This Row],[H]]/MYRANKS_H[[#This Row],[AB]],0)</f>
        <v>0</v>
      </c>
      <c r="Q136" s="26">
        <f>MYRANKS_H[[#This Row],[R]]/24.6-VLOOKUP(MYRANKS_H[[#This Row],[POS]],ReplacementLevel_H[],COLUMN(ReplacementLevel_H[R]),FALSE)</f>
        <v>-2.08</v>
      </c>
      <c r="R136" s="26">
        <f>MYRANKS_H[[#This Row],[HR]]/10.4-VLOOKUP(MYRANKS_H[[#This Row],[POS]],ReplacementLevel_H[],COLUMN(ReplacementLevel_H[HR]),FALSE)</f>
        <v>-0.9</v>
      </c>
      <c r="S136" s="26">
        <f>MYRANKS_H[[#This Row],[RBI]]/24.6-VLOOKUP(MYRANKS_H[[#This Row],[POS]],ReplacementLevel_H[],COLUMN(ReplacementLevel_H[RBI]),FALSE)</f>
        <v>-1.94</v>
      </c>
      <c r="T136" s="26">
        <f>MYRANKS_H[[#This Row],[SB]]/9.4-VLOOKUP(MYRANKS_H[[#This Row],[POS]],ReplacementLevel_H[],COLUMN(ReplacementLevel_H[SB]),FALSE)</f>
        <v>-1.47</v>
      </c>
      <c r="U136" s="26">
        <f>((MYRANKS_H[[#This Row],[H]]+1768)/(MYRANKS_H[[#This Row],[AB]]+6617)-0.267)/0.0024-VLOOKUP(MYRANKS_H[[#This Row],[POS]],ReplacementLevel_H[],COLUMN(ReplacementLevel_H[AVG]),FALSE)</f>
        <v>0.20940406024885272</v>
      </c>
      <c r="V136" s="26">
        <f>MYRANKS_H[[#This Row],[RSGP]]+MYRANKS_H[[#This Row],[HRSGP]]+MYRANKS_H[[#This Row],[RBISGP]]+MYRANKS_H[[#This Row],[SBSGP]]+MYRANKS_H[[#This Row],[AVGSGP]]</f>
        <v>-6.1805959397511465</v>
      </c>
    </row>
    <row r="137" spans="1:22" x14ac:dyDescent="0.25">
      <c r="A137" s="8" t="s">
        <v>5503</v>
      </c>
      <c r="B137" s="15" t="str">
        <f>VLOOKUP(MYRANKS_H[[#This Row],[PLAYERID]],PLAYERIDMAP[],COLUMN(PLAYERIDMAP[LASTNAME]),FALSE)</f>
        <v>Willingham</v>
      </c>
      <c r="C137" s="12" t="str">
        <f>VLOOKUP(MYRANKS_H[[#This Row],[PLAYERID]],PLAYERIDMAP[],COLUMN(PLAYERIDMAP[FIRSTNAME]),FALSE)</f>
        <v xml:space="preserve">Josh </v>
      </c>
      <c r="D137" s="12" t="str">
        <f>VLOOKUP(MYRANKS_H[[#This Row],[PLAYERID]],PLAYERIDMAP[],COLUMN(PLAYERIDMAP[TEAM]),FALSE)</f>
        <v>MIN</v>
      </c>
      <c r="E137" s="12" t="str">
        <f>VLOOKUP(MYRANKS_H[[#This Row],[PLAYERID]],PLAYERIDMAP[],COLUMN(PLAYERIDMAP[POS]),FALSE)</f>
        <v>OF</v>
      </c>
      <c r="F137" s="12">
        <f>VLOOKUP(MYRANKS_H[[#This Row],[PLAYERID]],PLAYERIDMAP[],COLUMN(PLAYERIDMAP[IDFANGRAPHS]),FALSE)</f>
        <v>2103</v>
      </c>
      <c r="G137" s="12">
        <f>IFERROR(VLOOKUP(MYRANKS_H[[#This Row],[IDFANGRAPHS]],STEAMER_H[],COLUMN(STEAMER_H[PA]),FALSE),0)</f>
        <v>369</v>
      </c>
      <c r="H137" s="12">
        <f>IFERROR(VLOOKUP(MYRANKS_H[[#This Row],[IDFANGRAPHS]],STEAMER_H[],COLUMN(STEAMER_H[AB]),FALSE),0)</f>
        <v>313</v>
      </c>
      <c r="I137" s="12">
        <f>IFERROR(VLOOKUP(MYRANKS_H[[#This Row],[IDFANGRAPHS]],STEAMER_H[],COLUMN(STEAMER_H[H]),FALSE),0)</f>
        <v>73</v>
      </c>
      <c r="J137" s="12">
        <f>IFERROR(VLOOKUP(MYRANKS_H[[#This Row],[IDFANGRAPHS]],STEAMER_H[],COLUMN(STEAMER_H[HR]),FALSE),0)</f>
        <v>14</v>
      </c>
      <c r="K137" s="12">
        <f>IFERROR(VLOOKUP(MYRANKS_H[[#This Row],[IDFANGRAPHS]],STEAMER_H[],COLUMN(STEAMER_H[R]),FALSE),0)</f>
        <v>44</v>
      </c>
      <c r="L137" s="12">
        <f>IFERROR(VLOOKUP(MYRANKS_H[[#This Row],[IDFANGRAPHS]],STEAMER_H[],COLUMN(STEAMER_H[RBI]),FALSE),0)</f>
        <v>46</v>
      </c>
      <c r="M137" s="12">
        <f>IFERROR(VLOOKUP(MYRANKS_H[[#This Row],[IDFANGRAPHS]],STEAMER_H[],COLUMN(STEAMER_H[BB]),FALSE),0)</f>
        <v>45</v>
      </c>
      <c r="N137" s="12">
        <f>IFERROR(VLOOKUP(MYRANKS_H[[#This Row],[IDFANGRAPHS]],STEAMER_H[],COLUMN(STEAMER_H[SO]),FALSE),0)</f>
        <v>97</v>
      </c>
      <c r="O137" s="12">
        <f>IFERROR(VLOOKUP(MYRANKS_H[[#This Row],[IDFANGRAPHS]],STEAMER_H[],COLUMN(STEAMER_H[SB]),FALSE),0)</f>
        <v>1</v>
      </c>
      <c r="P137" s="14">
        <f>IFERROR(MYRANKS_H[[#This Row],[H]]/MYRANKS_H[[#This Row],[AB]],0)</f>
        <v>0.23322683706070288</v>
      </c>
      <c r="Q137" s="26">
        <f>MYRANKS_H[[#This Row],[R]]/24.6-VLOOKUP(MYRANKS_H[[#This Row],[POS]],ReplacementLevel_H[],COLUMN(ReplacementLevel_H[R]),FALSE)</f>
        <v>-0.58138211382113836</v>
      </c>
      <c r="R137" s="26">
        <f>MYRANKS_H[[#This Row],[HR]]/10.4-VLOOKUP(MYRANKS_H[[#This Row],[POS]],ReplacementLevel_H[],COLUMN(ReplacementLevel_H[HR]),FALSE)</f>
        <v>0.24615384615384595</v>
      </c>
      <c r="S137" s="26">
        <f>MYRANKS_H[[#This Row],[RBI]]/24.6-VLOOKUP(MYRANKS_H[[#This Row],[POS]],ReplacementLevel_H[],COLUMN(ReplacementLevel_H[RBI]),FALSE)</f>
        <v>-0.17008130081300821</v>
      </c>
      <c r="T137" s="26">
        <f>MYRANKS_H[[#This Row],[SB]]/9.4-VLOOKUP(MYRANKS_H[[#This Row],[POS]],ReplacementLevel_H[],COLUMN(ReplacementLevel_H[SB]),FALSE)</f>
        <v>-1.2336170212765958</v>
      </c>
      <c r="U137" s="26">
        <f>((MYRANKS_H[[#This Row],[H]]+1768)/(MYRANKS_H[[#This Row],[AB]]+6617)-0.267)/0.0024-VLOOKUP(MYRANKS_H[[#This Row],[POS]],ReplacementLevel_H[],COLUMN(ReplacementLevel_H[AVG]),FALSE)</f>
        <v>-0.47976430976432033</v>
      </c>
      <c r="V137" s="26">
        <f>MYRANKS_H[[#This Row],[RSGP]]+MYRANKS_H[[#This Row],[HRSGP]]+MYRANKS_H[[#This Row],[RBISGP]]+MYRANKS_H[[#This Row],[SBSGP]]+MYRANKS_H[[#This Row],[AVGSGP]]</f>
        <v>-2.2186908995212167</v>
      </c>
    </row>
    <row r="138" spans="1:22" x14ac:dyDescent="0.25">
      <c r="A138" s="7" t="s">
        <v>3461</v>
      </c>
      <c r="B138" s="8" t="str">
        <f>VLOOKUP(MYRANKS_H[[#This Row],[PLAYERID]],PLAYERIDMAP[],COLUMN(PLAYERIDMAP[LASTNAME]),FALSE)</f>
        <v>Jay</v>
      </c>
      <c r="C138" s="11" t="str">
        <f>VLOOKUP(MYRANKS_H[[#This Row],[PLAYERID]],PLAYERIDMAP[],COLUMN(PLAYERIDMAP[FIRSTNAME]),FALSE)</f>
        <v xml:space="preserve">Jon </v>
      </c>
      <c r="D138" s="11" t="str">
        <f>VLOOKUP(MYRANKS_H[[#This Row],[PLAYERID]],PLAYERIDMAP[],COLUMN(PLAYERIDMAP[TEAM]),FALSE)</f>
        <v>STL</v>
      </c>
      <c r="E138" s="11" t="str">
        <f>VLOOKUP(MYRANKS_H[[#This Row],[PLAYERID]],PLAYERIDMAP[],COLUMN(PLAYERIDMAP[POS]),FALSE)</f>
        <v>OF</v>
      </c>
      <c r="F138" s="11">
        <f>VLOOKUP(MYRANKS_H[[#This Row],[PLAYERID]],PLAYERIDMAP[],COLUMN(PLAYERIDMAP[IDFANGRAPHS]),FALSE)</f>
        <v>5227</v>
      </c>
      <c r="G138" s="12">
        <f>IFERROR(VLOOKUP(MYRANKS_H[[#This Row],[IDFANGRAPHS]],STEAMER_H[],COLUMN(STEAMER_H[PA]),FALSE),0)</f>
        <v>263</v>
      </c>
      <c r="H138" s="12">
        <f>IFERROR(VLOOKUP(MYRANKS_H[[#This Row],[IDFANGRAPHS]],STEAMER_H[],COLUMN(STEAMER_H[AB]),FALSE),0)</f>
        <v>235</v>
      </c>
      <c r="I138" s="12">
        <f>IFERROR(VLOOKUP(MYRANKS_H[[#This Row],[IDFANGRAPHS]],STEAMER_H[],COLUMN(STEAMER_H[H]),FALSE),0)</f>
        <v>65</v>
      </c>
      <c r="J138" s="12">
        <f>IFERROR(VLOOKUP(MYRANKS_H[[#This Row],[IDFANGRAPHS]],STEAMER_H[],COLUMN(STEAMER_H[HR]),FALSE),0)</f>
        <v>4</v>
      </c>
      <c r="K138" s="12">
        <f>IFERROR(VLOOKUP(MYRANKS_H[[#This Row],[IDFANGRAPHS]],STEAMER_H[],COLUMN(STEAMER_H[R]),FALSE),0)</f>
        <v>29</v>
      </c>
      <c r="L138" s="12">
        <f>IFERROR(VLOOKUP(MYRANKS_H[[#This Row],[IDFANGRAPHS]],STEAMER_H[],COLUMN(STEAMER_H[RBI]),FALSE),0)</f>
        <v>23</v>
      </c>
      <c r="M138" s="12">
        <f>IFERROR(VLOOKUP(MYRANKS_H[[#This Row],[IDFANGRAPHS]],STEAMER_H[],COLUMN(STEAMER_H[BB]),FALSE),0)</f>
        <v>20</v>
      </c>
      <c r="N138" s="12">
        <f>IFERROR(VLOOKUP(MYRANKS_H[[#This Row],[IDFANGRAPHS]],STEAMER_H[],COLUMN(STEAMER_H[SO]),FALSE),0)</f>
        <v>42</v>
      </c>
      <c r="O138" s="12">
        <f>IFERROR(VLOOKUP(MYRANKS_H[[#This Row],[IDFANGRAPHS]],STEAMER_H[],COLUMN(STEAMER_H[SB]),FALSE),0)</f>
        <v>5</v>
      </c>
      <c r="P138" s="14">
        <f>IFERROR(MYRANKS_H[[#This Row],[H]]/MYRANKS_H[[#This Row],[AB]],0)</f>
        <v>0.27659574468085107</v>
      </c>
      <c r="Q138" s="26">
        <f>MYRANKS_H[[#This Row],[R]]/24.6-VLOOKUP(MYRANKS_H[[#This Row],[POS]],ReplacementLevel_H[],COLUMN(ReplacementLevel_H[R]),FALSE)</f>
        <v>-1.1911382113821141</v>
      </c>
      <c r="R138" s="26">
        <f>MYRANKS_H[[#This Row],[HR]]/10.4-VLOOKUP(MYRANKS_H[[#This Row],[POS]],ReplacementLevel_H[],COLUMN(ReplacementLevel_H[HR]),FALSE)</f>
        <v>-0.71538461538461551</v>
      </c>
      <c r="S138" s="26">
        <f>MYRANKS_H[[#This Row],[RBI]]/24.6-VLOOKUP(MYRANKS_H[[#This Row],[POS]],ReplacementLevel_H[],COLUMN(ReplacementLevel_H[RBI]),FALSE)</f>
        <v>-1.105040650406504</v>
      </c>
      <c r="T138" s="26">
        <f>MYRANKS_H[[#This Row],[SB]]/9.4-VLOOKUP(MYRANKS_H[[#This Row],[POS]],ReplacementLevel_H[],COLUMN(ReplacementLevel_H[SB]),FALSE)</f>
        <v>-0.80808510638297881</v>
      </c>
      <c r="U138" s="26">
        <f>((MYRANKS_H[[#This Row],[H]]+1768)/(MYRANKS_H[[#This Row],[AB]]+6617)-0.267)/0.0024-VLOOKUP(MYRANKS_H[[#This Row],[POS]],ReplacementLevel_H[],COLUMN(ReplacementLevel_H[AVG]),FALSE)</f>
        <v>0.29380618797431363</v>
      </c>
      <c r="V138" s="26">
        <f>MYRANKS_H[[#This Row],[RSGP]]+MYRANKS_H[[#This Row],[HRSGP]]+MYRANKS_H[[#This Row],[RBISGP]]+MYRANKS_H[[#This Row],[SBSGP]]+MYRANKS_H[[#This Row],[AVGSGP]]</f>
        <v>-3.5258423955818987</v>
      </c>
    </row>
    <row r="139" spans="1:22" ht="15" customHeight="1" x14ac:dyDescent="0.25">
      <c r="A139" s="7" t="s">
        <v>2496</v>
      </c>
      <c r="B139" s="8" t="str">
        <f>VLOOKUP(MYRANKS_H[[#This Row],[PLAYERID]],PLAYERIDMAP[],COLUMN(PLAYERIDMAP[LASTNAME]),FALSE)</f>
        <v>Cuddyer</v>
      </c>
      <c r="C139" s="11" t="str">
        <f>VLOOKUP(MYRANKS_H[[#This Row],[PLAYERID]],PLAYERIDMAP[],COLUMN(PLAYERIDMAP[FIRSTNAME]),FALSE)</f>
        <v xml:space="preserve">Michael </v>
      </c>
      <c r="D139" s="11" t="str">
        <f>VLOOKUP(MYRANKS_H[[#This Row],[PLAYERID]],PLAYERIDMAP[],COLUMN(PLAYERIDMAP[TEAM]),FALSE)</f>
        <v>COL</v>
      </c>
      <c r="E139" s="11" t="str">
        <f>VLOOKUP(MYRANKS_H[[#This Row],[PLAYERID]],PLAYERIDMAP[],COLUMN(PLAYERIDMAP[POS]),FALSE)</f>
        <v>OF</v>
      </c>
      <c r="F139" s="11">
        <f>VLOOKUP(MYRANKS_H[[#This Row],[PLAYERID]],PLAYERIDMAP[],COLUMN(PLAYERIDMAP[IDFANGRAPHS]),FALSE)</f>
        <v>1534</v>
      </c>
      <c r="G139" s="12">
        <f>IFERROR(VLOOKUP(MYRANKS_H[[#This Row],[IDFANGRAPHS]],STEAMER_H[],COLUMN(STEAMER_H[PA]),FALSE),0)</f>
        <v>500</v>
      </c>
      <c r="H139" s="12">
        <f>IFERROR(VLOOKUP(MYRANKS_H[[#This Row],[IDFANGRAPHS]],STEAMER_H[],COLUMN(STEAMER_H[AB]),FALSE),0)</f>
        <v>451</v>
      </c>
      <c r="I139" s="12">
        <f>IFERROR(VLOOKUP(MYRANKS_H[[#This Row],[IDFANGRAPHS]],STEAMER_H[],COLUMN(STEAMER_H[H]),FALSE),0)</f>
        <v>130</v>
      </c>
      <c r="J139" s="12">
        <f>IFERROR(VLOOKUP(MYRANKS_H[[#This Row],[IDFANGRAPHS]],STEAMER_H[],COLUMN(STEAMER_H[HR]),FALSE),0)</f>
        <v>18</v>
      </c>
      <c r="K139" s="12">
        <f>IFERROR(VLOOKUP(MYRANKS_H[[#This Row],[IDFANGRAPHS]],STEAMER_H[],COLUMN(STEAMER_H[R]),FALSE),0)</f>
        <v>64</v>
      </c>
      <c r="L139" s="12">
        <f>IFERROR(VLOOKUP(MYRANKS_H[[#This Row],[IDFANGRAPHS]],STEAMER_H[],COLUMN(STEAMER_H[RBI]),FALSE),0)</f>
        <v>71</v>
      </c>
      <c r="M139" s="12">
        <f>IFERROR(VLOOKUP(MYRANKS_H[[#This Row],[IDFANGRAPHS]],STEAMER_H[],COLUMN(STEAMER_H[BB]),FALSE),0)</f>
        <v>42</v>
      </c>
      <c r="N139" s="12">
        <f>IFERROR(VLOOKUP(MYRANKS_H[[#This Row],[IDFANGRAPHS]],STEAMER_H[],COLUMN(STEAMER_H[SO]),FALSE),0)</f>
        <v>90</v>
      </c>
      <c r="O139" s="12">
        <f>IFERROR(VLOOKUP(MYRANKS_H[[#This Row],[IDFANGRAPHS]],STEAMER_H[],COLUMN(STEAMER_H[SB]),FALSE),0)</f>
        <v>7</v>
      </c>
      <c r="P139" s="14">
        <f>IFERROR(MYRANKS_H[[#This Row],[H]]/MYRANKS_H[[#This Row],[AB]],0)</f>
        <v>0.28824833702882485</v>
      </c>
      <c r="Q139" s="26">
        <f>MYRANKS_H[[#This Row],[R]]/24.6-VLOOKUP(MYRANKS_H[[#This Row],[POS]],ReplacementLevel_H[],COLUMN(ReplacementLevel_H[R]),FALSE)</f>
        <v>0.23162601626016244</v>
      </c>
      <c r="R139" s="26">
        <f>MYRANKS_H[[#This Row],[HR]]/10.4-VLOOKUP(MYRANKS_H[[#This Row],[POS]],ReplacementLevel_H[],COLUMN(ReplacementLevel_H[HR]),FALSE)</f>
        <v>0.63076923076923053</v>
      </c>
      <c r="S139" s="26">
        <f>MYRANKS_H[[#This Row],[RBI]]/24.6-VLOOKUP(MYRANKS_H[[#This Row],[POS]],ReplacementLevel_H[],COLUMN(ReplacementLevel_H[RBI]),FALSE)</f>
        <v>0.8461788617886179</v>
      </c>
      <c r="T139" s="26">
        <f>MYRANKS_H[[#This Row],[SB]]/9.4-VLOOKUP(MYRANKS_H[[#This Row],[POS]],ReplacementLevel_H[],COLUMN(ReplacementLevel_H[SB]),FALSE)</f>
        <v>-0.59531914893617033</v>
      </c>
      <c r="U139" s="26">
        <f>((MYRANKS_H[[#This Row],[H]]+1768)/(MYRANKS_H[[#This Row],[AB]]+6617)-0.267)/0.0024-VLOOKUP(MYRANKS_H[[#This Row],[POS]],ReplacementLevel_H[],COLUMN(ReplacementLevel_H[AVG]),FALSE)</f>
        <v>0.7192661761931568</v>
      </c>
      <c r="V139" s="26">
        <f>MYRANKS_H[[#This Row],[RSGP]]+MYRANKS_H[[#This Row],[HRSGP]]+MYRANKS_H[[#This Row],[RBISGP]]+MYRANKS_H[[#This Row],[SBSGP]]+MYRANKS_H[[#This Row],[AVGSGP]]</f>
        <v>1.8325211360749973</v>
      </c>
    </row>
    <row r="140" spans="1:22" ht="15" customHeight="1" x14ac:dyDescent="0.25">
      <c r="A140" s="7" t="s">
        <v>3947</v>
      </c>
      <c r="B140" s="8" t="str">
        <f>VLOOKUP(MYRANKS_H[[#This Row],[PLAYERID]],PLAYERIDMAP[],COLUMN(PLAYERIDMAP[LASTNAME]),FALSE)</f>
        <v>Martin</v>
      </c>
      <c r="C140" s="11" t="str">
        <f>VLOOKUP(MYRANKS_H[[#This Row],[PLAYERID]],PLAYERIDMAP[],COLUMN(PLAYERIDMAP[FIRSTNAME]),FALSE)</f>
        <v xml:space="preserve">Russell </v>
      </c>
      <c r="D140" s="11" t="str">
        <f>VLOOKUP(MYRANKS_H[[#This Row],[PLAYERID]],PLAYERIDMAP[],COLUMN(PLAYERIDMAP[TEAM]),FALSE)</f>
        <v>PIT</v>
      </c>
      <c r="E140" s="11" t="str">
        <f>VLOOKUP(MYRANKS_H[[#This Row],[PLAYERID]],PLAYERIDMAP[],COLUMN(PLAYERIDMAP[POS]),FALSE)</f>
        <v>C</v>
      </c>
      <c r="F140" s="11">
        <f>VLOOKUP(MYRANKS_H[[#This Row],[PLAYERID]],PLAYERIDMAP[],COLUMN(PLAYERIDMAP[IDFANGRAPHS]),FALSE)</f>
        <v>4616</v>
      </c>
      <c r="G140" s="12">
        <f>IFERROR(VLOOKUP(MYRANKS_H[[#This Row],[IDFANGRAPHS]],STEAMER_H[],COLUMN(STEAMER_H[PA]),FALSE),0)</f>
        <v>331</v>
      </c>
      <c r="H140" s="12">
        <f>IFERROR(VLOOKUP(MYRANKS_H[[#This Row],[IDFANGRAPHS]],STEAMER_H[],COLUMN(STEAMER_H[AB]),FALSE),0)</f>
        <v>286</v>
      </c>
      <c r="I140" s="12">
        <f>IFERROR(VLOOKUP(MYRANKS_H[[#This Row],[IDFANGRAPHS]],STEAMER_H[],COLUMN(STEAMER_H[H]),FALSE),0)</f>
        <v>66</v>
      </c>
      <c r="J140" s="12">
        <f>IFERROR(VLOOKUP(MYRANKS_H[[#This Row],[IDFANGRAPHS]],STEAMER_H[],COLUMN(STEAMER_H[HR]),FALSE),0)</f>
        <v>9</v>
      </c>
      <c r="K140" s="12">
        <f>IFERROR(VLOOKUP(MYRANKS_H[[#This Row],[IDFANGRAPHS]],STEAMER_H[],COLUMN(STEAMER_H[R]),FALSE),0)</f>
        <v>33</v>
      </c>
      <c r="L140" s="12">
        <f>IFERROR(VLOOKUP(MYRANKS_H[[#This Row],[IDFANGRAPHS]],STEAMER_H[],COLUMN(STEAMER_H[RBI]),FALSE),0)</f>
        <v>34</v>
      </c>
      <c r="M140" s="12">
        <f>IFERROR(VLOOKUP(MYRANKS_H[[#This Row],[IDFANGRAPHS]],STEAMER_H[],COLUMN(STEAMER_H[BB]),FALSE),0)</f>
        <v>36</v>
      </c>
      <c r="N140" s="12">
        <f>IFERROR(VLOOKUP(MYRANKS_H[[#This Row],[IDFANGRAPHS]],STEAMER_H[],COLUMN(STEAMER_H[SO]),FALSE),0)</f>
        <v>65</v>
      </c>
      <c r="O140" s="12">
        <f>IFERROR(VLOOKUP(MYRANKS_H[[#This Row],[IDFANGRAPHS]],STEAMER_H[],COLUMN(STEAMER_H[SB]),FALSE),0)</f>
        <v>4</v>
      </c>
      <c r="P140" s="14">
        <f>IFERROR(MYRANKS_H[[#This Row],[H]]/MYRANKS_H[[#This Row],[AB]],0)</f>
        <v>0.23076923076923078</v>
      </c>
      <c r="Q140" s="26">
        <f>MYRANKS_H[[#This Row],[R]]/24.6-VLOOKUP(MYRANKS_H[[#This Row],[POS]],ReplacementLevel_H[],COLUMN(ReplacementLevel_H[R]),FALSE)</f>
        <v>-4.8536585365853702E-2</v>
      </c>
      <c r="R140" s="26">
        <f>MYRANKS_H[[#This Row],[HR]]/10.4-VLOOKUP(MYRANKS_H[[#This Row],[POS]],ReplacementLevel_H[],COLUMN(ReplacementLevel_H[HR]),FALSE)</f>
        <v>-4.6153846153846878E-3</v>
      </c>
      <c r="S140" s="26">
        <f>MYRANKS_H[[#This Row],[RBI]]/24.6-VLOOKUP(MYRANKS_H[[#This Row],[POS]],ReplacementLevel_H[],COLUMN(ReplacementLevel_H[RBI]),FALSE)</f>
        <v>-2.7886178861788569E-2</v>
      </c>
      <c r="T140" s="26">
        <f>MYRANKS_H[[#This Row],[SB]]/9.4-VLOOKUP(MYRANKS_H[[#This Row],[POS]],ReplacementLevel_H[],COLUMN(ReplacementLevel_H[SB]),FALSE)</f>
        <v>0.29553191489361702</v>
      </c>
      <c r="U140" s="26">
        <f>((MYRANKS_H[[#This Row],[H]]+1768)/(MYRANKS_H[[#This Row],[AB]]+6617)-0.267)/0.0024-VLOOKUP(MYRANKS_H[[#This Row],[POS]],ReplacementLevel_H[],COLUMN(ReplacementLevel_H[AVG]),FALSE)</f>
        <v>-0.19933845188083943</v>
      </c>
      <c r="V140" s="26">
        <f>MYRANKS_H[[#This Row],[RSGP]]+MYRANKS_H[[#This Row],[HRSGP]]+MYRANKS_H[[#This Row],[RBISGP]]+MYRANKS_H[[#This Row],[SBSGP]]+MYRANKS_H[[#This Row],[AVGSGP]]</f>
        <v>1.5155314169750633E-2</v>
      </c>
    </row>
    <row r="141" spans="1:22" ht="15" customHeight="1" x14ac:dyDescent="0.25">
      <c r="A141" s="7" t="s">
        <v>3380</v>
      </c>
      <c r="B141" s="8" t="str">
        <f>VLOOKUP(MYRANKS_H[[#This Row],[PLAYERID]],PLAYERIDMAP[],COLUMN(PLAYERIDMAP[LASTNAME]),FALSE)</f>
        <v>Hunter</v>
      </c>
      <c r="C141" s="11" t="str">
        <f>VLOOKUP(MYRANKS_H[[#This Row],[PLAYERID]],PLAYERIDMAP[],COLUMN(PLAYERIDMAP[FIRSTNAME]),FALSE)</f>
        <v xml:space="preserve">Torii </v>
      </c>
      <c r="D141" s="11" t="str">
        <f>VLOOKUP(MYRANKS_H[[#This Row],[PLAYERID]],PLAYERIDMAP[],COLUMN(PLAYERIDMAP[TEAM]),FALSE)</f>
        <v>DET</v>
      </c>
      <c r="E141" s="11" t="str">
        <f>VLOOKUP(MYRANKS_H[[#This Row],[PLAYERID]],PLAYERIDMAP[],COLUMN(PLAYERIDMAP[POS]),FALSE)</f>
        <v>OF</v>
      </c>
      <c r="F141" s="11">
        <f>VLOOKUP(MYRANKS_H[[#This Row],[PLAYERID]],PLAYERIDMAP[],COLUMN(PLAYERIDMAP[IDFANGRAPHS]),FALSE)</f>
        <v>731</v>
      </c>
      <c r="G141" s="12">
        <f>IFERROR(VLOOKUP(MYRANKS_H[[#This Row],[IDFANGRAPHS]],STEAMER_H[],COLUMN(STEAMER_H[PA]),FALSE),0)</f>
        <v>539</v>
      </c>
      <c r="H141" s="12">
        <f>IFERROR(VLOOKUP(MYRANKS_H[[#This Row],[IDFANGRAPHS]],STEAMER_H[],COLUMN(STEAMER_H[AB]),FALSE),0)</f>
        <v>494</v>
      </c>
      <c r="I141" s="12">
        <f>IFERROR(VLOOKUP(MYRANKS_H[[#This Row],[IDFANGRAPHS]],STEAMER_H[],COLUMN(STEAMER_H[H]),FALSE),0)</f>
        <v>141</v>
      </c>
      <c r="J141" s="12">
        <f>IFERROR(VLOOKUP(MYRANKS_H[[#This Row],[IDFANGRAPHS]],STEAMER_H[],COLUMN(STEAMER_H[HR]),FALSE),0)</f>
        <v>15</v>
      </c>
      <c r="K141" s="12">
        <f>IFERROR(VLOOKUP(MYRANKS_H[[#This Row],[IDFANGRAPHS]],STEAMER_H[],COLUMN(STEAMER_H[R]),FALSE),0)</f>
        <v>69</v>
      </c>
      <c r="L141" s="12">
        <f>IFERROR(VLOOKUP(MYRANKS_H[[#This Row],[IDFANGRAPHS]],STEAMER_H[],COLUMN(STEAMER_H[RBI]),FALSE),0)</f>
        <v>65</v>
      </c>
      <c r="M141" s="12">
        <f>IFERROR(VLOOKUP(MYRANKS_H[[#This Row],[IDFANGRAPHS]],STEAMER_H[],COLUMN(STEAMER_H[BB]),FALSE),0)</f>
        <v>33</v>
      </c>
      <c r="N141" s="12">
        <f>IFERROR(VLOOKUP(MYRANKS_H[[#This Row],[IDFANGRAPHS]],STEAMER_H[],COLUMN(STEAMER_H[SO]),FALSE),0)</f>
        <v>100</v>
      </c>
      <c r="O141" s="12">
        <f>IFERROR(VLOOKUP(MYRANKS_H[[#This Row],[IDFANGRAPHS]],STEAMER_H[],COLUMN(STEAMER_H[SB]),FALSE),0)</f>
        <v>4</v>
      </c>
      <c r="P141" s="14">
        <f>IFERROR(MYRANKS_H[[#This Row],[H]]/MYRANKS_H[[#This Row],[AB]],0)</f>
        <v>0.28542510121457487</v>
      </c>
      <c r="Q141" s="26">
        <f>MYRANKS_H[[#This Row],[R]]/24.6-VLOOKUP(MYRANKS_H[[#This Row],[POS]],ReplacementLevel_H[],COLUMN(ReplacementLevel_H[R]),FALSE)</f>
        <v>0.43487804878048752</v>
      </c>
      <c r="R141" s="26">
        <f>MYRANKS_H[[#This Row],[HR]]/10.4-VLOOKUP(MYRANKS_H[[#This Row],[POS]],ReplacementLevel_H[],COLUMN(ReplacementLevel_H[HR]),FALSE)</f>
        <v>0.3423076923076922</v>
      </c>
      <c r="S141" s="26">
        <f>MYRANKS_H[[#This Row],[RBI]]/24.6-VLOOKUP(MYRANKS_H[[#This Row],[POS]],ReplacementLevel_H[],COLUMN(ReplacementLevel_H[RBI]),FALSE)</f>
        <v>0.60227642276422744</v>
      </c>
      <c r="T141" s="26">
        <f>MYRANKS_H[[#This Row],[SB]]/9.4-VLOOKUP(MYRANKS_H[[#This Row],[POS]],ReplacementLevel_H[],COLUMN(ReplacementLevel_H[SB]),FALSE)</f>
        <v>-0.91446808510638311</v>
      </c>
      <c r="U141" s="26">
        <f>((MYRANKS_H[[#This Row],[H]]+1768)/(MYRANKS_H[[#This Row],[AB]]+6617)-0.267)/0.0024-VLOOKUP(MYRANKS_H[[#This Row],[POS]],ReplacementLevel_H[],COLUMN(ReplacementLevel_H[AVG]),FALSE)</f>
        <v>0.68721651900810798</v>
      </c>
      <c r="V141" s="26">
        <f>MYRANKS_H[[#This Row],[RSGP]]+MYRANKS_H[[#This Row],[HRSGP]]+MYRANKS_H[[#This Row],[RBISGP]]+MYRANKS_H[[#This Row],[SBSGP]]+MYRANKS_H[[#This Row],[AVGSGP]]</f>
        <v>1.1522105977541321</v>
      </c>
    </row>
    <row r="142" spans="1:22" ht="15" customHeight="1" x14ac:dyDescent="0.25">
      <c r="A142" s="7" t="s">
        <v>4215</v>
      </c>
      <c r="B142" s="8" t="str">
        <f>VLOOKUP(MYRANKS_H[[#This Row],[PLAYERID]],PLAYERIDMAP[],COLUMN(PLAYERIDMAP[LASTNAME]),FALSE)</f>
        <v>Murphy</v>
      </c>
      <c r="C142" s="11" t="str">
        <f>VLOOKUP(MYRANKS_H[[#This Row],[PLAYERID]],PLAYERIDMAP[],COLUMN(PLAYERIDMAP[FIRSTNAME]),FALSE)</f>
        <v xml:space="preserve">David </v>
      </c>
      <c r="D142" s="11" t="str">
        <f>VLOOKUP(MYRANKS_H[[#This Row],[PLAYERID]],PLAYERIDMAP[],COLUMN(PLAYERIDMAP[TEAM]),FALSE)</f>
        <v>TEX</v>
      </c>
      <c r="E142" s="11" t="str">
        <f>VLOOKUP(MYRANKS_H[[#This Row],[PLAYERID]],PLAYERIDMAP[],COLUMN(PLAYERIDMAP[POS]),FALSE)</f>
        <v>OF</v>
      </c>
      <c r="F142" s="11">
        <f>VLOOKUP(MYRANKS_H[[#This Row],[PLAYERID]],PLAYERIDMAP[],COLUMN(PLAYERIDMAP[IDFANGRAPHS]),FALSE)</f>
        <v>6035</v>
      </c>
      <c r="G142" s="12">
        <f>IFERROR(VLOOKUP(MYRANKS_H[[#This Row],[IDFANGRAPHS]],STEAMER_H[],COLUMN(STEAMER_H[PA]),FALSE),0)</f>
        <v>394</v>
      </c>
      <c r="H142" s="12">
        <f>IFERROR(VLOOKUP(MYRANKS_H[[#This Row],[IDFANGRAPHS]],STEAMER_H[],COLUMN(STEAMER_H[AB]),FALSE),0)</f>
        <v>354</v>
      </c>
      <c r="I142" s="12">
        <f>IFERROR(VLOOKUP(MYRANKS_H[[#This Row],[IDFANGRAPHS]],STEAMER_H[],COLUMN(STEAMER_H[H]),FALSE),0)</f>
        <v>93</v>
      </c>
      <c r="J142" s="12">
        <f>IFERROR(VLOOKUP(MYRANKS_H[[#This Row],[IDFANGRAPHS]],STEAMER_H[],COLUMN(STEAMER_H[HR]),FALSE),0)</f>
        <v>10</v>
      </c>
      <c r="K142" s="12">
        <f>IFERROR(VLOOKUP(MYRANKS_H[[#This Row],[IDFANGRAPHS]],STEAMER_H[],COLUMN(STEAMER_H[R]),FALSE),0)</f>
        <v>44</v>
      </c>
      <c r="L142" s="12">
        <f>IFERROR(VLOOKUP(MYRANKS_H[[#This Row],[IDFANGRAPHS]],STEAMER_H[],COLUMN(STEAMER_H[RBI]),FALSE),0)</f>
        <v>45</v>
      </c>
      <c r="M142" s="12">
        <f>IFERROR(VLOOKUP(MYRANKS_H[[#This Row],[IDFANGRAPHS]],STEAMER_H[],COLUMN(STEAMER_H[BB]),FALSE),0)</f>
        <v>33</v>
      </c>
      <c r="N142" s="12">
        <f>IFERROR(VLOOKUP(MYRANKS_H[[#This Row],[IDFANGRAPHS]],STEAMER_H[],COLUMN(STEAMER_H[SO]),FALSE),0)</f>
        <v>54</v>
      </c>
      <c r="O142" s="12">
        <f>IFERROR(VLOOKUP(MYRANKS_H[[#This Row],[IDFANGRAPHS]],STEAMER_H[],COLUMN(STEAMER_H[SB]),FALSE),0)</f>
        <v>4</v>
      </c>
      <c r="P142" s="14">
        <f>IFERROR(MYRANKS_H[[#This Row],[H]]/MYRANKS_H[[#This Row],[AB]],0)</f>
        <v>0.26271186440677968</v>
      </c>
      <c r="Q142" s="26">
        <f>MYRANKS_H[[#This Row],[R]]/24.6-VLOOKUP(MYRANKS_H[[#This Row],[POS]],ReplacementLevel_H[],COLUMN(ReplacementLevel_H[R]),FALSE)</f>
        <v>-0.58138211382113836</v>
      </c>
      <c r="R142" s="26">
        <f>MYRANKS_H[[#This Row],[HR]]/10.4-VLOOKUP(MYRANKS_H[[#This Row],[POS]],ReplacementLevel_H[],COLUMN(ReplacementLevel_H[HR]),FALSE)</f>
        <v>-0.13846153846153864</v>
      </c>
      <c r="S142" s="26">
        <f>MYRANKS_H[[#This Row],[RBI]]/24.6-VLOOKUP(MYRANKS_H[[#This Row],[POS]],ReplacementLevel_H[],COLUMN(ReplacementLevel_H[RBI]),FALSE)</f>
        <v>-0.21073170731707336</v>
      </c>
      <c r="T142" s="26">
        <f>MYRANKS_H[[#This Row],[SB]]/9.4-VLOOKUP(MYRANKS_H[[#This Row],[POS]],ReplacementLevel_H[],COLUMN(ReplacementLevel_H[SB]),FALSE)</f>
        <v>-0.91446808510638311</v>
      </c>
      <c r="U142" s="26">
        <f>((MYRANKS_H[[#This Row],[H]]+1768)/(MYRANKS_H[[#This Row],[AB]]+6617)-0.267)/0.0024-VLOOKUP(MYRANKS_H[[#This Row],[POS]],ReplacementLevel_H[],COLUMN(ReplacementLevel_H[AVG]),FALSE)</f>
        <v>6.4638741452672163E-2</v>
      </c>
      <c r="V142" s="26">
        <f>MYRANKS_H[[#This Row],[RSGP]]+MYRANKS_H[[#This Row],[HRSGP]]+MYRANKS_H[[#This Row],[RBISGP]]+MYRANKS_H[[#This Row],[SBSGP]]+MYRANKS_H[[#This Row],[AVGSGP]]</f>
        <v>-1.7804047032534613</v>
      </c>
    </row>
    <row r="143" spans="1:22" x14ac:dyDescent="0.25">
      <c r="A143" s="7" t="s">
        <v>3194</v>
      </c>
      <c r="B143" s="8" t="str">
        <f>VLOOKUP(MYRANKS_H[[#This Row],[PLAYERID]],PLAYERIDMAP[],COLUMN(PLAYERIDMAP[LASTNAME]),FALSE)</f>
        <v>Hardy</v>
      </c>
      <c r="C143" s="11" t="str">
        <f>VLOOKUP(MYRANKS_H[[#This Row],[PLAYERID]],PLAYERIDMAP[],COLUMN(PLAYERIDMAP[FIRSTNAME]),FALSE)</f>
        <v xml:space="preserve">J.J. </v>
      </c>
      <c r="D143" s="11" t="str">
        <f>VLOOKUP(MYRANKS_H[[#This Row],[PLAYERID]],PLAYERIDMAP[],COLUMN(PLAYERIDMAP[TEAM]),FALSE)</f>
        <v>BAL</v>
      </c>
      <c r="E143" s="11" t="str">
        <f>VLOOKUP(MYRANKS_H[[#This Row],[PLAYERID]],PLAYERIDMAP[],COLUMN(PLAYERIDMAP[POS]),FALSE)</f>
        <v>SS</v>
      </c>
      <c r="F143" s="11">
        <f>VLOOKUP(MYRANKS_H[[#This Row],[PLAYERID]],PLAYERIDMAP[],COLUMN(PLAYERIDMAP[IDFANGRAPHS]),FALSE)</f>
        <v>3797</v>
      </c>
      <c r="G143" s="12">
        <f>IFERROR(VLOOKUP(MYRANKS_H[[#This Row],[IDFANGRAPHS]],STEAMER_H[],COLUMN(STEAMER_H[PA]),FALSE),0)</f>
        <v>524</v>
      </c>
      <c r="H143" s="12">
        <f>IFERROR(VLOOKUP(MYRANKS_H[[#This Row],[IDFANGRAPHS]],STEAMER_H[],COLUMN(STEAMER_H[AB]),FALSE),0)</f>
        <v>484</v>
      </c>
      <c r="I143" s="12">
        <f>IFERROR(VLOOKUP(MYRANKS_H[[#This Row],[IDFANGRAPHS]],STEAMER_H[],COLUMN(STEAMER_H[H]),FALSE),0)</f>
        <v>123</v>
      </c>
      <c r="J143" s="12">
        <f>IFERROR(VLOOKUP(MYRANKS_H[[#This Row],[IDFANGRAPHS]],STEAMER_H[],COLUMN(STEAMER_H[HR]),FALSE),0)</f>
        <v>17</v>
      </c>
      <c r="K143" s="12">
        <f>IFERROR(VLOOKUP(MYRANKS_H[[#This Row],[IDFANGRAPHS]],STEAMER_H[],COLUMN(STEAMER_H[R]),FALSE),0)</f>
        <v>59</v>
      </c>
      <c r="L143" s="12">
        <f>IFERROR(VLOOKUP(MYRANKS_H[[#This Row],[IDFANGRAPHS]],STEAMER_H[],COLUMN(STEAMER_H[RBI]),FALSE),0)</f>
        <v>60</v>
      </c>
      <c r="M143" s="12">
        <f>IFERROR(VLOOKUP(MYRANKS_H[[#This Row],[IDFANGRAPHS]],STEAMER_H[],COLUMN(STEAMER_H[BB]),FALSE),0)</f>
        <v>31</v>
      </c>
      <c r="N143" s="12">
        <f>IFERROR(VLOOKUP(MYRANKS_H[[#This Row],[IDFANGRAPHS]],STEAMER_H[],COLUMN(STEAMER_H[SO]),FALSE),0)</f>
        <v>72</v>
      </c>
      <c r="O143" s="12">
        <f>IFERROR(VLOOKUP(MYRANKS_H[[#This Row],[IDFANGRAPHS]],STEAMER_H[],COLUMN(STEAMER_H[SB]),FALSE),0)</f>
        <v>2</v>
      </c>
      <c r="P143" s="14">
        <f>IFERROR(MYRANKS_H[[#This Row],[H]]/MYRANKS_H[[#This Row],[AB]],0)</f>
        <v>0.25413223140495866</v>
      </c>
      <c r="Q143" s="26">
        <f>MYRANKS_H[[#This Row],[R]]/24.6-VLOOKUP(MYRANKS_H[[#This Row],[POS]],ReplacementLevel_H[],COLUMN(ReplacementLevel_H[R]),FALSE)</f>
        <v>0.31837398373983739</v>
      </c>
      <c r="R143" s="26">
        <f>MYRANKS_H[[#This Row],[HR]]/10.4-VLOOKUP(MYRANKS_H[[#This Row],[POS]],ReplacementLevel_H[],COLUMN(ReplacementLevel_H[HR]),FALSE)</f>
        <v>0.73461538461538456</v>
      </c>
      <c r="S143" s="26">
        <f>MYRANKS_H[[#This Row],[RBI]]/24.6-VLOOKUP(MYRANKS_H[[#This Row],[POS]],ReplacementLevel_H[],COLUMN(ReplacementLevel_H[RBI]),FALSE)</f>
        <v>0.49902439024390244</v>
      </c>
      <c r="T143" s="26">
        <f>MYRANKS_H[[#This Row],[SB]]/9.4-VLOOKUP(MYRANKS_H[[#This Row],[POS]],ReplacementLevel_H[],COLUMN(ReplacementLevel_H[SB]),FALSE)</f>
        <v>-1.2572340425531914</v>
      </c>
      <c r="U143" s="26">
        <f>((MYRANKS_H[[#This Row],[H]]+1768)/(MYRANKS_H[[#This Row],[AB]]+6617)-0.267)/0.0024-VLOOKUP(MYRANKS_H[[#This Row],[POS]],ReplacementLevel_H[],COLUMN(ReplacementLevel_H[AVG]),FALSE)</f>
        <v>-0.16144956109468844</v>
      </c>
      <c r="V143" s="26">
        <f>MYRANKS_H[[#This Row],[RSGP]]+MYRANKS_H[[#This Row],[HRSGP]]+MYRANKS_H[[#This Row],[RBISGP]]+MYRANKS_H[[#This Row],[SBSGP]]+MYRANKS_H[[#This Row],[AVGSGP]]</f>
        <v>0.13333015495124467</v>
      </c>
    </row>
    <row r="144" spans="1:22" x14ac:dyDescent="0.25">
      <c r="A144" s="7" t="s">
        <v>3013</v>
      </c>
      <c r="B144" s="8" t="str">
        <f>VLOOKUP(MYRANKS_H[[#This Row],[PLAYERID]],PLAYERIDMAP[],COLUMN(PLAYERIDMAP[LASTNAME]),FALSE)</f>
        <v>Gomez</v>
      </c>
      <c r="C144" s="11" t="str">
        <f>VLOOKUP(MYRANKS_H[[#This Row],[PLAYERID]],PLAYERIDMAP[],COLUMN(PLAYERIDMAP[FIRSTNAME]),FALSE)</f>
        <v xml:space="preserve">Carlos </v>
      </c>
      <c r="D144" s="11" t="str">
        <f>VLOOKUP(MYRANKS_H[[#This Row],[PLAYERID]],PLAYERIDMAP[],COLUMN(PLAYERIDMAP[TEAM]),FALSE)</f>
        <v>MIL</v>
      </c>
      <c r="E144" s="11" t="str">
        <f>VLOOKUP(MYRANKS_H[[#This Row],[PLAYERID]],PLAYERIDMAP[],COLUMN(PLAYERIDMAP[POS]),FALSE)</f>
        <v>OF</v>
      </c>
      <c r="F144" s="11">
        <f>VLOOKUP(MYRANKS_H[[#This Row],[PLAYERID]],PLAYERIDMAP[],COLUMN(PLAYERIDMAP[IDFANGRAPHS]),FALSE)</f>
        <v>4881</v>
      </c>
      <c r="G144" s="12">
        <f>IFERROR(VLOOKUP(MYRANKS_H[[#This Row],[IDFANGRAPHS]],STEAMER_H[],COLUMN(STEAMER_H[PA]),FALSE),0)</f>
        <v>531</v>
      </c>
      <c r="H144" s="12">
        <f>IFERROR(VLOOKUP(MYRANKS_H[[#This Row],[IDFANGRAPHS]],STEAMER_H[],COLUMN(STEAMER_H[AB]),FALSE),0)</f>
        <v>484</v>
      </c>
      <c r="I144" s="12">
        <f>IFERROR(VLOOKUP(MYRANKS_H[[#This Row],[IDFANGRAPHS]],STEAMER_H[],COLUMN(STEAMER_H[H]),FALSE),0)</f>
        <v>122</v>
      </c>
      <c r="J144" s="12">
        <f>IFERROR(VLOOKUP(MYRANKS_H[[#This Row],[IDFANGRAPHS]],STEAMER_H[],COLUMN(STEAMER_H[HR]),FALSE),0)</f>
        <v>18</v>
      </c>
      <c r="K144" s="12">
        <f>IFERROR(VLOOKUP(MYRANKS_H[[#This Row],[IDFANGRAPHS]],STEAMER_H[],COLUMN(STEAMER_H[R]),FALSE),0)</f>
        <v>62</v>
      </c>
      <c r="L144" s="12">
        <f>IFERROR(VLOOKUP(MYRANKS_H[[#This Row],[IDFANGRAPHS]],STEAMER_H[],COLUMN(STEAMER_H[RBI]),FALSE),0)</f>
        <v>64</v>
      </c>
      <c r="M144" s="12">
        <f>IFERROR(VLOOKUP(MYRANKS_H[[#This Row],[IDFANGRAPHS]],STEAMER_H[],COLUMN(STEAMER_H[BB]),FALSE),0)</f>
        <v>34</v>
      </c>
      <c r="N144" s="12">
        <f>IFERROR(VLOOKUP(MYRANKS_H[[#This Row],[IDFANGRAPHS]],STEAMER_H[],COLUMN(STEAMER_H[SO]),FALSE),0)</f>
        <v>129</v>
      </c>
      <c r="O144" s="12">
        <f>IFERROR(VLOOKUP(MYRANKS_H[[#This Row],[IDFANGRAPHS]],STEAMER_H[],COLUMN(STEAMER_H[SB]),FALSE),0)</f>
        <v>25</v>
      </c>
      <c r="P144" s="14">
        <f>IFERROR(MYRANKS_H[[#This Row],[H]]/MYRANKS_H[[#This Row],[AB]],0)</f>
        <v>0.25206611570247933</v>
      </c>
      <c r="Q144" s="26">
        <f>MYRANKS_H[[#This Row],[R]]/24.6-VLOOKUP(MYRANKS_H[[#This Row],[POS]],ReplacementLevel_H[],COLUMN(ReplacementLevel_H[R]),FALSE)</f>
        <v>0.15032520325203214</v>
      </c>
      <c r="R144" s="26">
        <f>MYRANKS_H[[#This Row],[HR]]/10.4-VLOOKUP(MYRANKS_H[[#This Row],[POS]],ReplacementLevel_H[],COLUMN(ReplacementLevel_H[HR]),FALSE)</f>
        <v>0.63076923076923053</v>
      </c>
      <c r="S144" s="26">
        <f>MYRANKS_H[[#This Row],[RBI]]/24.6-VLOOKUP(MYRANKS_H[[#This Row],[POS]],ReplacementLevel_H[],COLUMN(ReplacementLevel_H[RBI]),FALSE)</f>
        <v>0.56162601626016251</v>
      </c>
      <c r="T144" s="26">
        <f>MYRANKS_H[[#This Row],[SB]]/9.4-VLOOKUP(MYRANKS_H[[#This Row],[POS]],ReplacementLevel_H[],COLUMN(ReplacementLevel_H[SB]),FALSE)</f>
        <v>1.3195744680851063</v>
      </c>
      <c r="U144" s="26">
        <f>((MYRANKS_H[[#This Row],[H]]+1768)/(MYRANKS_H[[#This Row],[AB]]+6617)-0.267)/0.0024-VLOOKUP(MYRANKS_H[[#This Row],[POS]],ReplacementLevel_H[],COLUMN(ReplacementLevel_H[AVG]),FALSE)</f>
        <v>-0.27012674271230064</v>
      </c>
      <c r="V144" s="26">
        <f>MYRANKS_H[[#This Row],[RSGP]]+MYRANKS_H[[#This Row],[HRSGP]]+MYRANKS_H[[#This Row],[RBISGP]]+MYRANKS_H[[#This Row],[SBSGP]]+MYRANKS_H[[#This Row],[AVGSGP]]</f>
        <v>2.3921681756542306</v>
      </c>
    </row>
    <row r="145" spans="1:22" ht="15" customHeight="1" x14ac:dyDescent="0.25">
      <c r="A145" s="7" t="s">
        <v>2064</v>
      </c>
      <c r="B145" s="8" t="str">
        <f>VLOOKUP(MYRANKS_H[[#This Row],[PLAYERID]],PLAYERIDMAP[],COLUMN(PLAYERIDMAP[LASTNAME]),FALSE)</f>
        <v>Brantley</v>
      </c>
      <c r="C145" s="11" t="str">
        <f>VLOOKUP(MYRANKS_H[[#This Row],[PLAYERID]],PLAYERIDMAP[],COLUMN(PLAYERIDMAP[FIRSTNAME]),FALSE)</f>
        <v xml:space="preserve">Michael </v>
      </c>
      <c r="D145" s="11" t="str">
        <f>VLOOKUP(MYRANKS_H[[#This Row],[PLAYERID]],PLAYERIDMAP[],COLUMN(PLAYERIDMAP[TEAM]),FALSE)</f>
        <v>CLE</v>
      </c>
      <c r="E145" s="11" t="str">
        <f>VLOOKUP(MYRANKS_H[[#This Row],[PLAYERID]],PLAYERIDMAP[],COLUMN(PLAYERIDMAP[POS]),FALSE)</f>
        <v>OF</v>
      </c>
      <c r="F145" s="11">
        <f>VLOOKUP(MYRANKS_H[[#This Row],[PLAYERID]],PLAYERIDMAP[],COLUMN(PLAYERIDMAP[IDFANGRAPHS]),FALSE)</f>
        <v>4106</v>
      </c>
      <c r="G145" s="12">
        <f>IFERROR(VLOOKUP(MYRANKS_H[[#This Row],[IDFANGRAPHS]],STEAMER_H[],COLUMN(STEAMER_H[PA]),FALSE),0)</f>
        <v>476</v>
      </c>
      <c r="H145" s="12">
        <f>IFERROR(VLOOKUP(MYRANKS_H[[#This Row],[IDFANGRAPHS]],STEAMER_H[],COLUMN(STEAMER_H[AB]),FALSE),0)</f>
        <v>429</v>
      </c>
      <c r="I145" s="12">
        <f>IFERROR(VLOOKUP(MYRANKS_H[[#This Row],[IDFANGRAPHS]],STEAMER_H[],COLUMN(STEAMER_H[H]),FALSE),0)</f>
        <v>117</v>
      </c>
      <c r="J145" s="12">
        <f>IFERROR(VLOOKUP(MYRANKS_H[[#This Row],[IDFANGRAPHS]],STEAMER_H[],COLUMN(STEAMER_H[HR]),FALSE),0)</f>
        <v>8</v>
      </c>
      <c r="K145" s="12">
        <f>IFERROR(VLOOKUP(MYRANKS_H[[#This Row],[IDFANGRAPHS]],STEAMER_H[],COLUMN(STEAMER_H[R]),FALSE),0)</f>
        <v>53</v>
      </c>
      <c r="L145" s="12">
        <f>IFERROR(VLOOKUP(MYRANKS_H[[#This Row],[IDFANGRAPHS]],STEAMER_H[],COLUMN(STEAMER_H[RBI]),FALSE),0)</f>
        <v>48</v>
      </c>
      <c r="M145" s="12">
        <f>IFERROR(VLOOKUP(MYRANKS_H[[#This Row],[IDFANGRAPHS]],STEAMER_H[],COLUMN(STEAMER_H[BB]),FALSE),0)</f>
        <v>38</v>
      </c>
      <c r="N145" s="12">
        <f>IFERROR(VLOOKUP(MYRANKS_H[[#This Row],[IDFANGRAPHS]],STEAMER_H[],COLUMN(STEAMER_H[SO]),FALSE),0)</f>
        <v>52</v>
      </c>
      <c r="O145" s="12">
        <f>IFERROR(VLOOKUP(MYRANKS_H[[#This Row],[IDFANGRAPHS]],STEAMER_H[],COLUMN(STEAMER_H[SB]),FALSE),0)</f>
        <v>11</v>
      </c>
      <c r="P145" s="14">
        <f>IFERROR(MYRANKS_H[[#This Row],[H]]/MYRANKS_H[[#This Row],[AB]],0)</f>
        <v>0.27272727272727271</v>
      </c>
      <c r="Q145" s="26">
        <f>MYRANKS_H[[#This Row],[R]]/24.6-VLOOKUP(MYRANKS_H[[#This Row],[POS]],ReplacementLevel_H[],COLUMN(ReplacementLevel_H[R]),FALSE)</f>
        <v>-0.21552845528455311</v>
      </c>
      <c r="R145" s="26">
        <f>MYRANKS_H[[#This Row],[HR]]/10.4-VLOOKUP(MYRANKS_H[[#This Row],[POS]],ReplacementLevel_H[],COLUMN(ReplacementLevel_H[HR]),FALSE)</f>
        <v>-0.33076923076923093</v>
      </c>
      <c r="S145" s="26">
        <f>MYRANKS_H[[#This Row],[RBI]]/24.6-VLOOKUP(MYRANKS_H[[#This Row],[POS]],ReplacementLevel_H[],COLUMN(ReplacementLevel_H[RBI]),FALSE)</f>
        <v>-8.8780487804878128E-2</v>
      </c>
      <c r="T145" s="26">
        <f>MYRANKS_H[[#This Row],[SB]]/9.4-VLOOKUP(MYRANKS_H[[#This Row],[POS]],ReplacementLevel_H[],COLUMN(ReplacementLevel_H[SB]),FALSE)</f>
        <v>-0.16978723404255325</v>
      </c>
      <c r="U145" s="26">
        <f>((MYRANKS_H[[#This Row],[H]]+1768)/(MYRANKS_H[[#This Row],[AB]]+6617)-0.267)/0.0024-VLOOKUP(MYRANKS_H[[#This Row],[POS]],ReplacementLevel_H[],COLUMN(ReplacementLevel_H[AVG]),FALSE)</f>
        <v>0.29986469864697379</v>
      </c>
      <c r="V145" s="26">
        <f>MYRANKS_H[[#This Row],[RSGP]]+MYRANKS_H[[#This Row],[HRSGP]]+MYRANKS_H[[#This Row],[RBISGP]]+MYRANKS_H[[#This Row],[SBSGP]]+MYRANKS_H[[#This Row],[AVGSGP]]</f>
        <v>-0.50500070925424168</v>
      </c>
    </row>
    <row r="146" spans="1:22" x14ac:dyDescent="0.25">
      <c r="A146" s="7" t="s">
        <v>3868</v>
      </c>
      <c r="B146" s="8" t="str">
        <f>VLOOKUP(MYRANKS_H[[#This Row],[PLAYERID]],PLAYERIDMAP[],COLUMN(PLAYERIDMAP[LASTNAME]),FALSE)</f>
        <v>Machado</v>
      </c>
      <c r="C146" s="11" t="str">
        <f>VLOOKUP(MYRANKS_H[[#This Row],[PLAYERID]],PLAYERIDMAP[],COLUMN(PLAYERIDMAP[FIRSTNAME]),FALSE)</f>
        <v xml:space="preserve">Manny </v>
      </c>
      <c r="D146" s="11" t="str">
        <f>VLOOKUP(MYRANKS_H[[#This Row],[PLAYERID]],PLAYERIDMAP[],COLUMN(PLAYERIDMAP[TEAM]),FALSE)</f>
        <v>BAL</v>
      </c>
      <c r="E146" s="11" t="str">
        <f>VLOOKUP(MYRANKS_H[[#This Row],[PLAYERID]],PLAYERIDMAP[],COLUMN(PLAYERIDMAP[POS]),FALSE)</f>
        <v>3B</v>
      </c>
      <c r="F146" s="11">
        <f>VLOOKUP(MYRANKS_H[[#This Row],[PLAYERID]],PLAYERIDMAP[],COLUMN(PLAYERIDMAP[IDFANGRAPHS]),FALSE)</f>
        <v>11493</v>
      </c>
      <c r="G146" s="12">
        <f>IFERROR(VLOOKUP(MYRANKS_H[[#This Row],[IDFANGRAPHS]],STEAMER_H[],COLUMN(STEAMER_H[PA]),FALSE),0)</f>
        <v>373</v>
      </c>
      <c r="H146" s="12">
        <f>IFERROR(VLOOKUP(MYRANKS_H[[#This Row],[IDFANGRAPHS]],STEAMER_H[],COLUMN(STEAMER_H[AB]),FALSE),0)</f>
        <v>344</v>
      </c>
      <c r="I146" s="12">
        <f>IFERROR(VLOOKUP(MYRANKS_H[[#This Row],[IDFANGRAPHS]],STEAMER_H[],COLUMN(STEAMER_H[H]),FALSE),0)</f>
        <v>92</v>
      </c>
      <c r="J146" s="12">
        <f>IFERROR(VLOOKUP(MYRANKS_H[[#This Row],[IDFANGRAPHS]],STEAMER_H[],COLUMN(STEAMER_H[HR]),FALSE),0)</f>
        <v>10</v>
      </c>
      <c r="K146" s="12">
        <f>IFERROR(VLOOKUP(MYRANKS_H[[#This Row],[IDFANGRAPHS]],STEAMER_H[],COLUMN(STEAMER_H[R]),FALSE),0)</f>
        <v>46</v>
      </c>
      <c r="L146" s="12">
        <f>IFERROR(VLOOKUP(MYRANKS_H[[#This Row],[IDFANGRAPHS]],STEAMER_H[],COLUMN(STEAMER_H[RBI]),FALSE),0)</f>
        <v>41</v>
      </c>
      <c r="M146" s="12">
        <f>IFERROR(VLOOKUP(MYRANKS_H[[#This Row],[IDFANGRAPHS]],STEAMER_H[],COLUMN(STEAMER_H[BB]),FALSE),0)</f>
        <v>22</v>
      </c>
      <c r="N146" s="12">
        <f>IFERROR(VLOOKUP(MYRANKS_H[[#This Row],[IDFANGRAPHS]],STEAMER_H[],COLUMN(STEAMER_H[SO]),FALSE),0)</f>
        <v>57</v>
      </c>
      <c r="O146" s="12">
        <f>IFERROR(VLOOKUP(MYRANKS_H[[#This Row],[IDFANGRAPHS]],STEAMER_H[],COLUMN(STEAMER_H[SB]),FALSE),0)</f>
        <v>6</v>
      </c>
      <c r="P146" s="14">
        <f>IFERROR(MYRANKS_H[[#This Row],[H]]/MYRANKS_H[[#This Row],[AB]],0)</f>
        <v>0.26744186046511625</v>
      </c>
      <c r="Q146" s="26">
        <f>MYRANKS_H[[#This Row],[R]]/24.6-VLOOKUP(MYRANKS_H[[#This Row],[POS]],ReplacementLevel_H[],COLUMN(ReplacementLevel_H[R]),FALSE)</f>
        <v>-0.32008130081300812</v>
      </c>
      <c r="R146" s="26">
        <f>MYRANKS_H[[#This Row],[HR]]/10.4-VLOOKUP(MYRANKS_H[[#This Row],[POS]],ReplacementLevel_H[],COLUMN(ReplacementLevel_H[HR]),FALSE)</f>
        <v>-0.5984615384615386</v>
      </c>
      <c r="S146" s="26">
        <f>MYRANKS_H[[#This Row],[RBI]]/24.6-VLOOKUP(MYRANKS_H[[#This Row],[POS]],ReplacementLevel_H[],COLUMN(ReplacementLevel_H[RBI]),FALSE)</f>
        <v>-0.68333333333333357</v>
      </c>
      <c r="T146" s="26">
        <f>MYRANKS_H[[#This Row],[SB]]/9.4-VLOOKUP(MYRANKS_H[[#This Row],[POS]],ReplacementLevel_H[],COLUMN(ReplacementLevel_H[SB]),FALSE)</f>
        <v>0.18829787234042544</v>
      </c>
      <c r="U146" s="26">
        <f>((MYRANKS_H[[#This Row],[H]]+1768)/(MYRANKS_H[[#This Row],[AB]]+6617)-0.267)/0.0024-VLOOKUP(MYRANKS_H[[#This Row],[POS]],ReplacementLevel_H[],COLUMN(ReplacementLevel_H[AVG]),FALSE)</f>
        <v>0.27457836517740403</v>
      </c>
      <c r="V146" s="26">
        <f>MYRANKS_H[[#This Row],[RSGP]]+MYRANKS_H[[#This Row],[HRSGP]]+MYRANKS_H[[#This Row],[RBISGP]]+MYRANKS_H[[#This Row],[SBSGP]]+MYRANKS_H[[#This Row],[AVGSGP]]</f>
        <v>-1.1389999350900508</v>
      </c>
    </row>
    <row r="147" spans="1:22" x14ac:dyDescent="0.25">
      <c r="A147" s="8" t="s">
        <v>5351</v>
      </c>
      <c r="B147" s="15" t="str">
        <f>VLOOKUP(MYRANKS_H[[#This Row],[PLAYERID]],PLAYERIDMAP[],COLUMN(PLAYERIDMAP[LASTNAME]),FALSE)</f>
        <v>Venable</v>
      </c>
      <c r="C147" s="12" t="str">
        <f>VLOOKUP(MYRANKS_H[[#This Row],[PLAYERID]],PLAYERIDMAP[],COLUMN(PLAYERIDMAP[FIRSTNAME]),FALSE)</f>
        <v xml:space="preserve">Will </v>
      </c>
      <c r="D147" s="12" t="str">
        <f>VLOOKUP(MYRANKS_H[[#This Row],[PLAYERID]],PLAYERIDMAP[],COLUMN(PLAYERIDMAP[TEAM]),FALSE)</f>
        <v>SD</v>
      </c>
      <c r="E147" s="12" t="str">
        <f>VLOOKUP(MYRANKS_H[[#This Row],[PLAYERID]],PLAYERIDMAP[],COLUMN(PLAYERIDMAP[POS]),FALSE)</f>
        <v>OF</v>
      </c>
      <c r="F147" s="12">
        <f>VLOOKUP(MYRANKS_H[[#This Row],[PLAYERID]],PLAYERIDMAP[],COLUMN(PLAYERIDMAP[IDFANGRAPHS]),FALSE)</f>
        <v>211</v>
      </c>
      <c r="G147" s="12">
        <f>IFERROR(VLOOKUP(MYRANKS_H[[#This Row],[IDFANGRAPHS]],STEAMER_H[],COLUMN(STEAMER_H[PA]),FALSE),0)</f>
        <v>443</v>
      </c>
      <c r="H147" s="12">
        <f>IFERROR(VLOOKUP(MYRANKS_H[[#This Row],[IDFANGRAPHS]],STEAMER_H[],COLUMN(STEAMER_H[AB]),FALSE),0)</f>
        <v>403</v>
      </c>
      <c r="I147" s="12">
        <f>IFERROR(VLOOKUP(MYRANKS_H[[#This Row],[IDFANGRAPHS]],STEAMER_H[],COLUMN(STEAMER_H[H]),FALSE),0)</f>
        <v>102</v>
      </c>
      <c r="J147" s="12">
        <f>IFERROR(VLOOKUP(MYRANKS_H[[#This Row],[IDFANGRAPHS]],STEAMER_H[],COLUMN(STEAMER_H[HR]),FALSE),0)</f>
        <v>14</v>
      </c>
      <c r="K147" s="12">
        <f>IFERROR(VLOOKUP(MYRANKS_H[[#This Row],[IDFANGRAPHS]],STEAMER_H[],COLUMN(STEAMER_H[R]),FALSE),0)</f>
        <v>52</v>
      </c>
      <c r="L147" s="12">
        <f>IFERROR(VLOOKUP(MYRANKS_H[[#This Row],[IDFANGRAPHS]],STEAMER_H[],COLUMN(STEAMER_H[RBI]),FALSE),0)</f>
        <v>48</v>
      </c>
      <c r="M147" s="12">
        <f>IFERROR(VLOOKUP(MYRANKS_H[[#This Row],[IDFANGRAPHS]],STEAMER_H[],COLUMN(STEAMER_H[BB]),FALSE),0)</f>
        <v>31</v>
      </c>
      <c r="N147" s="12">
        <f>IFERROR(VLOOKUP(MYRANKS_H[[#This Row],[IDFANGRAPHS]],STEAMER_H[],COLUMN(STEAMER_H[SO]),FALSE),0)</f>
        <v>101</v>
      </c>
      <c r="O147" s="12">
        <f>IFERROR(VLOOKUP(MYRANKS_H[[#This Row],[IDFANGRAPHS]],STEAMER_H[],COLUMN(STEAMER_H[SB]),FALSE),0)</f>
        <v>15</v>
      </c>
      <c r="P147" s="14">
        <f>IFERROR(MYRANKS_H[[#This Row],[H]]/MYRANKS_H[[#This Row],[AB]],0)</f>
        <v>0.25310173697270472</v>
      </c>
      <c r="Q147" s="26">
        <f>MYRANKS_H[[#This Row],[R]]/24.6-VLOOKUP(MYRANKS_H[[#This Row],[POS]],ReplacementLevel_H[],COLUMN(ReplacementLevel_H[R]),FALSE)</f>
        <v>-0.25617886178861804</v>
      </c>
      <c r="R147" s="26">
        <f>MYRANKS_H[[#This Row],[HR]]/10.4-VLOOKUP(MYRANKS_H[[#This Row],[POS]],ReplacementLevel_H[],COLUMN(ReplacementLevel_H[HR]),FALSE)</f>
        <v>0.24615384615384595</v>
      </c>
      <c r="S147" s="26">
        <f>MYRANKS_H[[#This Row],[RBI]]/24.6-VLOOKUP(MYRANKS_H[[#This Row],[POS]],ReplacementLevel_H[],COLUMN(ReplacementLevel_H[RBI]),FALSE)</f>
        <v>-8.8780487804878128E-2</v>
      </c>
      <c r="T147" s="26">
        <f>MYRANKS_H[[#This Row],[SB]]/9.4-VLOOKUP(MYRANKS_H[[#This Row],[POS]],ReplacementLevel_H[],COLUMN(ReplacementLevel_H[SB]),FALSE)</f>
        <v>0.25574468085106372</v>
      </c>
      <c r="U147" s="26">
        <f>((MYRANKS_H[[#This Row],[H]]+1768)/(MYRANKS_H[[#This Row],[AB]]+6617)-0.267)/0.0024-VLOOKUP(MYRANKS_H[[#This Row],[POS]],ReplacementLevel_H[],COLUMN(ReplacementLevel_H[AVG]),FALSE)</f>
        <v>-0.17759734093068941</v>
      </c>
      <c r="V147" s="26">
        <f>MYRANKS_H[[#This Row],[RSGP]]+MYRANKS_H[[#This Row],[HRSGP]]+MYRANKS_H[[#This Row],[RBISGP]]+MYRANKS_H[[#This Row],[SBSGP]]+MYRANKS_H[[#This Row],[AVGSGP]]</f>
        <v>-2.0658163519275907E-2</v>
      </c>
    </row>
    <row r="148" spans="1:22" x14ac:dyDescent="0.25">
      <c r="A148" s="8" t="s">
        <v>5367</v>
      </c>
      <c r="B148" s="15" t="str">
        <f>VLOOKUP(MYRANKS_H[[#This Row],[PLAYERID]],PLAYERIDMAP[],COLUMN(PLAYERIDMAP[LASTNAME]),FALSE)</f>
        <v>Viciedo</v>
      </c>
      <c r="C148" s="12" t="str">
        <f>VLOOKUP(MYRANKS_H[[#This Row],[PLAYERID]],PLAYERIDMAP[],COLUMN(PLAYERIDMAP[FIRSTNAME]),FALSE)</f>
        <v xml:space="preserve">Dayan </v>
      </c>
      <c r="D148" s="12" t="str">
        <f>VLOOKUP(MYRANKS_H[[#This Row],[PLAYERID]],PLAYERIDMAP[],COLUMN(PLAYERIDMAP[TEAM]),FALSE)</f>
        <v xml:space="preserve">CHW </v>
      </c>
      <c r="E148" s="12" t="str">
        <f>VLOOKUP(MYRANKS_H[[#This Row],[PLAYERID]],PLAYERIDMAP[],COLUMN(PLAYERIDMAP[POS]),FALSE)</f>
        <v>OF</v>
      </c>
      <c r="F148" s="12">
        <f>VLOOKUP(MYRANKS_H[[#This Row],[PLAYERID]],PLAYERIDMAP[],COLUMN(PLAYERIDMAP[IDFANGRAPHS]),FALSE)</f>
        <v>3917</v>
      </c>
      <c r="G148" s="12">
        <f>IFERROR(VLOOKUP(MYRANKS_H[[#This Row],[IDFANGRAPHS]],STEAMER_H[],COLUMN(STEAMER_H[PA]),FALSE),0)</f>
        <v>470</v>
      </c>
      <c r="H148" s="12">
        <f>IFERROR(VLOOKUP(MYRANKS_H[[#This Row],[IDFANGRAPHS]],STEAMER_H[],COLUMN(STEAMER_H[AB]),FALSE),0)</f>
        <v>430</v>
      </c>
      <c r="I148" s="12">
        <f>IFERROR(VLOOKUP(MYRANKS_H[[#This Row],[IDFANGRAPHS]],STEAMER_H[],COLUMN(STEAMER_H[H]),FALSE),0)</f>
        <v>115</v>
      </c>
      <c r="J148" s="12">
        <f>IFERROR(VLOOKUP(MYRANKS_H[[#This Row],[IDFANGRAPHS]],STEAMER_H[],COLUMN(STEAMER_H[HR]),FALSE),0)</f>
        <v>18</v>
      </c>
      <c r="K148" s="12">
        <f>IFERROR(VLOOKUP(MYRANKS_H[[#This Row],[IDFANGRAPHS]],STEAMER_H[],COLUMN(STEAMER_H[R]),FALSE),0)</f>
        <v>54</v>
      </c>
      <c r="L148" s="12">
        <f>IFERROR(VLOOKUP(MYRANKS_H[[#This Row],[IDFANGRAPHS]],STEAMER_H[],COLUMN(STEAMER_H[RBI]),FALSE),0)</f>
        <v>61</v>
      </c>
      <c r="M148" s="12">
        <f>IFERROR(VLOOKUP(MYRANKS_H[[#This Row],[IDFANGRAPHS]],STEAMER_H[],COLUMN(STEAMER_H[BB]),FALSE),0)</f>
        <v>30</v>
      </c>
      <c r="N148" s="12">
        <f>IFERROR(VLOOKUP(MYRANKS_H[[#This Row],[IDFANGRAPHS]],STEAMER_H[],COLUMN(STEAMER_H[SO]),FALSE),0)</f>
        <v>87</v>
      </c>
      <c r="O148" s="12">
        <f>IFERROR(VLOOKUP(MYRANKS_H[[#This Row],[IDFANGRAPHS]],STEAMER_H[],COLUMN(STEAMER_H[SB]),FALSE),0)</f>
        <v>1</v>
      </c>
      <c r="P148" s="14">
        <f>IFERROR(MYRANKS_H[[#This Row],[H]]/MYRANKS_H[[#This Row],[AB]],0)</f>
        <v>0.26744186046511625</v>
      </c>
      <c r="Q148" s="26">
        <f>MYRANKS_H[[#This Row],[R]]/24.6-VLOOKUP(MYRANKS_H[[#This Row],[POS]],ReplacementLevel_H[],COLUMN(ReplacementLevel_H[R]),FALSE)</f>
        <v>-0.17487804878048818</v>
      </c>
      <c r="R148" s="26">
        <f>MYRANKS_H[[#This Row],[HR]]/10.4-VLOOKUP(MYRANKS_H[[#This Row],[POS]],ReplacementLevel_H[],COLUMN(ReplacementLevel_H[HR]),FALSE)</f>
        <v>0.63076923076923053</v>
      </c>
      <c r="S148" s="26">
        <f>MYRANKS_H[[#This Row],[RBI]]/24.6-VLOOKUP(MYRANKS_H[[#This Row],[POS]],ReplacementLevel_H[],COLUMN(ReplacementLevel_H[RBI]),FALSE)</f>
        <v>0.43967479674796728</v>
      </c>
      <c r="T148" s="26">
        <f>MYRANKS_H[[#This Row],[SB]]/9.4-VLOOKUP(MYRANKS_H[[#This Row],[POS]],ReplacementLevel_H[],COLUMN(ReplacementLevel_H[SB]),FALSE)</f>
        <v>-1.2336170212765958</v>
      </c>
      <c r="U148" s="26">
        <f>((MYRANKS_H[[#This Row],[H]]+1768)/(MYRANKS_H[[#This Row],[AB]]+6617)-0.267)/0.0024-VLOOKUP(MYRANKS_H[[#This Row],[POS]],ReplacementLevel_H[],COLUMN(ReplacementLevel_H[AVG]),FALSE)</f>
        <v>0.16579300884536494</v>
      </c>
      <c r="V148" s="26">
        <f>MYRANKS_H[[#This Row],[RSGP]]+MYRANKS_H[[#This Row],[HRSGP]]+MYRANKS_H[[#This Row],[RBISGP]]+MYRANKS_H[[#This Row],[SBSGP]]+MYRANKS_H[[#This Row],[AVGSGP]]</f>
        <v>-0.17225803369452122</v>
      </c>
    </row>
    <row r="149" spans="1:22" ht="15" customHeight="1" x14ac:dyDescent="0.25">
      <c r="A149" s="7" t="s">
        <v>1747</v>
      </c>
      <c r="B149" s="8" t="str">
        <f>VLOOKUP(MYRANKS_H[[#This Row],[PLAYERID]],PLAYERIDMAP[],COLUMN(PLAYERIDMAP[LASTNAME]),FALSE)</f>
        <v>Arencibia</v>
      </c>
      <c r="C149" s="11" t="str">
        <f>VLOOKUP(MYRANKS_H[[#This Row],[PLAYERID]],PLAYERIDMAP[],COLUMN(PLAYERIDMAP[FIRSTNAME]),FALSE)</f>
        <v xml:space="preserve">J.P. </v>
      </c>
      <c r="D149" s="11" t="str">
        <f>VLOOKUP(MYRANKS_H[[#This Row],[PLAYERID]],PLAYERIDMAP[],COLUMN(PLAYERIDMAP[TEAM]),FALSE)</f>
        <v>TOR</v>
      </c>
      <c r="E149" s="11" t="str">
        <f>VLOOKUP(MYRANKS_H[[#This Row],[PLAYERID]],PLAYERIDMAP[],COLUMN(PLAYERIDMAP[POS]),FALSE)</f>
        <v>C</v>
      </c>
      <c r="F149" s="11">
        <f>VLOOKUP(MYRANKS_H[[#This Row],[PLAYERID]],PLAYERIDMAP[],COLUMN(PLAYERIDMAP[IDFANGRAPHS]),FALSE)</f>
        <v>697</v>
      </c>
      <c r="G149" s="12">
        <f>IFERROR(VLOOKUP(MYRANKS_H[[#This Row],[IDFANGRAPHS]],STEAMER_H[],COLUMN(STEAMER_H[PA]),FALSE),0)</f>
        <v>298</v>
      </c>
      <c r="H149" s="12">
        <f>IFERROR(VLOOKUP(MYRANKS_H[[#This Row],[IDFANGRAPHS]],STEAMER_H[],COLUMN(STEAMER_H[AB]),FALSE),0)</f>
        <v>276</v>
      </c>
      <c r="I149" s="12">
        <f>IFERROR(VLOOKUP(MYRANKS_H[[#This Row],[IDFANGRAPHS]],STEAMER_H[],COLUMN(STEAMER_H[H]),FALSE),0)</f>
        <v>60</v>
      </c>
      <c r="J149" s="12">
        <f>IFERROR(VLOOKUP(MYRANKS_H[[#This Row],[IDFANGRAPHS]],STEAMER_H[],COLUMN(STEAMER_H[HR]),FALSE),0)</f>
        <v>13</v>
      </c>
      <c r="K149" s="12">
        <f>IFERROR(VLOOKUP(MYRANKS_H[[#This Row],[IDFANGRAPHS]],STEAMER_H[],COLUMN(STEAMER_H[R]),FALSE),0)</f>
        <v>33</v>
      </c>
      <c r="L149" s="12">
        <f>IFERROR(VLOOKUP(MYRANKS_H[[#This Row],[IDFANGRAPHS]],STEAMER_H[],COLUMN(STEAMER_H[RBI]),FALSE),0)</f>
        <v>38</v>
      </c>
      <c r="M149" s="12">
        <f>IFERROR(VLOOKUP(MYRANKS_H[[#This Row],[IDFANGRAPHS]],STEAMER_H[],COLUMN(STEAMER_H[BB]),FALSE),0)</f>
        <v>17</v>
      </c>
      <c r="N149" s="12">
        <f>IFERROR(VLOOKUP(MYRANKS_H[[#This Row],[IDFANGRAPHS]],STEAMER_H[],COLUMN(STEAMER_H[SO]),FALSE),0)</f>
        <v>78</v>
      </c>
      <c r="O149" s="12">
        <f>IFERROR(VLOOKUP(MYRANKS_H[[#This Row],[IDFANGRAPHS]],STEAMER_H[],COLUMN(STEAMER_H[SB]),FALSE),0)</f>
        <v>1</v>
      </c>
      <c r="P149" s="14">
        <f>IFERROR(MYRANKS_H[[#This Row],[H]]/MYRANKS_H[[#This Row],[AB]],0)</f>
        <v>0.21739130434782608</v>
      </c>
      <c r="Q149" s="26">
        <f>MYRANKS_H[[#This Row],[R]]/24.6-VLOOKUP(MYRANKS_H[[#This Row],[POS]],ReplacementLevel_H[],COLUMN(ReplacementLevel_H[R]),FALSE)</f>
        <v>-4.8536585365853702E-2</v>
      </c>
      <c r="R149" s="26">
        <f>MYRANKS_H[[#This Row],[HR]]/10.4-VLOOKUP(MYRANKS_H[[#This Row],[POS]],ReplacementLevel_H[],COLUMN(ReplacementLevel_H[HR]),FALSE)</f>
        <v>0.38</v>
      </c>
      <c r="S149" s="26">
        <f>MYRANKS_H[[#This Row],[RBI]]/24.6-VLOOKUP(MYRANKS_H[[#This Row],[POS]],ReplacementLevel_H[],COLUMN(ReplacementLevel_H[RBI]),FALSE)</f>
        <v>0.13471544715447159</v>
      </c>
      <c r="T149" s="26">
        <f>MYRANKS_H[[#This Row],[SB]]/9.4-VLOOKUP(MYRANKS_H[[#This Row],[POS]],ReplacementLevel_H[],COLUMN(ReplacementLevel_H[SB]),FALSE)</f>
        <v>-2.3617021276595748E-2</v>
      </c>
      <c r="U149" s="26">
        <f>((MYRANKS_H[[#This Row],[H]]+1768)/(MYRANKS_H[[#This Row],[AB]]+6617)-0.267)/0.0024-VLOOKUP(MYRANKS_H[[#This Row],[POS]],ReplacementLevel_H[],COLUMN(ReplacementLevel_H[AVG]),FALSE)</f>
        <v>-0.40142656801587928</v>
      </c>
      <c r="V149" s="26">
        <f>MYRANKS_H[[#This Row],[RSGP]]+MYRANKS_H[[#This Row],[HRSGP]]+MYRANKS_H[[#This Row],[RBISGP]]+MYRANKS_H[[#This Row],[SBSGP]]+MYRANKS_H[[#This Row],[AVGSGP]]</f>
        <v>4.113527249614285E-2</v>
      </c>
    </row>
    <row r="150" spans="1:22" x14ac:dyDescent="0.25">
      <c r="A150" s="8" t="s">
        <v>4544</v>
      </c>
      <c r="B150" s="15" t="str">
        <f>VLOOKUP(MYRANKS_H[[#This Row],[PLAYERID]],PLAYERIDMAP[],COLUMN(PLAYERIDMAP[LASTNAME]),FALSE)</f>
        <v>Pierre</v>
      </c>
      <c r="C150" s="12" t="str">
        <f>VLOOKUP(MYRANKS_H[[#This Row],[PLAYERID]],PLAYERIDMAP[],COLUMN(PLAYERIDMAP[FIRSTNAME]),FALSE)</f>
        <v xml:space="preserve">Juan </v>
      </c>
      <c r="D150" s="12" t="str">
        <f>VLOOKUP(MYRANKS_H[[#This Row],[PLAYERID]],PLAYERIDMAP[],COLUMN(PLAYERIDMAP[TEAM]),FALSE)</f>
        <v>MIA</v>
      </c>
      <c r="E150" s="12" t="str">
        <f>VLOOKUP(MYRANKS_H[[#This Row],[PLAYERID]],PLAYERIDMAP[],COLUMN(PLAYERIDMAP[POS]),FALSE)</f>
        <v>OF</v>
      </c>
      <c r="F150" s="12">
        <f>VLOOKUP(MYRANKS_H[[#This Row],[PLAYERID]],PLAYERIDMAP[],COLUMN(PLAYERIDMAP[IDFANGRAPHS]),FALSE)</f>
        <v>443</v>
      </c>
      <c r="G150" s="12">
        <f>IFERROR(VLOOKUP(MYRANKS_H[[#This Row],[IDFANGRAPHS]],STEAMER_H[],COLUMN(STEAMER_H[PA]),FALSE),0)</f>
        <v>0</v>
      </c>
      <c r="H150" s="12">
        <f>IFERROR(VLOOKUP(MYRANKS_H[[#This Row],[IDFANGRAPHS]],STEAMER_H[],COLUMN(STEAMER_H[AB]),FALSE),0)</f>
        <v>0</v>
      </c>
      <c r="I150" s="12">
        <f>IFERROR(VLOOKUP(MYRANKS_H[[#This Row],[IDFANGRAPHS]],STEAMER_H[],COLUMN(STEAMER_H[H]),FALSE),0)</f>
        <v>0</v>
      </c>
      <c r="J150" s="12">
        <f>IFERROR(VLOOKUP(MYRANKS_H[[#This Row],[IDFANGRAPHS]],STEAMER_H[],COLUMN(STEAMER_H[HR]),FALSE),0)</f>
        <v>0</v>
      </c>
      <c r="K150" s="12">
        <f>IFERROR(VLOOKUP(MYRANKS_H[[#This Row],[IDFANGRAPHS]],STEAMER_H[],COLUMN(STEAMER_H[R]),FALSE),0)</f>
        <v>0</v>
      </c>
      <c r="L150" s="12">
        <f>IFERROR(VLOOKUP(MYRANKS_H[[#This Row],[IDFANGRAPHS]],STEAMER_H[],COLUMN(STEAMER_H[RBI]),FALSE),0)</f>
        <v>0</v>
      </c>
      <c r="M150" s="12">
        <f>IFERROR(VLOOKUP(MYRANKS_H[[#This Row],[IDFANGRAPHS]],STEAMER_H[],COLUMN(STEAMER_H[BB]),FALSE),0)</f>
        <v>0</v>
      </c>
      <c r="N150" s="12">
        <f>IFERROR(VLOOKUP(MYRANKS_H[[#This Row],[IDFANGRAPHS]],STEAMER_H[],COLUMN(STEAMER_H[SO]),FALSE),0)</f>
        <v>0</v>
      </c>
      <c r="O150" s="12">
        <f>IFERROR(VLOOKUP(MYRANKS_H[[#This Row],[IDFANGRAPHS]],STEAMER_H[],COLUMN(STEAMER_H[SB]),FALSE),0)</f>
        <v>0</v>
      </c>
      <c r="P150" s="14">
        <f>IFERROR(MYRANKS_H[[#This Row],[H]]/MYRANKS_H[[#This Row],[AB]],0)</f>
        <v>0</v>
      </c>
      <c r="Q150" s="26">
        <f>MYRANKS_H[[#This Row],[R]]/24.6-VLOOKUP(MYRANKS_H[[#This Row],[POS]],ReplacementLevel_H[],COLUMN(ReplacementLevel_H[R]),FALSE)</f>
        <v>-2.37</v>
      </c>
      <c r="R150" s="26">
        <f>MYRANKS_H[[#This Row],[HR]]/10.4-VLOOKUP(MYRANKS_H[[#This Row],[POS]],ReplacementLevel_H[],COLUMN(ReplacementLevel_H[HR]),FALSE)</f>
        <v>-1.1000000000000001</v>
      </c>
      <c r="S150" s="26">
        <f>MYRANKS_H[[#This Row],[RBI]]/24.6-VLOOKUP(MYRANKS_H[[#This Row],[POS]],ReplacementLevel_H[],COLUMN(ReplacementLevel_H[RBI]),FALSE)</f>
        <v>-2.04</v>
      </c>
      <c r="T150" s="26">
        <f>MYRANKS_H[[#This Row],[SB]]/9.4-VLOOKUP(MYRANKS_H[[#This Row],[POS]],ReplacementLevel_H[],COLUMN(ReplacementLevel_H[SB]),FALSE)</f>
        <v>-1.34</v>
      </c>
      <c r="U150" s="26">
        <f>((MYRANKS_H[[#This Row],[H]]+1768)/(MYRANKS_H[[#This Row],[AB]]+6617)-0.267)/0.0024-VLOOKUP(MYRANKS_H[[#This Row],[POS]],ReplacementLevel_H[],COLUMN(ReplacementLevel_H[AVG]),FALSE)</f>
        <v>0.15940406024885273</v>
      </c>
      <c r="V150" s="26">
        <f>MYRANKS_H[[#This Row],[RSGP]]+MYRANKS_H[[#This Row],[HRSGP]]+MYRANKS_H[[#This Row],[RBISGP]]+MYRANKS_H[[#This Row],[SBSGP]]+MYRANKS_H[[#This Row],[AVGSGP]]</f>
        <v>-6.6905959397511472</v>
      </c>
    </row>
    <row r="151" spans="1:22" x14ac:dyDescent="0.25">
      <c r="A151" s="7" t="s">
        <v>1689</v>
      </c>
      <c r="B151" s="8" t="str">
        <f>VLOOKUP(MYRANKS_H[[#This Row],[PLAYERID]],PLAYERIDMAP[],COLUMN(PLAYERIDMAP[LASTNAME]),FALSE)</f>
        <v>Alonso</v>
      </c>
      <c r="C151" s="11" t="str">
        <f>VLOOKUP(MYRANKS_H[[#This Row],[PLAYERID]],PLAYERIDMAP[],COLUMN(PLAYERIDMAP[FIRSTNAME]),FALSE)</f>
        <v xml:space="preserve">Yonder </v>
      </c>
      <c r="D151" s="11" t="str">
        <f>VLOOKUP(MYRANKS_H[[#This Row],[PLAYERID]],PLAYERIDMAP[],COLUMN(PLAYERIDMAP[TEAM]),FALSE)</f>
        <v>SD</v>
      </c>
      <c r="E151" s="11" t="str">
        <f>VLOOKUP(MYRANKS_H[[#This Row],[PLAYERID]],PLAYERIDMAP[],COLUMN(PLAYERIDMAP[POS]),FALSE)</f>
        <v>1B</v>
      </c>
      <c r="F151" s="11">
        <f>VLOOKUP(MYRANKS_H[[#This Row],[PLAYERID]],PLAYERIDMAP[],COLUMN(PLAYERIDMAP[IDFANGRAPHS]),FALSE)</f>
        <v>2530</v>
      </c>
      <c r="G151" s="12">
        <f>IFERROR(VLOOKUP(MYRANKS_H[[#This Row],[IDFANGRAPHS]],STEAMER_H[],COLUMN(STEAMER_H[PA]),FALSE),0)</f>
        <v>522</v>
      </c>
      <c r="H151" s="12">
        <f>IFERROR(VLOOKUP(MYRANKS_H[[#This Row],[IDFANGRAPHS]],STEAMER_H[],COLUMN(STEAMER_H[AB]),FALSE),0)</f>
        <v>467</v>
      </c>
      <c r="I151" s="12">
        <f>IFERROR(VLOOKUP(MYRANKS_H[[#This Row],[IDFANGRAPHS]],STEAMER_H[],COLUMN(STEAMER_H[H]),FALSE),0)</f>
        <v>127</v>
      </c>
      <c r="J151" s="12">
        <f>IFERROR(VLOOKUP(MYRANKS_H[[#This Row],[IDFANGRAPHS]],STEAMER_H[],COLUMN(STEAMER_H[HR]),FALSE),0)</f>
        <v>12</v>
      </c>
      <c r="K151" s="12">
        <f>IFERROR(VLOOKUP(MYRANKS_H[[#This Row],[IDFANGRAPHS]],STEAMER_H[],COLUMN(STEAMER_H[R]),FALSE),0)</f>
        <v>55</v>
      </c>
      <c r="L151" s="12">
        <f>IFERROR(VLOOKUP(MYRANKS_H[[#This Row],[IDFANGRAPHS]],STEAMER_H[],COLUMN(STEAMER_H[RBI]),FALSE),0)</f>
        <v>58</v>
      </c>
      <c r="M151" s="12">
        <f>IFERROR(VLOOKUP(MYRANKS_H[[#This Row],[IDFANGRAPHS]],STEAMER_H[],COLUMN(STEAMER_H[BB]),FALSE),0)</f>
        <v>46</v>
      </c>
      <c r="N151" s="12">
        <f>IFERROR(VLOOKUP(MYRANKS_H[[#This Row],[IDFANGRAPHS]],STEAMER_H[],COLUMN(STEAMER_H[SO]),FALSE),0)</f>
        <v>76</v>
      </c>
      <c r="O151" s="12">
        <f>IFERROR(VLOOKUP(MYRANKS_H[[#This Row],[IDFANGRAPHS]],STEAMER_H[],COLUMN(STEAMER_H[SB]),FALSE),0)</f>
        <v>6</v>
      </c>
      <c r="P151" s="14">
        <f>IFERROR(MYRANKS_H[[#This Row],[H]]/MYRANKS_H[[#This Row],[AB]],0)</f>
        <v>0.27194860813704497</v>
      </c>
      <c r="Q151" s="26">
        <f>MYRANKS_H[[#This Row],[R]]/24.6-VLOOKUP(MYRANKS_H[[#This Row],[POS]],ReplacementLevel_H[],COLUMN(ReplacementLevel_H[R]),FALSE)</f>
        <v>-0.13422764227642281</v>
      </c>
      <c r="R151" s="26">
        <f>MYRANKS_H[[#This Row],[HR]]/10.4-VLOOKUP(MYRANKS_H[[#This Row],[POS]],ReplacementLevel_H[],COLUMN(ReplacementLevel_H[HR]),FALSE)</f>
        <v>-0.38615384615384629</v>
      </c>
      <c r="S151" s="26">
        <f>MYRANKS_H[[#This Row],[RBI]]/24.6-VLOOKUP(MYRANKS_H[[#This Row],[POS]],ReplacementLevel_H[],COLUMN(ReplacementLevel_H[RBI]),FALSE)</f>
        <v>-0.10227642276422788</v>
      </c>
      <c r="T151" s="26">
        <f>MYRANKS_H[[#This Row],[SB]]/9.4-VLOOKUP(MYRANKS_H[[#This Row],[POS]],ReplacementLevel_H[],COLUMN(ReplacementLevel_H[SB]),FALSE)</f>
        <v>0.37829787234042545</v>
      </c>
      <c r="U151" s="26">
        <f>((MYRANKS_H[[#This Row],[H]]+1768)/(MYRANKS_H[[#This Row],[AB]]+6617)-0.267)/0.0024-VLOOKUP(MYRANKS_H[[#This Row],[POS]],ReplacementLevel_H[],COLUMN(ReplacementLevel_H[AVG]),FALSE)</f>
        <v>0.45009787314135258</v>
      </c>
      <c r="V151" s="26">
        <f>MYRANKS_H[[#This Row],[RSGP]]+MYRANKS_H[[#This Row],[HRSGP]]+MYRANKS_H[[#This Row],[RBISGP]]+MYRANKS_H[[#This Row],[SBSGP]]+MYRANKS_H[[#This Row],[AVGSGP]]</f>
        <v>0.20573783428728104</v>
      </c>
    </row>
    <row r="152" spans="1:22" x14ac:dyDescent="0.25">
      <c r="A152" s="7" t="s">
        <v>4135</v>
      </c>
      <c r="B152" s="8" t="str">
        <f>VLOOKUP(MYRANKS_H[[#This Row],[PLAYERID]],PLAYERIDMAP[],COLUMN(PLAYERIDMAP[LASTNAME]),FALSE)</f>
        <v>Montero</v>
      </c>
      <c r="C152" s="11" t="str">
        <f>VLOOKUP(MYRANKS_H[[#This Row],[PLAYERID]],PLAYERIDMAP[],COLUMN(PLAYERIDMAP[FIRSTNAME]),FALSE)</f>
        <v xml:space="preserve">Jesus </v>
      </c>
      <c r="D152" s="11" t="str">
        <f>VLOOKUP(MYRANKS_H[[#This Row],[PLAYERID]],PLAYERIDMAP[],COLUMN(PLAYERIDMAP[TEAM]),FALSE)</f>
        <v>SEA</v>
      </c>
      <c r="E152" s="11" t="str">
        <f>VLOOKUP(MYRANKS_H[[#This Row],[PLAYERID]],PLAYERIDMAP[],COLUMN(PLAYERIDMAP[POS]),FALSE)</f>
        <v>DH</v>
      </c>
      <c r="F152" s="11">
        <f>VLOOKUP(MYRANKS_H[[#This Row],[PLAYERID]],PLAYERIDMAP[],COLUMN(PLAYERIDMAP[IDFANGRAPHS]),FALSE)</f>
        <v>5514</v>
      </c>
      <c r="G152" s="12">
        <f>IFERROR(VLOOKUP(MYRANKS_H[[#This Row],[IDFANGRAPHS]],STEAMER_H[],COLUMN(STEAMER_H[PA]),FALSE),0)</f>
        <v>0</v>
      </c>
      <c r="H152" s="12">
        <f>IFERROR(VLOOKUP(MYRANKS_H[[#This Row],[IDFANGRAPHS]],STEAMER_H[],COLUMN(STEAMER_H[AB]),FALSE),0)</f>
        <v>0</v>
      </c>
      <c r="I152" s="12">
        <f>IFERROR(VLOOKUP(MYRANKS_H[[#This Row],[IDFANGRAPHS]],STEAMER_H[],COLUMN(STEAMER_H[H]),FALSE),0)</f>
        <v>0</v>
      </c>
      <c r="J152" s="12">
        <f>IFERROR(VLOOKUP(MYRANKS_H[[#This Row],[IDFANGRAPHS]],STEAMER_H[],COLUMN(STEAMER_H[HR]),FALSE),0)</f>
        <v>0</v>
      </c>
      <c r="K152" s="12">
        <f>IFERROR(VLOOKUP(MYRANKS_H[[#This Row],[IDFANGRAPHS]],STEAMER_H[],COLUMN(STEAMER_H[R]),FALSE),0)</f>
        <v>0</v>
      </c>
      <c r="L152" s="12">
        <f>IFERROR(VLOOKUP(MYRANKS_H[[#This Row],[IDFANGRAPHS]],STEAMER_H[],COLUMN(STEAMER_H[RBI]),FALSE),0)</f>
        <v>0</v>
      </c>
      <c r="M152" s="12">
        <f>IFERROR(VLOOKUP(MYRANKS_H[[#This Row],[IDFANGRAPHS]],STEAMER_H[],COLUMN(STEAMER_H[BB]),FALSE),0)</f>
        <v>0</v>
      </c>
      <c r="N152" s="12">
        <f>IFERROR(VLOOKUP(MYRANKS_H[[#This Row],[IDFANGRAPHS]],STEAMER_H[],COLUMN(STEAMER_H[SO]),FALSE),0)</f>
        <v>0</v>
      </c>
      <c r="O152" s="12">
        <f>IFERROR(VLOOKUP(MYRANKS_H[[#This Row],[IDFANGRAPHS]],STEAMER_H[],COLUMN(STEAMER_H[SB]),FALSE),0)</f>
        <v>0</v>
      </c>
      <c r="P152" s="14">
        <f>IFERROR(MYRANKS_H[[#This Row],[H]]/MYRANKS_H[[#This Row],[AB]],0)</f>
        <v>0</v>
      </c>
      <c r="Q152" s="26">
        <f>MYRANKS_H[[#This Row],[R]]/24.6-VLOOKUP(MYRANKS_H[[#This Row],[POS]],ReplacementLevel_H[],COLUMN(ReplacementLevel_H[R]),FALSE)</f>
        <v>-2.37</v>
      </c>
      <c r="R152" s="26">
        <f>MYRANKS_H[[#This Row],[HR]]/10.4-VLOOKUP(MYRANKS_H[[#This Row],[POS]],ReplacementLevel_H[],COLUMN(ReplacementLevel_H[HR]),FALSE)</f>
        <v>-1.54</v>
      </c>
      <c r="S152" s="26">
        <f>MYRANKS_H[[#This Row],[RBI]]/24.6-VLOOKUP(MYRANKS_H[[#This Row],[POS]],ReplacementLevel_H[],COLUMN(ReplacementLevel_H[RBI]),FALSE)</f>
        <v>-2.46</v>
      </c>
      <c r="T152" s="26">
        <f>MYRANKS_H[[#This Row],[SB]]/9.4-VLOOKUP(MYRANKS_H[[#This Row],[POS]],ReplacementLevel_H[],COLUMN(ReplacementLevel_H[SB]),FALSE)</f>
        <v>-0.26</v>
      </c>
      <c r="U152" s="26">
        <f>((MYRANKS_H[[#This Row],[H]]+1768)/(MYRANKS_H[[#This Row],[AB]]+6617)-0.267)/0.0024-VLOOKUP(MYRANKS_H[[#This Row],[POS]],ReplacementLevel_H[],COLUMN(ReplacementLevel_H[AVG]),FALSE)</f>
        <v>0.31940406024885271</v>
      </c>
      <c r="V152" s="26">
        <f>MYRANKS_H[[#This Row],[RSGP]]+MYRANKS_H[[#This Row],[HRSGP]]+MYRANKS_H[[#This Row],[RBISGP]]+MYRANKS_H[[#This Row],[SBSGP]]+MYRANKS_H[[#This Row],[AVGSGP]]</f>
        <v>-6.3105959397511473</v>
      </c>
    </row>
    <row r="153" spans="1:22" ht="15" customHeight="1" x14ac:dyDescent="0.25">
      <c r="A153" s="8" t="s">
        <v>4865</v>
      </c>
      <c r="B153" s="15" t="str">
        <f>VLOOKUP(MYRANKS_H[[#This Row],[PLAYERID]],PLAYERIDMAP[],COLUMN(PLAYERIDMAP[LASTNAME]),FALSE)</f>
        <v>Ruggiano</v>
      </c>
      <c r="C153" s="12" t="str">
        <f>VLOOKUP(MYRANKS_H[[#This Row],[PLAYERID]],PLAYERIDMAP[],COLUMN(PLAYERIDMAP[FIRSTNAME]),FALSE)</f>
        <v xml:space="preserve">Justin </v>
      </c>
      <c r="D153" s="12" t="str">
        <f>VLOOKUP(MYRANKS_H[[#This Row],[PLAYERID]],PLAYERIDMAP[],COLUMN(PLAYERIDMAP[TEAM]),FALSE)</f>
        <v>MIA</v>
      </c>
      <c r="E153" s="12" t="str">
        <f>VLOOKUP(MYRANKS_H[[#This Row],[PLAYERID]],PLAYERIDMAP[],COLUMN(PLAYERIDMAP[POS]),FALSE)</f>
        <v>OF</v>
      </c>
      <c r="F153" s="12">
        <f>VLOOKUP(MYRANKS_H[[#This Row],[PLAYERID]],PLAYERIDMAP[],COLUMN(PLAYERIDMAP[IDFANGRAPHS]),FALSE)</f>
        <v>7620</v>
      </c>
      <c r="G153" s="12">
        <f>IFERROR(VLOOKUP(MYRANKS_H[[#This Row],[IDFANGRAPHS]],STEAMER_H[],COLUMN(STEAMER_H[PA]),FALSE),0)</f>
        <v>248</v>
      </c>
      <c r="H153" s="12">
        <f>IFERROR(VLOOKUP(MYRANKS_H[[#This Row],[IDFANGRAPHS]],STEAMER_H[],COLUMN(STEAMER_H[AB]),FALSE),0)</f>
        <v>223</v>
      </c>
      <c r="I153" s="12">
        <f>IFERROR(VLOOKUP(MYRANKS_H[[#This Row],[IDFANGRAPHS]],STEAMER_H[],COLUMN(STEAMER_H[H]),FALSE),0)</f>
        <v>57</v>
      </c>
      <c r="J153" s="12">
        <f>IFERROR(VLOOKUP(MYRANKS_H[[#This Row],[IDFANGRAPHS]],STEAMER_H[],COLUMN(STEAMER_H[HR]),FALSE),0)</f>
        <v>8</v>
      </c>
      <c r="K153" s="12">
        <f>IFERROR(VLOOKUP(MYRANKS_H[[#This Row],[IDFANGRAPHS]],STEAMER_H[],COLUMN(STEAMER_H[R]),FALSE),0)</f>
        <v>28</v>
      </c>
      <c r="L153" s="12">
        <f>IFERROR(VLOOKUP(MYRANKS_H[[#This Row],[IDFANGRAPHS]],STEAMER_H[],COLUMN(STEAMER_H[RBI]),FALSE),0)</f>
        <v>29</v>
      </c>
      <c r="M153" s="12">
        <f>IFERROR(VLOOKUP(MYRANKS_H[[#This Row],[IDFANGRAPHS]],STEAMER_H[],COLUMN(STEAMER_H[BB]),FALSE),0)</f>
        <v>21</v>
      </c>
      <c r="N153" s="12">
        <f>IFERROR(VLOOKUP(MYRANKS_H[[#This Row],[IDFANGRAPHS]],STEAMER_H[],COLUMN(STEAMER_H[SO]),FALSE),0)</f>
        <v>61</v>
      </c>
      <c r="O153" s="12">
        <f>IFERROR(VLOOKUP(MYRANKS_H[[#This Row],[IDFANGRAPHS]],STEAMER_H[],COLUMN(STEAMER_H[SB]),FALSE),0)</f>
        <v>7</v>
      </c>
      <c r="P153" s="14">
        <f>IFERROR(MYRANKS_H[[#This Row],[H]]/MYRANKS_H[[#This Row],[AB]],0)</f>
        <v>0.2556053811659193</v>
      </c>
      <c r="Q153" s="26">
        <f>MYRANKS_H[[#This Row],[R]]/24.6-VLOOKUP(MYRANKS_H[[#This Row],[POS]],ReplacementLevel_H[],COLUMN(ReplacementLevel_H[R]),FALSE)</f>
        <v>-1.231788617886179</v>
      </c>
      <c r="R153" s="26">
        <f>MYRANKS_H[[#This Row],[HR]]/10.4-VLOOKUP(MYRANKS_H[[#This Row],[POS]],ReplacementLevel_H[],COLUMN(ReplacementLevel_H[HR]),FALSE)</f>
        <v>-0.33076923076923093</v>
      </c>
      <c r="S153" s="26">
        <f>MYRANKS_H[[#This Row],[RBI]]/24.6-VLOOKUP(MYRANKS_H[[#This Row],[POS]],ReplacementLevel_H[],COLUMN(ReplacementLevel_H[RBI]),FALSE)</f>
        <v>-0.86113821138211399</v>
      </c>
      <c r="T153" s="26">
        <f>MYRANKS_H[[#This Row],[SB]]/9.4-VLOOKUP(MYRANKS_H[[#This Row],[POS]],ReplacementLevel_H[],COLUMN(ReplacementLevel_H[SB]),FALSE)</f>
        <v>-0.59531914893617033</v>
      </c>
      <c r="U153" s="26">
        <f>((MYRANKS_H[[#This Row],[H]]+1768)/(MYRANKS_H[[#This Row],[AB]]+6617)-0.267)/0.0024-VLOOKUP(MYRANKS_H[[#This Row],[POS]],ReplacementLevel_H[],COLUMN(ReplacementLevel_H[AVG]),FALSE)</f>
        <v>2.0272904483277232E-3</v>
      </c>
      <c r="V153" s="26">
        <f>MYRANKS_H[[#This Row],[RSGP]]+MYRANKS_H[[#This Row],[HRSGP]]+MYRANKS_H[[#This Row],[RBISGP]]+MYRANKS_H[[#This Row],[SBSGP]]+MYRANKS_H[[#This Row],[AVGSGP]]</f>
        <v>-3.0169879185253667</v>
      </c>
    </row>
    <row r="154" spans="1:22" ht="15" customHeight="1" x14ac:dyDescent="0.25">
      <c r="A154" s="7" t="s">
        <v>1796</v>
      </c>
      <c r="B154" s="8" t="str">
        <f>VLOOKUP(MYRANKS_H[[#This Row],[PLAYERID]],PLAYERIDMAP[],COLUMN(PLAYERIDMAP[LASTNAME]),FALSE)</f>
        <v>Aybar</v>
      </c>
      <c r="C154" s="11" t="str">
        <f>VLOOKUP(MYRANKS_H[[#This Row],[PLAYERID]],PLAYERIDMAP[],COLUMN(PLAYERIDMAP[FIRSTNAME]),FALSE)</f>
        <v xml:space="preserve">Erick </v>
      </c>
      <c r="D154" s="11" t="str">
        <f>VLOOKUP(MYRANKS_H[[#This Row],[PLAYERID]],PLAYERIDMAP[],COLUMN(PLAYERIDMAP[TEAM]),FALSE)</f>
        <v>LAA</v>
      </c>
      <c r="E154" s="11" t="str">
        <f>VLOOKUP(MYRANKS_H[[#This Row],[PLAYERID]],PLAYERIDMAP[],COLUMN(PLAYERIDMAP[POS]),FALSE)</f>
        <v>SS</v>
      </c>
      <c r="F154" s="11">
        <f>VLOOKUP(MYRANKS_H[[#This Row],[PLAYERID]],PLAYERIDMAP[],COLUMN(PLAYERIDMAP[IDFANGRAPHS]),FALSE)</f>
        <v>4082</v>
      </c>
      <c r="G154" s="12">
        <f>IFERROR(VLOOKUP(MYRANKS_H[[#This Row],[IDFANGRAPHS]],STEAMER_H[],COLUMN(STEAMER_H[PA]),FALSE),0)</f>
        <v>508</v>
      </c>
      <c r="H154" s="12">
        <f>IFERROR(VLOOKUP(MYRANKS_H[[#This Row],[IDFANGRAPHS]],STEAMER_H[],COLUMN(STEAMER_H[AB]),FALSE),0)</f>
        <v>472</v>
      </c>
      <c r="I154" s="12">
        <f>IFERROR(VLOOKUP(MYRANKS_H[[#This Row],[IDFANGRAPHS]],STEAMER_H[],COLUMN(STEAMER_H[H]),FALSE),0)</f>
        <v>129</v>
      </c>
      <c r="J154" s="12">
        <f>IFERROR(VLOOKUP(MYRANKS_H[[#This Row],[IDFANGRAPHS]],STEAMER_H[],COLUMN(STEAMER_H[HR]),FALSE),0)</f>
        <v>6</v>
      </c>
      <c r="K154" s="12">
        <f>IFERROR(VLOOKUP(MYRANKS_H[[#This Row],[IDFANGRAPHS]],STEAMER_H[],COLUMN(STEAMER_H[R]),FALSE),0)</f>
        <v>56</v>
      </c>
      <c r="L154" s="12">
        <f>IFERROR(VLOOKUP(MYRANKS_H[[#This Row],[IDFANGRAPHS]],STEAMER_H[],COLUMN(STEAMER_H[RBI]),FALSE),0)</f>
        <v>48</v>
      </c>
      <c r="M154" s="12">
        <f>IFERROR(VLOOKUP(MYRANKS_H[[#This Row],[IDFANGRAPHS]],STEAMER_H[],COLUMN(STEAMER_H[BB]),FALSE),0)</f>
        <v>24</v>
      </c>
      <c r="N154" s="12">
        <f>IFERROR(VLOOKUP(MYRANKS_H[[#This Row],[IDFANGRAPHS]],STEAMER_H[],COLUMN(STEAMER_H[SO]),FALSE),0)</f>
        <v>54</v>
      </c>
      <c r="O154" s="12">
        <f>IFERROR(VLOOKUP(MYRANKS_H[[#This Row],[IDFANGRAPHS]],STEAMER_H[],COLUMN(STEAMER_H[SB]),FALSE),0)</f>
        <v>13</v>
      </c>
      <c r="P154" s="14">
        <f>IFERROR(MYRANKS_H[[#This Row],[H]]/MYRANKS_H[[#This Row],[AB]],0)</f>
        <v>0.27330508474576271</v>
      </c>
      <c r="Q154" s="26">
        <f>MYRANKS_H[[#This Row],[R]]/24.6-VLOOKUP(MYRANKS_H[[#This Row],[POS]],ReplacementLevel_H[],COLUMN(ReplacementLevel_H[R]),FALSE)</f>
        <v>0.19642276422764215</v>
      </c>
      <c r="R154" s="26">
        <f>MYRANKS_H[[#This Row],[HR]]/10.4-VLOOKUP(MYRANKS_H[[#This Row],[POS]],ReplacementLevel_H[],COLUMN(ReplacementLevel_H[HR]),FALSE)</f>
        <v>-0.32307692307692315</v>
      </c>
      <c r="S154" s="26">
        <f>MYRANKS_H[[#This Row],[RBI]]/24.6-VLOOKUP(MYRANKS_H[[#This Row],[POS]],ReplacementLevel_H[],COLUMN(ReplacementLevel_H[RBI]),FALSE)</f>
        <v>1.1219512195121961E-2</v>
      </c>
      <c r="T154" s="26">
        <f>MYRANKS_H[[#This Row],[SB]]/9.4-VLOOKUP(MYRANKS_H[[#This Row],[POS]],ReplacementLevel_H[],COLUMN(ReplacementLevel_H[SB]),FALSE)</f>
        <v>-8.7021276595744768E-2</v>
      </c>
      <c r="U154" s="26">
        <f>((MYRANKS_H[[#This Row],[H]]+1768)/(MYRANKS_H[[#This Row],[AB]]+6617)-0.267)/0.0024-VLOOKUP(MYRANKS_H[[#This Row],[POS]],ReplacementLevel_H[],COLUMN(ReplacementLevel_H[AVG]),FALSE)</f>
        <v>0.37903606526543998</v>
      </c>
      <c r="V154" s="26">
        <f>MYRANKS_H[[#This Row],[RSGP]]+MYRANKS_H[[#This Row],[HRSGP]]+MYRANKS_H[[#This Row],[RBISGP]]+MYRANKS_H[[#This Row],[SBSGP]]+MYRANKS_H[[#This Row],[AVGSGP]]</f>
        <v>0.17658014201553618</v>
      </c>
    </row>
    <row r="155" spans="1:22" x14ac:dyDescent="0.25">
      <c r="A155" s="7" t="s">
        <v>3457</v>
      </c>
      <c r="B155" s="8" t="str">
        <f>VLOOKUP(MYRANKS_H[[#This Row],[PLAYERID]],PLAYERIDMAP[],COLUMN(PLAYERIDMAP[LASTNAME]),FALSE)</f>
        <v>Jaso</v>
      </c>
      <c r="C155" s="11" t="str">
        <f>VLOOKUP(MYRANKS_H[[#This Row],[PLAYERID]],PLAYERIDMAP[],COLUMN(PLAYERIDMAP[FIRSTNAME]),FALSE)</f>
        <v xml:space="preserve">John </v>
      </c>
      <c r="D155" s="11" t="str">
        <f>VLOOKUP(MYRANKS_H[[#This Row],[PLAYERID]],PLAYERIDMAP[],COLUMN(PLAYERIDMAP[TEAM]),FALSE)</f>
        <v>OAK</v>
      </c>
      <c r="E155" s="11" t="str">
        <f>VLOOKUP(MYRANKS_H[[#This Row],[PLAYERID]],PLAYERIDMAP[],COLUMN(PLAYERIDMAP[POS]),FALSE)</f>
        <v>C</v>
      </c>
      <c r="F155" s="11">
        <f>VLOOKUP(MYRANKS_H[[#This Row],[PLAYERID]],PLAYERIDMAP[],COLUMN(PLAYERIDMAP[IDFANGRAPHS]),FALSE)</f>
        <v>5887</v>
      </c>
      <c r="G155" s="12">
        <f>IFERROR(VLOOKUP(MYRANKS_H[[#This Row],[IDFANGRAPHS]],STEAMER_H[],COLUMN(STEAMER_H[PA]),FALSE),0)</f>
        <v>305</v>
      </c>
      <c r="H155" s="12">
        <f>IFERROR(VLOOKUP(MYRANKS_H[[#This Row],[IDFANGRAPHS]],STEAMER_H[],COLUMN(STEAMER_H[AB]),FALSE),0)</f>
        <v>258</v>
      </c>
      <c r="I155" s="12">
        <f>IFERROR(VLOOKUP(MYRANKS_H[[#This Row],[IDFANGRAPHS]],STEAMER_H[],COLUMN(STEAMER_H[H]),FALSE),0)</f>
        <v>61</v>
      </c>
      <c r="J155" s="12">
        <f>IFERROR(VLOOKUP(MYRANKS_H[[#This Row],[IDFANGRAPHS]],STEAMER_H[],COLUMN(STEAMER_H[HR]),FALSE),0)</f>
        <v>5</v>
      </c>
      <c r="K155" s="12">
        <f>IFERROR(VLOOKUP(MYRANKS_H[[#This Row],[IDFANGRAPHS]],STEAMER_H[],COLUMN(STEAMER_H[R]),FALSE),0)</f>
        <v>34</v>
      </c>
      <c r="L155" s="12">
        <f>IFERROR(VLOOKUP(MYRANKS_H[[#This Row],[IDFANGRAPHS]],STEAMER_H[],COLUMN(STEAMER_H[RBI]),FALSE),0)</f>
        <v>27</v>
      </c>
      <c r="M155" s="12">
        <f>IFERROR(VLOOKUP(MYRANKS_H[[#This Row],[IDFANGRAPHS]],STEAMER_H[],COLUMN(STEAMER_H[BB]),FALSE),0)</f>
        <v>40</v>
      </c>
      <c r="N155" s="12">
        <f>IFERROR(VLOOKUP(MYRANKS_H[[#This Row],[IDFANGRAPHS]],STEAMER_H[],COLUMN(STEAMER_H[SO]),FALSE),0)</f>
        <v>56</v>
      </c>
      <c r="O155" s="12">
        <f>IFERROR(VLOOKUP(MYRANKS_H[[#This Row],[IDFANGRAPHS]],STEAMER_H[],COLUMN(STEAMER_H[SB]),FALSE),0)</f>
        <v>3</v>
      </c>
      <c r="P155" s="14">
        <f>IFERROR(MYRANKS_H[[#This Row],[H]]/MYRANKS_H[[#This Row],[AB]],0)</f>
        <v>0.23643410852713179</v>
      </c>
      <c r="Q155" s="26">
        <f>MYRANKS_H[[#This Row],[R]]/24.6-VLOOKUP(MYRANKS_H[[#This Row],[POS]],ReplacementLevel_H[],COLUMN(ReplacementLevel_H[R]),FALSE)</f>
        <v>-7.8861788617885509E-3</v>
      </c>
      <c r="R155" s="26">
        <f>MYRANKS_H[[#This Row],[HR]]/10.4-VLOOKUP(MYRANKS_H[[#This Row],[POS]],ReplacementLevel_H[],COLUMN(ReplacementLevel_H[HR]),FALSE)</f>
        <v>-0.38923076923076927</v>
      </c>
      <c r="S155" s="26">
        <f>MYRANKS_H[[#This Row],[RBI]]/24.6-VLOOKUP(MYRANKS_H[[#This Row],[POS]],ReplacementLevel_H[],COLUMN(ReplacementLevel_H[RBI]),FALSE)</f>
        <v>-0.31243902439024396</v>
      </c>
      <c r="T155" s="26">
        <f>MYRANKS_H[[#This Row],[SB]]/9.4-VLOOKUP(MYRANKS_H[[#This Row],[POS]],ReplacementLevel_H[],COLUMN(ReplacementLevel_H[SB]),FALSE)</f>
        <v>0.18914893617021272</v>
      </c>
      <c r="U155" s="26">
        <f>((MYRANKS_H[[#This Row],[H]]+1768)/(MYRANKS_H[[#This Row],[AB]]+6617)-0.267)/0.0024-VLOOKUP(MYRANKS_H[[#This Row],[POS]],ReplacementLevel_H[],COLUMN(ReplacementLevel_H[AVG]),FALSE)</f>
        <v>-5.1515151515162005E-2</v>
      </c>
      <c r="V155" s="26">
        <f>MYRANKS_H[[#This Row],[RSGP]]+MYRANKS_H[[#This Row],[HRSGP]]+MYRANKS_H[[#This Row],[RBISGP]]+MYRANKS_H[[#This Row],[SBSGP]]+MYRANKS_H[[#This Row],[AVGSGP]]</f>
        <v>-0.57192218782775095</v>
      </c>
    </row>
    <row r="156" spans="1:22" ht="15" customHeight="1" x14ac:dyDescent="0.25">
      <c r="A156" s="7" t="s">
        <v>1900</v>
      </c>
      <c r="B156" s="8" t="str">
        <f>VLOOKUP(MYRANKS_H[[#This Row],[PLAYERID]],PLAYERIDMAP[],COLUMN(PLAYERIDMAP[LASTNAME]),FALSE)</f>
        <v>Beckham</v>
      </c>
      <c r="C156" s="11" t="str">
        <f>VLOOKUP(MYRANKS_H[[#This Row],[PLAYERID]],PLAYERIDMAP[],COLUMN(PLAYERIDMAP[FIRSTNAME]),FALSE)</f>
        <v xml:space="preserve">Gordon </v>
      </c>
      <c r="D156" s="11" t="str">
        <f>VLOOKUP(MYRANKS_H[[#This Row],[PLAYERID]],PLAYERIDMAP[],COLUMN(PLAYERIDMAP[TEAM]),FALSE)</f>
        <v>CHW</v>
      </c>
      <c r="E156" s="11" t="str">
        <f>VLOOKUP(MYRANKS_H[[#This Row],[PLAYERID]],PLAYERIDMAP[],COLUMN(PLAYERIDMAP[POS]),FALSE)</f>
        <v>2B</v>
      </c>
      <c r="F156" s="11">
        <f>VLOOKUP(MYRANKS_H[[#This Row],[PLAYERID]],PLAYERIDMAP[],COLUMN(PLAYERIDMAP[IDFANGRAPHS]),FALSE)</f>
        <v>9015</v>
      </c>
      <c r="G156" s="12">
        <f>IFERROR(VLOOKUP(MYRANKS_H[[#This Row],[IDFANGRAPHS]],STEAMER_H[],COLUMN(STEAMER_H[PA]),FALSE),0)</f>
        <v>269</v>
      </c>
      <c r="H156" s="12">
        <f>IFERROR(VLOOKUP(MYRANKS_H[[#This Row],[IDFANGRAPHS]],STEAMER_H[],COLUMN(STEAMER_H[AB]),FALSE),0)</f>
        <v>243</v>
      </c>
      <c r="I156" s="12">
        <f>IFERROR(VLOOKUP(MYRANKS_H[[#This Row],[IDFANGRAPHS]],STEAMER_H[],COLUMN(STEAMER_H[H]),FALSE),0)</f>
        <v>60</v>
      </c>
      <c r="J156" s="12">
        <f>IFERROR(VLOOKUP(MYRANKS_H[[#This Row],[IDFANGRAPHS]],STEAMER_H[],COLUMN(STEAMER_H[HR]),FALSE),0)</f>
        <v>6</v>
      </c>
      <c r="K156" s="12">
        <f>IFERROR(VLOOKUP(MYRANKS_H[[#This Row],[IDFANGRAPHS]],STEAMER_H[],COLUMN(STEAMER_H[R]),FALSE),0)</f>
        <v>30</v>
      </c>
      <c r="L156" s="12">
        <f>IFERROR(VLOOKUP(MYRANKS_H[[#This Row],[IDFANGRAPHS]],STEAMER_H[],COLUMN(STEAMER_H[RBI]),FALSE),0)</f>
        <v>27</v>
      </c>
      <c r="M156" s="12">
        <f>IFERROR(VLOOKUP(MYRANKS_H[[#This Row],[IDFANGRAPHS]],STEAMER_H[],COLUMN(STEAMER_H[BB]),FALSE),0)</f>
        <v>19</v>
      </c>
      <c r="N156" s="12">
        <f>IFERROR(VLOOKUP(MYRANKS_H[[#This Row],[IDFANGRAPHS]],STEAMER_H[],COLUMN(STEAMER_H[SO]),FALSE),0)</f>
        <v>41</v>
      </c>
      <c r="O156" s="12">
        <f>IFERROR(VLOOKUP(MYRANKS_H[[#This Row],[IDFANGRAPHS]],STEAMER_H[],COLUMN(STEAMER_H[SB]),FALSE),0)</f>
        <v>3</v>
      </c>
      <c r="P156" s="14">
        <f>IFERROR(MYRANKS_H[[#This Row],[H]]/MYRANKS_H[[#This Row],[AB]],0)</f>
        <v>0.24691358024691357</v>
      </c>
      <c r="Q156" s="26">
        <f>MYRANKS_H[[#This Row],[R]]/24.6-VLOOKUP(MYRANKS_H[[#This Row],[POS]],ReplacementLevel_H[],COLUMN(ReplacementLevel_H[R]),FALSE)</f>
        <v>-1.0504878048780488</v>
      </c>
      <c r="R156" s="26">
        <f>MYRANKS_H[[#This Row],[HR]]/10.4-VLOOKUP(MYRANKS_H[[#This Row],[POS]],ReplacementLevel_H[],COLUMN(ReplacementLevel_H[HR]),FALSE)</f>
        <v>-0.36307692307692307</v>
      </c>
      <c r="S156" s="26">
        <f>MYRANKS_H[[#This Row],[RBI]]/24.6-VLOOKUP(MYRANKS_H[[#This Row],[POS]],ReplacementLevel_H[],COLUMN(ReplacementLevel_H[RBI]),FALSE)</f>
        <v>-1.0024390243902441</v>
      </c>
      <c r="T156" s="26">
        <f>MYRANKS_H[[#This Row],[SB]]/9.4-VLOOKUP(MYRANKS_H[[#This Row],[POS]],ReplacementLevel_H[],COLUMN(ReplacementLevel_H[SB]),FALSE)</f>
        <v>-0.30085106382978727</v>
      </c>
      <c r="U156" s="26">
        <f>((MYRANKS_H[[#This Row],[H]]+1768)/(MYRANKS_H[[#This Row],[AB]]+6617)-0.267)/0.0024-VLOOKUP(MYRANKS_H[[#This Row],[POS]],ReplacementLevel_H[],COLUMN(ReplacementLevel_H[AVG]),FALSE)</f>
        <v>-0.37987366375121145</v>
      </c>
      <c r="V156" s="26">
        <f>MYRANKS_H[[#This Row],[RSGP]]+MYRANKS_H[[#This Row],[HRSGP]]+MYRANKS_H[[#This Row],[RBISGP]]+MYRANKS_H[[#This Row],[SBSGP]]+MYRANKS_H[[#This Row],[AVGSGP]]</f>
        <v>-3.0967284799262149</v>
      </c>
    </row>
    <row r="157" spans="1:22" x14ac:dyDescent="0.25">
      <c r="A157" s="8" t="s">
        <v>5072</v>
      </c>
      <c r="B157" s="15" t="str">
        <f>VLOOKUP(MYRANKS_H[[#This Row],[PLAYERID]],PLAYERIDMAP[],COLUMN(PLAYERIDMAP[LASTNAME]),FALSE)</f>
        <v>Soriano</v>
      </c>
      <c r="C157" s="12" t="str">
        <f>VLOOKUP(MYRANKS_H[[#This Row],[PLAYERID]],PLAYERIDMAP[],COLUMN(PLAYERIDMAP[FIRSTNAME]),FALSE)</f>
        <v xml:space="preserve">Alfonso </v>
      </c>
      <c r="D157" s="12" t="str">
        <f>VLOOKUP(MYRANKS_H[[#This Row],[PLAYERID]],PLAYERIDMAP[],COLUMN(PLAYERIDMAP[TEAM]),FALSE)</f>
        <v>CHC</v>
      </c>
      <c r="E157" s="12" t="str">
        <f>VLOOKUP(MYRANKS_H[[#This Row],[PLAYERID]],PLAYERIDMAP[],COLUMN(PLAYERIDMAP[POS]),FALSE)</f>
        <v>OF</v>
      </c>
      <c r="F157" s="12">
        <f>VLOOKUP(MYRANKS_H[[#This Row],[PLAYERID]],PLAYERIDMAP[],COLUMN(PLAYERIDMAP[IDFANGRAPHS]),FALSE)</f>
        <v>847</v>
      </c>
      <c r="G157" s="12">
        <f>IFERROR(VLOOKUP(MYRANKS_H[[#This Row],[IDFANGRAPHS]],STEAMER_H[],COLUMN(STEAMER_H[PA]),FALSE),0)</f>
        <v>475</v>
      </c>
      <c r="H157" s="12">
        <f>IFERROR(VLOOKUP(MYRANKS_H[[#This Row],[IDFANGRAPHS]],STEAMER_H[],COLUMN(STEAMER_H[AB]),FALSE),0)</f>
        <v>437</v>
      </c>
      <c r="I157" s="12">
        <f>IFERROR(VLOOKUP(MYRANKS_H[[#This Row],[IDFANGRAPHS]],STEAMER_H[],COLUMN(STEAMER_H[H]),FALSE),0)</f>
        <v>103</v>
      </c>
      <c r="J157" s="12">
        <f>IFERROR(VLOOKUP(MYRANKS_H[[#This Row],[IDFANGRAPHS]],STEAMER_H[],COLUMN(STEAMER_H[HR]),FALSE),0)</f>
        <v>20</v>
      </c>
      <c r="K157" s="12">
        <f>IFERROR(VLOOKUP(MYRANKS_H[[#This Row],[IDFANGRAPHS]],STEAMER_H[],COLUMN(STEAMER_H[R]),FALSE),0)</f>
        <v>55</v>
      </c>
      <c r="L157" s="12">
        <f>IFERROR(VLOOKUP(MYRANKS_H[[#This Row],[IDFANGRAPHS]],STEAMER_H[],COLUMN(STEAMER_H[RBI]),FALSE),0)</f>
        <v>65</v>
      </c>
      <c r="M157" s="12">
        <f>IFERROR(VLOOKUP(MYRANKS_H[[#This Row],[IDFANGRAPHS]],STEAMER_H[],COLUMN(STEAMER_H[BB]),FALSE),0)</f>
        <v>29</v>
      </c>
      <c r="N157" s="12">
        <f>IFERROR(VLOOKUP(MYRANKS_H[[#This Row],[IDFANGRAPHS]],STEAMER_H[],COLUMN(STEAMER_H[SO]),FALSE),0)</f>
        <v>115</v>
      </c>
      <c r="O157" s="12">
        <f>IFERROR(VLOOKUP(MYRANKS_H[[#This Row],[IDFANGRAPHS]],STEAMER_H[],COLUMN(STEAMER_H[SB]),FALSE),0)</f>
        <v>7</v>
      </c>
      <c r="P157" s="14">
        <f>IFERROR(MYRANKS_H[[#This Row],[H]]/MYRANKS_H[[#This Row],[AB]],0)</f>
        <v>0.23569794050343248</v>
      </c>
      <c r="Q157" s="26">
        <f>MYRANKS_H[[#This Row],[R]]/24.6-VLOOKUP(MYRANKS_H[[#This Row],[POS]],ReplacementLevel_H[],COLUMN(ReplacementLevel_H[R]),FALSE)</f>
        <v>-0.13422764227642281</v>
      </c>
      <c r="R157" s="26">
        <f>MYRANKS_H[[#This Row],[HR]]/10.4-VLOOKUP(MYRANKS_H[[#This Row],[POS]],ReplacementLevel_H[],COLUMN(ReplacementLevel_H[HR]),FALSE)</f>
        <v>0.82307692307692282</v>
      </c>
      <c r="S157" s="26">
        <f>MYRANKS_H[[#This Row],[RBI]]/24.6-VLOOKUP(MYRANKS_H[[#This Row],[POS]],ReplacementLevel_H[],COLUMN(ReplacementLevel_H[RBI]),FALSE)</f>
        <v>0.60227642276422744</v>
      </c>
      <c r="T157" s="26">
        <f>MYRANKS_H[[#This Row],[SB]]/9.4-VLOOKUP(MYRANKS_H[[#This Row],[POS]],ReplacementLevel_H[],COLUMN(ReplacementLevel_H[SB]),FALSE)</f>
        <v>-0.59531914893617033</v>
      </c>
      <c r="U157" s="26">
        <f>((MYRANKS_H[[#This Row],[H]]+1768)/(MYRANKS_H[[#This Row],[AB]]+6617)-0.267)/0.0024-VLOOKUP(MYRANKS_H[[#This Row],[POS]],ReplacementLevel_H[],COLUMN(ReplacementLevel_H[AVG]),FALSE)</f>
        <v>-0.65350817503072001</v>
      </c>
      <c r="V157" s="26">
        <f>MYRANKS_H[[#This Row],[RSGP]]+MYRANKS_H[[#This Row],[HRSGP]]+MYRANKS_H[[#This Row],[RBISGP]]+MYRANKS_H[[#This Row],[SBSGP]]+MYRANKS_H[[#This Row],[AVGSGP]]</f>
        <v>4.229837959783711E-2</v>
      </c>
    </row>
    <row r="158" spans="1:22" ht="15" customHeight="1" x14ac:dyDescent="0.25">
      <c r="A158" s="7" t="s">
        <v>4184</v>
      </c>
      <c r="B158" s="8" t="str">
        <f>VLOOKUP(MYRANKS_H[[#This Row],[PLAYERID]],PLAYERIDMAP[],COLUMN(PLAYERIDMAP[LASTNAME]),FALSE)</f>
        <v>Morse</v>
      </c>
      <c r="C158" s="11" t="str">
        <f>VLOOKUP(MYRANKS_H[[#This Row],[PLAYERID]],PLAYERIDMAP[],COLUMN(PLAYERIDMAP[FIRSTNAME]),FALSE)</f>
        <v xml:space="preserve">Michael </v>
      </c>
      <c r="D158" s="11" t="str">
        <f>VLOOKUP(MYRANKS_H[[#This Row],[PLAYERID]],PLAYERIDMAP[],COLUMN(PLAYERIDMAP[TEAM]),FALSE)</f>
        <v>SEA</v>
      </c>
      <c r="E158" s="11" t="str">
        <f>VLOOKUP(MYRANKS_H[[#This Row],[PLAYERID]],PLAYERIDMAP[],COLUMN(PLAYERIDMAP[POS]),FALSE)</f>
        <v>OF</v>
      </c>
      <c r="F158" s="11">
        <f>VLOOKUP(MYRANKS_H[[#This Row],[PLAYERID]],PLAYERIDMAP[],COLUMN(PLAYERIDMAP[IDFANGRAPHS]),FALSE)</f>
        <v>3035</v>
      </c>
      <c r="G158" s="12">
        <f>IFERROR(VLOOKUP(MYRANKS_H[[#This Row],[IDFANGRAPHS]],STEAMER_H[],COLUMN(STEAMER_H[PA]),FALSE),0)</f>
        <v>521</v>
      </c>
      <c r="H158" s="12">
        <f>IFERROR(VLOOKUP(MYRANKS_H[[#This Row],[IDFANGRAPHS]],STEAMER_H[],COLUMN(STEAMER_H[AB]),FALSE),0)</f>
        <v>477</v>
      </c>
      <c r="I158" s="12">
        <f>IFERROR(VLOOKUP(MYRANKS_H[[#This Row],[IDFANGRAPHS]],STEAMER_H[],COLUMN(STEAMER_H[H]),FALSE),0)</f>
        <v>122</v>
      </c>
      <c r="J158" s="12">
        <f>IFERROR(VLOOKUP(MYRANKS_H[[#This Row],[IDFANGRAPHS]],STEAMER_H[],COLUMN(STEAMER_H[HR]),FALSE),0)</f>
        <v>20</v>
      </c>
      <c r="K158" s="12">
        <f>IFERROR(VLOOKUP(MYRANKS_H[[#This Row],[IDFANGRAPHS]],STEAMER_H[],COLUMN(STEAMER_H[R]),FALSE),0)</f>
        <v>57</v>
      </c>
      <c r="L158" s="12">
        <f>IFERROR(VLOOKUP(MYRANKS_H[[#This Row],[IDFANGRAPHS]],STEAMER_H[],COLUMN(STEAMER_H[RBI]),FALSE),0)</f>
        <v>69</v>
      </c>
      <c r="M158" s="12">
        <f>IFERROR(VLOOKUP(MYRANKS_H[[#This Row],[IDFANGRAPHS]],STEAMER_H[],COLUMN(STEAMER_H[BB]),FALSE),0)</f>
        <v>32</v>
      </c>
      <c r="N158" s="12">
        <f>IFERROR(VLOOKUP(MYRANKS_H[[#This Row],[IDFANGRAPHS]],STEAMER_H[],COLUMN(STEAMER_H[SO]),FALSE),0)</f>
        <v>124</v>
      </c>
      <c r="O158" s="12">
        <f>IFERROR(VLOOKUP(MYRANKS_H[[#This Row],[IDFANGRAPHS]],STEAMER_H[],COLUMN(STEAMER_H[SB]),FALSE),0)</f>
        <v>1</v>
      </c>
      <c r="P158" s="14">
        <f>IFERROR(MYRANKS_H[[#This Row],[H]]/MYRANKS_H[[#This Row],[AB]],0)</f>
        <v>0.25576519916142559</v>
      </c>
      <c r="Q158" s="26">
        <f>MYRANKS_H[[#This Row],[R]]/24.6-VLOOKUP(MYRANKS_H[[#This Row],[POS]],ReplacementLevel_H[],COLUMN(ReplacementLevel_H[R]),FALSE)</f>
        <v>-5.2926829268292952E-2</v>
      </c>
      <c r="R158" s="26">
        <f>MYRANKS_H[[#This Row],[HR]]/10.4-VLOOKUP(MYRANKS_H[[#This Row],[POS]],ReplacementLevel_H[],COLUMN(ReplacementLevel_H[HR]),FALSE)</f>
        <v>0.82307692307692282</v>
      </c>
      <c r="S158" s="26">
        <f>MYRANKS_H[[#This Row],[RBI]]/24.6-VLOOKUP(MYRANKS_H[[#This Row],[POS]],ReplacementLevel_H[],COLUMN(ReplacementLevel_H[RBI]),FALSE)</f>
        <v>0.7648780487804876</v>
      </c>
      <c r="T158" s="26">
        <f>MYRANKS_H[[#This Row],[SB]]/9.4-VLOOKUP(MYRANKS_H[[#This Row],[POS]],ReplacementLevel_H[],COLUMN(ReplacementLevel_H[SB]),FALSE)</f>
        <v>-1.2336170212765958</v>
      </c>
      <c r="U158" s="26">
        <f>((MYRANKS_H[[#This Row],[H]]+1768)/(MYRANKS_H[[#This Row],[AB]]+6617)-0.267)/0.0024-VLOOKUP(MYRANKS_H[[#This Row],[POS]],ReplacementLevel_H[],COLUMN(ReplacementLevel_H[AVG]),FALSE)</f>
        <v>-0.16069636312377039</v>
      </c>
      <c r="V158" s="26">
        <f>MYRANKS_H[[#This Row],[RSGP]]+MYRANKS_H[[#This Row],[HRSGP]]+MYRANKS_H[[#This Row],[RBISGP]]+MYRANKS_H[[#This Row],[SBSGP]]+MYRANKS_H[[#This Row],[AVGSGP]]</f>
        <v>0.14071475818875129</v>
      </c>
    </row>
    <row r="159" spans="1:22" ht="15" customHeight="1" x14ac:dyDescent="0.25">
      <c r="A159" s="8" t="s">
        <v>4381</v>
      </c>
      <c r="B159" s="15" t="str">
        <f>VLOOKUP(MYRANKS_H[[#This Row],[PLAYERID]],PLAYERIDMAP[],COLUMN(PLAYERIDMAP[LASTNAME]),FALSE)</f>
        <v>Pacheco</v>
      </c>
      <c r="C159" s="12" t="str">
        <f>VLOOKUP(MYRANKS_H[[#This Row],[PLAYERID]],PLAYERIDMAP[],COLUMN(PLAYERIDMAP[FIRSTNAME]),FALSE)</f>
        <v xml:space="preserve">Jordan </v>
      </c>
      <c r="D159" s="12" t="str">
        <f>VLOOKUP(MYRANKS_H[[#This Row],[PLAYERID]],PLAYERIDMAP[],COLUMN(PLAYERIDMAP[TEAM]),FALSE)</f>
        <v>COL</v>
      </c>
      <c r="E159" s="12" t="str">
        <f>VLOOKUP(MYRANKS_H[[#This Row],[PLAYERID]],PLAYERIDMAP[],COLUMN(PLAYERIDMAP[POS]),FALSE)</f>
        <v>C</v>
      </c>
      <c r="F159" s="12">
        <f>VLOOKUP(MYRANKS_H[[#This Row],[PLAYERID]],PLAYERIDMAP[],COLUMN(PLAYERIDMAP[IDFANGRAPHS]),FALSE)</f>
        <v>2677</v>
      </c>
      <c r="G159" s="12">
        <f>IFERROR(VLOOKUP(MYRANKS_H[[#This Row],[IDFANGRAPHS]],STEAMER_H[],COLUMN(STEAMER_H[PA]),FALSE),0)</f>
        <v>172</v>
      </c>
      <c r="H159" s="12">
        <f>IFERROR(VLOOKUP(MYRANKS_H[[#This Row],[IDFANGRAPHS]],STEAMER_H[],COLUMN(STEAMER_H[AB]),FALSE),0)</f>
        <v>158</v>
      </c>
      <c r="I159" s="12">
        <f>IFERROR(VLOOKUP(MYRANKS_H[[#This Row],[IDFANGRAPHS]],STEAMER_H[],COLUMN(STEAMER_H[H]),FALSE),0)</f>
        <v>44</v>
      </c>
      <c r="J159" s="12">
        <f>IFERROR(VLOOKUP(MYRANKS_H[[#This Row],[IDFANGRAPHS]],STEAMER_H[],COLUMN(STEAMER_H[HR]),FALSE),0)</f>
        <v>2</v>
      </c>
      <c r="K159" s="12">
        <f>IFERROR(VLOOKUP(MYRANKS_H[[#This Row],[IDFANGRAPHS]],STEAMER_H[],COLUMN(STEAMER_H[R]),FALSE),0)</f>
        <v>18</v>
      </c>
      <c r="L159" s="12">
        <f>IFERROR(VLOOKUP(MYRANKS_H[[#This Row],[IDFANGRAPHS]],STEAMER_H[],COLUMN(STEAMER_H[RBI]),FALSE),0)</f>
        <v>17</v>
      </c>
      <c r="M159" s="12">
        <f>IFERROR(VLOOKUP(MYRANKS_H[[#This Row],[IDFANGRAPHS]],STEAMER_H[],COLUMN(STEAMER_H[BB]),FALSE),0)</f>
        <v>10</v>
      </c>
      <c r="N159" s="12">
        <f>IFERROR(VLOOKUP(MYRANKS_H[[#This Row],[IDFANGRAPHS]],STEAMER_H[],COLUMN(STEAMER_H[SO]),FALSE),0)</f>
        <v>23</v>
      </c>
      <c r="O159" s="12">
        <f>IFERROR(VLOOKUP(MYRANKS_H[[#This Row],[IDFANGRAPHS]],STEAMER_H[],COLUMN(STEAMER_H[SB]),FALSE),0)</f>
        <v>2</v>
      </c>
      <c r="P159" s="14">
        <f>IFERROR(MYRANKS_H[[#This Row],[H]]/MYRANKS_H[[#This Row],[AB]],0)</f>
        <v>0.27848101265822783</v>
      </c>
      <c r="Q159" s="26">
        <f>MYRANKS_H[[#This Row],[R]]/24.6-VLOOKUP(MYRANKS_H[[#This Row],[POS]],ReplacementLevel_H[],COLUMN(ReplacementLevel_H[R]),FALSE)</f>
        <v>-0.65829268292682919</v>
      </c>
      <c r="R159" s="26">
        <f>MYRANKS_H[[#This Row],[HR]]/10.4-VLOOKUP(MYRANKS_H[[#This Row],[POS]],ReplacementLevel_H[],COLUMN(ReplacementLevel_H[HR]),FALSE)</f>
        <v>-0.6776923076923077</v>
      </c>
      <c r="S159" s="26">
        <f>MYRANKS_H[[#This Row],[RBI]]/24.6-VLOOKUP(MYRANKS_H[[#This Row],[POS]],ReplacementLevel_H[],COLUMN(ReplacementLevel_H[RBI]),FALSE)</f>
        <v>-0.71894308943089424</v>
      </c>
      <c r="T159" s="26">
        <f>MYRANKS_H[[#This Row],[SB]]/9.4-VLOOKUP(MYRANKS_H[[#This Row],[POS]],ReplacementLevel_H[],COLUMN(ReplacementLevel_H[SB]),FALSE)</f>
        <v>8.2765957446808508E-2</v>
      </c>
      <c r="U159" s="26">
        <f>((MYRANKS_H[[#This Row],[H]]+1768)/(MYRANKS_H[[#This Row],[AB]]+6617)-0.267)/0.0024-VLOOKUP(MYRANKS_H[[#This Row],[POS]],ReplacementLevel_H[],COLUMN(ReplacementLevel_H[AVG]),FALSE)</f>
        <v>0.53911439114389448</v>
      </c>
      <c r="V159" s="26">
        <f>MYRANKS_H[[#This Row],[RSGP]]+MYRANKS_H[[#This Row],[HRSGP]]+MYRANKS_H[[#This Row],[RBISGP]]+MYRANKS_H[[#This Row],[SBSGP]]+MYRANKS_H[[#This Row],[AVGSGP]]</f>
        <v>-1.433047731459328</v>
      </c>
    </row>
    <row r="160" spans="1:22" ht="15" customHeight="1" x14ac:dyDescent="0.25">
      <c r="A160" s="7" t="s">
        <v>2847</v>
      </c>
      <c r="B160" s="8" t="str">
        <f>VLOOKUP(MYRANKS_H[[#This Row],[PLAYERID]],PLAYERIDMAP[],COLUMN(PLAYERIDMAP[LASTNAME]),FALSE)</f>
        <v>Flowers</v>
      </c>
      <c r="C160" s="11" t="str">
        <f>VLOOKUP(MYRANKS_H[[#This Row],[PLAYERID]],PLAYERIDMAP[],COLUMN(PLAYERIDMAP[FIRSTNAME]),FALSE)</f>
        <v xml:space="preserve">Tyler </v>
      </c>
      <c r="D160" s="11" t="str">
        <f>VLOOKUP(MYRANKS_H[[#This Row],[PLAYERID]],PLAYERIDMAP[],COLUMN(PLAYERIDMAP[TEAM]),FALSE)</f>
        <v>CHW</v>
      </c>
      <c r="E160" s="11" t="str">
        <f>VLOOKUP(MYRANKS_H[[#This Row],[PLAYERID]],PLAYERIDMAP[],COLUMN(PLAYERIDMAP[POS]),FALSE)</f>
        <v>C</v>
      </c>
      <c r="F160" s="11">
        <f>VLOOKUP(MYRANKS_H[[#This Row],[PLAYERID]],PLAYERIDMAP[],COLUMN(PLAYERIDMAP[IDFANGRAPHS]),FALSE)</f>
        <v>9134</v>
      </c>
      <c r="G160" s="12">
        <f>IFERROR(VLOOKUP(MYRANKS_H[[#This Row],[IDFANGRAPHS]],STEAMER_H[],COLUMN(STEAMER_H[PA]),FALSE),0)</f>
        <v>301</v>
      </c>
      <c r="H160" s="12">
        <f>IFERROR(VLOOKUP(MYRANKS_H[[#This Row],[IDFANGRAPHS]],STEAMER_H[],COLUMN(STEAMER_H[AB]),FALSE),0)</f>
        <v>267</v>
      </c>
      <c r="I160" s="12">
        <f>IFERROR(VLOOKUP(MYRANKS_H[[#This Row],[IDFANGRAPHS]],STEAMER_H[],COLUMN(STEAMER_H[H]),FALSE),0)</f>
        <v>58</v>
      </c>
      <c r="J160" s="12">
        <f>IFERROR(VLOOKUP(MYRANKS_H[[#This Row],[IDFANGRAPHS]],STEAMER_H[],COLUMN(STEAMER_H[HR]),FALSE),0)</f>
        <v>10</v>
      </c>
      <c r="K160" s="12">
        <f>IFERROR(VLOOKUP(MYRANKS_H[[#This Row],[IDFANGRAPHS]],STEAMER_H[],COLUMN(STEAMER_H[R]),FALSE),0)</f>
        <v>32</v>
      </c>
      <c r="L160" s="12">
        <f>IFERROR(VLOOKUP(MYRANKS_H[[#This Row],[IDFANGRAPHS]],STEAMER_H[],COLUMN(STEAMER_H[RBI]),FALSE),0)</f>
        <v>33</v>
      </c>
      <c r="M160" s="12">
        <f>IFERROR(VLOOKUP(MYRANKS_H[[#This Row],[IDFANGRAPHS]],STEAMER_H[],COLUMN(STEAMER_H[BB]),FALSE),0)</f>
        <v>25</v>
      </c>
      <c r="N160" s="12">
        <f>IFERROR(VLOOKUP(MYRANKS_H[[#This Row],[IDFANGRAPHS]],STEAMER_H[],COLUMN(STEAMER_H[SO]),FALSE),0)</f>
        <v>93</v>
      </c>
      <c r="O160" s="12">
        <f>IFERROR(VLOOKUP(MYRANKS_H[[#This Row],[IDFANGRAPHS]],STEAMER_H[],COLUMN(STEAMER_H[SB]),FALSE),0)</f>
        <v>2</v>
      </c>
      <c r="P160" s="14">
        <f>IFERROR(MYRANKS_H[[#This Row],[H]]/MYRANKS_H[[#This Row],[AB]],0)</f>
        <v>0.21722846441947566</v>
      </c>
      <c r="Q160" s="26">
        <f>MYRANKS_H[[#This Row],[R]]/24.6-VLOOKUP(MYRANKS_H[[#This Row],[POS]],ReplacementLevel_H[],COLUMN(ReplacementLevel_H[R]),FALSE)</f>
        <v>-8.918699186991863E-2</v>
      </c>
      <c r="R160" s="26">
        <f>MYRANKS_H[[#This Row],[HR]]/10.4-VLOOKUP(MYRANKS_H[[#This Row],[POS]],ReplacementLevel_H[],COLUMN(ReplacementLevel_H[HR]),FALSE)</f>
        <v>9.1538461538461458E-2</v>
      </c>
      <c r="S160" s="26">
        <f>MYRANKS_H[[#This Row],[RBI]]/24.6-VLOOKUP(MYRANKS_H[[#This Row],[POS]],ReplacementLevel_H[],COLUMN(ReplacementLevel_H[RBI]),FALSE)</f>
        <v>-6.8536585365853719E-2</v>
      </c>
      <c r="T160" s="26">
        <f>MYRANKS_H[[#This Row],[SB]]/9.4-VLOOKUP(MYRANKS_H[[#This Row],[POS]],ReplacementLevel_H[],COLUMN(ReplacementLevel_H[SB]),FALSE)</f>
        <v>8.2765957446808508E-2</v>
      </c>
      <c r="U160" s="26">
        <f>((MYRANKS_H[[#This Row],[H]]+1768)/(MYRANKS_H[[#This Row],[AB]]+6617)-0.267)/0.0024-VLOOKUP(MYRANKS_H[[#This Row],[POS]],ReplacementLevel_H[],COLUMN(ReplacementLevel_H[AVG]),FALSE)</f>
        <v>-0.37801665698239251</v>
      </c>
      <c r="V160" s="26">
        <f>MYRANKS_H[[#This Row],[RSGP]]+MYRANKS_H[[#This Row],[HRSGP]]+MYRANKS_H[[#This Row],[RBISGP]]+MYRANKS_H[[#This Row],[SBSGP]]+MYRANKS_H[[#This Row],[AVGSGP]]</f>
        <v>-0.36143581523289492</v>
      </c>
    </row>
    <row r="161" spans="1:22" x14ac:dyDescent="0.25">
      <c r="A161" s="8" t="s">
        <v>4869</v>
      </c>
      <c r="B161" s="15" t="str">
        <f>VLOOKUP(MYRANKS_H[[#This Row],[PLAYERID]],PLAYERIDMAP[],COLUMN(PLAYERIDMAP[LASTNAME]),FALSE)</f>
        <v>Ruiz</v>
      </c>
      <c r="C161" s="12" t="str">
        <f>VLOOKUP(MYRANKS_H[[#This Row],[PLAYERID]],PLAYERIDMAP[],COLUMN(PLAYERIDMAP[FIRSTNAME]),FALSE)</f>
        <v xml:space="preserve">Carlos </v>
      </c>
      <c r="D161" s="12" t="str">
        <f>VLOOKUP(MYRANKS_H[[#This Row],[PLAYERID]],PLAYERIDMAP[],COLUMN(PLAYERIDMAP[TEAM]),FALSE)</f>
        <v>PHI</v>
      </c>
      <c r="E161" s="12" t="str">
        <f>VLOOKUP(MYRANKS_H[[#This Row],[PLAYERID]],PLAYERIDMAP[],COLUMN(PLAYERIDMAP[POS]),FALSE)</f>
        <v>C</v>
      </c>
      <c r="F161" s="12">
        <f>VLOOKUP(MYRANKS_H[[#This Row],[PLAYERID]],PLAYERIDMAP[],COLUMN(PLAYERIDMAP[IDFANGRAPHS]),FALSE)</f>
        <v>2579</v>
      </c>
      <c r="G161" s="12">
        <f>IFERROR(VLOOKUP(MYRANKS_H[[#This Row],[IDFANGRAPHS]],STEAMER_H[],COLUMN(STEAMER_H[PA]),FALSE),0)</f>
        <v>341</v>
      </c>
      <c r="H161" s="12">
        <f>IFERROR(VLOOKUP(MYRANKS_H[[#This Row],[IDFANGRAPHS]],STEAMER_H[],COLUMN(STEAMER_H[AB]),FALSE),0)</f>
        <v>302</v>
      </c>
      <c r="I161" s="12">
        <f>IFERROR(VLOOKUP(MYRANKS_H[[#This Row],[IDFANGRAPHS]],STEAMER_H[],COLUMN(STEAMER_H[H]),FALSE),0)</f>
        <v>81</v>
      </c>
      <c r="J161" s="12">
        <f>IFERROR(VLOOKUP(MYRANKS_H[[#This Row],[IDFANGRAPHS]],STEAMER_H[],COLUMN(STEAMER_H[HR]),FALSE),0)</f>
        <v>7</v>
      </c>
      <c r="K161" s="12">
        <f>IFERROR(VLOOKUP(MYRANKS_H[[#This Row],[IDFANGRAPHS]],STEAMER_H[],COLUMN(STEAMER_H[R]),FALSE),0)</f>
        <v>34</v>
      </c>
      <c r="L161" s="12">
        <f>IFERROR(VLOOKUP(MYRANKS_H[[#This Row],[IDFANGRAPHS]],STEAMER_H[],COLUMN(STEAMER_H[RBI]),FALSE),0)</f>
        <v>35</v>
      </c>
      <c r="M161" s="12">
        <f>IFERROR(VLOOKUP(MYRANKS_H[[#This Row],[IDFANGRAPHS]],STEAMER_H[],COLUMN(STEAMER_H[BB]),FALSE),0)</f>
        <v>29</v>
      </c>
      <c r="N161" s="12">
        <f>IFERROR(VLOOKUP(MYRANKS_H[[#This Row],[IDFANGRAPHS]],STEAMER_H[],COLUMN(STEAMER_H[SO]),FALSE),0)</f>
        <v>41</v>
      </c>
      <c r="O161" s="12">
        <f>IFERROR(VLOOKUP(MYRANKS_H[[#This Row],[IDFANGRAPHS]],STEAMER_H[],COLUMN(STEAMER_H[SB]),FALSE),0)</f>
        <v>2</v>
      </c>
      <c r="P161" s="14">
        <f>IFERROR(MYRANKS_H[[#This Row],[H]]/MYRANKS_H[[#This Row],[AB]],0)</f>
        <v>0.26821192052980131</v>
      </c>
      <c r="Q161" s="26">
        <f>MYRANKS_H[[#This Row],[R]]/24.6-VLOOKUP(MYRANKS_H[[#This Row],[POS]],ReplacementLevel_H[],COLUMN(ReplacementLevel_H[R]),FALSE)</f>
        <v>-7.8861788617885509E-3</v>
      </c>
      <c r="R161" s="26">
        <f>MYRANKS_H[[#This Row],[HR]]/10.4-VLOOKUP(MYRANKS_H[[#This Row],[POS]],ReplacementLevel_H[],COLUMN(ReplacementLevel_H[HR]),FALSE)</f>
        <v>-0.19692307692307698</v>
      </c>
      <c r="S161" s="26">
        <f>MYRANKS_H[[#This Row],[RBI]]/24.6-VLOOKUP(MYRANKS_H[[#This Row],[POS]],ReplacementLevel_H[],COLUMN(ReplacementLevel_H[RBI]),FALSE)</f>
        <v>1.276422764227636E-2</v>
      </c>
      <c r="T161" s="26">
        <f>MYRANKS_H[[#This Row],[SB]]/9.4-VLOOKUP(MYRANKS_H[[#This Row],[POS]],ReplacementLevel_H[],COLUMN(ReplacementLevel_H[SB]),FALSE)</f>
        <v>8.2765957446808508E-2</v>
      </c>
      <c r="U161" s="26">
        <f>((MYRANKS_H[[#This Row],[H]]+1768)/(MYRANKS_H[[#This Row],[AB]]+6617)-0.267)/0.0024-VLOOKUP(MYRANKS_H[[#This Row],[POS]],ReplacementLevel_H[],COLUMN(ReplacementLevel_H[AVG]),FALSE)</f>
        <v>0.44797899503780536</v>
      </c>
      <c r="V161" s="26">
        <f>MYRANKS_H[[#This Row],[RSGP]]+MYRANKS_H[[#This Row],[HRSGP]]+MYRANKS_H[[#This Row],[RBISGP]]+MYRANKS_H[[#This Row],[SBSGP]]+MYRANKS_H[[#This Row],[AVGSGP]]</f>
        <v>0.33869992434202467</v>
      </c>
    </row>
    <row r="162" spans="1:22" ht="15" customHeight="1" x14ac:dyDescent="0.25">
      <c r="A162" s="7" t="s">
        <v>3842</v>
      </c>
      <c r="B162" s="8" t="str">
        <f>VLOOKUP(MYRANKS_H[[#This Row],[PLAYERID]],PLAYERIDMAP[],COLUMN(PLAYERIDMAP[LASTNAME]),FALSE)</f>
        <v>Ludwick</v>
      </c>
      <c r="C162" s="11" t="str">
        <f>VLOOKUP(MYRANKS_H[[#This Row],[PLAYERID]],PLAYERIDMAP[],COLUMN(PLAYERIDMAP[FIRSTNAME]),FALSE)</f>
        <v xml:space="preserve">Ryan </v>
      </c>
      <c r="D162" s="11" t="str">
        <f>VLOOKUP(MYRANKS_H[[#This Row],[PLAYERID]],PLAYERIDMAP[],COLUMN(PLAYERIDMAP[TEAM]),FALSE)</f>
        <v>CIN</v>
      </c>
      <c r="E162" s="11" t="str">
        <f>VLOOKUP(MYRANKS_H[[#This Row],[PLAYERID]],PLAYERIDMAP[],COLUMN(PLAYERIDMAP[POS]),FALSE)</f>
        <v>OF</v>
      </c>
      <c r="F162" s="11">
        <f>VLOOKUP(MYRANKS_H[[#This Row],[PLAYERID]],PLAYERIDMAP[],COLUMN(PLAYERIDMAP[IDFANGRAPHS]),FALSE)</f>
        <v>1260</v>
      </c>
      <c r="G162" s="12">
        <f>IFERROR(VLOOKUP(MYRANKS_H[[#This Row],[IDFANGRAPHS]],STEAMER_H[],COLUMN(STEAMER_H[PA]),FALSE),0)</f>
        <v>379</v>
      </c>
      <c r="H162" s="12">
        <f>IFERROR(VLOOKUP(MYRANKS_H[[#This Row],[IDFANGRAPHS]],STEAMER_H[],COLUMN(STEAMER_H[AB]),FALSE),0)</f>
        <v>341</v>
      </c>
      <c r="I162" s="12">
        <f>IFERROR(VLOOKUP(MYRANKS_H[[#This Row],[IDFANGRAPHS]],STEAMER_H[],COLUMN(STEAMER_H[H]),FALSE),0)</f>
        <v>83</v>
      </c>
      <c r="J162" s="12">
        <f>IFERROR(VLOOKUP(MYRANKS_H[[#This Row],[IDFANGRAPHS]],STEAMER_H[],COLUMN(STEAMER_H[HR]),FALSE),0)</f>
        <v>13</v>
      </c>
      <c r="K162" s="12">
        <f>IFERROR(VLOOKUP(MYRANKS_H[[#This Row],[IDFANGRAPHS]],STEAMER_H[],COLUMN(STEAMER_H[R]),FALSE),0)</f>
        <v>39</v>
      </c>
      <c r="L162" s="12">
        <f>IFERROR(VLOOKUP(MYRANKS_H[[#This Row],[IDFANGRAPHS]],STEAMER_H[],COLUMN(STEAMER_H[RBI]),FALSE),0)</f>
        <v>45</v>
      </c>
      <c r="M162" s="12">
        <f>IFERROR(VLOOKUP(MYRANKS_H[[#This Row],[IDFANGRAPHS]],STEAMER_H[],COLUMN(STEAMER_H[BB]),FALSE),0)</f>
        <v>30</v>
      </c>
      <c r="N162" s="12">
        <f>IFERROR(VLOOKUP(MYRANKS_H[[#This Row],[IDFANGRAPHS]],STEAMER_H[],COLUMN(STEAMER_H[SO]),FALSE),0)</f>
        <v>85</v>
      </c>
      <c r="O162" s="12">
        <f>IFERROR(VLOOKUP(MYRANKS_H[[#This Row],[IDFANGRAPHS]],STEAMER_H[],COLUMN(STEAMER_H[SB]),FALSE),0)</f>
        <v>1</v>
      </c>
      <c r="P162" s="14">
        <f>IFERROR(MYRANKS_H[[#This Row],[H]]/MYRANKS_H[[#This Row],[AB]],0)</f>
        <v>0.24340175953079179</v>
      </c>
      <c r="Q162" s="26">
        <f>MYRANKS_H[[#This Row],[R]]/24.6-VLOOKUP(MYRANKS_H[[#This Row],[POS]],ReplacementLevel_H[],COLUMN(ReplacementLevel_H[R]),FALSE)</f>
        <v>-0.78463414634146367</v>
      </c>
      <c r="R162" s="26">
        <f>MYRANKS_H[[#This Row],[HR]]/10.4-VLOOKUP(MYRANKS_H[[#This Row],[POS]],ReplacementLevel_H[],COLUMN(ReplacementLevel_H[HR]),FALSE)</f>
        <v>0.14999999999999991</v>
      </c>
      <c r="S162" s="26">
        <f>MYRANKS_H[[#This Row],[RBI]]/24.6-VLOOKUP(MYRANKS_H[[#This Row],[POS]],ReplacementLevel_H[],COLUMN(ReplacementLevel_H[RBI]),FALSE)</f>
        <v>-0.21073170731707336</v>
      </c>
      <c r="T162" s="26">
        <f>MYRANKS_H[[#This Row],[SB]]/9.4-VLOOKUP(MYRANKS_H[[#This Row],[POS]],ReplacementLevel_H[],COLUMN(ReplacementLevel_H[SB]),FALSE)</f>
        <v>-1.2336170212765958</v>
      </c>
      <c r="U162" s="26">
        <f>((MYRANKS_H[[#This Row],[H]]+1768)/(MYRANKS_H[[#This Row],[AB]]+6617)-0.267)/0.0024-VLOOKUP(MYRANKS_H[[#This Row],[POS]],ReplacementLevel_H[],COLUMN(ReplacementLevel_H[AVG]),FALSE)</f>
        <v>-0.32636677206093434</v>
      </c>
      <c r="V162" s="26">
        <f>MYRANKS_H[[#This Row],[RSGP]]+MYRANKS_H[[#This Row],[HRSGP]]+MYRANKS_H[[#This Row],[RBISGP]]+MYRANKS_H[[#This Row],[SBSGP]]+MYRANKS_H[[#This Row],[AVGSGP]]</f>
        <v>-2.4053496469960676</v>
      </c>
    </row>
    <row r="163" spans="1:22" ht="15" customHeight="1" x14ac:dyDescent="0.25">
      <c r="A163" s="7" t="s">
        <v>3215</v>
      </c>
      <c r="B163" s="8" t="str">
        <f>VLOOKUP(MYRANKS_H[[#This Row],[PLAYERID]],PLAYERIDMAP[],COLUMN(PLAYERIDMAP[LASTNAME]),FALSE)</f>
        <v>Hart</v>
      </c>
      <c r="C163" s="11" t="str">
        <f>VLOOKUP(MYRANKS_H[[#This Row],[PLAYERID]],PLAYERIDMAP[],COLUMN(PLAYERIDMAP[FIRSTNAME]),FALSE)</f>
        <v xml:space="preserve">Corey </v>
      </c>
      <c r="D163" s="11" t="str">
        <f>VLOOKUP(MYRANKS_H[[#This Row],[PLAYERID]],PLAYERIDMAP[],COLUMN(PLAYERIDMAP[TEAM]),FALSE)</f>
        <v>MIL</v>
      </c>
      <c r="E163" s="11" t="str">
        <f>VLOOKUP(MYRANKS_H[[#This Row],[PLAYERID]],PLAYERIDMAP[],COLUMN(PLAYERIDMAP[POS]),FALSE)</f>
        <v>OF</v>
      </c>
      <c r="F163" s="11">
        <f>VLOOKUP(MYRANKS_H[[#This Row],[PLAYERID]],PLAYERIDMAP[],COLUMN(PLAYERIDMAP[IDFANGRAPHS]),FALSE)</f>
        <v>1945</v>
      </c>
      <c r="G163" s="12">
        <f>IFERROR(VLOOKUP(MYRANKS_H[[#This Row],[IDFANGRAPHS]],STEAMER_H[],COLUMN(STEAMER_H[PA]),FALSE),0)</f>
        <v>508</v>
      </c>
      <c r="H163" s="12">
        <f>IFERROR(VLOOKUP(MYRANKS_H[[#This Row],[IDFANGRAPHS]],STEAMER_H[],COLUMN(STEAMER_H[AB]),FALSE),0)</f>
        <v>457</v>
      </c>
      <c r="I163" s="12">
        <f>IFERROR(VLOOKUP(MYRANKS_H[[#This Row],[IDFANGRAPHS]],STEAMER_H[],COLUMN(STEAMER_H[H]),FALSE),0)</f>
        <v>120</v>
      </c>
      <c r="J163" s="12">
        <f>IFERROR(VLOOKUP(MYRANKS_H[[#This Row],[IDFANGRAPHS]],STEAMER_H[],COLUMN(STEAMER_H[HR]),FALSE),0)</f>
        <v>20</v>
      </c>
      <c r="K163" s="12">
        <f>IFERROR(VLOOKUP(MYRANKS_H[[#This Row],[IDFANGRAPHS]],STEAMER_H[],COLUMN(STEAMER_H[R]),FALSE),0)</f>
        <v>64</v>
      </c>
      <c r="L163" s="12">
        <f>IFERROR(VLOOKUP(MYRANKS_H[[#This Row],[IDFANGRAPHS]],STEAMER_H[],COLUMN(STEAMER_H[RBI]),FALSE),0)</f>
        <v>65</v>
      </c>
      <c r="M163" s="12">
        <f>IFERROR(VLOOKUP(MYRANKS_H[[#This Row],[IDFANGRAPHS]],STEAMER_H[],COLUMN(STEAMER_H[BB]),FALSE),0)</f>
        <v>39</v>
      </c>
      <c r="N163" s="12">
        <f>IFERROR(VLOOKUP(MYRANKS_H[[#This Row],[IDFANGRAPHS]],STEAMER_H[],COLUMN(STEAMER_H[SO]),FALSE),0)</f>
        <v>113</v>
      </c>
      <c r="O163" s="12">
        <f>IFERROR(VLOOKUP(MYRANKS_H[[#This Row],[IDFANGRAPHS]],STEAMER_H[],COLUMN(STEAMER_H[SB]),FALSE),0)</f>
        <v>4</v>
      </c>
      <c r="P163" s="14">
        <f>IFERROR(MYRANKS_H[[#This Row],[H]]/MYRANKS_H[[#This Row],[AB]],0)</f>
        <v>0.26258205689277897</v>
      </c>
      <c r="Q163" s="26">
        <f>MYRANKS_H[[#This Row],[R]]/24.6-VLOOKUP(MYRANKS_H[[#This Row],[POS]],ReplacementLevel_H[],COLUMN(ReplacementLevel_H[R]),FALSE)</f>
        <v>0.23162601626016244</v>
      </c>
      <c r="R163" s="26">
        <f>MYRANKS_H[[#This Row],[HR]]/10.4-VLOOKUP(MYRANKS_H[[#This Row],[POS]],ReplacementLevel_H[],COLUMN(ReplacementLevel_H[HR]),FALSE)</f>
        <v>0.82307692307692282</v>
      </c>
      <c r="S163" s="26">
        <f>MYRANKS_H[[#This Row],[RBI]]/24.6-VLOOKUP(MYRANKS_H[[#This Row],[POS]],ReplacementLevel_H[],COLUMN(ReplacementLevel_H[RBI]),FALSE)</f>
        <v>0.60227642276422744</v>
      </c>
      <c r="T163" s="26">
        <f>MYRANKS_H[[#This Row],[SB]]/9.4-VLOOKUP(MYRANKS_H[[#This Row],[POS]],ReplacementLevel_H[],COLUMN(ReplacementLevel_H[SB]),FALSE)</f>
        <v>-0.91446808510638311</v>
      </c>
      <c r="U163" s="26">
        <f>((MYRANKS_H[[#This Row],[H]]+1768)/(MYRANKS_H[[#This Row],[AB]]+6617)-0.267)/0.0024-VLOOKUP(MYRANKS_H[[#This Row],[POS]],ReplacementLevel_H[],COLUMN(ReplacementLevel_H[AVG]),FALSE)</f>
        <v>3.5352935632826855E-2</v>
      </c>
      <c r="V163" s="26">
        <f>MYRANKS_H[[#This Row],[RSGP]]+MYRANKS_H[[#This Row],[HRSGP]]+MYRANKS_H[[#This Row],[RBISGP]]+MYRANKS_H[[#This Row],[SBSGP]]+MYRANKS_H[[#This Row],[AVGSGP]]</f>
        <v>0.7778642126277564</v>
      </c>
    </row>
    <row r="164" spans="1:22" ht="15" customHeight="1" x14ac:dyDescent="0.25">
      <c r="A164" s="8" t="s">
        <v>5009</v>
      </c>
      <c r="B164" s="15" t="str">
        <f>VLOOKUP(MYRANKS_H[[#This Row],[PLAYERID]],PLAYERIDMAP[],COLUMN(PLAYERIDMAP[LASTNAME]),FALSE)</f>
        <v>Segura</v>
      </c>
      <c r="C164" s="12" t="str">
        <f>VLOOKUP(MYRANKS_H[[#This Row],[PLAYERID]],PLAYERIDMAP[],COLUMN(PLAYERIDMAP[FIRSTNAME]),FALSE)</f>
        <v xml:space="preserve">Jean </v>
      </c>
      <c r="D164" s="12" t="str">
        <f>VLOOKUP(MYRANKS_H[[#This Row],[PLAYERID]],PLAYERIDMAP[],COLUMN(PLAYERIDMAP[TEAM]),FALSE)</f>
        <v>MIL</v>
      </c>
      <c r="E164" s="12" t="str">
        <f>VLOOKUP(MYRANKS_H[[#This Row],[PLAYERID]],PLAYERIDMAP[],COLUMN(PLAYERIDMAP[POS]),FALSE)</f>
        <v>SS</v>
      </c>
      <c r="F164" s="12">
        <f>VLOOKUP(MYRANKS_H[[#This Row],[PLAYERID]],PLAYERIDMAP[],COLUMN(PLAYERIDMAP[IDFANGRAPHS]),FALSE)</f>
        <v>5933</v>
      </c>
      <c r="G164" s="12">
        <f>IFERROR(VLOOKUP(MYRANKS_H[[#This Row],[IDFANGRAPHS]],STEAMER_H[],COLUMN(STEAMER_H[PA]),FALSE),0)</f>
        <v>520</v>
      </c>
      <c r="H164" s="12">
        <f>IFERROR(VLOOKUP(MYRANKS_H[[#This Row],[IDFANGRAPHS]],STEAMER_H[],COLUMN(STEAMER_H[AB]),FALSE),0)</f>
        <v>482</v>
      </c>
      <c r="I164" s="12">
        <f>IFERROR(VLOOKUP(MYRANKS_H[[#This Row],[IDFANGRAPHS]],STEAMER_H[],COLUMN(STEAMER_H[H]),FALSE),0)</f>
        <v>133</v>
      </c>
      <c r="J164" s="12">
        <f>IFERROR(VLOOKUP(MYRANKS_H[[#This Row],[IDFANGRAPHS]],STEAMER_H[],COLUMN(STEAMER_H[HR]),FALSE),0)</f>
        <v>9</v>
      </c>
      <c r="K164" s="12">
        <f>IFERROR(VLOOKUP(MYRANKS_H[[#This Row],[IDFANGRAPHS]],STEAMER_H[],COLUMN(STEAMER_H[R]),FALSE),0)</f>
        <v>60</v>
      </c>
      <c r="L164" s="12">
        <f>IFERROR(VLOOKUP(MYRANKS_H[[#This Row],[IDFANGRAPHS]],STEAMER_H[],COLUMN(STEAMER_H[RBI]),FALSE),0)</f>
        <v>48</v>
      </c>
      <c r="M164" s="12">
        <f>IFERROR(VLOOKUP(MYRANKS_H[[#This Row],[IDFANGRAPHS]],STEAMER_H[],COLUMN(STEAMER_H[BB]),FALSE),0)</f>
        <v>26</v>
      </c>
      <c r="N164" s="12">
        <f>IFERROR(VLOOKUP(MYRANKS_H[[#This Row],[IDFANGRAPHS]],STEAMER_H[],COLUMN(STEAMER_H[SO]),FALSE),0)</f>
        <v>67</v>
      </c>
      <c r="O164" s="12">
        <f>IFERROR(VLOOKUP(MYRANKS_H[[#This Row],[IDFANGRAPHS]],STEAMER_H[],COLUMN(STEAMER_H[SB]),FALSE),0)</f>
        <v>29</v>
      </c>
      <c r="P164" s="14">
        <f>IFERROR(MYRANKS_H[[#This Row],[H]]/MYRANKS_H[[#This Row],[AB]],0)</f>
        <v>0.27593360995850624</v>
      </c>
      <c r="Q164" s="26">
        <f>MYRANKS_H[[#This Row],[R]]/24.6-VLOOKUP(MYRANKS_H[[#This Row],[POS]],ReplacementLevel_H[],COLUMN(ReplacementLevel_H[R]),FALSE)</f>
        <v>0.35902439024390231</v>
      </c>
      <c r="R164" s="26">
        <f>MYRANKS_H[[#This Row],[HR]]/10.4-VLOOKUP(MYRANKS_H[[#This Row],[POS]],ReplacementLevel_H[],COLUMN(ReplacementLevel_H[HR]),FALSE)</f>
        <v>-3.4615384615384714E-2</v>
      </c>
      <c r="S164" s="26">
        <f>MYRANKS_H[[#This Row],[RBI]]/24.6-VLOOKUP(MYRANKS_H[[#This Row],[POS]],ReplacementLevel_H[],COLUMN(ReplacementLevel_H[RBI]),FALSE)</f>
        <v>1.1219512195121961E-2</v>
      </c>
      <c r="T164" s="26">
        <f>MYRANKS_H[[#This Row],[SB]]/9.4-VLOOKUP(MYRANKS_H[[#This Row],[POS]],ReplacementLevel_H[],COLUMN(ReplacementLevel_H[SB]),FALSE)</f>
        <v>1.6151063829787231</v>
      </c>
      <c r="U164" s="26">
        <f>((MYRANKS_H[[#This Row],[H]]+1768)/(MYRANKS_H[[#This Row],[AB]]+6617)-0.267)/0.0024-VLOOKUP(MYRANKS_H[[#This Row],[POS]],ReplacementLevel_H[],COLUMN(ReplacementLevel_H[AVG]),FALSE)</f>
        <v>0.45674789876507854</v>
      </c>
      <c r="V164" s="26">
        <f>MYRANKS_H[[#This Row],[RSGP]]+MYRANKS_H[[#This Row],[HRSGP]]+MYRANKS_H[[#This Row],[RBISGP]]+MYRANKS_H[[#This Row],[SBSGP]]+MYRANKS_H[[#This Row],[AVGSGP]]</f>
        <v>2.407482799567441</v>
      </c>
    </row>
    <row r="165" spans="1:22" x14ac:dyDescent="0.25">
      <c r="A165" s="7" t="s">
        <v>2774</v>
      </c>
      <c r="B165" s="8" t="str">
        <f>VLOOKUP(MYRANKS_H[[#This Row],[PLAYERID]],PLAYERIDMAP[],COLUMN(PLAYERIDMAP[LASTNAME]),FALSE)</f>
        <v>Ethier</v>
      </c>
      <c r="C165" s="11" t="str">
        <f>VLOOKUP(MYRANKS_H[[#This Row],[PLAYERID]],PLAYERIDMAP[],COLUMN(PLAYERIDMAP[FIRSTNAME]),FALSE)</f>
        <v xml:space="preserve">Andre </v>
      </c>
      <c r="D165" s="11" t="str">
        <f>VLOOKUP(MYRANKS_H[[#This Row],[PLAYERID]],PLAYERIDMAP[],COLUMN(PLAYERIDMAP[TEAM]),FALSE)</f>
        <v>LAD</v>
      </c>
      <c r="E165" s="11" t="str">
        <f>VLOOKUP(MYRANKS_H[[#This Row],[PLAYERID]],PLAYERIDMAP[],COLUMN(PLAYERIDMAP[POS]),FALSE)</f>
        <v>OF</v>
      </c>
      <c r="F165" s="11">
        <f>VLOOKUP(MYRANKS_H[[#This Row],[PLAYERID]],PLAYERIDMAP[],COLUMN(PLAYERIDMAP[IDFANGRAPHS]),FALSE)</f>
        <v>6265</v>
      </c>
      <c r="G165" s="12">
        <f>IFERROR(VLOOKUP(MYRANKS_H[[#This Row],[IDFANGRAPHS]],STEAMER_H[],COLUMN(STEAMER_H[PA]),FALSE),0)</f>
        <v>435</v>
      </c>
      <c r="H165" s="12">
        <f>IFERROR(VLOOKUP(MYRANKS_H[[#This Row],[IDFANGRAPHS]],STEAMER_H[],COLUMN(STEAMER_H[AB]),FALSE),0)</f>
        <v>384</v>
      </c>
      <c r="I165" s="12">
        <f>IFERROR(VLOOKUP(MYRANKS_H[[#This Row],[IDFANGRAPHS]],STEAMER_H[],COLUMN(STEAMER_H[H]),FALSE),0)</f>
        <v>103</v>
      </c>
      <c r="J165" s="12">
        <f>IFERROR(VLOOKUP(MYRANKS_H[[#This Row],[IDFANGRAPHS]],STEAMER_H[],COLUMN(STEAMER_H[HR]),FALSE),0)</f>
        <v>12</v>
      </c>
      <c r="K165" s="12">
        <f>IFERROR(VLOOKUP(MYRANKS_H[[#This Row],[IDFANGRAPHS]],STEAMER_H[],COLUMN(STEAMER_H[R]),FALSE),0)</f>
        <v>49</v>
      </c>
      <c r="L165" s="12">
        <f>IFERROR(VLOOKUP(MYRANKS_H[[#This Row],[IDFANGRAPHS]],STEAMER_H[],COLUMN(STEAMER_H[RBI]),FALSE),0)</f>
        <v>51</v>
      </c>
      <c r="M165" s="12">
        <f>IFERROR(VLOOKUP(MYRANKS_H[[#This Row],[IDFANGRAPHS]],STEAMER_H[],COLUMN(STEAMER_H[BB]),FALSE),0)</f>
        <v>43</v>
      </c>
      <c r="N165" s="12">
        <f>IFERROR(VLOOKUP(MYRANKS_H[[#This Row],[IDFANGRAPHS]],STEAMER_H[],COLUMN(STEAMER_H[SO]),FALSE),0)</f>
        <v>83</v>
      </c>
      <c r="O165" s="12">
        <f>IFERROR(VLOOKUP(MYRANKS_H[[#This Row],[IDFANGRAPHS]],STEAMER_H[],COLUMN(STEAMER_H[SB]),FALSE),0)</f>
        <v>3</v>
      </c>
      <c r="P165" s="14">
        <f>IFERROR(MYRANKS_H[[#This Row],[H]]/MYRANKS_H[[#This Row],[AB]],0)</f>
        <v>0.26822916666666669</v>
      </c>
      <c r="Q165" s="26">
        <f>MYRANKS_H[[#This Row],[R]]/24.6-VLOOKUP(MYRANKS_H[[#This Row],[POS]],ReplacementLevel_H[],COLUMN(ReplacementLevel_H[R]),FALSE)</f>
        <v>-0.37813008130081327</v>
      </c>
      <c r="R165" s="26">
        <f>MYRANKS_H[[#This Row],[HR]]/10.4-VLOOKUP(MYRANKS_H[[#This Row],[POS]],ReplacementLevel_H[],COLUMN(ReplacementLevel_H[HR]),FALSE)</f>
        <v>5.3846153846153655E-2</v>
      </c>
      <c r="S165" s="26">
        <f>MYRANKS_H[[#This Row],[RBI]]/24.6-VLOOKUP(MYRANKS_H[[#This Row],[POS]],ReplacementLevel_H[],COLUMN(ReplacementLevel_H[RBI]),FALSE)</f>
        <v>3.3170731707317103E-2</v>
      </c>
      <c r="T165" s="26">
        <f>MYRANKS_H[[#This Row],[SB]]/9.4-VLOOKUP(MYRANKS_H[[#This Row],[POS]],ReplacementLevel_H[],COLUMN(ReplacementLevel_H[SB]),FALSE)</f>
        <v>-1.0208510638297874</v>
      </c>
      <c r="U165" s="26">
        <f>((MYRANKS_H[[#This Row],[H]]+1768)/(MYRANKS_H[[#This Row],[AB]]+6617)-0.267)/0.0024-VLOOKUP(MYRANKS_H[[#This Row],[POS]],ReplacementLevel_H[],COLUMN(ReplacementLevel_H[AVG]),FALSE)</f>
        <v>0.18314002761510623</v>
      </c>
      <c r="V165" s="26">
        <f>MYRANKS_H[[#This Row],[RSGP]]+MYRANKS_H[[#This Row],[HRSGP]]+MYRANKS_H[[#This Row],[RBISGP]]+MYRANKS_H[[#This Row],[SBSGP]]+MYRANKS_H[[#This Row],[AVGSGP]]</f>
        <v>-1.1288242319620236</v>
      </c>
    </row>
    <row r="166" spans="1:22" x14ac:dyDescent="0.25">
      <c r="A166" s="7" t="s">
        <v>3117</v>
      </c>
      <c r="B166" s="8" t="str">
        <f>VLOOKUP(MYRANKS_H[[#This Row],[PLAYERID]],PLAYERIDMAP[],COLUMN(PLAYERIDMAP[LASTNAME]),FALSE)</f>
        <v>Guyer</v>
      </c>
      <c r="C166" s="11" t="str">
        <f>VLOOKUP(MYRANKS_H[[#This Row],[PLAYERID]],PLAYERIDMAP[],COLUMN(PLAYERIDMAP[FIRSTNAME]),FALSE)</f>
        <v xml:space="preserve">Brandon </v>
      </c>
      <c r="D166" s="11" t="str">
        <f>VLOOKUP(MYRANKS_H[[#This Row],[PLAYERID]],PLAYERIDMAP[],COLUMN(PLAYERIDMAP[TEAM]),FALSE)</f>
        <v>TB</v>
      </c>
      <c r="E166" s="11" t="str">
        <f>VLOOKUP(MYRANKS_H[[#This Row],[PLAYERID]],PLAYERIDMAP[],COLUMN(PLAYERIDMAP[POS]),FALSE)</f>
        <v>OF</v>
      </c>
      <c r="F166" s="11">
        <f>VLOOKUP(MYRANKS_H[[#This Row],[PLAYERID]],PLAYERIDMAP[],COLUMN(PLAYERIDMAP[IDFANGRAPHS]),FALSE)</f>
        <v>2636</v>
      </c>
      <c r="G166" s="12">
        <f>IFERROR(VLOOKUP(MYRANKS_H[[#This Row],[IDFANGRAPHS]],STEAMER_H[],COLUMN(STEAMER_H[PA]),FALSE),0)</f>
        <v>170</v>
      </c>
      <c r="H166" s="12">
        <f>IFERROR(VLOOKUP(MYRANKS_H[[#This Row],[IDFANGRAPHS]],STEAMER_H[],COLUMN(STEAMER_H[AB]),FALSE),0)</f>
        <v>155</v>
      </c>
      <c r="I166" s="12">
        <f>IFERROR(VLOOKUP(MYRANKS_H[[#This Row],[IDFANGRAPHS]],STEAMER_H[],COLUMN(STEAMER_H[H]),FALSE),0)</f>
        <v>38</v>
      </c>
      <c r="J166" s="12">
        <f>IFERROR(VLOOKUP(MYRANKS_H[[#This Row],[IDFANGRAPHS]],STEAMER_H[],COLUMN(STEAMER_H[HR]),FALSE),0)</f>
        <v>3</v>
      </c>
      <c r="K166" s="12">
        <f>IFERROR(VLOOKUP(MYRANKS_H[[#This Row],[IDFANGRAPHS]],STEAMER_H[],COLUMN(STEAMER_H[R]),FALSE),0)</f>
        <v>18</v>
      </c>
      <c r="L166" s="12">
        <f>IFERROR(VLOOKUP(MYRANKS_H[[#This Row],[IDFANGRAPHS]],STEAMER_H[],COLUMN(STEAMER_H[RBI]),FALSE),0)</f>
        <v>17</v>
      </c>
      <c r="M166" s="12">
        <f>IFERROR(VLOOKUP(MYRANKS_H[[#This Row],[IDFANGRAPHS]],STEAMER_H[],COLUMN(STEAMER_H[BB]),FALSE),0)</f>
        <v>10</v>
      </c>
      <c r="N166" s="12">
        <f>IFERROR(VLOOKUP(MYRANKS_H[[#This Row],[IDFANGRAPHS]],STEAMER_H[],COLUMN(STEAMER_H[SO]),FALSE),0)</f>
        <v>31</v>
      </c>
      <c r="O166" s="12">
        <f>IFERROR(VLOOKUP(MYRANKS_H[[#This Row],[IDFANGRAPHS]],STEAMER_H[],COLUMN(STEAMER_H[SB]),FALSE),0)</f>
        <v>5</v>
      </c>
      <c r="P166" s="14">
        <f>IFERROR(MYRANKS_H[[#This Row],[H]]/MYRANKS_H[[#This Row],[AB]],0)</f>
        <v>0.24516129032258063</v>
      </c>
      <c r="Q166" s="26">
        <f>MYRANKS_H[[#This Row],[R]]/24.6-VLOOKUP(MYRANKS_H[[#This Row],[POS]],ReplacementLevel_H[],COLUMN(ReplacementLevel_H[R]),FALSE)</f>
        <v>-1.6382926829268294</v>
      </c>
      <c r="R166" s="26">
        <f>MYRANKS_H[[#This Row],[HR]]/10.4-VLOOKUP(MYRANKS_H[[#This Row],[POS]],ReplacementLevel_H[],COLUMN(ReplacementLevel_H[HR]),FALSE)</f>
        <v>-0.81153846153846165</v>
      </c>
      <c r="S166" s="26">
        <f>MYRANKS_H[[#This Row],[RBI]]/24.6-VLOOKUP(MYRANKS_H[[#This Row],[POS]],ReplacementLevel_H[],COLUMN(ReplacementLevel_H[RBI]),FALSE)</f>
        <v>-1.3489430894308945</v>
      </c>
      <c r="T166" s="26">
        <f>MYRANKS_H[[#This Row],[SB]]/9.4-VLOOKUP(MYRANKS_H[[#This Row],[POS]],ReplacementLevel_H[],COLUMN(ReplacementLevel_H[SB]),FALSE)</f>
        <v>-0.80808510638297881</v>
      </c>
      <c r="U166" s="26">
        <f>((MYRANKS_H[[#This Row],[H]]+1768)/(MYRANKS_H[[#This Row],[AB]]+6617)-0.267)/0.0024-VLOOKUP(MYRANKS_H[[#This Row],[POS]],ReplacementLevel_H[],COLUMN(ReplacementLevel_H[AVG]),FALSE)</f>
        <v>-5.0685174246913947E-2</v>
      </c>
      <c r="V166" s="26">
        <f>MYRANKS_H[[#This Row],[RSGP]]+MYRANKS_H[[#This Row],[HRSGP]]+MYRANKS_H[[#This Row],[RBISGP]]+MYRANKS_H[[#This Row],[SBSGP]]+MYRANKS_H[[#This Row],[AVGSGP]]</f>
        <v>-4.6575445145260783</v>
      </c>
    </row>
    <row r="167" spans="1:22" ht="15" customHeight="1" x14ac:dyDescent="0.25">
      <c r="A167" s="8" t="s">
        <v>4465</v>
      </c>
      <c r="B167" s="15" t="str">
        <f>VLOOKUP(MYRANKS_H[[#This Row],[PLAYERID]],PLAYERIDMAP[],COLUMN(PLAYERIDMAP[LASTNAME]),FALSE)</f>
        <v>Pena</v>
      </c>
      <c r="C167" s="12" t="str">
        <f>VLOOKUP(MYRANKS_H[[#This Row],[PLAYERID]],PLAYERIDMAP[],COLUMN(PLAYERIDMAP[FIRSTNAME]),FALSE)</f>
        <v xml:space="preserve">Carlos </v>
      </c>
      <c r="D167" s="12" t="str">
        <f>VLOOKUP(MYRANKS_H[[#This Row],[PLAYERID]],PLAYERIDMAP[],COLUMN(PLAYERIDMAP[TEAM]),FALSE)</f>
        <v>HOU</v>
      </c>
      <c r="E167" s="12" t="str">
        <f>VLOOKUP(MYRANKS_H[[#This Row],[PLAYERID]],PLAYERIDMAP[],COLUMN(PLAYERIDMAP[POS]),FALSE)</f>
        <v>1B</v>
      </c>
      <c r="F167" s="12">
        <f>VLOOKUP(MYRANKS_H[[#This Row],[PLAYERID]],PLAYERIDMAP[],COLUMN(PLAYERIDMAP[IDFANGRAPHS]),FALSE)</f>
        <v>934</v>
      </c>
      <c r="G167" s="12">
        <f>IFERROR(VLOOKUP(MYRANKS_H[[#This Row],[IDFANGRAPHS]],STEAMER_H[],COLUMN(STEAMER_H[PA]),FALSE),0)</f>
        <v>0</v>
      </c>
      <c r="H167" s="12">
        <f>IFERROR(VLOOKUP(MYRANKS_H[[#This Row],[IDFANGRAPHS]],STEAMER_H[],COLUMN(STEAMER_H[AB]),FALSE),0)</f>
        <v>0</v>
      </c>
      <c r="I167" s="12">
        <f>IFERROR(VLOOKUP(MYRANKS_H[[#This Row],[IDFANGRAPHS]],STEAMER_H[],COLUMN(STEAMER_H[H]),FALSE),0)</f>
        <v>0</v>
      </c>
      <c r="J167" s="12">
        <f>IFERROR(VLOOKUP(MYRANKS_H[[#This Row],[IDFANGRAPHS]],STEAMER_H[],COLUMN(STEAMER_H[HR]),FALSE),0)</f>
        <v>0</v>
      </c>
      <c r="K167" s="12">
        <f>IFERROR(VLOOKUP(MYRANKS_H[[#This Row],[IDFANGRAPHS]],STEAMER_H[],COLUMN(STEAMER_H[R]),FALSE),0)</f>
        <v>0</v>
      </c>
      <c r="L167" s="12">
        <f>IFERROR(VLOOKUP(MYRANKS_H[[#This Row],[IDFANGRAPHS]],STEAMER_H[],COLUMN(STEAMER_H[RBI]),FALSE),0)</f>
        <v>0</v>
      </c>
      <c r="M167" s="12">
        <f>IFERROR(VLOOKUP(MYRANKS_H[[#This Row],[IDFANGRAPHS]],STEAMER_H[],COLUMN(STEAMER_H[BB]),FALSE),0)</f>
        <v>0</v>
      </c>
      <c r="N167" s="12">
        <f>IFERROR(VLOOKUP(MYRANKS_H[[#This Row],[IDFANGRAPHS]],STEAMER_H[],COLUMN(STEAMER_H[SO]),FALSE),0)</f>
        <v>0</v>
      </c>
      <c r="O167" s="12">
        <f>IFERROR(VLOOKUP(MYRANKS_H[[#This Row],[IDFANGRAPHS]],STEAMER_H[],COLUMN(STEAMER_H[SB]),FALSE),0)</f>
        <v>0</v>
      </c>
      <c r="P167" s="14">
        <f>IFERROR(MYRANKS_H[[#This Row],[H]]/MYRANKS_H[[#This Row],[AB]],0)</f>
        <v>0</v>
      </c>
      <c r="Q167" s="26">
        <f>MYRANKS_H[[#This Row],[R]]/24.6-VLOOKUP(MYRANKS_H[[#This Row],[POS]],ReplacementLevel_H[],COLUMN(ReplacementLevel_H[R]),FALSE)</f>
        <v>-2.37</v>
      </c>
      <c r="R167" s="26">
        <f>MYRANKS_H[[#This Row],[HR]]/10.4-VLOOKUP(MYRANKS_H[[#This Row],[POS]],ReplacementLevel_H[],COLUMN(ReplacementLevel_H[HR]),FALSE)</f>
        <v>-1.54</v>
      </c>
      <c r="S167" s="26">
        <f>MYRANKS_H[[#This Row],[RBI]]/24.6-VLOOKUP(MYRANKS_H[[#This Row],[POS]],ReplacementLevel_H[],COLUMN(ReplacementLevel_H[RBI]),FALSE)</f>
        <v>-2.46</v>
      </c>
      <c r="T167" s="26">
        <f>MYRANKS_H[[#This Row],[SB]]/9.4-VLOOKUP(MYRANKS_H[[#This Row],[POS]],ReplacementLevel_H[],COLUMN(ReplacementLevel_H[SB]),FALSE)</f>
        <v>-0.26</v>
      </c>
      <c r="U167" s="26">
        <f>((MYRANKS_H[[#This Row],[H]]+1768)/(MYRANKS_H[[#This Row],[AB]]+6617)-0.267)/0.0024-VLOOKUP(MYRANKS_H[[#This Row],[POS]],ReplacementLevel_H[],COLUMN(ReplacementLevel_H[AVG]),FALSE)</f>
        <v>0.31940406024885271</v>
      </c>
      <c r="V167" s="26">
        <f>MYRANKS_H[[#This Row],[RSGP]]+MYRANKS_H[[#This Row],[HRSGP]]+MYRANKS_H[[#This Row],[RBISGP]]+MYRANKS_H[[#This Row],[SBSGP]]+MYRANKS_H[[#This Row],[AVGSGP]]</f>
        <v>-6.3105959397511473</v>
      </c>
    </row>
    <row r="168" spans="1:22" ht="15" customHeight="1" x14ac:dyDescent="0.25">
      <c r="A168" s="7" t="s">
        <v>4171</v>
      </c>
      <c r="B168" s="8" t="str">
        <f>VLOOKUP(MYRANKS_H[[#This Row],[PLAYERID]],PLAYERIDMAP[],COLUMN(PLAYERIDMAP[LASTNAME]),FALSE)</f>
        <v>Morneau</v>
      </c>
      <c r="C168" s="11" t="str">
        <f>VLOOKUP(MYRANKS_H[[#This Row],[PLAYERID]],PLAYERIDMAP[],COLUMN(PLAYERIDMAP[FIRSTNAME]),FALSE)</f>
        <v xml:space="preserve">Justin </v>
      </c>
      <c r="D168" s="11" t="str">
        <f>VLOOKUP(MYRANKS_H[[#This Row],[PLAYERID]],PLAYERIDMAP[],COLUMN(PLAYERIDMAP[TEAM]),FALSE)</f>
        <v>MIN</v>
      </c>
      <c r="E168" s="11" t="str">
        <f>VLOOKUP(MYRANKS_H[[#This Row],[PLAYERID]],PLAYERIDMAP[],COLUMN(PLAYERIDMAP[POS]),FALSE)</f>
        <v>1B</v>
      </c>
      <c r="F168" s="11">
        <f>VLOOKUP(MYRANKS_H[[#This Row],[PLAYERID]],PLAYERIDMAP[],COLUMN(PLAYERIDMAP[IDFANGRAPHS]),FALSE)</f>
        <v>1737</v>
      </c>
      <c r="G168" s="12">
        <f>IFERROR(VLOOKUP(MYRANKS_H[[#This Row],[IDFANGRAPHS]],STEAMER_H[],COLUMN(STEAMER_H[PA]),FALSE),0)</f>
        <v>462</v>
      </c>
      <c r="H168" s="12">
        <f>IFERROR(VLOOKUP(MYRANKS_H[[#This Row],[IDFANGRAPHS]],STEAMER_H[],COLUMN(STEAMER_H[AB]),FALSE),0)</f>
        <v>415</v>
      </c>
      <c r="I168" s="12">
        <f>IFERROR(VLOOKUP(MYRANKS_H[[#This Row],[IDFANGRAPHS]],STEAMER_H[],COLUMN(STEAMER_H[H]),FALSE),0)</f>
        <v>119</v>
      </c>
      <c r="J168" s="12">
        <f>IFERROR(VLOOKUP(MYRANKS_H[[#This Row],[IDFANGRAPHS]],STEAMER_H[],COLUMN(STEAMER_H[HR]),FALSE),0)</f>
        <v>19</v>
      </c>
      <c r="K168" s="12">
        <f>IFERROR(VLOOKUP(MYRANKS_H[[#This Row],[IDFANGRAPHS]],STEAMER_H[],COLUMN(STEAMER_H[R]),FALSE),0)</f>
        <v>60</v>
      </c>
      <c r="L168" s="12">
        <f>IFERROR(VLOOKUP(MYRANKS_H[[#This Row],[IDFANGRAPHS]],STEAMER_H[],COLUMN(STEAMER_H[RBI]),FALSE),0)</f>
        <v>68</v>
      </c>
      <c r="M168" s="12">
        <f>IFERROR(VLOOKUP(MYRANKS_H[[#This Row],[IDFANGRAPHS]],STEAMER_H[],COLUMN(STEAMER_H[BB]),FALSE),0)</f>
        <v>39</v>
      </c>
      <c r="N168" s="12">
        <f>IFERROR(VLOOKUP(MYRANKS_H[[#This Row],[IDFANGRAPHS]],STEAMER_H[],COLUMN(STEAMER_H[SO]),FALSE),0)</f>
        <v>77</v>
      </c>
      <c r="O168" s="12">
        <f>IFERROR(VLOOKUP(MYRANKS_H[[#This Row],[IDFANGRAPHS]],STEAMER_H[],COLUMN(STEAMER_H[SB]),FALSE),0)</f>
        <v>1</v>
      </c>
      <c r="P168" s="14">
        <f>IFERROR(MYRANKS_H[[#This Row],[H]]/MYRANKS_H[[#This Row],[AB]],0)</f>
        <v>0.28674698795180725</v>
      </c>
      <c r="Q168" s="26">
        <f>MYRANKS_H[[#This Row],[R]]/24.6-VLOOKUP(MYRANKS_H[[#This Row],[POS]],ReplacementLevel_H[],COLUMN(ReplacementLevel_H[R]),FALSE)</f>
        <v>6.9024390243902278E-2</v>
      </c>
      <c r="R168" s="26">
        <f>MYRANKS_H[[#This Row],[HR]]/10.4-VLOOKUP(MYRANKS_H[[#This Row],[POS]],ReplacementLevel_H[],COLUMN(ReplacementLevel_H[HR]),FALSE)</f>
        <v>0.28692307692307684</v>
      </c>
      <c r="S168" s="26">
        <f>MYRANKS_H[[#This Row],[RBI]]/24.6-VLOOKUP(MYRANKS_H[[#This Row],[POS]],ReplacementLevel_H[],COLUMN(ReplacementLevel_H[RBI]),FALSE)</f>
        <v>0.30422764227642274</v>
      </c>
      <c r="T168" s="26">
        <f>MYRANKS_H[[#This Row],[SB]]/9.4-VLOOKUP(MYRANKS_H[[#This Row],[POS]],ReplacementLevel_H[],COLUMN(ReplacementLevel_H[SB]),FALSE)</f>
        <v>-0.15361702127659577</v>
      </c>
      <c r="U168" s="26">
        <f>((MYRANKS_H[[#This Row],[H]]+1768)/(MYRANKS_H[[#This Row],[AB]]+6617)-0.267)/0.0024-VLOOKUP(MYRANKS_H[[#This Row],[POS]],ReplacementLevel_H[],COLUMN(ReplacementLevel_H[AVG]),FALSE)</f>
        <v>0.8002957906712207</v>
      </c>
      <c r="V168" s="26">
        <f>MYRANKS_H[[#This Row],[RSGP]]+MYRANKS_H[[#This Row],[HRSGP]]+MYRANKS_H[[#This Row],[RBISGP]]+MYRANKS_H[[#This Row],[SBSGP]]+MYRANKS_H[[#This Row],[AVGSGP]]</f>
        <v>1.3068538788380268</v>
      </c>
    </row>
    <row r="169" spans="1:22" ht="15" customHeight="1" x14ac:dyDescent="0.25">
      <c r="A169" s="7" t="s">
        <v>3652</v>
      </c>
      <c r="B169" s="8" t="str">
        <f>VLOOKUP(MYRANKS_H[[#This Row],[PLAYERID]],PLAYERIDMAP[],COLUMN(PLAYERIDMAP[LASTNAME]),FALSE)</f>
        <v>Kubel</v>
      </c>
      <c r="C169" s="11" t="str">
        <f>VLOOKUP(MYRANKS_H[[#This Row],[PLAYERID]],PLAYERIDMAP[],COLUMN(PLAYERIDMAP[FIRSTNAME]),FALSE)</f>
        <v xml:space="preserve">Jason </v>
      </c>
      <c r="D169" s="11" t="str">
        <f>VLOOKUP(MYRANKS_H[[#This Row],[PLAYERID]],PLAYERIDMAP[],COLUMN(PLAYERIDMAP[TEAM]),FALSE)</f>
        <v>ARI</v>
      </c>
      <c r="E169" s="11" t="str">
        <f>VLOOKUP(MYRANKS_H[[#This Row],[PLAYERID]],PLAYERIDMAP[],COLUMN(PLAYERIDMAP[POS]),FALSE)</f>
        <v>OF</v>
      </c>
      <c r="F169" s="11">
        <f>VLOOKUP(MYRANKS_H[[#This Row],[PLAYERID]],PLAYERIDMAP[],COLUMN(PLAYERIDMAP[IDFANGRAPHS]),FALSE)</f>
        <v>2161</v>
      </c>
      <c r="G169" s="12">
        <f>IFERROR(VLOOKUP(MYRANKS_H[[#This Row],[IDFANGRAPHS]],STEAMER_H[],COLUMN(STEAMER_H[PA]),FALSE),0)</f>
        <v>390</v>
      </c>
      <c r="H169" s="12">
        <f>IFERROR(VLOOKUP(MYRANKS_H[[#This Row],[IDFANGRAPHS]],STEAMER_H[],COLUMN(STEAMER_H[AB]),FALSE),0)</f>
        <v>346</v>
      </c>
      <c r="I169" s="12">
        <f>IFERROR(VLOOKUP(MYRANKS_H[[#This Row],[IDFANGRAPHS]],STEAMER_H[],COLUMN(STEAMER_H[H]),FALSE),0)</f>
        <v>83</v>
      </c>
      <c r="J169" s="12">
        <f>IFERROR(VLOOKUP(MYRANKS_H[[#This Row],[IDFANGRAPHS]],STEAMER_H[],COLUMN(STEAMER_H[HR]),FALSE),0)</f>
        <v>11</v>
      </c>
      <c r="K169" s="12">
        <f>IFERROR(VLOOKUP(MYRANKS_H[[#This Row],[IDFANGRAPHS]],STEAMER_H[],COLUMN(STEAMER_H[R]),FALSE),0)</f>
        <v>42</v>
      </c>
      <c r="L169" s="12">
        <f>IFERROR(VLOOKUP(MYRANKS_H[[#This Row],[IDFANGRAPHS]],STEAMER_H[],COLUMN(STEAMER_H[RBI]),FALSE),0)</f>
        <v>43</v>
      </c>
      <c r="M169" s="12">
        <f>IFERROR(VLOOKUP(MYRANKS_H[[#This Row],[IDFANGRAPHS]],STEAMER_H[],COLUMN(STEAMER_H[BB]),FALSE),0)</f>
        <v>37</v>
      </c>
      <c r="N169" s="12">
        <f>IFERROR(VLOOKUP(MYRANKS_H[[#This Row],[IDFANGRAPHS]],STEAMER_H[],COLUMN(STEAMER_H[SO]),FALSE),0)</f>
        <v>106</v>
      </c>
      <c r="O169" s="12">
        <f>IFERROR(VLOOKUP(MYRANKS_H[[#This Row],[IDFANGRAPHS]],STEAMER_H[],COLUMN(STEAMER_H[SB]),FALSE),0)</f>
        <v>2</v>
      </c>
      <c r="P169" s="14">
        <f>IFERROR(MYRANKS_H[[#This Row],[H]]/MYRANKS_H[[#This Row],[AB]],0)</f>
        <v>0.23988439306358381</v>
      </c>
      <c r="Q169" s="26">
        <f>MYRANKS_H[[#This Row],[R]]/24.6-VLOOKUP(MYRANKS_H[[#This Row],[POS]],ReplacementLevel_H[],COLUMN(ReplacementLevel_H[R]),FALSE)</f>
        <v>-0.66268292682926844</v>
      </c>
      <c r="R169" s="26">
        <f>MYRANKS_H[[#This Row],[HR]]/10.4-VLOOKUP(MYRANKS_H[[#This Row],[POS]],ReplacementLevel_H[],COLUMN(ReplacementLevel_H[HR]),FALSE)</f>
        <v>-4.2307692307692379E-2</v>
      </c>
      <c r="S169" s="26">
        <f>MYRANKS_H[[#This Row],[RBI]]/24.6-VLOOKUP(MYRANKS_H[[#This Row],[POS]],ReplacementLevel_H[],COLUMN(ReplacementLevel_H[RBI]),FALSE)</f>
        <v>-0.29203252032520344</v>
      </c>
      <c r="T169" s="26">
        <f>MYRANKS_H[[#This Row],[SB]]/9.4-VLOOKUP(MYRANKS_H[[#This Row],[POS]],ReplacementLevel_H[],COLUMN(ReplacementLevel_H[SB]),FALSE)</f>
        <v>-1.1272340425531915</v>
      </c>
      <c r="U169" s="26">
        <f>((MYRANKS_H[[#This Row],[H]]+1768)/(MYRANKS_H[[#This Row],[AB]]+6617)-0.267)/0.0024-VLOOKUP(MYRANKS_H[[#This Row],[POS]],ReplacementLevel_H[],COLUMN(ReplacementLevel_H[AVG]),FALSE)</f>
        <v>-0.40596151084302767</v>
      </c>
      <c r="V169" s="26">
        <f>MYRANKS_H[[#This Row],[RSGP]]+MYRANKS_H[[#This Row],[HRSGP]]+MYRANKS_H[[#This Row],[RBISGP]]+MYRANKS_H[[#This Row],[SBSGP]]+MYRANKS_H[[#This Row],[AVGSGP]]</f>
        <v>-2.5302186928583836</v>
      </c>
    </row>
    <row r="170" spans="1:22" ht="15" customHeight="1" x14ac:dyDescent="0.25">
      <c r="A170" s="7" t="s">
        <v>2173</v>
      </c>
      <c r="B170" s="8" t="str">
        <f>VLOOKUP(MYRANKS_H[[#This Row],[PLAYERID]],PLAYERIDMAP[],COLUMN(PLAYERIDMAP[LASTNAME]),FALSE)</f>
        <v>Cain</v>
      </c>
      <c r="C170" s="11" t="str">
        <f>VLOOKUP(MYRANKS_H[[#This Row],[PLAYERID]],PLAYERIDMAP[],COLUMN(PLAYERIDMAP[FIRSTNAME]),FALSE)</f>
        <v xml:space="preserve">Lorenzo </v>
      </c>
      <c r="D170" s="11" t="str">
        <f>VLOOKUP(MYRANKS_H[[#This Row],[PLAYERID]],PLAYERIDMAP[],COLUMN(PLAYERIDMAP[TEAM]),FALSE)</f>
        <v>KC</v>
      </c>
      <c r="E170" s="11" t="str">
        <f>VLOOKUP(MYRANKS_H[[#This Row],[PLAYERID]],PLAYERIDMAP[],COLUMN(PLAYERIDMAP[POS]),FALSE)</f>
        <v>OF</v>
      </c>
      <c r="F170" s="11">
        <f>VLOOKUP(MYRANKS_H[[#This Row],[PLAYERID]],PLAYERIDMAP[],COLUMN(PLAYERIDMAP[IDFANGRAPHS]),FALSE)</f>
        <v>9077</v>
      </c>
      <c r="G170" s="12">
        <f>IFERROR(VLOOKUP(MYRANKS_H[[#This Row],[IDFANGRAPHS]],STEAMER_H[],COLUMN(STEAMER_H[PA]),FALSE),0)</f>
        <v>401</v>
      </c>
      <c r="H170" s="12">
        <f>IFERROR(VLOOKUP(MYRANKS_H[[#This Row],[IDFANGRAPHS]],STEAMER_H[],COLUMN(STEAMER_H[AB]),FALSE),0)</f>
        <v>364</v>
      </c>
      <c r="I170" s="12">
        <f>IFERROR(VLOOKUP(MYRANKS_H[[#This Row],[IDFANGRAPHS]],STEAMER_H[],COLUMN(STEAMER_H[H]),FALSE),0)</f>
        <v>96</v>
      </c>
      <c r="J170" s="12">
        <f>IFERROR(VLOOKUP(MYRANKS_H[[#This Row],[IDFANGRAPHS]],STEAMER_H[],COLUMN(STEAMER_H[HR]),FALSE),0)</f>
        <v>6</v>
      </c>
      <c r="K170" s="12">
        <f>IFERROR(VLOOKUP(MYRANKS_H[[#This Row],[IDFANGRAPHS]],STEAMER_H[],COLUMN(STEAMER_H[R]),FALSE),0)</f>
        <v>43</v>
      </c>
      <c r="L170" s="12">
        <f>IFERROR(VLOOKUP(MYRANKS_H[[#This Row],[IDFANGRAPHS]],STEAMER_H[],COLUMN(STEAMER_H[RBI]),FALSE),0)</f>
        <v>40</v>
      </c>
      <c r="M170" s="12">
        <f>IFERROR(VLOOKUP(MYRANKS_H[[#This Row],[IDFANGRAPHS]],STEAMER_H[],COLUMN(STEAMER_H[BB]),FALSE),0)</f>
        <v>27</v>
      </c>
      <c r="N170" s="12">
        <f>IFERROR(VLOOKUP(MYRANKS_H[[#This Row],[IDFANGRAPHS]],STEAMER_H[],COLUMN(STEAMER_H[SO]),FALSE),0)</f>
        <v>81</v>
      </c>
      <c r="O170" s="12">
        <f>IFERROR(VLOOKUP(MYRANKS_H[[#This Row],[IDFANGRAPHS]],STEAMER_H[],COLUMN(STEAMER_H[SB]),FALSE),0)</f>
        <v>11</v>
      </c>
      <c r="P170" s="14">
        <f>IFERROR(MYRANKS_H[[#This Row],[H]]/MYRANKS_H[[#This Row],[AB]],0)</f>
        <v>0.26373626373626374</v>
      </c>
      <c r="Q170" s="26">
        <f>MYRANKS_H[[#This Row],[R]]/24.6-VLOOKUP(MYRANKS_H[[#This Row],[POS]],ReplacementLevel_H[],COLUMN(ReplacementLevel_H[R]),FALSE)</f>
        <v>-0.62203252032520351</v>
      </c>
      <c r="R170" s="26">
        <f>MYRANKS_H[[#This Row],[HR]]/10.4-VLOOKUP(MYRANKS_H[[#This Row],[POS]],ReplacementLevel_H[],COLUMN(ReplacementLevel_H[HR]),FALSE)</f>
        <v>-0.52307692307692322</v>
      </c>
      <c r="S170" s="26">
        <f>MYRANKS_H[[#This Row],[RBI]]/24.6-VLOOKUP(MYRANKS_H[[#This Row],[POS]],ReplacementLevel_H[],COLUMN(ReplacementLevel_H[RBI]),FALSE)</f>
        <v>-0.41398373983739845</v>
      </c>
      <c r="T170" s="26">
        <f>MYRANKS_H[[#This Row],[SB]]/9.4-VLOOKUP(MYRANKS_H[[#This Row],[POS]],ReplacementLevel_H[],COLUMN(ReplacementLevel_H[SB]),FALSE)</f>
        <v>-0.16978723404255325</v>
      </c>
      <c r="U170" s="26">
        <f>((MYRANKS_H[[#This Row],[H]]+1768)/(MYRANKS_H[[#This Row],[AB]]+6617)-0.267)/0.0024-VLOOKUP(MYRANKS_H[[#This Row],[POS]],ReplacementLevel_H[],COLUMN(ReplacementLevel_H[AVG]),FALSE)</f>
        <v>8.4357064412920568E-2</v>
      </c>
      <c r="V170" s="26">
        <f>MYRANKS_H[[#This Row],[RSGP]]+MYRANKS_H[[#This Row],[HRSGP]]+MYRANKS_H[[#This Row],[RBISGP]]+MYRANKS_H[[#This Row],[SBSGP]]+MYRANKS_H[[#This Row],[AVGSGP]]</f>
        <v>-1.6445233528691579</v>
      </c>
    </row>
    <row r="171" spans="1:22" ht="15" customHeight="1" x14ac:dyDescent="0.25">
      <c r="A171" s="7" t="s">
        <v>3959</v>
      </c>
      <c r="B171" s="8" t="str">
        <f>VLOOKUP(MYRANKS_H[[#This Row],[PLAYERID]],PLAYERIDMAP[],COLUMN(PLAYERIDMAP[LASTNAME]),FALSE)</f>
        <v>Mastroianni</v>
      </c>
      <c r="C171" s="11" t="str">
        <f>VLOOKUP(MYRANKS_H[[#This Row],[PLAYERID]],PLAYERIDMAP[],COLUMN(PLAYERIDMAP[FIRSTNAME]),FALSE)</f>
        <v xml:space="preserve">Darin </v>
      </c>
      <c r="D171" s="11" t="str">
        <f>VLOOKUP(MYRANKS_H[[#This Row],[PLAYERID]],PLAYERIDMAP[],COLUMN(PLAYERIDMAP[TEAM]),FALSE)</f>
        <v>MIN</v>
      </c>
      <c r="E171" s="11" t="str">
        <f>VLOOKUP(MYRANKS_H[[#This Row],[PLAYERID]],PLAYERIDMAP[],COLUMN(PLAYERIDMAP[POS]),FALSE)</f>
        <v>OF</v>
      </c>
      <c r="F171" s="11">
        <f>VLOOKUP(MYRANKS_H[[#This Row],[PLAYERID]],PLAYERIDMAP[],COLUMN(PLAYERIDMAP[IDFANGRAPHS]),FALSE)</f>
        <v>7316</v>
      </c>
      <c r="G171" s="12">
        <f>IFERROR(VLOOKUP(MYRANKS_H[[#This Row],[IDFANGRAPHS]],STEAMER_H[],COLUMN(STEAMER_H[PA]),FALSE),0)</f>
        <v>118</v>
      </c>
      <c r="H171" s="12">
        <f>IFERROR(VLOOKUP(MYRANKS_H[[#This Row],[IDFANGRAPHS]],STEAMER_H[],COLUMN(STEAMER_H[AB]),FALSE),0)</f>
        <v>107</v>
      </c>
      <c r="I171" s="12">
        <f>IFERROR(VLOOKUP(MYRANKS_H[[#This Row],[IDFANGRAPHS]],STEAMER_H[],COLUMN(STEAMER_H[H]),FALSE),0)</f>
        <v>25</v>
      </c>
      <c r="J171" s="12">
        <f>IFERROR(VLOOKUP(MYRANKS_H[[#This Row],[IDFANGRAPHS]],STEAMER_H[],COLUMN(STEAMER_H[HR]),FALSE),0)</f>
        <v>1</v>
      </c>
      <c r="K171" s="12">
        <f>IFERROR(VLOOKUP(MYRANKS_H[[#This Row],[IDFANGRAPHS]],STEAMER_H[],COLUMN(STEAMER_H[R]),FALSE),0)</f>
        <v>11</v>
      </c>
      <c r="L171" s="12">
        <f>IFERROR(VLOOKUP(MYRANKS_H[[#This Row],[IDFANGRAPHS]],STEAMER_H[],COLUMN(STEAMER_H[RBI]),FALSE),0)</f>
        <v>9</v>
      </c>
      <c r="M171" s="12">
        <f>IFERROR(VLOOKUP(MYRANKS_H[[#This Row],[IDFANGRAPHS]],STEAMER_H[],COLUMN(STEAMER_H[BB]),FALSE),0)</f>
        <v>9</v>
      </c>
      <c r="N171" s="12">
        <f>IFERROR(VLOOKUP(MYRANKS_H[[#This Row],[IDFANGRAPHS]],STEAMER_H[],COLUMN(STEAMER_H[SO]),FALSE),0)</f>
        <v>26</v>
      </c>
      <c r="O171" s="12">
        <f>IFERROR(VLOOKUP(MYRANKS_H[[#This Row],[IDFANGRAPHS]],STEAMER_H[],COLUMN(STEAMER_H[SB]),FALSE),0)</f>
        <v>5</v>
      </c>
      <c r="P171" s="14">
        <f>IFERROR(MYRANKS_H[[#This Row],[H]]/MYRANKS_H[[#This Row],[AB]],0)</f>
        <v>0.23364485981308411</v>
      </c>
      <c r="Q171" s="26">
        <f>MYRANKS_H[[#This Row],[R]]/24.6-VLOOKUP(MYRANKS_H[[#This Row],[POS]],ReplacementLevel_H[],COLUMN(ReplacementLevel_H[R]),FALSE)</f>
        <v>-1.9228455284552846</v>
      </c>
      <c r="R171" s="26">
        <f>MYRANKS_H[[#This Row],[HR]]/10.4-VLOOKUP(MYRANKS_H[[#This Row],[POS]],ReplacementLevel_H[],COLUMN(ReplacementLevel_H[HR]),FALSE)</f>
        <v>-1.0038461538461538</v>
      </c>
      <c r="S171" s="26">
        <f>MYRANKS_H[[#This Row],[RBI]]/24.6-VLOOKUP(MYRANKS_H[[#This Row],[POS]],ReplacementLevel_H[],COLUMN(ReplacementLevel_H[RBI]),FALSE)</f>
        <v>-1.6741463414634148</v>
      </c>
      <c r="T171" s="26">
        <f>MYRANKS_H[[#This Row],[SB]]/9.4-VLOOKUP(MYRANKS_H[[#This Row],[POS]],ReplacementLevel_H[],COLUMN(ReplacementLevel_H[SB]),FALSE)</f>
        <v>-0.80808510638297881</v>
      </c>
      <c r="U171" s="26">
        <f>((MYRANKS_H[[#This Row],[H]]+1768)/(MYRANKS_H[[#This Row],[AB]]+6617)-0.267)/0.0024-VLOOKUP(MYRANKS_H[[#This Row],[POS]],ReplacementLevel_H[],COLUMN(ReplacementLevel_H[AVG]),FALSE)</f>
        <v>-6.3020027761249972E-2</v>
      </c>
      <c r="V171" s="26">
        <f>MYRANKS_H[[#This Row],[RSGP]]+MYRANKS_H[[#This Row],[HRSGP]]+MYRANKS_H[[#This Row],[RBISGP]]+MYRANKS_H[[#This Row],[SBSGP]]+MYRANKS_H[[#This Row],[AVGSGP]]</f>
        <v>-5.4719431579090818</v>
      </c>
    </row>
    <row r="172" spans="1:22" ht="15" customHeight="1" x14ac:dyDescent="0.25">
      <c r="A172" s="7" t="s">
        <v>2278</v>
      </c>
      <c r="B172" s="8" t="str">
        <f>VLOOKUP(MYRANKS_H[[#This Row],[PLAYERID]],PLAYERIDMAP[],COLUMN(PLAYERIDMAP[LASTNAME]),FALSE)</f>
        <v>Castillo</v>
      </c>
      <c r="C172" s="11" t="str">
        <f>VLOOKUP(MYRANKS_H[[#This Row],[PLAYERID]],PLAYERIDMAP[],COLUMN(PLAYERIDMAP[FIRSTNAME]),FALSE)</f>
        <v xml:space="preserve">Welington </v>
      </c>
      <c r="D172" s="11" t="str">
        <f>VLOOKUP(MYRANKS_H[[#This Row],[PLAYERID]],PLAYERIDMAP[],COLUMN(PLAYERIDMAP[TEAM]),FALSE)</f>
        <v>CHC</v>
      </c>
      <c r="E172" s="11" t="str">
        <f>VLOOKUP(MYRANKS_H[[#This Row],[PLAYERID]],PLAYERIDMAP[],COLUMN(PLAYERIDMAP[POS]),FALSE)</f>
        <v>C</v>
      </c>
      <c r="F172" s="11">
        <f>VLOOKUP(MYRANKS_H[[#This Row],[PLAYERID]],PLAYERIDMAP[],COLUMN(PLAYERIDMAP[IDFANGRAPHS]),FALSE)</f>
        <v>3256</v>
      </c>
      <c r="G172" s="12">
        <f>IFERROR(VLOOKUP(MYRANKS_H[[#This Row],[IDFANGRAPHS]],STEAMER_H[],COLUMN(STEAMER_H[PA]),FALSE),0)</f>
        <v>327</v>
      </c>
      <c r="H172" s="12">
        <f>IFERROR(VLOOKUP(MYRANKS_H[[#This Row],[IDFANGRAPHS]],STEAMER_H[],COLUMN(STEAMER_H[AB]),FALSE),0)</f>
        <v>292</v>
      </c>
      <c r="I172" s="12">
        <f>IFERROR(VLOOKUP(MYRANKS_H[[#This Row],[IDFANGRAPHS]],STEAMER_H[],COLUMN(STEAMER_H[H]),FALSE),0)</f>
        <v>73</v>
      </c>
      <c r="J172" s="12">
        <f>IFERROR(VLOOKUP(MYRANKS_H[[#This Row],[IDFANGRAPHS]],STEAMER_H[],COLUMN(STEAMER_H[HR]),FALSE),0)</f>
        <v>10</v>
      </c>
      <c r="K172" s="12">
        <f>IFERROR(VLOOKUP(MYRANKS_H[[#This Row],[IDFANGRAPHS]],STEAMER_H[],COLUMN(STEAMER_H[R]),FALSE),0)</f>
        <v>32</v>
      </c>
      <c r="L172" s="12">
        <f>IFERROR(VLOOKUP(MYRANKS_H[[#This Row],[IDFANGRAPHS]],STEAMER_H[],COLUMN(STEAMER_H[RBI]),FALSE),0)</f>
        <v>36</v>
      </c>
      <c r="M172" s="12">
        <f>IFERROR(VLOOKUP(MYRANKS_H[[#This Row],[IDFANGRAPHS]],STEAMER_H[],COLUMN(STEAMER_H[BB]),FALSE),0)</f>
        <v>26</v>
      </c>
      <c r="N172" s="12">
        <f>IFERROR(VLOOKUP(MYRANKS_H[[#This Row],[IDFANGRAPHS]],STEAMER_H[],COLUMN(STEAMER_H[SO]),FALSE),0)</f>
        <v>76</v>
      </c>
      <c r="O172" s="12">
        <f>IFERROR(VLOOKUP(MYRANKS_H[[#This Row],[IDFANGRAPHS]],STEAMER_H[],COLUMN(STEAMER_H[SB]),FALSE),0)</f>
        <v>1</v>
      </c>
      <c r="P172" s="14">
        <f>IFERROR(MYRANKS_H[[#This Row],[H]]/MYRANKS_H[[#This Row],[AB]],0)</f>
        <v>0.25</v>
      </c>
      <c r="Q172" s="26">
        <f>MYRANKS_H[[#This Row],[R]]/24.6-VLOOKUP(MYRANKS_H[[#This Row],[POS]],ReplacementLevel_H[],COLUMN(ReplacementLevel_H[R]),FALSE)</f>
        <v>-8.918699186991863E-2</v>
      </c>
      <c r="R172" s="26">
        <f>MYRANKS_H[[#This Row],[HR]]/10.4-VLOOKUP(MYRANKS_H[[#This Row],[POS]],ReplacementLevel_H[],COLUMN(ReplacementLevel_H[HR]),FALSE)</f>
        <v>9.1538461538461458E-2</v>
      </c>
      <c r="S172" s="26">
        <f>MYRANKS_H[[#This Row],[RBI]]/24.6-VLOOKUP(MYRANKS_H[[#This Row],[POS]],ReplacementLevel_H[],COLUMN(ReplacementLevel_H[RBI]),FALSE)</f>
        <v>5.3414634146341511E-2</v>
      </c>
      <c r="T172" s="26">
        <f>MYRANKS_H[[#This Row],[SB]]/9.4-VLOOKUP(MYRANKS_H[[#This Row],[POS]],ReplacementLevel_H[],COLUMN(ReplacementLevel_H[SB]),FALSE)</f>
        <v>-2.3617021276595748E-2</v>
      </c>
      <c r="U172" s="26">
        <f>((MYRANKS_H[[#This Row],[H]]+1768)/(MYRANKS_H[[#This Row],[AB]]+6617)-0.267)/0.0024-VLOOKUP(MYRANKS_H[[#This Row],[POS]],ReplacementLevel_H[],COLUMN(ReplacementLevel_H[AVG]),FALSE)</f>
        <v>0.12668017561635106</v>
      </c>
      <c r="V172" s="26">
        <f>MYRANKS_H[[#This Row],[RSGP]]+MYRANKS_H[[#This Row],[HRSGP]]+MYRANKS_H[[#This Row],[RBISGP]]+MYRANKS_H[[#This Row],[SBSGP]]+MYRANKS_H[[#This Row],[AVGSGP]]</f>
        <v>0.15882925815463966</v>
      </c>
    </row>
    <row r="173" spans="1:22" x14ac:dyDescent="0.25">
      <c r="A173" s="7" t="s">
        <v>2334</v>
      </c>
      <c r="B173" s="8" t="str">
        <f>VLOOKUP(MYRANKS_H[[#This Row],[PLAYERID]],PLAYERIDMAP[],COLUMN(PLAYERIDMAP[LASTNAME]),FALSE)</f>
        <v>Chisenhall</v>
      </c>
      <c r="C173" s="11" t="str">
        <f>VLOOKUP(MYRANKS_H[[#This Row],[PLAYERID]],PLAYERIDMAP[],COLUMN(PLAYERIDMAP[FIRSTNAME]),FALSE)</f>
        <v xml:space="preserve">Lonnie </v>
      </c>
      <c r="D173" s="11" t="str">
        <f>VLOOKUP(MYRANKS_H[[#This Row],[PLAYERID]],PLAYERIDMAP[],COLUMN(PLAYERIDMAP[TEAM]),FALSE)</f>
        <v>CLE</v>
      </c>
      <c r="E173" s="11" t="str">
        <f>VLOOKUP(MYRANKS_H[[#This Row],[PLAYERID]],PLAYERIDMAP[],COLUMN(PLAYERIDMAP[POS]),FALSE)</f>
        <v>3B</v>
      </c>
      <c r="F173" s="11">
        <f>VLOOKUP(MYRANKS_H[[#This Row],[PLAYERID]],PLAYERIDMAP[],COLUMN(PLAYERIDMAP[IDFANGRAPHS]),FALSE)</f>
        <v>7571</v>
      </c>
      <c r="G173" s="12">
        <f>IFERROR(VLOOKUP(MYRANKS_H[[#This Row],[IDFANGRAPHS]],STEAMER_H[],COLUMN(STEAMER_H[PA]),FALSE),0)</f>
        <v>357</v>
      </c>
      <c r="H173" s="12">
        <f>IFERROR(VLOOKUP(MYRANKS_H[[#This Row],[IDFANGRAPHS]],STEAMER_H[],COLUMN(STEAMER_H[AB]),FALSE),0)</f>
        <v>327</v>
      </c>
      <c r="I173" s="12">
        <f>IFERROR(VLOOKUP(MYRANKS_H[[#This Row],[IDFANGRAPHS]],STEAMER_H[],COLUMN(STEAMER_H[H]),FALSE),0)</f>
        <v>83</v>
      </c>
      <c r="J173" s="12">
        <f>IFERROR(VLOOKUP(MYRANKS_H[[#This Row],[IDFANGRAPHS]],STEAMER_H[],COLUMN(STEAMER_H[HR]),FALSE),0)</f>
        <v>12</v>
      </c>
      <c r="K173" s="12">
        <f>IFERROR(VLOOKUP(MYRANKS_H[[#This Row],[IDFANGRAPHS]],STEAMER_H[],COLUMN(STEAMER_H[R]),FALSE),0)</f>
        <v>40</v>
      </c>
      <c r="L173" s="12">
        <f>IFERROR(VLOOKUP(MYRANKS_H[[#This Row],[IDFANGRAPHS]],STEAMER_H[],COLUMN(STEAMER_H[RBI]),FALSE),0)</f>
        <v>43</v>
      </c>
      <c r="M173" s="12">
        <f>IFERROR(VLOOKUP(MYRANKS_H[[#This Row],[IDFANGRAPHS]],STEAMER_H[],COLUMN(STEAMER_H[BB]),FALSE),0)</f>
        <v>21</v>
      </c>
      <c r="N173" s="12">
        <f>IFERROR(VLOOKUP(MYRANKS_H[[#This Row],[IDFANGRAPHS]],STEAMER_H[],COLUMN(STEAMER_H[SO]),FALSE),0)</f>
        <v>66</v>
      </c>
      <c r="O173" s="12">
        <f>IFERROR(VLOOKUP(MYRANKS_H[[#This Row],[IDFANGRAPHS]],STEAMER_H[],COLUMN(STEAMER_H[SB]),FALSE),0)</f>
        <v>3</v>
      </c>
      <c r="P173" s="14">
        <f>IFERROR(MYRANKS_H[[#This Row],[H]]/MYRANKS_H[[#This Row],[AB]],0)</f>
        <v>0.25382262996941896</v>
      </c>
      <c r="Q173" s="26">
        <f>MYRANKS_H[[#This Row],[R]]/24.6-VLOOKUP(MYRANKS_H[[#This Row],[POS]],ReplacementLevel_H[],COLUMN(ReplacementLevel_H[R]),FALSE)</f>
        <v>-0.56398373983739836</v>
      </c>
      <c r="R173" s="26">
        <f>MYRANKS_H[[#This Row],[HR]]/10.4-VLOOKUP(MYRANKS_H[[#This Row],[POS]],ReplacementLevel_H[],COLUMN(ReplacementLevel_H[HR]),FALSE)</f>
        <v>-0.40615384615384631</v>
      </c>
      <c r="S173" s="26">
        <f>MYRANKS_H[[#This Row],[RBI]]/24.6-VLOOKUP(MYRANKS_H[[#This Row],[POS]],ReplacementLevel_H[],COLUMN(ReplacementLevel_H[RBI]),FALSE)</f>
        <v>-0.60203252032520349</v>
      </c>
      <c r="T173" s="26">
        <f>MYRANKS_H[[#This Row],[SB]]/9.4-VLOOKUP(MYRANKS_H[[#This Row],[POS]],ReplacementLevel_H[],COLUMN(ReplacementLevel_H[SB]),FALSE)</f>
        <v>-0.13085106382978728</v>
      </c>
      <c r="U173" s="26">
        <f>((MYRANKS_H[[#This Row],[H]]+1768)/(MYRANKS_H[[#This Row],[AB]]+6617)-0.267)/0.0024-VLOOKUP(MYRANKS_H[[#This Row],[POS]],ReplacementLevel_H[],COLUMN(ReplacementLevel_H[AVG]),FALSE)</f>
        <v>7.1082949308581833E-3</v>
      </c>
      <c r="V173" s="26">
        <f>MYRANKS_H[[#This Row],[RSGP]]+MYRANKS_H[[#This Row],[HRSGP]]+MYRANKS_H[[#This Row],[RBISGP]]+MYRANKS_H[[#This Row],[SBSGP]]+MYRANKS_H[[#This Row],[AVGSGP]]</f>
        <v>-1.6959128752153774</v>
      </c>
    </row>
    <row r="174" spans="1:22" ht="15" customHeight="1" x14ac:dyDescent="0.25">
      <c r="A174" s="7" t="s">
        <v>1844</v>
      </c>
      <c r="B174" s="8" t="str">
        <f>VLOOKUP(MYRANKS_H[[#This Row],[PLAYERID]],PLAYERIDMAP[],COLUMN(PLAYERIDMAP[LASTNAME]),FALSE)</f>
        <v>Barney</v>
      </c>
      <c r="C174" s="11" t="str">
        <f>VLOOKUP(MYRANKS_H[[#This Row],[PLAYERID]],PLAYERIDMAP[],COLUMN(PLAYERIDMAP[FIRSTNAME]),FALSE)</f>
        <v xml:space="preserve">Darwin </v>
      </c>
      <c r="D174" s="11" t="str">
        <f>VLOOKUP(MYRANKS_H[[#This Row],[PLAYERID]],PLAYERIDMAP[],COLUMN(PLAYERIDMAP[TEAM]),FALSE)</f>
        <v>CHC</v>
      </c>
      <c r="E174" s="11" t="str">
        <f>VLOOKUP(MYRANKS_H[[#This Row],[PLAYERID]],PLAYERIDMAP[],COLUMN(PLAYERIDMAP[POS]),FALSE)</f>
        <v>2B</v>
      </c>
      <c r="F174" s="11">
        <f>VLOOKUP(MYRANKS_H[[#This Row],[PLAYERID]],PLAYERIDMAP[],COLUMN(PLAYERIDMAP[IDFANGRAPHS]),FALSE)</f>
        <v>2430</v>
      </c>
      <c r="G174" s="12">
        <f>IFERROR(VLOOKUP(MYRANKS_H[[#This Row],[IDFANGRAPHS]],STEAMER_H[],COLUMN(STEAMER_H[PA]),FALSE),0)</f>
        <v>414</v>
      </c>
      <c r="H174" s="12">
        <f>IFERROR(VLOOKUP(MYRANKS_H[[#This Row],[IDFANGRAPHS]],STEAMER_H[],COLUMN(STEAMER_H[AB]),FALSE),0)</f>
        <v>378</v>
      </c>
      <c r="I174" s="12">
        <f>IFERROR(VLOOKUP(MYRANKS_H[[#This Row],[IDFANGRAPHS]],STEAMER_H[],COLUMN(STEAMER_H[H]),FALSE),0)</f>
        <v>93</v>
      </c>
      <c r="J174" s="12">
        <f>IFERROR(VLOOKUP(MYRANKS_H[[#This Row],[IDFANGRAPHS]],STEAMER_H[],COLUMN(STEAMER_H[HR]),FALSE),0)</f>
        <v>4</v>
      </c>
      <c r="K174" s="12">
        <f>IFERROR(VLOOKUP(MYRANKS_H[[#This Row],[IDFANGRAPHS]],STEAMER_H[],COLUMN(STEAMER_H[R]),FALSE),0)</f>
        <v>36</v>
      </c>
      <c r="L174" s="12">
        <f>IFERROR(VLOOKUP(MYRANKS_H[[#This Row],[IDFANGRAPHS]],STEAMER_H[],COLUMN(STEAMER_H[RBI]),FALSE),0)</f>
        <v>33</v>
      </c>
      <c r="M174" s="12">
        <f>IFERROR(VLOOKUP(MYRANKS_H[[#This Row],[IDFANGRAPHS]],STEAMER_H[],COLUMN(STEAMER_H[BB]),FALSE),0)</f>
        <v>26</v>
      </c>
      <c r="N174" s="12">
        <f>IFERROR(VLOOKUP(MYRANKS_H[[#This Row],[IDFANGRAPHS]],STEAMER_H[],COLUMN(STEAMER_H[SO]),FALSE),0)</f>
        <v>49</v>
      </c>
      <c r="O174" s="12">
        <f>IFERROR(VLOOKUP(MYRANKS_H[[#This Row],[IDFANGRAPHS]],STEAMER_H[],COLUMN(STEAMER_H[SB]),FALSE),0)</f>
        <v>4</v>
      </c>
      <c r="P174" s="14">
        <f>IFERROR(MYRANKS_H[[#This Row],[H]]/MYRANKS_H[[#This Row],[AB]],0)</f>
        <v>0.24603174603174602</v>
      </c>
      <c r="Q174" s="26">
        <f>MYRANKS_H[[#This Row],[R]]/24.6-VLOOKUP(MYRANKS_H[[#This Row],[POS]],ReplacementLevel_H[],COLUMN(ReplacementLevel_H[R]),FALSE)</f>
        <v>-0.80658536585365859</v>
      </c>
      <c r="R174" s="26">
        <f>MYRANKS_H[[#This Row],[HR]]/10.4-VLOOKUP(MYRANKS_H[[#This Row],[POS]],ReplacementLevel_H[],COLUMN(ReplacementLevel_H[HR]),FALSE)</f>
        <v>-0.55538461538461537</v>
      </c>
      <c r="S174" s="26">
        <f>MYRANKS_H[[#This Row],[RBI]]/24.6-VLOOKUP(MYRANKS_H[[#This Row],[POS]],ReplacementLevel_H[],COLUMN(ReplacementLevel_H[RBI]),FALSE)</f>
        <v>-0.75853658536585389</v>
      </c>
      <c r="T174" s="26">
        <f>MYRANKS_H[[#This Row],[SB]]/9.4-VLOOKUP(MYRANKS_H[[#This Row],[POS]],ReplacementLevel_H[],COLUMN(ReplacementLevel_H[SB]),FALSE)</f>
        <v>-0.19446808510638297</v>
      </c>
      <c r="U174" s="26">
        <f>((MYRANKS_H[[#This Row],[H]]+1768)/(MYRANKS_H[[#This Row],[AB]]+6617)-0.267)/0.0024-VLOOKUP(MYRANKS_H[[#This Row],[POS]],ReplacementLevel_H[],COLUMN(ReplacementLevel_H[AVG]),FALSE)</f>
        <v>-0.55700976888254472</v>
      </c>
      <c r="V174" s="26">
        <f>MYRANKS_H[[#This Row],[RSGP]]+MYRANKS_H[[#This Row],[HRSGP]]+MYRANKS_H[[#This Row],[RBISGP]]+MYRANKS_H[[#This Row],[SBSGP]]+MYRANKS_H[[#This Row],[AVGSGP]]</f>
        <v>-2.8719844205930554</v>
      </c>
    </row>
    <row r="175" spans="1:22" x14ac:dyDescent="0.25">
      <c r="A175" s="7" t="s">
        <v>2548</v>
      </c>
      <c r="B175" s="8" t="str">
        <f>VLOOKUP(MYRANKS_H[[#This Row],[PLAYERID]],PLAYERIDMAP[],COLUMN(PLAYERIDMAP[LASTNAME]),FALSE)</f>
        <v>DeJesus</v>
      </c>
      <c r="C175" s="11" t="str">
        <f>VLOOKUP(MYRANKS_H[[#This Row],[PLAYERID]],PLAYERIDMAP[],COLUMN(PLAYERIDMAP[FIRSTNAME]),FALSE)</f>
        <v xml:space="preserve">David </v>
      </c>
      <c r="D175" s="11" t="str">
        <f>VLOOKUP(MYRANKS_H[[#This Row],[PLAYERID]],PLAYERIDMAP[],COLUMN(PLAYERIDMAP[TEAM]),FALSE)</f>
        <v>CHC</v>
      </c>
      <c r="E175" s="11" t="str">
        <f>VLOOKUP(MYRANKS_H[[#This Row],[PLAYERID]],PLAYERIDMAP[],COLUMN(PLAYERIDMAP[POS]),FALSE)</f>
        <v>OF</v>
      </c>
      <c r="F175" s="11">
        <f>VLOOKUP(MYRANKS_H[[#This Row],[PLAYERID]],PLAYERIDMAP[],COLUMN(PLAYERIDMAP[IDFANGRAPHS]),FALSE)</f>
        <v>1825</v>
      </c>
      <c r="G175" s="12">
        <f>IFERROR(VLOOKUP(MYRANKS_H[[#This Row],[IDFANGRAPHS]],STEAMER_H[],COLUMN(STEAMER_H[PA]),FALSE),0)</f>
        <v>402</v>
      </c>
      <c r="H175" s="12">
        <f>IFERROR(VLOOKUP(MYRANKS_H[[#This Row],[IDFANGRAPHS]],STEAMER_H[],COLUMN(STEAMER_H[AB]),FALSE),0)</f>
        <v>355</v>
      </c>
      <c r="I175" s="12">
        <f>IFERROR(VLOOKUP(MYRANKS_H[[#This Row],[IDFANGRAPHS]],STEAMER_H[],COLUMN(STEAMER_H[H]),FALSE),0)</f>
        <v>86</v>
      </c>
      <c r="J175" s="12">
        <f>IFERROR(VLOOKUP(MYRANKS_H[[#This Row],[IDFANGRAPHS]],STEAMER_H[],COLUMN(STEAMER_H[HR]),FALSE),0)</f>
        <v>7</v>
      </c>
      <c r="K175" s="12">
        <f>IFERROR(VLOOKUP(MYRANKS_H[[#This Row],[IDFANGRAPHS]],STEAMER_H[],COLUMN(STEAMER_H[R]),FALSE),0)</f>
        <v>46</v>
      </c>
      <c r="L175" s="12">
        <f>IFERROR(VLOOKUP(MYRANKS_H[[#This Row],[IDFANGRAPHS]],STEAMER_H[],COLUMN(STEAMER_H[RBI]),FALSE),0)</f>
        <v>35</v>
      </c>
      <c r="M175" s="12">
        <f>IFERROR(VLOOKUP(MYRANKS_H[[#This Row],[IDFANGRAPHS]],STEAMER_H[],COLUMN(STEAMER_H[BB]),FALSE),0)</f>
        <v>36</v>
      </c>
      <c r="N175" s="12">
        <f>IFERROR(VLOOKUP(MYRANKS_H[[#This Row],[IDFANGRAPHS]],STEAMER_H[],COLUMN(STEAMER_H[SO]),FALSE),0)</f>
        <v>70</v>
      </c>
      <c r="O175" s="12">
        <f>IFERROR(VLOOKUP(MYRANKS_H[[#This Row],[IDFANGRAPHS]],STEAMER_H[],COLUMN(STEAMER_H[SB]),FALSE),0)</f>
        <v>5</v>
      </c>
      <c r="P175" s="14">
        <f>IFERROR(MYRANKS_H[[#This Row],[H]]/MYRANKS_H[[#This Row],[AB]],0)</f>
        <v>0.24225352112676057</v>
      </c>
      <c r="Q175" s="26">
        <f>MYRANKS_H[[#This Row],[R]]/24.6-VLOOKUP(MYRANKS_H[[#This Row],[POS]],ReplacementLevel_H[],COLUMN(ReplacementLevel_H[R]),FALSE)</f>
        <v>-0.50008130081300828</v>
      </c>
      <c r="R175" s="26">
        <f>MYRANKS_H[[#This Row],[HR]]/10.4-VLOOKUP(MYRANKS_H[[#This Row],[POS]],ReplacementLevel_H[],COLUMN(ReplacementLevel_H[HR]),FALSE)</f>
        <v>-0.42692307692307707</v>
      </c>
      <c r="S175" s="26">
        <f>MYRANKS_H[[#This Row],[RBI]]/24.6-VLOOKUP(MYRANKS_H[[#This Row],[POS]],ReplacementLevel_H[],COLUMN(ReplacementLevel_H[RBI]),FALSE)</f>
        <v>-0.61723577235772376</v>
      </c>
      <c r="T175" s="26">
        <f>MYRANKS_H[[#This Row],[SB]]/9.4-VLOOKUP(MYRANKS_H[[#This Row],[POS]],ReplacementLevel_H[],COLUMN(ReplacementLevel_H[SB]),FALSE)</f>
        <v>-0.80808510638297881</v>
      </c>
      <c r="U175" s="26">
        <f>((MYRANKS_H[[#This Row],[H]]+1768)/(MYRANKS_H[[#This Row],[AB]]+6617)-0.267)/0.0024-VLOOKUP(MYRANKS_H[[#This Row],[POS]],ReplacementLevel_H[],COLUMN(ReplacementLevel_H[AVG]),FALSE)</f>
        <v>-0.36965576592082927</v>
      </c>
      <c r="V175" s="26">
        <f>MYRANKS_H[[#This Row],[RSGP]]+MYRANKS_H[[#This Row],[HRSGP]]+MYRANKS_H[[#This Row],[RBISGP]]+MYRANKS_H[[#This Row],[SBSGP]]+MYRANKS_H[[#This Row],[AVGSGP]]</f>
        <v>-2.7219810223976171</v>
      </c>
    </row>
    <row r="176" spans="1:22" ht="15" customHeight="1" x14ac:dyDescent="0.25">
      <c r="A176" s="7" t="s">
        <v>2158</v>
      </c>
      <c r="B176" s="8" t="str">
        <f>VLOOKUP(MYRANKS_H[[#This Row],[PLAYERID]],PLAYERIDMAP[],COLUMN(PLAYERIDMAP[LASTNAME]),FALSE)</f>
        <v>Cabrera</v>
      </c>
      <c r="C176" s="11" t="str">
        <f>VLOOKUP(MYRANKS_H[[#This Row],[PLAYERID]],PLAYERIDMAP[],COLUMN(PLAYERIDMAP[FIRSTNAME]),FALSE)</f>
        <v xml:space="preserve">Everth </v>
      </c>
      <c r="D176" s="11" t="str">
        <f>VLOOKUP(MYRANKS_H[[#This Row],[PLAYERID]],PLAYERIDMAP[],COLUMN(PLAYERIDMAP[TEAM]),FALSE)</f>
        <v>SD</v>
      </c>
      <c r="E176" s="11" t="str">
        <f>VLOOKUP(MYRANKS_H[[#This Row],[PLAYERID]],PLAYERIDMAP[],COLUMN(PLAYERIDMAP[POS]),FALSE)</f>
        <v>SS</v>
      </c>
      <c r="F176" s="11">
        <f>VLOOKUP(MYRANKS_H[[#This Row],[PLAYERID]],PLAYERIDMAP[],COLUMN(PLAYERIDMAP[IDFANGRAPHS]),FALSE)</f>
        <v>8155</v>
      </c>
      <c r="G176" s="12">
        <f>IFERROR(VLOOKUP(MYRANKS_H[[#This Row],[IDFANGRAPHS]],STEAMER_H[],COLUMN(STEAMER_H[PA]),FALSE),0)</f>
        <v>560</v>
      </c>
      <c r="H176" s="12">
        <f>IFERROR(VLOOKUP(MYRANKS_H[[#This Row],[IDFANGRAPHS]],STEAMER_H[],COLUMN(STEAMER_H[AB]),FALSE),0)</f>
        <v>502</v>
      </c>
      <c r="I176" s="12">
        <f>IFERROR(VLOOKUP(MYRANKS_H[[#This Row],[IDFANGRAPHS]],STEAMER_H[],COLUMN(STEAMER_H[H]),FALSE),0)</f>
        <v>129</v>
      </c>
      <c r="J176" s="12">
        <f>IFERROR(VLOOKUP(MYRANKS_H[[#This Row],[IDFANGRAPHS]],STEAMER_H[],COLUMN(STEAMER_H[HR]),FALSE),0)</f>
        <v>4</v>
      </c>
      <c r="K176" s="12">
        <f>IFERROR(VLOOKUP(MYRANKS_H[[#This Row],[IDFANGRAPHS]],STEAMER_H[],COLUMN(STEAMER_H[R]),FALSE),0)</f>
        <v>60</v>
      </c>
      <c r="L176" s="12">
        <f>IFERROR(VLOOKUP(MYRANKS_H[[#This Row],[IDFANGRAPHS]],STEAMER_H[],COLUMN(STEAMER_H[RBI]),FALSE),0)</f>
        <v>40</v>
      </c>
      <c r="M176" s="12">
        <f>IFERROR(VLOOKUP(MYRANKS_H[[#This Row],[IDFANGRAPHS]],STEAMER_H[],COLUMN(STEAMER_H[BB]),FALSE),0)</f>
        <v>46</v>
      </c>
      <c r="N176" s="12">
        <f>IFERROR(VLOOKUP(MYRANKS_H[[#This Row],[IDFANGRAPHS]],STEAMER_H[],COLUMN(STEAMER_H[SO]),FALSE),0)</f>
        <v>110</v>
      </c>
      <c r="O176" s="12">
        <f>IFERROR(VLOOKUP(MYRANKS_H[[#This Row],[IDFANGRAPHS]],STEAMER_H[],COLUMN(STEAMER_H[SB]),FALSE),0)</f>
        <v>35</v>
      </c>
      <c r="P176" s="14">
        <f>IFERROR(MYRANKS_H[[#This Row],[H]]/MYRANKS_H[[#This Row],[AB]],0)</f>
        <v>0.25697211155378485</v>
      </c>
      <c r="Q176" s="26">
        <f>MYRANKS_H[[#This Row],[R]]/24.6-VLOOKUP(MYRANKS_H[[#This Row],[POS]],ReplacementLevel_H[],COLUMN(ReplacementLevel_H[R]),FALSE)</f>
        <v>0.35902439024390231</v>
      </c>
      <c r="R176" s="26">
        <f>MYRANKS_H[[#This Row],[HR]]/10.4-VLOOKUP(MYRANKS_H[[#This Row],[POS]],ReplacementLevel_H[],COLUMN(ReplacementLevel_H[HR]),FALSE)</f>
        <v>-0.51538461538461544</v>
      </c>
      <c r="S176" s="26">
        <f>MYRANKS_H[[#This Row],[RBI]]/24.6-VLOOKUP(MYRANKS_H[[#This Row],[POS]],ReplacementLevel_H[],COLUMN(ReplacementLevel_H[RBI]),FALSE)</f>
        <v>-0.31398373983739836</v>
      </c>
      <c r="T176" s="26">
        <f>MYRANKS_H[[#This Row],[SB]]/9.4-VLOOKUP(MYRANKS_H[[#This Row],[POS]],ReplacementLevel_H[],COLUMN(ReplacementLevel_H[SB]),FALSE)</f>
        <v>2.2534042553191487</v>
      </c>
      <c r="U176" s="26">
        <f>((MYRANKS_H[[#This Row],[H]]+1768)/(MYRANKS_H[[#This Row],[AB]]+6617)-0.267)/0.0024-VLOOKUP(MYRANKS_H[[#This Row],[POS]],ReplacementLevel_H[],COLUMN(ReplacementLevel_H[AVG]),FALSE)</f>
        <v>-9.0829236315967898E-2</v>
      </c>
      <c r="V176" s="26">
        <f>MYRANKS_H[[#This Row],[RSGP]]+MYRANKS_H[[#This Row],[HRSGP]]+MYRANKS_H[[#This Row],[RBISGP]]+MYRANKS_H[[#This Row],[SBSGP]]+MYRANKS_H[[#This Row],[AVGSGP]]</f>
        <v>1.6922310540250693</v>
      </c>
    </row>
    <row r="177" spans="1:22" x14ac:dyDescent="0.25">
      <c r="A177" s="8" t="s">
        <v>5088</v>
      </c>
      <c r="B177" s="15" t="str">
        <f>VLOOKUP(MYRANKS_H[[#This Row],[PLAYERID]],PLAYERIDMAP[],COLUMN(PLAYERIDMAP[LASTNAME]),FALSE)</f>
        <v>Span</v>
      </c>
      <c r="C177" s="12" t="str">
        <f>VLOOKUP(MYRANKS_H[[#This Row],[PLAYERID]],PLAYERIDMAP[],COLUMN(PLAYERIDMAP[FIRSTNAME]),FALSE)</f>
        <v xml:space="preserve">Denard </v>
      </c>
      <c r="D177" s="12" t="str">
        <f>VLOOKUP(MYRANKS_H[[#This Row],[PLAYERID]],PLAYERIDMAP[],COLUMN(PLAYERIDMAP[TEAM]),FALSE)</f>
        <v>WAS</v>
      </c>
      <c r="E177" s="12" t="str">
        <f>VLOOKUP(MYRANKS_H[[#This Row],[PLAYERID]],PLAYERIDMAP[],COLUMN(PLAYERIDMAP[POS]),FALSE)</f>
        <v>OF</v>
      </c>
      <c r="F177" s="12">
        <f>VLOOKUP(MYRANKS_H[[#This Row],[PLAYERID]],PLAYERIDMAP[],COLUMN(PLAYERIDMAP[IDFANGRAPHS]),FALSE)</f>
        <v>8347</v>
      </c>
      <c r="G177" s="12">
        <f>IFERROR(VLOOKUP(MYRANKS_H[[#This Row],[IDFANGRAPHS]],STEAMER_H[],COLUMN(STEAMER_H[PA]),FALSE),0)</f>
        <v>505</v>
      </c>
      <c r="H177" s="12">
        <f>IFERROR(VLOOKUP(MYRANKS_H[[#This Row],[IDFANGRAPHS]],STEAMER_H[],COLUMN(STEAMER_H[AB]),FALSE),0)</f>
        <v>457</v>
      </c>
      <c r="I177" s="12">
        <f>IFERROR(VLOOKUP(MYRANKS_H[[#This Row],[IDFANGRAPHS]],STEAMER_H[],COLUMN(STEAMER_H[H]),FALSE),0)</f>
        <v>126</v>
      </c>
      <c r="J177" s="12">
        <f>IFERROR(VLOOKUP(MYRANKS_H[[#This Row],[IDFANGRAPHS]],STEAMER_H[],COLUMN(STEAMER_H[HR]),FALSE),0)</f>
        <v>4</v>
      </c>
      <c r="K177" s="12">
        <f>IFERROR(VLOOKUP(MYRANKS_H[[#This Row],[IDFANGRAPHS]],STEAMER_H[],COLUMN(STEAMER_H[R]),FALSE),0)</f>
        <v>59</v>
      </c>
      <c r="L177" s="12">
        <f>IFERROR(VLOOKUP(MYRANKS_H[[#This Row],[IDFANGRAPHS]],STEAMER_H[],COLUMN(STEAMER_H[RBI]),FALSE),0)</f>
        <v>37</v>
      </c>
      <c r="M177" s="12">
        <f>IFERROR(VLOOKUP(MYRANKS_H[[#This Row],[IDFANGRAPHS]],STEAMER_H[],COLUMN(STEAMER_H[BB]),FALSE),0)</f>
        <v>38</v>
      </c>
      <c r="N177" s="12">
        <f>IFERROR(VLOOKUP(MYRANKS_H[[#This Row],[IDFANGRAPHS]],STEAMER_H[],COLUMN(STEAMER_H[SO]),FALSE),0)</f>
        <v>59</v>
      </c>
      <c r="O177" s="12">
        <f>IFERROR(VLOOKUP(MYRANKS_H[[#This Row],[IDFANGRAPHS]],STEAMER_H[],COLUMN(STEAMER_H[SB]),FALSE),0)</f>
        <v>14</v>
      </c>
      <c r="P177" s="14">
        <f>IFERROR(MYRANKS_H[[#This Row],[H]]/MYRANKS_H[[#This Row],[AB]],0)</f>
        <v>0.27571115973741794</v>
      </c>
      <c r="Q177" s="26">
        <f>MYRANKS_H[[#This Row],[R]]/24.6-VLOOKUP(MYRANKS_H[[#This Row],[POS]],ReplacementLevel_H[],COLUMN(ReplacementLevel_H[R]),FALSE)</f>
        <v>2.837398373983735E-2</v>
      </c>
      <c r="R177" s="26">
        <f>MYRANKS_H[[#This Row],[HR]]/10.4-VLOOKUP(MYRANKS_H[[#This Row],[POS]],ReplacementLevel_H[],COLUMN(ReplacementLevel_H[HR]),FALSE)</f>
        <v>-0.71538461538461551</v>
      </c>
      <c r="S177" s="26">
        <f>MYRANKS_H[[#This Row],[RBI]]/24.6-VLOOKUP(MYRANKS_H[[#This Row],[POS]],ReplacementLevel_H[],COLUMN(ReplacementLevel_H[RBI]),FALSE)</f>
        <v>-0.53593495934959368</v>
      </c>
      <c r="T177" s="26">
        <f>MYRANKS_H[[#This Row],[SB]]/9.4-VLOOKUP(MYRANKS_H[[#This Row],[POS]],ReplacementLevel_H[],COLUMN(ReplacementLevel_H[SB]),FALSE)</f>
        <v>0.14936170212765942</v>
      </c>
      <c r="U177" s="26">
        <f>((MYRANKS_H[[#This Row],[H]]+1768)/(MYRANKS_H[[#This Row],[AB]]+6617)-0.267)/0.0024-VLOOKUP(MYRANKS_H[[#This Row],[POS]],ReplacementLevel_H[],COLUMN(ReplacementLevel_H[AVG]),FALSE)</f>
        <v>0.38875977758929031</v>
      </c>
      <c r="V177" s="26">
        <f>MYRANKS_H[[#This Row],[RSGP]]+MYRANKS_H[[#This Row],[HRSGP]]+MYRANKS_H[[#This Row],[RBISGP]]+MYRANKS_H[[#This Row],[SBSGP]]+MYRANKS_H[[#This Row],[AVGSGP]]</f>
        <v>-0.68482411127742204</v>
      </c>
    </row>
    <row r="178" spans="1:22" x14ac:dyDescent="0.25">
      <c r="A178" s="7" t="s">
        <v>3533</v>
      </c>
      <c r="B178" s="8" t="str">
        <f>VLOOKUP(MYRANKS_H[[#This Row],[PLAYERID]],PLAYERIDMAP[],COLUMN(PLAYERIDMAP[LASTNAME]),FALSE)</f>
        <v>Joyce</v>
      </c>
      <c r="C178" s="11" t="str">
        <f>VLOOKUP(MYRANKS_H[[#This Row],[PLAYERID]],PLAYERIDMAP[],COLUMN(PLAYERIDMAP[FIRSTNAME]),FALSE)</f>
        <v xml:space="preserve">Matt </v>
      </c>
      <c r="D178" s="11" t="str">
        <f>VLOOKUP(MYRANKS_H[[#This Row],[PLAYERID]],PLAYERIDMAP[],COLUMN(PLAYERIDMAP[TEAM]),FALSE)</f>
        <v>TB</v>
      </c>
      <c r="E178" s="11" t="str">
        <f>VLOOKUP(MYRANKS_H[[#This Row],[PLAYERID]],PLAYERIDMAP[],COLUMN(PLAYERIDMAP[POS]),FALSE)</f>
        <v>OF</v>
      </c>
      <c r="F178" s="11">
        <f>VLOOKUP(MYRANKS_H[[#This Row],[PLAYERID]],PLAYERIDMAP[],COLUMN(PLAYERIDMAP[IDFANGRAPHS]),FALSE)</f>
        <v>3353</v>
      </c>
      <c r="G178" s="12">
        <f>IFERROR(VLOOKUP(MYRANKS_H[[#This Row],[IDFANGRAPHS]],STEAMER_H[],COLUMN(STEAMER_H[PA]),FALSE),0)</f>
        <v>417</v>
      </c>
      <c r="H178" s="12">
        <f>IFERROR(VLOOKUP(MYRANKS_H[[#This Row],[IDFANGRAPHS]],STEAMER_H[],COLUMN(STEAMER_H[AB]),FALSE),0)</f>
        <v>357</v>
      </c>
      <c r="I178" s="12">
        <f>IFERROR(VLOOKUP(MYRANKS_H[[#This Row],[IDFANGRAPHS]],STEAMER_H[],COLUMN(STEAMER_H[H]),FALSE),0)</f>
        <v>88</v>
      </c>
      <c r="J178" s="12">
        <f>IFERROR(VLOOKUP(MYRANKS_H[[#This Row],[IDFANGRAPHS]],STEAMER_H[],COLUMN(STEAMER_H[HR]),FALSE),0)</f>
        <v>14</v>
      </c>
      <c r="K178" s="12">
        <f>IFERROR(VLOOKUP(MYRANKS_H[[#This Row],[IDFANGRAPHS]],STEAMER_H[],COLUMN(STEAMER_H[R]),FALSE),0)</f>
        <v>52</v>
      </c>
      <c r="L178" s="12">
        <f>IFERROR(VLOOKUP(MYRANKS_H[[#This Row],[IDFANGRAPHS]],STEAMER_H[],COLUMN(STEAMER_H[RBI]),FALSE),0)</f>
        <v>49</v>
      </c>
      <c r="M178" s="12">
        <f>IFERROR(VLOOKUP(MYRANKS_H[[#This Row],[IDFANGRAPHS]],STEAMER_H[],COLUMN(STEAMER_H[BB]),FALSE),0)</f>
        <v>51</v>
      </c>
      <c r="N178" s="12">
        <f>IFERROR(VLOOKUP(MYRANKS_H[[#This Row],[IDFANGRAPHS]],STEAMER_H[],COLUMN(STEAMER_H[SO]),FALSE),0)</f>
        <v>82</v>
      </c>
      <c r="O178" s="12">
        <f>IFERROR(VLOOKUP(MYRANKS_H[[#This Row],[IDFANGRAPHS]],STEAMER_H[],COLUMN(STEAMER_H[SB]),FALSE),0)</f>
        <v>6</v>
      </c>
      <c r="P178" s="14">
        <f>IFERROR(MYRANKS_H[[#This Row],[H]]/MYRANKS_H[[#This Row],[AB]],0)</f>
        <v>0.24649859943977592</v>
      </c>
      <c r="Q178" s="26">
        <f>MYRANKS_H[[#This Row],[R]]/24.6-VLOOKUP(MYRANKS_H[[#This Row],[POS]],ReplacementLevel_H[],COLUMN(ReplacementLevel_H[R]),FALSE)</f>
        <v>-0.25617886178861804</v>
      </c>
      <c r="R178" s="26">
        <f>MYRANKS_H[[#This Row],[HR]]/10.4-VLOOKUP(MYRANKS_H[[#This Row],[POS]],ReplacementLevel_H[],COLUMN(ReplacementLevel_H[HR]),FALSE)</f>
        <v>0.24615384615384595</v>
      </c>
      <c r="S178" s="26">
        <f>MYRANKS_H[[#This Row],[RBI]]/24.6-VLOOKUP(MYRANKS_H[[#This Row],[POS]],ReplacementLevel_H[],COLUMN(ReplacementLevel_H[RBI]),FALSE)</f>
        <v>-4.8130081300813199E-2</v>
      </c>
      <c r="T178" s="26">
        <f>MYRANKS_H[[#This Row],[SB]]/9.4-VLOOKUP(MYRANKS_H[[#This Row],[POS]],ReplacementLevel_H[],COLUMN(ReplacementLevel_H[SB]),FALSE)</f>
        <v>-0.70170212765957463</v>
      </c>
      <c r="U178" s="26">
        <f>((MYRANKS_H[[#This Row],[H]]+1768)/(MYRANKS_H[[#This Row],[AB]]+6617)-0.267)/0.0024-VLOOKUP(MYRANKS_H[[#This Row],[POS]],ReplacementLevel_H[],COLUMN(ReplacementLevel_H[AVG]),FALSE)</f>
        <v>-0.28193958512571737</v>
      </c>
      <c r="V178" s="26">
        <f>MYRANKS_H[[#This Row],[RSGP]]+MYRANKS_H[[#This Row],[HRSGP]]+MYRANKS_H[[#This Row],[RBISGP]]+MYRANKS_H[[#This Row],[SBSGP]]+MYRANKS_H[[#This Row],[AVGSGP]]</f>
        <v>-1.0417968097208772</v>
      </c>
    </row>
    <row r="179" spans="1:22" x14ac:dyDescent="0.25">
      <c r="A179" s="8" t="s">
        <v>4903</v>
      </c>
      <c r="B179" s="15" t="str">
        <f>VLOOKUP(MYRANKS_H[[#This Row],[PLAYERID]],PLAYERIDMAP[],COLUMN(PLAYERIDMAP[LASTNAME]),FALSE)</f>
        <v>Saltalamacchia</v>
      </c>
      <c r="C179" s="12" t="str">
        <f>VLOOKUP(MYRANKS_H[[#This Row],[PLAYERID]],PLAYERIDMAP[],COLUMN(PLAYERIDMAP[FIRSTNAME]),FALSE)</f>
        <v xml:space="preserve">Jarrod </v>
      </c>
      <c r="D179" s="12" t="str">
        <f>VLOOKUP(MYRANKS_H[[#This Row],[PLAYERID]],PLAYERIDMAP[],COLUMN(PLAYERIDMAP[TEAM]),FALSE)</f>
        <v>BOS</v>
      </c>
      <c r="E179" s="12" t="str">
        <f>VLOOKUP(MYRANKS_H[[#This Row],[PLAYERID]],PLAYERIDMAP[],COLUMN(PLAYERIDMAP[POS]),FALSE)</f>
        <v>C</v>
      </c>
      <c r="F179" s="12">
        <f>VLOOKUP(MYRANKS_H[[#This Row],[PLAYERID]],PLAYERIDMAP[],COLUMN(PLAYERIDMAP[IDFANGRAPHS]),FALSE)</f>
        <v>5557</v>
      </c>
      <c r="G179" s="12">
        <f>IFERROR(VLOOKUP(MYRANKS_H[[#This Row],[IDFANGRAPHS]],STEAMER_H[],COLUMN(STEAMER_H[PA]),FALSE),0)</f>
        <v>389</v>
      </c>
      <c r="H179" s="12">
        <f>IFERROR(VLOOKUP(MYRANKS_H[[#This Row],[IDFANGRAPHS]],STEAMER_H[],COLUMN(STEAMER_H[AB]),FALSE),0)</f>
        <v>345</v>
      </c>
      <c r="I179" s="12">
        <f>IFERROR(VLOOKUP(MYRANKS_H[[#This Row],[IDFANGRAPHS]],STEAMER_H[],COLUMN(STEAMER_H[H]),FALSE),0)</f>
        <v>79</v>
      </c>
      <c r="J179" s="12">
        <f>IFERROR(VLOOKUP(MYRANKS_H[[#This Row],[IDFANGRAPHS]],STEAMER_H[],COLUMN(STEAMER_H[HR]),FALSE),0)</f>
        <v>13</v>
      </c>
      <c r="K179" s="12">
        <f>IFERROR(VLOOKUP(MYRANKS_H[[#This Row],[IDFANGRAPHS]],STEAMER_H[],COLUMN(STEAMER_H[R]),FALSE),0)</f>
        <v>38</v>
      </c>
      <c r="L179" s="12">
        <f>IFERROR(VLOOKUP(MYRANKS_H[[#This Row],[IDFANGRAPHS]],STEAMER_H[],COLUMN(STEAMER_H[RBI]),FALSE),0)</f>
        <v>43</v>
      </c>
      <c r="M179" s="12">
        <f>IFERROR(VLOOKUP(MYRANKS_H[[#This Row],[IDFANGRAPHS]],STEAMER_H[],COLUMN(STEAMER_H[BB]),FALSE),0)</f>
        <v>36</v>
      </c>
      <c r="N179" s="12">
        <f>IFERROR(VLOOKUP(MYRANKS_H[[#This Row],[IDFANGRAPHS]],STEAMER_H[],COLUMN(STEAMER_H[SO]),FALSE),0)</f>
        <v>114</v>
      </c>
      <c r="O179" s="12">
        <f>IFERROR(VLOOKUP(MYRANKS_H[[#This Row],[IDFANGRAPHS]],STEAMER_H[],COLUMN(STEAMER_H[SB]),FALSE),0)</f>
        <v>2</v>
      </c>
      <c r="P179" s="14">
        <f>IFERROR(MYRANKS_H[[#This Row],[H]]/MYRANKS_H[[#This Row],[AB]],0)</f>
        <v>0.22898550724637681</v>
      </c>
      <c r="Q179" s="26">
        <f>MYRANKS_H[[#This Row],[R]]/24.6-VLOOKUP(MYRANKS_H[[#This Row],[POS]],ReplacementLevel_H[],COLUMN(ReplacementLevel_H[R]),FALSE)</f>
        <v>0.15471544715447161</v>
      </c>
      <c r="R179" s="26">
        <f>MYRANKS_H[[#This Row],[HR]]/10.4-VLOOKUP(MYRANKS_H[[#This Row],[POS]],ReplacementLevel_H[],COLUMN(ReplacementLevel_H[HR]),FALSE)</f>
        <v>0.38</v>
      </c>
      <c r="S179" s="26">
        <f>MYRANKS_H[[#This Row],[RBI]]/24.6-VLOOKUP(MYRANKS_H[[#This Row],[POS]],ReplacementLevel_H[],COLUMN(ReplacementLevel_H[RBI]),FALSE)</f>
        <v>0.33796747967479668</v>
      </c>
      <c r="T179" s="26">
        <f>MYRANKS_H[[#This Row],[SB]]/9.4-VLOOKUP(MYRANKS_H[[#This Row],[POS]],ReplacementLevel_H[],COLUMN(ReplacementLevel_H[SB]),FALSE)</f>
        <v>8.2765957446808508E-2</v>
      </c>
      <c r="U179" s="26">
        <f>((MYRANKS_H[[#This Row],[H]]+1768)/(MYRANKS_H[[#This Row],[AB]]+6617)-0.267)/0.0024-VLOOKUP(MYRANKS_H[[#This Row],[POS]],ReplacementLevel_H[],COLUMN(ReplacementLevel_H[AVG]),FALSE)</f>
        <v>-0.35944651919947301</v>
      </c>
      <c r="V179" s="26">
        <f>MYRANKS_H[[#This Row],[RSGP]]+MYRANKS_H[[#This Row],[HRSGP]]+MYRANKS_H[[#This Row],[RBISGP]]+MYRANKS_H[[#This Row],[SBSGP]]+MYRANKS_H[[#This Row],[AVGSGP]]</f>
        <v>0.59600236507660376</v>
      </c>
    </row>
    <row r="180" spans="1:22" ht="15" customHeight="1" x14ac:dyDescent="0.25">
      <c r="A180" s="8" t="s">
        <v>5054</v>
      </c>
      <c r="B180" s="15" t="str">
        <f>VLOOKUP(MYRANKS_H[[#This Row],[PLAYERID]],PLAYERIDMAP[],COLUMN(PLAYERIDMAP[LASTNAME]),FALSE)</f>
        <v>Snider</v>
      </c>
      <c r="C180" s="12" t="str">
        <f>VLOOKUP(MYRANKS_H[[#This Row],[PLAYERID]],PLAYERIDMAP[],COLUMN(PLAYERIDMAP[FIRSTNAME]),FALSE)</f>
        <v xml:space="preserve">Travis </v>
      </c>
      <c r="D180" s="12" t="str">
        <f>VLOOKUP(MYRANKS_H[[#This Row],[PLAYERID]],PLAYERIDMAP[],COLUMN(PLAYERIDMAP[TEAM]),FALSE)</f>
        <v>PIT</v>
      </c>
      <c r="E180" s="12" t="str">
        <f>VLOOKUP(MYRANKS_H[[#This Row],[PLAYERID]],PLAYERIDMAP[],COLUMN(PLAYERIDMAP[POS]),FALSE)</f>
        <v>OF</v>
      </c>
      <c r="F180" s="12">
        <f>VLOOKUP(MYRANKS_H[[#This Row],[PLAYERID]],PLAYERIDMAP[],COLUMN(PLAYERIDMAP[IDFANGRAPHS]),FALSE)</f>
        <v>2830</v>
      </c>
      <c r="G180" s="12">
        <f>IFERROR(VLOOKUP(MYRANKS_H[[#This Row],[IDFANGRAPHS]],STEAMER_H[],COLUMN(STEAMER_H[PA]),FALSE),0)</f>
        <v>312</v>
      </c>
      <c r="H180" s="12">
        <f>IFERROR(VLOOKUP(MYRANKS_H[[#This Row],[IDFANGRAPHS]],STEAMER_H[],COLUMN(STEAMER_H[AB]),FALSE),0)</f>
        <v>280</v>
      </c>
      <c r="I180" s="12">
        <f>IFERROR(VLOOKUP(MYRANKS_H[[#This Row],[IDFANGRAPHS]],STEAMER_H[],COLUMN(STEAMER_H[H]),FALSE),0)</f>
        <v>71</v>
      </c>
      <c r="J180" s="12">
        <f>IFERROR(VLOOKUP(MYRANKS_H[[#This Row],[IDFANGRAPHS]],STEAMER_H[],COLUMN(STEAMER_H[HR]),FALSE),0)</f>
        <v>9</v>
      </c>
      <c r="K180" s="12">
        <f>IFERROR(VLOOKUP(MYRANKS_H[[#This Row],[IDFANGRAPHS]],STEAMER_H[],COLUMN(STEAMER_H[R]),FALSE),0)</f>
        <v>34</v>
      </c>
      <c r="L180" s="12">
        <f>IFERROR(VLOOKUP(MYRANKS_H[[#This Row],[IDFANGRAPHS]],STEAMER_H[],COLUMN(STEAMER_H[RBI]),FALSE),0)</f>
        <v>34</v>
      </c>
      <c r="M180" s="12">
        <f>IFERROR(VLOOKUP(MYRANKS_H[[#This Row],[IDFANGRAPHS]],STEAMER_H[],COLUMN(STEAMER_H[BB]),FALSE),0)</f>
        <v>26</v>
      </c>
      <c r="N180" s="12">
        <f>IFERROR(VLOOKUP(MYRANKS_H[[#This Row],[IDFANGRAPHS]],STEAMER_H[],COLUMN(STEAMER_H[SO]),FALSE),0)</f>
        <v>69</v>
      </c>
      <c r="O180" s="12">
        <f>IFERROR(VLOOKUP(MYRANKS_H[[#This Row],[IDFANGRAPHS]],STEAMER_H[],COLUMN(STEAMER_H[SB]),FALSE),0)</f>
        <v>4</v>
      </c>
      <c r="P180" s="14">
        <f>IFERROR(MYRANKS_H[[#This Row],[H]]/MYRANKS_H[[#This Row],[AB]],0)</f>
        <v>0.25357142857142856</v>
      </c>
      <c r="Q180" s="26">
        <f>MYRANKS_H[[#This Row],[R]]/24.6-VLOOKUP(MYRANKS_H[[#This Row],[POS]],ReplacementLevel_H[],COLUMN(ReplacementLevel_H[R]),FALSE)</f>
        <v>-0.98788617886178876</v>
      </c>
      <c r="R180" s="26">
        <f>MYRANKS_H[[#This Row],[HR]]/10.4-VLOOKUP(MYRANKS_H[[#This Row],[POS]],ReplacementLevel_H[],COLUMN(ReplacementLevel_H[HR]),FALSE)</f>
        <v>-0.23461538461538478</v>
      </c>
      <c r="S180" s="26">
        <f>MYRANKS_H[[#This Row],[RBI]]/24.6-VLOOKUP(MYRANKS_H[[#This Row],[POS]],ReplacementLevel_H[],COLUMN(ReplacementLevel_H[RBI]),FALSE)</f>
        <v>-0.65788617886178868</v>
      </c>
      <c r="T180" s="26">
        <f>MYRANKS_H[[#This Row],[SB]]/9.4-VLOOKUP(MYRANKS_H[[#This Row],[POS]],ReplacementLevel_H[],COLUMN(ReplacementLevel_H[SB]),FALSE)</f>
        <v>-0.91446808510638311</v>
      </c>
      <c r="U180" s="26">
        <f>((MYRANKS_H[[#This Row],[H]]+1768)/(MYRANKS_H[[#This Row],[AB]]+6617)-0.267)/0.0024-VLOOKUP(MYRANKS_H[[#This Row],[POS]],ReplacementLevel_H[],COLUMN(ReplacementLevel_H[AVG]),FALSE)</f>
        <v>-7.0971436856615458E-2</v>
      </c>
      <c r="V180" s="26">
        <f>MYRANKS_H[[#This Row],[RSGP]]+MYRANKS_H[[#This Row],[HRSGP]]+MYRANKS_H[[#This Row],[RBISGP]]+MYRANKS_H[[#This Row],[SBSGP]]+MYRANKS_H[[#This Row],[AVGSGP]]</f>
        <v>-2.8658272643019607</v>
      </c>
    </row>
    <row r="181" spans="1:22" ht="15" customHeight="1" x14ac:dyDescent="0.25">
      <c r="A181" s="7" t="s">
        <v>2724</v>
      </c>
      <c r="B181" s="8" t="str">
        <f>VLOOKUP(MYRANKS_H[[#This Row],[PLAYERID]],PLAYERIDMAP[],COLUMN(PLAYERIDMAP[LASTNAME]),FALSE)</f>
        <v>Ellis</v>
      </c>
      <c r="C181" s="11" t="str">
        <f>VLOOKUP(MYRANKS_H[[#This Row],[PLAYERID]],PLAYERIDMAP[],COLUMN(PLAYERIDMAP[FIRSTNAME]),FALSE)</f>
        <v xml:space="preserve">A.J. </v>
      </c>
      <c r="D181" s="11" t="str">
        <f>VLOOKUP(MYRANKS_H[[#This Row],[PLAYERID]],PLAYERIDMAP[],COLUMN(PLAYERIDMAP[TEAM]),FALSE)</f>
        <v>LAD</v>
      </c>
      <c r="E181" s="11" t="str">
        <f>VLOOKUP(MYRANKS_H[[#This Row],[PLAYERID]],PLAYERIDMAP[],COLUMN(PLAYERIDMAP[POS]),FALSE)</f>
        <v>C</v>
      </c>
      <c r="F181" s="11">
        <f>VLOOKUP(MYRANKS_H[[#This Row],[PLAYERID]],PLAYERIDMAP[],COLUMN(PLAYERIDMAP[IDFANGRAPHS]),FALSE)</f>
        <v>5677</v>
      </c>
      <c r="G181" s="12">
        <f>IFERROR(VLOOKUP(MYRANKS_H[[#This Row],[IDFANGRAPHS]],STEAMER_H[],COLUMN(STEAMER_H[PA]),FALSE),0)</f>
        <v>285</v>
      </c>
      <c r="H181" s="12">
        <f>IFERROR(VLOOKUP(MYRANKS_H[[#This Row],[IDFANGRAPHS]],STEAMER_H[],COLUMN(STEAMER_H[AB]),FALSE),0)</f>
        <v>245</v>
      </c>
      <c r="I181" s="12">
        <f>IFERROR(VLOOKUP(MYRANKS_H[[#This Row],[IDFANGRAPHS]],STEAMER_H[],COLUMN(STEAMER_H[H]),FALSE),0)</f>
        <v>59</v>
      </c>
      <c r="J181" s="12">
        <f>IFERROR(VLOOKUP(MYRANKS_H[[#This Row],[IDFANGRAPHS]],STEAMER_H[],COLUMN(STEAMER_H[HR]),FALSE),0)</f>
        <v>5</v>
      </c>
      <c r="K181" s="12">
        <f>IFERROR(VLOOKUP(MYRANKS_H[[#This Row],[IDFANGRAPHS]],STEAMER_H[],COLUMN(STEAMER_H[R]),FALSE),0)</f>
        <v>27</v>
      </c>
      <c r="L181" s="12">
        <f>IFERROR(VLOOKUP(MYRANKS_H[[#This Row],[IDFANGRAPHS]],STEAMER_H[],COLUMN(STEAMER_H[RBI]),FALSE),0)</f>
        <v>26</v>
      </c>
      <c r="M181" s="12">
        <f>IFERROR(VLOOKUP(MYRANKS_H[[#This Row],[IDFANGRAPHS]],STEAMER_H[],COLUMN(STEAMER_H[BB]),FALSE),0)</f>
        <v>32</v>
      </c>
      <c r="N181" s="12">
        <f>IFERROR(VLOOKUP(MYRANKS_H[[#This Row],[IDFANGRAPHS]],STEAMER_H[],COLUMN(STEAMER_H[SO]),FALSE),0)</f>
        <v>54</v>
      </c>
      <c r="O181" s="12">
        <f>IFERROR(VLOOKUP(MYRANKS_H[[#This Row],[IDFANGRAPHS]],STEAMER_H[],COLUMN(STEAMER_H[SB]),FALSE),0)</f>
        <v>1</v>
      </c>
      <c r="P181" s="14">
        <f>IFERROR(MYRANKS_H[[#This Row],[H]]/MYRANKS_H[[#This Row],[AB]],0)</f>
        <v>0.24081632653061225</v>
      </c>
      <c r="Q181" s="26">
        <f>MYRANKS_H[[#This Row],[R]]/24.6-VLOOKUP(MYRANKS_H[[#This Row],[POS]],ReplacementLevel_H[],COLUMN(ReplacementLevel_H[R]),FALSE)</f>
        <v>-0.29243902439024394</v>
      </c>
      <c r="R181" s="26">
        <f>MYRANKS_H[[#This Row],[HR]]/10.4-VLOOKUP(MYRANKS_H[[#This Row],[POS]],ReplacementLevel_H[],COLUMN(ReplacementLevel_H[HR]),FALSE)</f>
        <v>-0.38923076923076927</v>
      </c>
      <c r="S181" s="26">
        <f>MYRANKS_H[[#This Row],[RBI]]/24.6-VLOOKUP(MYRANKS_H[[#This Row],[POS]],ReplacementLevel_H[],COLUMN(ReplacementLevel_H[RBI]),FALSE)</f>
        <v>-0.35308943089430889</v>
      </c>
      <c r="T181" s="26">
        <f>MYRANKS_H[[#This Row],[SB]]/9.4-VLOOKUP(MYRANKS_H[[#This Row],[POS]],ReplacementLevel_H[],COLUMN(ReplacementLevel_H[SB]),FALSE)</f>
        <v>-2.3617021276595748E-2</v>
      </c>
      <c r="U181" s="26">
        <f>((MYRANKS_H[[#This Row],[H]]+1768)/(MYRANKS_H[[#This Row],[AB]]+6617)-0.267)/0.0024-VLOOKUP(MYRANKS_H[[#This Row],[POS]],ReplacementLevel_H[],COLUMN(ReplacementLevel_H[AVG]),FALSE)</f>
        <v>3.7044593412986881E-2</v>
      </c>
      <c r="V181" s="26">
        <f>MYRANKS_H[[#This Row],[RSGP]]+MYRANKS_H[[#This Row],[HRSGP]]+MYRANKS_H[[#This Row],[RBISGP]]+MYRANKS_H[[#This Row],[SBSGP]]+MYRANKS_H[[#This Row],[AVGSGP]]</f>
        <v>-1.0213316523789311</v>
      </c>
    </row>
    <row r="182" spans="1:22" ht="15" customHeight="1" x14ac:dyDescent="0.25">
      <c r="A182" s="8" t="s">
        <v>4848</v>
      </c>
      <c r="B182" s="15" t="str">
        <f>VLOOKUP(MYRANKS_H[[#This Row],[PLAYERID]],PLAYERIDMAP[],COLUMN(PLAYERIDMAP[LASTNAME]),FALSE)</f>
        <v>Ross</v>
      </c>
      <c r="C182" s="12" t="str">
        <f>VLOOKUP(MYRANKS_H[[#This Row],[PLAYERID]],PLAYERIDMAP[],COLUMN(PLAYERIDMAP[FIRSTNAME]),FALSE)</f>
        <v xml:space="preserve">Cody </v>
      </c>
      <c r="D182" s="12" t="str">
        <f>VLOOKUP(MYRANKS_H[[#This Row],[PLAYERID]],PLAYERIDMAP[],COLUMN(PLAYERIDMAP[TEAM]),FALSE)</f>
        <v>ARI</v>
      </c>
      <c r="E182" s="12" t="str">
        <f>VLOOKUP(MYRANKS_H[[#This Row],[PLAYERID]],PLAYERIDMAP[],COLUMN(PLAYERIDMAP[POS]),FALSE)</f>
        <v>OF</v>
      </c>
      <c r="F182" s="12">
        <f>VLOOKUP(MYRANKS_H[[#This Row],[PLAYERID]],PLAYERIDMAP[],COLUMN(PLAYERIDMAP[IDFANGRAPHS]),FALSE)</f>
        <v>1760</v>
      </c>
      <c r="G182" s="12">
        <f>IFERROR(VLOOKUP(MYRANKS_H[[#This Row],[IDFANGRAPHS]],STEAMER_H[],COLUMN(STEAMER_H[PA]),FALSE),0)</f>
        <v>371</v>
      </c>
      <c r="H182" s="12">
        <f>IFERROR(VLOOKUP(MYRANKS_H[[#This Row],[IDFANGRAPHS]],STEAMER_H[],COLUMN(STEAMER_H[AB]),FALSE),0)</f>
        <v>336</v>
      </c>
      <c r="I182" s="12">
        <f>IFERROR(VLOOKUP(MYRANKS_H[[#This Row],[IDFANGRAPHS]],STEAMER_H[],COLUMN(STEAMER_H[H]),FALSE),0)</f>
        <v>86</v>
      </c>
      <c r="J182" s="12">
        <f>IFERROR(VLOOKUP(MYRANKS_H[[#This Row],[IDFANGRAPHS]],STEAMER_H[],COLUMN(STEAMER_H[HR]),FALSE),0)</f>
        <v>11</v>
      </c>
      <c r="K182" s="12">
        <f>IFERROR(VLOOKUP(MYRANKS_H[[#This Row],[IDFANGRAPHS]],STEAMER_H[],COLUMN(STEAMER_H[R]),FALSE),0)</f>
        <v>40</v>
      </c>
      <c r="L182" s="12">
        <f>IFERROR(VLOOKUP(MYRANKS_H[[#This Row],[IDFANGRAPHS]],STEAMER_H[],COLUMN(STEAMER_H[RBI]),FALSE),0)</f>
        <v>44</v>
      </c>
      <c r="M182" s="12">
        <f>IFERROR(VLOOKUP(MYRANKS_H[[#This Row],[IDFANGRAPHS]],STEAMER_H[],COLUMN(STEAMER_H[BB]),FALSE),0)</f>
        <v>28</v>
      </c>
      <c r="N182" s="12">
        <f>IFERROR(VLOOKUP(MYRANKS_H[[#This Row],[IDFANGRAPHS]],STEAMER_H[],COLUMN(STEAMER_H[SO]),FALSE),0)</f>
        <v>73</v>
      </c>
      <c r="O182" s="12">
        <f>IFERROR(VLOOKUP(MYRANKS_H[[#This Row],[IDFANGRAPHS]],STEAMER_H[],COLUMN(STEAMER_H[SB]),FALSE),0)</f>
        <v>3</v>
      </c>
      <c r="P182" s="14">
        <f>IFERROR(MYRANKS_H[[#This Row],[H]]/MYRANKS_H[[#This Row],[AB]],0)</f>
        <v>0.25595238095238093</v>
      </c>
      <c r="Q182" s="26">
        <f>MYRANKS_H[[#This Row],[R]]/24.6-VLOOKUP(MYRANKS_H[[#This Row],[POS]],ReplacementLevel_H[],COLUMN(ReplacementLevel_H[R]),FALSE)</f>
        <v>-0.74398373983739852</v>
      </c>
      <c r="R182" s="26">
        <f>MYRANKS_H[[#This Row],[HR]]/10.4-VLOOKUP(MYRANKS_H[[#This Row],[POS]],ReplacementLevel_H[],COLUMN(ReplacementLevel_H[HR]),FALSE)</f>
        <v>-4.2307692307692379E-2</v>
      </c>
      <c r="S182" s="26">
        <f>MYRANKS_H[[#This Row],[RBI]]/24.6-VLOOKUP(MYRANKS_H[[#This Row],[POS]],ReplacementLevel_H[],COLUMN(ReplacementLevel_H[RBI]),FALSE)</f>
        <v>-0.25138211382113829</v>
      </c>
      <c r="T182" s="26">
        <f>MYRANKS_H[[#This Row],[SB]]/9.4-VLOOKUP(MYRANKS_H[[#This Row],[POS]],ReplacementLevel_H[],COLUMN(ReplacementLevel_H[SB]),FALSE)</f>
        <v>-1.0208510638297874</v>
      </c>
      <c r="U182" s="26">
        <f>((MYRANKS_H[[#This Row],[H]]+1768)/(MYRANKS_H[[#This Row],[AB]]+6617)-0.267)/0.0024-VLOOKUP(MYRANKS_H[[#This Row],[POS]],ReplacementLevel_H[],COLUMN(ReplacementLevel_H[AVG]),FALSE)</f>
        <v>-6.6879045016534702E-2</v>
      </c>
      <c r="V182" s="26">
        <f>MYRANKS_H[[#This Row],[RSGP]]+MYRANKS_H[[#This Row],[HRSGP]]+MYRANKS_H[[#This Row],[RBISGP]]+MYRANKS_H[[#This Row],[SBSGP]]+MYRANKS_H[[#This Row],[AVGSGP]]</f>
        <v>-2.1254036548125512</v>
      </c>
    </row>
    <row r="183" spans="1:22" x14ac:dyDescent="0.25">
      <c r="A183" s="7" t="s">
        <v>4177</v>
      </c>
      <c r="B183" s="8" t="str">
        <f>VLOOKUP(MYRANKS_H[[#This Row],[PLAYERID]],PLAYERIDMAP[],COLUMN(PLAYERIDMAP[LASTNAME]),FALSE)</f>
        <v>Morrison</v>
      </c>
      <c r="C183" s="11" t="str">
        <f>VLOOKUP(MYRANKS_H[[#This Row],[PLAYERID]],PLAYERIDMAP[],COLUMN(PLAYERIDMAP[FIRSTNAME]),FALSE)</f>
        <v xml:space="preserve">Logan </v>
      </c>
      <c r="D183" s="11" t="str">
        <f>VLOOKUP(MYRANKS_H[[#This Row],[PLAYERID]],PLAYERIDMAP[],COLUMN(PLAYERIDMAP[TEAM]),FALSE)</f>
        <v>MIA</v>
      </c>
      <c r="E183" s="11" t="str">
        <f>VLOOKUP(MYRANKS_H[[#This Row],[PLAYERID]],PLAYERIDMAP[],COLUMN(PLAYERIDMAP[POS]),FALSE)</f>
        <v>OF</v>
      </c>
      <c r="F183" s="11">
        <f>VLOOKUP(MYRANKS_H[[#This Row],[PLAYERID]],PLAYERIDMAP[],COLUMN(PLAYERIDMAP[IDFANGRAPHS]),FALSE)</f>
        <v>9205</v>
      </c>
      <c r="G183" s="12">
        <f>IFERROR(VLOOKUP(MYRANKS_H[[#This Row],[IDFANGRAPHS]],STEAMER_H[],COLUMN(STEAMER_H[PA]),FALSE),0)</f>
        <v>415</v>
      </c>
      <c r="H183" s="12">
        <f>IFERROR(VLOOKUP(MYRANKS_H[[#This Row],[IDFANGRAPHS]],STEAMER_H[],COLUMN(STEAMER_H[AB]),FALSE),0)</f>
        <v>364</v>
      </c>
      <c r="I183" s="12">
        <f>IFERROR(VLOOKUP(MYRANKS_H[[#This Row],[IDFANGRAPHS]],STEAMER_H[],COLUMN(STEAMER_H[H]),FALSE),0)</f>
        <v>91</v>
      </c>
      <c r="J183" s="12">
        <f>IFERROR(VLOOKUP(MYRANKS_H[[#This Row],[IDFANGRAPHS]],STEAMER_H[],COLUMN(STEAMER_H[HR]),FALSE),0)</f>
        <v>12</v>
      </c>
      <c r="K183" s="12">
        <f>IFERROR(VLOOKUP(MYRANKS_H[[#This Row],[IDFANGRAPHS]],STEAMER_H[],COLUMN(STEAMER_H[R]),FALSE),0)</f>
        <v>49</v>
      </c>
      <c r="L183" s="12">
        <f>IFERROR(VLOOKUP(MYRANKS_H[[#This Row],[IDFANGRAPHS]],STEAMER_H[],COLUMN(STEAMER_H[RBI]),FALSE),0)</f>
        <v>50</v>
      </c>
      <c r="M183" s="12">
        <f>IFERROR(VLOOKUP(MYRANKS_H[[#This Row],[IDFANGRAPHS]],STEAMER_H[],COLUMN(STEAMER_H[BB]),FALSE),0)</f>
        <v>44</v>
      </c>
      <c r="N183" s="12">
        <f>IFERROR(VLOOKUP(MYRANKS_H[[#This Row],[IDFANGRAPHS]],STEAMER_H[],COLUMN(STEAMER_H[SO]),FALSE),0)</f>
        <v>70</v>
      </c>
      <c r="O183" s="12">
        <f>IFERROR(VLOOKUP(MYRANKS_H[[#This Row],[IDFANGRAPHS]],STEAMER_H[],COLUMN(STEAMER_H[SB]),FALSE),0)</f>
        <v>2</v>
      </c>
      <c r="P183" s="14">
        <f>IFERROR(MYRANKS_H[[#This Row],[H]]/MYRANKS_H[[#This Row],[AB]],0)</f>
        <v>0.25</v>
      </c>
      <c r="Q183" s="26">
        <f>MYRANKS_H[[#This Row],[R]]/24.6-VLOOKUP(MYRANKS_H[[#This Row],[POS]],ReplacementLevel_H[],COLUMN(ReplacementLevel_H[R]),FALSE)</f>
        <v>-0.37813008130081327</v>
      </c>
      <c r="R183" s="26">
        <f>MYRANKS_H[[#This Row],[HR]]/10.4-VLOOKUP(MYRANKS_H[[#This Row],[POS]],ReplacementLevel_H[],COLUMN(ReplacementLevel_H[HR]),FALSE)</f>
        <v>5.3846153846153655E-2</v>
      </c>
      <c r="S183" s="26">
        <f>MYRANKS_H[[#This Row],[RBI]]/24.6-VLOOKUP(MYRANKS_H[[#This Row],[POS]],ReplacementLevel_H[],COLUMN(ReplacementLevel_H[RBI]),FALSE)</f>
        <v>-7.4796747967482702E-3</v>
      </c>
      <c r="T183" s="26">
        <f>MYRANKS_H[[#This Row],[SB]]/9.4-VLOOKUP(MYRANKS_H[[#This Row],[POS]],ReplacementLevel_H[],COLUMN(ReplacementLevel_H[SB]),FALSE)</f>
        <v>-1.1272340425531915</v>
      </c>
      <c r="U183" s="26">
        <f>((MYRANKS_H[[#This Row],[H]]+1768)/(MYRANKS_H[[#This Row],[AB]]+6617)-0.267)/0.0024-VLOOKUP(MYRANKS_H[[#This Row],[POS]],ReplacementLevel_H[],COLUMN(ReplacementLevel_H[AVG]),FALSE)</f>
        <v>-0.21407200496586737</v>
      </c>
      <c r="V183" s="26">
        <f>MYRANKS_H[[#This Row],[RSGP]]+MYRANKS_H[[#This Row],[HRSGP]]+MYRANKS_H[[#This Row],[RBISGP]]+MYRANKS_H[[#This Row],[SBSGP]]+MYRANKS_H[[#This Row],[AVGSGP]]</f>
        <v>-1.6730696497704667</v>
      </c>
    </row>
    <row r="184" spans="1:22" ht="15" customHeight="1" x14ac:dyDescent="0.25">
      <c r="A184" s="8" t="s">
        <v>4406</v>
      </c>
      <c r="B184" s="15" t="str">
        <f>VLOOKUP(MYRANKS_H[[#This Row],[PLAYERID]],PLAYERIDMAP[],COLUMN(PLAYERIDMAP[LASTNAME]),FALSE)</f>
        <v>Parra</v>
      </c>
      <c r="C184" s="12" t="str">
        <f>VLOOKUP(MYRANKS_H[[#This Row],[PLAYERID]],PLAYERIDMAP[],COLUMN(PLAYERIDMAP[FIRSTNAME]),FALSE)</f>
        <v xml:space="preserve">Gerardo </v>
      </c>
      <c r="D184" s="12" t="str">
        <f>VLOOKUP(MYRANKS_H[[#This Row],[PLAYERID]],PLAYERIDMAP[],COLUMN(PLAYERIDMAP[TEAM]),FALSE)</f>
        <v>ARI</v>
      </c>
      <c r="E184" s="12" t="str">
        <f>VLOOKUP(MYRANKS_H[[#This Row],[PLAYERID]],PLAYERIDMAP[],COLUMN(PLAYERIDMAP[POS]),FALSE)</f>
        <v>OF</v>
      </c>
      <c r="F184" s="12">
        <f>VLOOKUP(MYRANKS_H[[#This Row],[PLAYERID]],PLAYERIDMAP[],COLUMN(PLAYERIDMAP[IDFANGRAPHS]),FALSE)</f>
        <v>8553</v>
      </c>
      <c r="G184" s="12">
        <f>IFERROR(VLOOKUP(MYRANKS_H[[#This Row],[IDFANGRAPHS]],STEAMER_H[],COLUMN(STEAMER_H[PA]),FALSE),0)</f>
        <v>518</v>
      </c>
      <c r="H184" s="12">
        <f>IFERROR(VLOOKUP(MYRANKS_H[[#This Row],[IDFANGRAPHS]],STEAMER_H[],COLUMN(STEAMER_H[AB]),FALSE),0)</f>
        <v>467</v>
      </c>
      <c r="I184" s="12">
        <f>IFERROR(VLOOKUP(MYRANKS_H[[#This Row],[IDFANGRAPHS]],STEAMER_H[],COLUMN(STEAMER_H[H]),FALSE),0)</f>
        <v>128</v>
      </c>
      <c r="J184" s="12">
        <f>IFERROR(VLOOKUP(MYRANKS_H[[#This Row],[IDFANGRAPHS]],STEAMER_H[],COLUMN(STEAMER_H[HR]),FALSE),0)</f>
        <v>9</v>
      </c>
      <c r="K184" s="12">
        <f>IFERROR(VLOOKUP(MYRANKS_H[[#This Row],[IDFANGRAPHS]],STEAMER_H[],COLUMN(STEAMER_H[R]),FALSE),0)</f>
        <v>56</v>
      </c>
      <c r="L184" s="12">
        <f>IFERROR(VLOOKUP(MYRANKS_H[[#This Row],[IDFANGRAPHS]],STEAMER_H[],COLUMN(STEAMER_H[RBI]),FALSE),0)</f>
        <v>49</v>
      </c>
      <c r="M184" s="12">
        <f>IFERROR(VLOOKUP(MYRANKS_H[[#This Row],[IDFANGRAPHS]],STEAMER_H[],COLUMN(STEAMER_H[BB]),FALSE),0)</f>
        <v>40</v>
      </c>
      <c r="N184" s="12">
        <f>IFERROR(VLOOKUP(MYRANKS_H[[#This Row],[IDFANGRAPHS]],STEAMER_H[],COLUMN(STEAMER_H[SO]),FALSE),0)</f>
        <v>82</v>
      </c>
      <c r="O184" s="12">
        <f>IFERROR(VLOOKUP(MYRANKS_H[[#This Row],[IDFANGRAPHS]],STEAMER_H[],COLUMN(STEAMER_H[SB]),FALSE),0)</f>
        <v>11</v>
      </c>
      <c r="P184" s="14">
        <f>IFERROR(MYRANKS_H[[#This Row],[H]]/MYRANKS_H[[#This Row],[AB]],0)</f>
        <v>0.27408993576017132</v>
      </c>
      <c r="Q184" s="26">
        <f>MYRANKS_H[[#This Row],[R]]/24.6-VLOOKUP(MYRANKS_H[[#This Row],[POS]],ReplacementLevel_H[],COLUMN(ReplacementLevel_H[R]),FALSE)</f>
        <v>-9.3577235772357881E-2</v>
      </c>
      <c r="R184" s="26">
        <f>MYRANKS_H[[#This Row],[HR]]/10.4-VLOOKUP(MYRANKS_H[[#This Row],[POS]],ReplacementLevel_H[],COLUMN(ReplacementLevel_H[HR]),FALSE)</f>
        <v>-0.23461538461538478</v>
      </c>
      <c r="S184" s="26">
        <f>MYRANKS_H[[#This Row],[RBI]]/24.6-VLOOKUP(MYRANKS_H[[#This Row],[POS]],ReplacementLevel_H[],COLUMN(ReplacementLevel_H[RBI]),FALSE)</f>
        <v>-4.8130081300813199E-2</v>
      </c>
      <c r="T184" s="26">
        <f>MYRANKS_H[[#This Row],[SB]]/9.4-VLOOKUP(MYRANKS_H[[#This Row],[POS]],ReplacementLevel_H[],COLUMN(ReplacementLevel_H[SB]),FALSE)</f>
        <v>-0.16978723404255325</v>
      </c>
      <c r="U184" s="26">
        <f>((MYRANKS_H[[#This Row],[H]]+1768)/(MYRANKS_H[[#This Row],[AB]]+6617)-0.267)/0.0024-VLOOKUP(MYRANKS_H[[#This Row],[POS]],ReplacementLevel_H[],COLUMN(ReplacementLevel_H[AVG]),FALSE)</f>
        <v>0.34891586674194136</v>
      </c>
      <c r="V184" s="26">
        <f>MYRANKS_H[[#This Row],[RSGP]]+MYRANKS_H[[#This Row],[HRSGP]]+MYRANKS_H[[#This Row],[RBISGP]]+MYRANKS_H[[#This Row],[SBSGP]]+MYRANKS_H[[#This Row],[AVGSGP]]</f>
        <v>-0.19719406898916775</v>
      </c>
    </row>
    <row r="185" spans="1:22" ht="15" customHeight="1" x14ac:dyDescent="0.25">
      <c r="A185" s="8" t="s">
        <v>4481</v>
      </c>
      <c r="B185" s="15" t="str">
        <f>VLOOKUP(MYRANKS_H[[#This Row],[PLAYERID]],PLAYERIDMAP[],COLUMN(PLAYERIDMAP[LASTNAME]),FALSE)</f>
        <v>Peralta</v>
      </c>
      <c r="C185" s="12" t="str">
        <f>VLOOKUP(MYRANKS_H[[#This Row],[PLAYERID]],PLAYERIDMAP[],COLUMN(PLAYERIDMAP[FIRSTNAME]),FALSE)</f>
        <v xml:space="preserve">Jhonny </v>
      </c>
      <c r="D185" s="12" t="str">
        <f>VLOOKUP(MYRANKS_H[[#This Row],[PLAYERID]],PLAYERIDMAP[],COLUMN(PLAYERIDMAP[TEAM]),FALSE)</f>
        <v>DET</v>
      </c>
      <c r="E185" s="12" t="str">
        <f>VLOOKUP(MYRANKS_H[[#This Row],[PLAYERID]],PLAYERIDMAP[],COLUMN(PLAYERIDMAP[POS]),FALSE)</f>
        <v>SS</v>
      </c>
      <c r="F185" s="12">
        <f>VLOOKUP(MYRANKS_H[[#This Row],[PLAYERID]],PLAYERIDMAP[],COLUMN(PLAYERIDMAP[IDFANGRAPHS]),FALSE)</f>
        <v>1738</v>
      </c>
      <c r="G185" s="12">
        <f>IFERROR(VLOOKUP(MYRANKS_H[[#This Row],[IDFANGRAPHS]],STEAMER_H[],COLUMN(STEAMER_H[PA]),FALSE),0)</f>
        <v>448</v>
      </c>
      <c r="H185" s="12">
        <f>IFERROR(VLOOKUP(MYRANKS_H[[#This Row],[IDFANGRAPHS]],STEAMER_H[],COLUMN(STEAMER_H[AB]),FALSE),0)</f>
        <v>403</v>
      </c>
      <c r="I185" s="12">
        <f>IFERROR(VLOOKUP(MYRANKS_H[[#This Row],[IDFANGRAPHS]],STEAMER_H[],COLUMN(STEAMER_H[H]),FALSE),0)</f>
        <v>101</v>
      </c>
      <c r="J185" s="12">
        <f>IFERROR(VLOOKUP(MYRANKS_H[[#This Row],[IDFANGRAPHS]],STEAMER_H[],COLUMN(STEAMER_H[HR]),FALSE),0)</f>
        <v>10</v>
      </c>
      <c r="K185" s="12">
        <f>IFERROR(VLOOKUP(MYRANKS_H[[#This Row],[IDFANGRAPHS]],STEAMER_H[],COLUMN(STEAMER_H[R]),FALSE),0)</f>
        <v>42</v>
      </c>
      <c r="L185" s="12">
        <f>IFERROR(VLOOKUP(MYRANKS_H[[#This Row],[IDFANGRAPHS]],STEAMER_H[],COLUMN(STEAMER_H[RBI]),FALSE),0)</f>
        <v>47</v>
      </c>
      <c r="M185" s="12">
        <f>IFERROR(VLOOKUP(MYRANKS_H[[#This Row],[IDFANGRAPHS]],STEAMER_H[],COLUMN(STEAMER_H[BB]),FALSE),0)</f>
        <v>37</v>
      </c>
      <c r="N185" s="12">
        <f>IFERROR(VLOOKUP(MYRANKS_H[[#This Row],[IDFANGRAPHS]],STEAMER_H[],COLUMN(STEAMER_H[SO]),FALSE),0)</f>
        <v>87</v>
      </c>
      <c r="O185" s="12">
        <f>IFERROR(VLOOKUP(MYRANKS_H[[#This Row],[IDFANGRAPHS]],STEAMER_H[],COLUMN(STEAMER_H[SB]),FALSE),0)</f>
        <v>3</v>
      </c>
      <c r="P185" s="14">
        <f>IFERROR(MYRANKS_H[[#This Row],[H]]/MYRANKS_H[[#This Row],[AB]],0)</f>
        <v>0.25062034739454092</v>
      </c>
      <c r="Q185" s="26">
        <f>MYRANKS_H[[#This Row],[R]]/24.6-VLOOKUP(MYRANKS_H[[#This Row],[POS]],ReplacementLevel_H[],COLUMN(ReplacementLevel_H[R]),FALSE)</f>
        <v>-0.3726829268292684</v>
      </c>
      <c r="R185" s="26">
        <f>MYRANKS_H[[#This Row],[HR]]/10.4-VLOOKUP(MYRANKS_H[[#This Row],[POS]],ReplacementLevel_H[],COLUMN(ReplacementLevel_H[HR]),FALSE)</f>
        <v>6.1538461538461431E-2</v>
      </c>
      <c r="S185" s="26">
        <f>MYRANKS_H[[#This Row],[RBI]]/24.6-VLOOKUP(MYRANKS_H[[#This Row],[POS]],ReplacementLevel_H[],COLUMN(ReplacementLevel_H[RBI]),FALSE)</f>
        <v>-2.943089430894319E-2</v>
      </c>
      <c r="T185" s="26">
        <f>MYRANKS_H[[#This Row],[SB]]/9.4-VLOOKUP(MYRANKS_H[[#This Row],[POS]],ReplacementLevel_H[],COLUMN(ReplacementLevel_H[SB]),FALSE)</f>
        <v>-1.1508510638297873</v>
      </c>
      <c r="U185" s="26">
        <f>((MYRANKS_H[[#This Row],[H]]+1768)/(MYRANKS_H[[#This Row],[AB]]+6617)-0.267)/0.0024-VLOOKUP(MYRANKS_H[[#This Row],[POS]],ReplacementLevel_H[],COLUMN(ReplacementLevel_H[AVG]),FALSE)</f>
        <v>-0.18695156695157417</v>
      </c>
      <c r="V185" s="26">
        <f>MYRANKS_H[[#This Row],[RSGP]]+MYRANKS_H[[#This Row],[HRSGP]]+MYRANKS_H[[#This Row],[RBISGP]]+MYRANKS_H[[#This Row],[SBSGP]]+MYRANKS_H[[#This Row],[AVGSGP]]</f>
        <v>-1.6783779903811116</v>
      </c>
    </row>
    <row r="186" spans="1:22" x14ac:dyDescent="0.25">
      <c r="A186" s="8" t="s">
        <v>4965</v>
      </c>
      <c r="B186" s="15" t="str">
        <f>VLOOKUP(MYRANKS_H[[#This Row],[PLAYERID]],PLAYERIDMAP[],COLUMN(PLAYERIDMAP[LASTNAME]),FALSE)</f>
        <v>Saunders</v>
      </c>
      <c r="C186" s="12" t="str">
        <f>VLOOKUP(MYRANKS_H[[#This Row],[PLAYERID]],PLAYERIDMAP[],COLUMN(PLAYERIDMAP[FIRSTNAME]),FALSE)</f>
        <v xml:space="preserve">Michael </v>
      </c>
      <c r="D186" s="12" t="str">
        <f>VLOOKUP(MYRANKS_H[[#This Row],[PLAYERID]],PLAYERIDMAP[],COLUMN(PLAYERIDMAP[TEAM]),FALSE)</f>
        <v>SEA</v>
      </c>
      <c r="E186" s="12" t="str">
        <f>VLOOKUP(MYRANKS_H[[#This Row],[PLAYERID]],PLAYERIDMAP[],COLUMN(PLAYERIDMAP[POS]),FALSE)</f>
        <v>OF</v>
      </c>
      <c r="F186" s="12">
        <f>VLOOKUP(MYRANKS_H[[#This Row],[PLAYERID]],PLAYERIDMAP[],COLUMN(PLAYERIDMAP[IDFANGRAPHS]),FALSE)</f>
        <v>9981</v>
      </c>
      <c r="G186" s="12">
        <f>IFERROR(VLOOKUP(MYRANKS_H[[#This Row],[IDFANGRAPHS]],STEAMER_H[],COLUMN(STEAMER_H[PA]),FALSE),0)</f>
        <v>350</v>
      </c>
      <c r="H186" s="12">
        <f>IFERROR(VLOOKUP(MYRANKS_H[[#This Row],[IDFANGRAPHS]],STEAMER_H[],COLUMN(STEAMER_H[AB]),FALSE),0)</f>
        <v>308</v>
      </c>
      <c r="I186" s="12">
        <f>IFERROR(VLOOKUP(MYRANKS_H[[#This Row],[IDFANGRAPHS]],STEAMER_H[],COLUMN(STEAMER_H[H]),FALSE),0)</f>
        <v>74</v>
      </c>
      <c r="J186" s="12">
        <f>IFERROR(VLOOKUP(MYRANKS_H[[#This Row],[IDFANGRAPHS]],STEAMER_H[],COLUMN(STEAMER_H[HR]),FALSE),0)</f>
        <v>10</v>
      </c>
      <c r="K186" s="12">
        <f>IFERROR(VLOOKUP(MYRANKS_H[[#This Row],[IDFANGRAPHS]],STEAMER_H[],COLUMN(STEAMER_H[R]),FALSE),0)</f>
        <v>40</v>
      </c>
      <c r="L186" s="12">
        <f>IFERROR(VLOOKUP(MYRANKS_H[[#This Row],[IDFANGRAPHS]],STEAMER_H[],COLUMN(STEAMER_H[RBI]),FALSE),0)</f>
        <v>37</v>
      </c>
      <c r="M186" s="12">
        <f>IFERROR(VLOOKUP(MYRANKS_H[[#This Row],[IDFANGRAPHS]],STEAMER_H[],COLUMN(STEAMER_H[BB]),FALSE),0)</f>
        <v>35</v>
      </c>
      <c r="N186" s="12">
        <f>IFERROR(VLOOKUP(MYRANKS_H[[#This Row],[IDFANGRAPHS]],STEAMER_H[],COLUMN(STEAMER_H[SO]),FALSE),0)</f>
        <v>84</v>
      </c>
      <c r="O186" s="12">
        <f>IFERROR(VLOOKUP(MYRANKS_H[[#This Row],[IDFANGRAPHS]],STEAMER_H[],COLUMN(STEAMER_H[SB]),FALSE),0)</f>
        <v>10</v>
      </c>
      <c r="P186" s="14">
        <f>IFERROR(MYRANKS_H[[#This Row],[H]]/MYRANKS_H[[#This Row],[AB]],0)</f>
        <v>0.24025974025974026</v>
      </c>
      <c r="Q186" s="26">
        <f>MYRANKS_H[[#This Row],[R]]/24.6-VLOOKUP(MYRANKS_H[[#This Row],[POS]],ReplacementLevel_H[],COLUMN(ReplacementLevel_H[R]),FALSE)</f>
        <v>-0.74398373983739852</v>
      </c>
      <c r="R186" s="26">
        <f>MYRANKS_H[[#This Row],[HR]]/10.4-VLOOKUP(MYRANKS_H[[#This Row],[POS]],ReplacementLevel_H[],COLUMN(ReplacementLevel_H[HR]),FALSE)</f>
        <v>-0.13846153846153864</v>
      </c>
      <c r="S186" s="26">
        <f>MYRANKS_H[[#This Row],[RBI]]/24.6-VLOOKUP(MYRANKS_H[[#This Row],[POS]],ReplacementLevel_H[],COLUMN(ReplacementLevel_H[RBI]),FALSE)</f>
        <v>-0.53593495934959368</v>
      </c>
      <c r="T186" s="26">
        <f>MYRANKS_H[[#This Row],[SB]]/9.4-VLOOKUP(MYRANKS_H[[#This Row],[POS]],ReplacementLevel_H[],COLUMN(ReplacementLevel_H[SB]),FALSE)</f>
        <v>-0.27617021276595755</v>
      </c>
      <c r="U186" s="26">
        <f>((MYRANKS_H[[#This Row],[H]]+1768)/(MYRANKS_H[[#This Row],[AB]]+6617)-0.267)/0.0024-VLOOKUP(MYRANKS_H[[#This Row],[POS]],ReplacementLevel_H[],COLUMN(ReplacementLevel_H[AVG]),FALSE)</f>
        <v>-0.33967509025270248</v>
      </c>
      <c r="V186" s="26">
        <f>MYRANKS_H[[#This Row],[RSGP]]+MYRANKS_H[[#This Row],[HRSGP]]+MYRANKS_H[[#This Row],[RBISGP]]+MYRANKS_H[[#This Row],[SBSGP]]+MYRANKS_H[[#This Row],[AVGSGP]]</f>
        <v>-2.0342255406671907</v>
      </c>
    </row>
    <row r="187" spans="1:22" ht="15" customHeight="1" x14ac:dyDescent="0.25">
      <c r="A187" s="7" t="s">
        <v>3129</v>
      </c>
      <c r="B187" s="8" t="str">
        <f>VLOOKUP(MYRANKS_H[[#This Row],[PLAYERID]],PLAYERIDMAP[],COLUMN(PLAYERIDMAP[LASTNAME]),FALSE)</f>
        <v>Gyorko</v>
      </c>
      <c r="C187" s="11" t="str">
        <f>VLOOKUP(MYRANKS_H[[#This Row],[PLAYERID]],PLAYERIDMAP[],COLUMN(PLAYERIDMAP[FIRSTNAME]),FALSE)</f>
        <v xml:space="preserve">Jedd </v>
      </c>
      <c r="D187" s="11" t="str">
        <f>VLOOKUP(MYRANKS_H[[#This Row],[PLAYERID]],PLAYERIDMAP[],COLUMN(PLAYERIDMAP[TEAM]),FALSE)</f>
        <v>SD</v>
      </c>
      <c r="E187" s="11" t="str">
        <f>VLOOKUP(MYRANKS_H[[#This Row],[PLAYERID]],PLAYERIDMAP[],COLUMN(PLAYERIDMAP[POS]),FALSE)</f>
        <v>3B</v>
      </c>
      <c r="F187" s="11" t="str">
        <f>VLOOKUP(MYRANKS_H[[#This Row],[PLAYERID]],PLAYERIDMAP[],COLUMN(PLAYERIDMAP[IDFANGRAPHS]),FALSE)</f>
        <v>sa526816</v>
      </c>
      <c r="G187" s="12">
        <f>IFERROR(VLOOKUP(MYRANKS_H[[#This Row],[IDFANGRAPHS]],STEAMER_H[],COLUMN(STEAMER_H[PA]),FALSE),0)</f>
        <v>0</v>
      </c>
      <c r="H187" s="12">
        <f>IFERROR(VLOOKUP(MYRANKS_H[[#This Row],[IDFANGRAPHS]],STEAMER_H[],COLUMN(STEAMER_H[AB]),FALSE),0)</f>
        <v>0</v>
      </c>
      <c r="I187" s="12">
        <f>IFERROR(VLOOKUP(MYRANKS_H[[#This Row],[IDFANGRAPHS]],STEAMER_H[],COLUMN(STEAMER_H[H]),FALSE),0)</f>
        <v>0</v>
      </c>
      <c r="J187" s="12">
        <f>IFERROR(VLOOKUP(MYRANKS_H[[#This Row],[IDFANGRAPHS]],STEAMER_H[],COLUMN(STEAMER_H[HR]),FALSE),0)</f>
        <v>0</v>
      </c>
      <c r="K187" s="12">
        <f>IFERROR(VLOOKUP(MYRANKS_H[[#This Row],[IDFANGRAPHS]],STEAMER_H[],COLUMN(STEAMER_H[R]),FALSE),0)</f>
        <v>0</v>
      </c>
      <c r="L187" s="12">
        <f>IFERROR(VLOOKUP(MYRANKS_H[[#This Row],[IDFANGRAPHS]],STEAMER_H[],COLUMN(STEAMER_H[RBI]),FALSE),0)</f>
        <v>0</v>
      </c>
      <c r="M187" s="12">
        <f>IFERROR(VLOOKUP(MYRANKS_H[[#This Row],[IDFANGRAPHS]],STEAMER_H[],COLUMN(STEAMER_H[BB]),FALSE),0)</f>
        <v>0</v>
      </c>
      <c r="N187" s="12">
        <f>IFERROR(VLOOKUP(MYRANKS_H[[#This Row],[IDFANGRAPHS]],STEAMER_H[],COLUMN(STEAMER_H[SO]),FALSE),0)</f>
        <v>0</v>
      </c>
      <c r="O187" s="12">
        <f>IFERROR(VLOOKUP(MYRANKS_H[[#This Row],[IDFANGRAPHS]],STEAMER_H[],COLUMN(STEAMER_H[SB]),FALSE),0)</f>
        <v>0</v>
      </c>
      <c r="P187" s="14">
        <f>IFERROR(MYRANKS_H[[#This Row],[H]]/MYRANKS_H[[#This Row],[AB]],0)</f>
        <v>0</v>
      </c>
      <c r="Q187" s="26">
        <f>MYRANKS_H[[#This Row],[R]]/24.6-VLOOKUP(MYRANKS_H[[#This Row],[POS]],ReplacementLevel_H[],COLUMN(ReplacementLevel_H[R]),FALSE)</f>
        <v>-2.19</v>
      </c>
      <c r="R187" s="26">
        <f>MYRANKS_H[[#This Row],[HR]]/10.4-VLOOKUP(MYRANKS_H[[#This Row],[POS]],ReplacementLevel_H[],COLUMN(ReplacementLevel_H[HR]),FALSE)</f>
        <v>-1.56</v>
      </c>
      <c r="S187" s="26">
        <f>MYRANKS_H[[#This Row],[RBI]]/24.6-VLOOKUP(MYRANKS_H[[#This Row],[POS]],ReplacementLevel_H[],COLUMN(ReplacementLevel_H[RBI]),FALSE)</f>
        <v>-2.35</v>
      </c>
      <c r="T187" s="26">
        <f>MYRANKS_H[[#This Row],[SB]]/9.4-VLOOKUP(MYRANKS_H[[#This Row],[POS]],ReplacementLevel_H[],COLUMN(ReplacementLevel_H[SB]),FALSE)</f>
        <v>-0.45</v>
      </c>
      <c r="U187" s="26">
        <f>((MYRANKS_H[[#This Row],[H]]+1768)/(MYRANKS_H[[#This Row],[AB]]+6617)-0.267)/0.0024-VLOOKUP(MYRANKS_H[[#This Row],[POS]],ReplacementLevel_H[],COLUMN(ReplacementLevel_H[AVG]),FALSE)</f>
        <v>0.26940406024885272</v>
      </c>
      <c r="V187" s="26">
        <f>MYRANKS_H[[#This Row],[RSGP]]+MYRANKS_H[[#This Row],[HRSGP]]+MYRANKS_H[[#This Row],[RBISGP]]+MYRANKS_H[[#This Row],[SBSGP]]+MYRANKS_H[[#This Row],[AVGSGP]]</f>
        <v>-6.280595939751147</v>
      </c>
    </row>
    <row r="188" spans="1:22" x14ac:dyDescent="0.25">
      <c r="A188" s="8" t="s">
        <v>5549</v>
      </c>
      <c r="B188" s="15" t="str">
        <f>VLOOKUP(MYRANKS_H[[#This Row],[PLAYERID]],PLAYERIDMAP[],COLUMN(PLAYERIDMAP[LASTNAME]),FALSE)</f>
        <v>Youkilis</v>
      </c>
      <c r="C188" s="12" t="str">
        <f>VLOOKUP(MYRANKS_H[[#This Row],[PLAYERID]],PLAYERIDMAP[],COLUMN(PLAYERIDMAP[FIRSTNAME]),FALSE)</f>
        <v xml:space="preserve">Kevin </v>
      </c>
      <c r="D188" s="12" t="str">
        <f>VLOOKUP(MYRANKS_H[[#This Row],[PLAYERID]],PLAYERIDMAP[],COLUMN(PLAYERIDMAP[TEAM]),FALSE)</f>
        <v>NYY</v>
      </c>
      <c r="E188" s="12" t="str">
        <f>VLOOKUP(MYRANKS_H[[#This Row],[PLAYERID]],PLAYERIDMAP[],COLUMN(PLAYERIDMAP[POS]),FALSE)</f>
        <v>3B</v>
      </c>
      <c r="F188" s="12">
        <f>VLOOKUP(MYRANKS_H[[#This Row],[PLAYERID]],PLAYERIDMAP[],COLUMN(PLAYERIDMAP[IDFANGRAPHS]),FALSE)</f>
        <v>1935</v>
      </c>
      <c r="G188" s="12">
        <f>IFERROR(VLOOKUP(MYRANKS_H[[#This Row],[IDFANGRAPHS]],STEAMER_H[],COLUMN(STEAMER_H[PA]),FALSE),0)</f>
        <v>0</v>
      </c>
      <c r="H188" s="12">
        <f>IFERROR(VLOOKUP(MYRANKS_H[[#This Row],[IDFANGRAPHS]],STEAMER_H[],COLUMN(STEAMER_H[AB]),FALSE),0)</f>
        <v>0</v>
      </c>
      <c r="I188" s="12">
        <f>IFERROR(VLOOKUP(MYRANKS_H[[#This Row],[IDFANGRAPHS]],STEAMER_H[],COLUMN(STEAMER_H[H]),FALSE),0)</f>
        <v>0</v>
      </c>
      <c r="J188" s="12">
        <f>IFERROR(VLOOKUP(MYRANKS_H[[#This Row],[IDFANGRAPHS]],STEAMER_H[],COLUMN(STEAMER_H[HR]),FALSE),0)</f>
        <v>0</v>
      </c>
      <c r="K188" s="12">
        <f>IFERROR(VLOOKUP(MYRANKS_H[[#This Row],[IDFANGRAPHS]],STEAMER_H[],COLUMN(STEAMER_H[R]),FALSE),0)</f>
        <v>0</v>
      </c>
      <c r="L188" s="12">
        <f>IFERROR(VLOOKUP(MYRANKS_H[[#This Row],[IDFANGRAPHS]],STEAMER_H[],COLUMN(STEAMER_H[RBI]),FALSE),0)</f>
        <v>0</v>
      </c>
      <c r="M188" s="12">
        <f>IFERROR(VLOOKUP(MYRANKS_H[[#This Row],[IDFANGRAPHS]],STEAMER_H[],COLUMN(STEAMER_H[BB]),FALSE),0)</f>
        <v>0</v>
      </c>
      <c r="N188" s="12">
        <f>IFERROR(VLOOKUP(MYRANKS_H[[#This Row],[IDFANGRAPHS]],STEAMER_H[],COLUMN(STEAMER_H[SO]),FALSE),0)</f>
        <v>0</v>
      </c>
      <c r="O188" s="12">
        <f>IFERROR(VLOOKUP(MYRANKS_H[[#This Row],[IDFANGRAPHS]],STEAMER_H[],COLUMN(STEAMER_H[SB]),FALSE),0)</f>
        <v>0</v>
      </c>
      <c r="P188" s="14">
        <f>IFERROR(MYRANKS_H[[#This Row],[H]]/MYRANKS_H[[#This Row],[AB]],0)</f>
        <v>0</v>
      </c>
      <c r="Q188" s="26">
        <f>MYRANKS_H[[#This Row],[R]]/24.6-VLOOKUP(MYRANKS_H[[#This Row],[POS]],ReplacementLevel_H[],COLUMN(ReplacementLevel_H[R]),FALSE)</f>
        <v>-2.19</v>
      </c>
      <c r="R188" s="26">
        <f>MYRANKS_H[[#This Row],[HR]]/10.4-VLOOKUP(MYRANKS_H[[#This Row],[POS]],ReplacementLevel_H[],COLUMN(ReplacementLevel_H[HR]),FALSE)</f>
        <v>-1.56</v>
      </c>
      <c r="S188" s="26">
        <f>MYRANKS_H[[#This Row],[RBI]]/24.6-VLOOKUP(MYRANKS_H[[#This Row],[POS]],ReplacementLevel_H[],COLUMN(ReplacementLevel_H[RBI]),FALSE)</f>
        <v>-2.35</v>
      </c>
      <c r="T188" s="26">
        <f>MYRANKS_H[[#This Row],[SB]]/9.4-VLOOKUP(MYRANKS_H[[#This Row],[POS]],ReplacementLevel_H[],COLUMN(ReplacementLevel_H[SB]),FALSE)</f>
        <v>-0.45</v>
      </c>
      <c r="U188" s="26">
        <f>((MYRANKS_H[[#This Row],[H]]+1768)/(MYRANKS_H[[#This Row],[AB]]+6617)-0.267)/0.0024-VLOOKUP(MYRANKS_H[[#This Row],[POS]],ReplacementLevel_H[],COLUMN(ReplacementLevel_H[AVG]),FALSE)</f>
        <v>0.26940406024885272</v>
      </c>
      <c r="V188" s="26">
        <f>MYRANKS_H[[#This Row],[RSGP]]+MYRANKS_H[[#This Row],[HRSGP]]+MYRANKS_H[[#This Row],[RBISGP]]+MYRANKS_H[[#This Row],[SBSGP]]+MYRANKS_H[[#This Row],[AVGSGP]]</f>
        <v>-6.280595939751147</v>
      </c>
    </row>
    <row r="189" spans="1:22" ht="15" customHeight="1" x14ac:dyDescent="0.25">
      <c r="A189" s="8" t="s">
        <v>4670</v>
      </c>
      <c r="B189" s="15" t="str">
        <f>VLOOKUP(MYRANKS_H[[#This Row],[PLAYERID]],PLAYERIDMAP[],COLUMN(PLAYERIDMAP[LASTNAME]),FALSE)</f>
        <v>Ramos</v>
      </c>
      <c r="C189" s="12" t="str">
        <f>VLOOKUP(MYRANKS_H[[#This Row],[PLAYERID]],PLAYERIDMAP[],COLUMN(PLAYERIDMAP[FIRSTNAME]),FALSE)</f>
        <v xml:space="preserve">Wilson </v>
      </c>
      <c r="D189" s="12" t="str">
        <f>VLOOKUP(MYRANKS_H[[#This Row],[PLAYERID]],PLAYERIDMAP[],COLUMN(PLAYERIDMAP[TEAM]),FALSE)</f>
        <v>WAS</v>
      </c>
      <c r="E189" s="12" t="str">
        <f>VLOOKUP(MYRANKS_H[[#This Row],[PLAYERID]],PLAYERIDMAP[],COLUMN(PLAYERIDMAP[POS]),FALSE)</f>
        <v>C</v>
      </c>
      <c r="F189" s="12">
        <f>VLOOKUP(MYRANKS_H[[#This Row],[PLAYERID]],PLAYERIDMAP[],COLUMN(PLAYERIDMAP[IDFANGRAPHS]),FALSE)</f>
        <v>1433</v>
      </c>
      <c r="G189" s="12">
        <f>IFERROR(VLOOKUP(MYRANKS_H[[#This Row],[IDFANGRAPHS]],STEAMER_H[],COLUMN(STEAMER_H[PA]),FALSE),0)</f>
        <v>118</v>
      </c>
      <c r="H189" s="12">
        <f>IFERROR(VLOOKUP(MYRANKS_H[[#This Row],[IDFANGRAPHS]],STEAMER_H[],COLUMN(STEAMER_H[AB]),FALSE),0)</f>
        <v>108</v>
      </c>
      <c r="I189" s="12">
        <f>IFERROR(VLOOKUP(MYRANKS_H[[#This Row],[IDFANGRAPHS]],STEAMER_H[],COLUMN(STEAMER_H[H]),FALSE),0)</f>
        <v>29</v>
      </c>
      <c r="J189" s="12">
        <f>IFERROR(VLOOKUP(MYRANKS_H[[#This Row],[IDFANGRAPHS]],STEAMER_H[],COLUMN(STEAMER_H[HR]),FALSE),0)</f>
        <v>4</v>
      </c>
      <c r="K189" s="12">
        <f>IFERROR(VLOOKUP(MYRANKS_H[[#This Row],[IDFANGRAPHS]],STEAMER_H[],COLUMN(STEAMER_H[R]),FALSE),0)</f>
        <v>13</v>
      </c>
      <c r="L189" s="12">
        <f>IFERROR(VLOOKUP(MYRANKS_H[[#This Row],[IDFANGRAPHS]],STEAMER_H[],COLUMN(STEAMER_H[RBI]),FALSE),0)</f>
        <v>15</v>
      </c>
      <c r="M189" s="12">
        <f>IFERROR(VLOOKUP(MYRANKS_H[[#This Row],[IDFANGRAPHS]],STEAMER_H[],COLUMN(STEAMER_H[BB]),FALSE),0)</f>
        <v>8</v>
      </c>
      <c r="N189" s="12">
        <f>IFERROR(VLOOKUP(MYRANKS_H[[#This Row],[IDFANGRAPHS]],STEAMER_H[],COLUMN(STEAMER_H[SO]),FALSE),0)</f>
        <v>18</v>
      </c>
      <c r="O189" s="12">
        <f>IFERROR(VLOOKUP(MYRANKS_H[[#This Row],[IDFANGRAPHS]],STEAMER_H[],COLUMN(STEAMER_H[SB]),FALSE),0)</f>
        <v>1</v>
      </c>
      <c r="P189" s="14">
        <f>IFERROR(MYRANKS_H[[#This Row],[H]]/MYRANKS_H[[#This Row],[AB]],0)</f>
        <v>0.26851851851851855</v>
      </c>
      <c r="Q189" s="26">
        <f>MYRANKS_H[[#This Row],[R]]/24.6-VLOOKUP(MYRANKS_H[[#This Row],[POS]],ReplacementLevel_H[],COLUMN(ReplacementLevel_H[R]),FALSE)</f>
        <v>-0.86154471544715439</v>
      </c>
      <c r="R189" s="26">
        <f>MYRANKS_H[[#This Row],[HR]]/10.4-VLOOKUP(MYRANKS_H[[#This Row],[POS]],ReplacementLevel_H[],COLUMN(ReplacementLevel_H[HR]),FALSE)</f>
        <v>-0.48538461538461541</v>
      </c>
      <c r="S189" s="26">
        <f>MYRANKS_H[[#This Row],[RBI]]/24.6-VLOOKUP(MYRANKS_H[[#This Row],[POS]],ReplacementLevel_H[],COLUMN(ReplacementLevel_H[RBI]),FALSE)</f>
        <v>-0.80024390243902432</v>
      </c>
      <c r="T189" s="26">
        <f>MYRANKS_H[[#This Row],[SB]]/9.4-VLOOKUP(MYRANKS_H[[#This Row],[POS]],ReplacementLevel_H[],COLUMN(ReplacementLevel_H[SB]),FALSE)</f>
        <v>-2.3617021276595748E-2</v>
      </c>
      <c r="U189" s="26">
        <f>((MYRANKS_H[[#This Row],[H]]+1768)/(MYRANKS_H[[#This Row],[AB]]+6617)-0.267)/0.0024-VLOOKUP(MYRANKS_H[[#This Row],[POS]],ReplacementLevel_H[],COLUMN(ReplacementLevel_H[AVG]),FALSE)</f>
        <v>0.43828996282526461</v>
      </c>
      <c r="V189" s="26">
        <f>MYRANKS_H[[#This Row],[RSGP]]+MYRANKS_H[[#This Row],[HRSGP]]+MYRANKS_H[[#This Row],[RBISGP]]+MYRANKS_H[[#This Row],[SBSGP]]+MYRANKS_H[[#This Row],[AVGSGP]]</f>
        <v>-1.7325002917221255</v>
      </c>
    </row>
    <row r="190" spans="1:22" x14ac:dyDescent="0.25">
      <c r="A190" s="7" t="s">
        <v>3390</v>
      </c>
      <c r="B190" s="8" t="str">
        <f>VLOOKUP(MYRANKS_H[[#This Row],[PLAYERID]],PLAYERIDMAP[],COLUMN(PLAYERIDMAP[LASTNAME]),FALSE)</f>
        <v>Iannetta</v>
      </c>
      <c r="C190" s="11" t="str">
        <f>VLOOKUP(MYRANKS_H[[#This Row],[PLAYERID]],PLAYERIDMAP[],COLUMN(PLAYERIDMAP[FIRSTNAME]),FALSE)</f>
        <v xml:space="preserve">Chris </v>
      </c>
      <c r="D190" s="11" t="str">
        <f>VLOOKUP(MYRANKS_H[[#This Row],[PLAYERID]],PLAYERIDMAP[],COLUMN(PLAYERIDMAP[TEAM]),FALSE)</f>
        <v>LAA</v>
      </c>
      <c r="E190" s="11" t="str">
        <f>VLOOKUP(MYRANKS_H[[#This Row],[PLAYERID]],PLAYERIDMAP[],COLUMN(PLAYERIDMAP[POS]),FALSE)</f>
        <v>C</v>
      </c>
      <c r="F190" s="11">
        <f>VLOOKUP(MYRANKS_H[[#This Row],[PLAYERID]],PLAYERIDMAP[],COLUMN(PLAYERIDMAP[IDFANGRAPHS]),FALSE)</f>
        <v>8267</v>
      </c>
      <c r="G190" s="12">
        <f>IFERROR(VLOOKUP(MYRANKS_H[[#This Row],[IDFANGRAPHS]],STEAMER_H[],COLUMN(STEAMER_H[PA]),FALSE),0)</f>
        <v>220</v>
      </c>
      <c r="H190" s="12">
        <f>IFERROR(VLOOKUP(MYRANKS_H[[#This Row],[IDFANGRAPHS]],STEAMER_H[],COLUMN(STEAMER_H[AB]),FALSE),0)</f>
        <v>184</v>
      </c>
      <c r="I190" s="12">
        <f>IFERROR(VLOOKUP(MYRANKS_H[[#This Row],[IDFANGRAPHS]],STEAMER_H[],COLUMN(STEAMER_H[H]),FALSE),0)</f>
        <v>40</v>
      </c>
      <c r="J190" s="12">
        <f>IFERROR(VLOOKUP(MYRANKS_H[[#This Row],[IDFANGRAPHS]],STEAMER_H[],COLUMN(STEAMER_H[HR]),FALSE),0)</f>
        <v>6</v>
      </c>
      <c r="K190" s="12">
        <f>IFERROR(VLOOKUP(MYRANKS_H[[#This Row],[IDFANGRAPHS]],STEAMER_H[],COLUMN(STEAMER_H[R]),FALSE),0)</f>
        <v>25</v>
      </c>
      <c r="L190" s="12">
        <f>IFERROR(VLOOKUP(MYRANKS_H[[#This Row],[IDFANGRAPHS]],STEAMER_H[],COLUMN(STEAMER_H[RBI]),FALSE),0)</f>
        <v>22</v>
      </c>
      <c r="M190" s="12">
        <f>IFERROR(VLOOKUP(MYRANKS_H[[#This Row],[IDFANGRAPHS]],STEAMER_H[],COLUMN(STEAMER_H[BB]),FALSE),0)</f>
        <v>32</v>
      </c>
      <c r="N190" s="12">
        <f>IFERROR(VLOOKUP(MYRANKS_H[[#This Row],[IDFANGRAPHS]],STEAMER_H[],COLUMN(STEAMER_H[SO]),FALSE),0)</f>
        <v>52</v>
      </c>
      <c r="O190" s="12">
        <f>IFERROR(VLOOKUP(MYRANKS_H[[#This Row],[IDFANGRAPHS]],STEAMER_H[],COLUMN(STEAMER_H[SB]),FALSE),0)</f>
        <v>2</v>
      </c>
      <c r="P190" s="14">
        <f>IFERROR(MYRANKS_H[[#This Row],[H]]/MYRANKS_H[[#This Row],[AB]],0)</f>
        <v>0.21739130434782608</v>
      </c>
      <c r="Q190" s="26">
        <f>MYRANKS_H[[#This Row],[R]]/24.6-VLOOKUP(MYRANKS_H[[#This Row],[POS]],ReplacementLevel_H[],COLUMN(ReplacementLevel_H[R]),FALSE)</f>
        <v>-0.37373983739837402</v>
      </c>
      <c r="R190" s="26">
        <f>MYRANKS_H[[#This Row],[HR]]/10.4-VLOOKUP(MYRANKS_H[[#This Row],[POS]],ReplacementLevel_H[],COLUMN(ReplacementLevel_H[HR]),FALSE)</f>
        <v>-0.29307692307692312</v>
      </c>
      <c r="S190" s="26">
        <f>MYRANKS_H[[#This Row],[RBI]]/24.6-VLOOKUP(MYRANKS_H[[#This Row],[POS]],ReplacementLevel_H[],COLUMN(ReplacementLevel_H[RBI]),FALSE)</f>
        <v>-0.51569105691056905</v>
      </c>
      <c r="T190" s="26">
        <f>MYRANKS_H[[#This Row],[SB]]/9.4-VLOOKUP(MYRANKS_H[[#This Row],[POS]],ReplacementLevel_H[],COLUMN(ReplacementLevel_H[SB]),FALSE)</f>
        <v>8.2765957446808508E-2</v>
      </c>
      <c r="U190" s="26">
        <f>((MYRANKS_H[[#This Row],[H]]+1768)/(MYRANKS_H[[#This Row],[AB]]+6617)-0.267)/0.0024-VLOOKUP(MYRANKS_H[[#This Row],[POS]],ReplacementLevel_H[],COLUMN(ReplacementLevel_H[AVG]),FALSE)</f>
        <v>-0.13197568984953889</v>
      </c>
      <c r="V190" s="26">
        <f>MYRANKS_H[[#This Row],[RSGP]]+MYRANKS_H[[#This Row],[HRSGP]]+MYRANKS_H[[#This Row],[RBISGP]]+MYRANKS_H[[#This Row],[SBSGP]]+MYRANKS_H[[#This Row],[AVGSGP]]</f>
        <v>-1.2317175497885966</v>
      </c>
    </row>
    <row r="191" spans="1:22" ht="15" customHeight="1" x14ac:dyDescent="0.25">
      <c r="A191" s="8" t="s">
        <v>4678</v>
      </c>
      <c r="B191" s="15" t="str">
        <f>VLOOKUP(MYRANKS_H[[#This Row],[PLAYERID]],PLAYERIDMAP[],COLUMN(PLAYERIDMAP[LASTNAME]),FALSE)</f>
        <v>Rasmus</v>
      </c>
      <c r="C191" s="12" t="str">
        <f>VLOOKUP(MYRANKS_H[[#This Row],[PLAYERID]],PLAYERIDMAP[],COLUMN(PLAYERIDMAP[FIRSTNAME]),FALSE)</f>
        <v xml:space="preserve">Colby </v>
      </c>
      <c r="D191" s="12" t="str">
        <f>VLOOKUP(MYRANKS_H[[#This Row],[PLAYERID]],PLAYERIDMAP[],COLUMN(PLAYERIDMAP[TEAM]),FALSE)</f>
        <v>TOR</v>
      </c>
      <c r="E191" s="12" t="str">
        <f>VLOOKUP(MYRANKS_H[[#This Row],[PLAYERID]],PLAYERIDMAP[],COLUMN(PLAYERIDMAP[POS]),FALSE)</f>
        <v>OF</v>
      </c>
      <c r="F191" s="12">
        <f>VLOOKUP(MYRANKS_H[[#This Row],[PLAYERID]],PLAYERIDMAP[],COLUMN(PLAYERIDMAP[IDFANGRAPHS]),FALSE)</f>
        <v>9893</v>
      </c>
      <c r="G191" s="12">
        <f>IFERROR(VLOOKUP(MYRANKS_H[[#This Row],[IDFANGRAPHS]],STEAMER_H[],COLUMN(STEAMER_H[PA]),FALSE),0)</f>
        <v>438</v>
      </c>
      <c r="H191" s="12">
        <f>IFERROR(VLOOKUP(MYRANKS_H[[#This Row],[IDFANGRAPHS]],STEAMER_H[],COLUMN(STEAMER_H[AB]),FALSE),0)</f>
        <v>392</v>
      </c>
      <c r="I191" s="12">
        <f>IFERROR(VLOOKUP(MYRANKS_H[[#This Row],[IDFANGRAPHS]],STEAMER_H[],COLUMN(STEAMER_H[H]),FALSE),0)</f>
        <v>94</v>
      </c>
      <c r="J191" s="12">
        <f>IFERROR(VLOOKUP(MYRANKS_H[[#This Row],[IDFANGRAPHS]],STEAMER_H[],COLUMN(STEAMER_H[HR]),FALSE),0)</f>
        <v>18</v>
      </c>
      <c r="K191" s="12">
        <f>IFERROR(VLOOKUP(MYRANKS_H[[#This Row],[IDFANGRAPHS]],STEAMER_H[],COLUMN(STEAMER_H[R]),FALSE),0)</f>
        <v>53</v>
      </c>
      <c r="L191" s="12">
        <f>IFERROR(VLOOKUP(MYRANKS_H[[#This Row],[IDFANGRAPHS]],STEAMER_H[],COLUMN(STEAMER_H[RBI]),FALSE),0)</f>
        <v>56</v>
      </c>
      <c r="M191" s="12">
        <f>IFERROR(VLOOKUP(MYRANKS_H[[#This Row],[IDFANGRAPHS]],STEAMER_H[],COLUMN(STEAMER_H[BB]),FALSE),0)</f>
        <v>38</v>
      </c>
      <c r="N191" s="12">
        <f>IFERROR(VLOOKUP(MYRANKS_H[[#This Row],[IDFANGRAPHS]],STEAMER_H[],COLUMN(STEAMER_H[SO]),FALSE),0)</f>
        <v>115</v>
      </c>
      <c r="O191" s="12">
        <f>IFERROR(VLOOKUP(MYRANKS_H[[#This Row],[IDFANGRAPHS]],STEAMER_H[],COLUMN(STEAMER_H[SB]),FALSE),0)</f>
        <v>2</v>
      </c>
      <c r="P191" s="14">
        <f>IFERROR(MYRANKS_H[[#This Row],[H]]/MYRANKS_H[[#This Row],[AB]],0)</f>
        <v>0.23979591836734693</v>
      </c>
      <c r="Q191" s="26">
        <f>MYRANKS_H[[#This Row],[R]]/24.6-VLOOKUP(MYRANKS_H[[#This Row],[POS]],ReplacementLevel_H[],COLUMN(ReplacementLevel_H[R]),FALSE)</f>
        <v>-0.21552845528455311</v>
      </c>
      <c r="R191" s="26">
        <f>MYRANKS_H[[#This Row],[HR]]/10.4-VLOOKUP(MYRANKS_H[[#This Row],[POS]],ReplacementLevel_H[],COLUMN(ReplacementLevel_H[HR]),FALSE)</f>
        <v>0.63076923076923053</v>
      </c>
      <c r="S191" s="26">
        <f>MYRANKS_H[[#This Row],[RBI]]/24.6-VLOOKUP(MYRANKS_H[[#This Row],[POS]],ReplacementLevel_H[],COLUMN(ReplacementLevel_H[RBI]),FALSE)</f>
        <v>0.23642276422764219</v>
      </c>
      <c r="T191" s="26">
        <f>MYRANKS_H[[#This Row],[SB]]/9.4-VLOOKUP(MYRANKS_H[[#This Row],[POS]],ReplacementLevel_H[],COLUMN(ReplacementLevel_H[SB]),FALSE)</f>
        <v>-1.1272340425531915</v>
      </c>
      <c r="U191" s="26">
        <f>((MYRANKS_H[[#This Row],[H]]+1768)/(MYRANKS_H[[#This Row],[AB]]+6617)-0.267)/0.0024-VLOOKUP(MYRANKS_H[[#This Row],[POS]],ReplacementLevel_H[],COLUMN(ReplacementLevel_H[AVG]),FALSE)</f>
        <v>-0.47898368763971738</v>
      </c>
      <c r="V191" s="26">
        <f>MYRANKS_H[[#This Row],[RSGP]]+MYRANKS_H[[#This Row],[HRSGP]]+MYRANKS_H[[#This Row],[RBISGP]]+MYRANKS_H[[#This Row],[SBSGP]]+MYRANKS_H[[#This Row],[AVGSGP]]</f>
        <v>-0.9545541904805892</v>
      </c>
    </row>
    <row r="192" spans="1:22" ht="15" customHeight="1" x14ac:dyDescent="0.25">
      <c r="A192" s="8" t="s">
        <v>5558</v>
      </c>
      <c r="B192" s="15" t="str">
        <f>VLOOKUP(MYRANKS_H[[#This Row],[PLAYERID]],PLAYERIDMAP[],COLUMN(PLAYERIDMAP[LASTNAME]),FALSE)</f>
        <v>Young</v>
      </c>
      <c r="C192" s="12" t="str">
        <f>VLOOKUP(MYRANKS_H[[#This Row],[PLAYERID]],PLAYERIDMAP[],COLUMN(PLAYERIDMAP[FIRSTNAME]),FALSE)</f>
        <v xml:space="preserve">Chris </v>
      </c>
      <c r="D192" s="12" t="str">
        <f>VLOOKUP(MYRANKS_H[[#This Row],[PLAYERID]],PLAYERIDMAP[],COLUMN(PLAYERIDMAP[TEAM]),FALSE)</f>
        <v>NYM</v>
      </c>
      <c r="E192" s="12" t="str">
        <f>VLOOKUP(MYRANKS_H[[#This Row],[PLAYERID]],PLAYERIDMAP[],COLUMN(PLAYERIDMAP[POS]),FALSE)</f>
        <v>OF</v>
      </c>
      <c r="F192" s="12">
        <f>VLOOKUP(MYRANKS_H[[#This Row],[PLAYERID]],PLAYERIDMAP[],COLUMN(PLAYERIDMAP[IDFANGRAPHS]),FALSE)</f>
        <v>3882</v>
      </c>
      <c r="G192" s="12">
        <f>IFERROR(VLOOKUP(MYRANKS_H[[#This Row],[IDFANGRAPHS]],STEAMER_H[],COLUMN(STEAMER_H[PA]),FALSE),0)</f>
        <v>446</v>
      </c>
      <c r="H192" s="12">
        <f>IFERROR(VLOOKUP(MYRANKS_H[[#This Row],[IDFANGRAPHS]],STEAMER_H[],COLUMN(STEAMER_H[AB]),FALSE),0)</f>
        <v>392</v>
      </c>
      <c r="I192" s="12">
        <f>IFERROR(VLOOKUP(MYRANKS_H[[#This Row],[IDFANGRAPHS]],STEAMER_H[],COLUMN(STEAMER_H[H]),FALSE),0)</f>
        <v>86</v>
      </c>
      <c r="J192" s="12">
        <f>IFERROR(VLOOKUP(MYRANKS_H[[#This Row],[IDFANGRAPHS]],STEAMER_H[],COLUMN(STEAMER_H[HR]),FALSE),0)</f>
        <v>15</v>
      </c>
      <c r="K192" s="12">
        <f>IFERROR(VLOOKUP(MYRANKS_H[[#This Row],[IDFANGRAPHS]],STEAMER_H[],COLUMN(STEAMER_H[R]),FALSE),0)</f>
        <v>47</v>
      </c>
      <c r="L192" s="12">
        <f>IFERROR(VLOOKUP(MYRANKS_H[[#This Row],[IDFANGRAPHS]],STEAMER_H[],COLUMN(STEAMER_H[RBI]),FALSE),0)</f>
        <v>47</v>
      </c>
      <c r="M192" s="12">
        <f>IFERROR(VLOOKUP(MYRANKS_H[[#This Row],[IDFANGRAPHS]],STEAMER_H[],COLUMN(STEAMER_H[BB]),FALSE),0)</f>
        <v>45</v>
      </c>
      <c r="N192" s="12">
        <f>IFERROR(VLOOKUP(MYRANKS_H[[#This Row],[IDFANGRAPHS]],STEAMER_H[],COLUMN(STEAMER_H[SO]),FALSE),0)</f>
        <v>104</v>
      </c>
      <c r="O192" s="12">
        <f>IFERROR(VLOOKUP(MYRANKS_H[[#This Row],[IDFANGRAPHS]],STEAMER_H[],COLUMN(STEAMER_H[SB]),FALSE),0)</f>
        <v>11</v>
      </c>
      <c r="P192" s="14">
        <f>IFERROR(MYRANKS_H[[#This Row],[H]]/MYRANKS_H[[#This Row],[AB]],0)</f>
        <v>0.21938775510204081</v>
      </c>
      <c r="Q192" s="26">
        <f>MYRANKS_H[[#This Row],[R]]/24.6-VLOOKUP(MYRANKS_H[[#This Row],[POS]],ReplacementLevel_H[],COLUMN(ReplacementLevel_H[R]),FALSE)</f>
        <v>-0.45943089430894335</v>
      </c>
      <c r="R192" s="26">
        <f>MYRANKS_H[[#This Row],[HR]]/10.4-VLOOKUP(MYRANKS_H[[#This Row],[POS]],ReplacementLevel_H[],COLUMN(ReplacementLevel_H[HR]),FALSE)</f>
        <v>0.3423076923076922</v>
      </c>
      <c r="S192" s="26">
        <f>MYRANKS_H[[#This Row],[RBI]]/24.6-VLOOKUP(MYRANKS_H[[#This Row],[POS]],ReplacementLevel_H[],COLUMN(ReplacementLevel_H[RBI]),FALSE)</f>
        <v>-0.12943089430894328</v>
      </c>
      <c r="T192" s="26">
        <f>MYRANKS_H[[#This Row],[SB]]/9.4-VLOOKUP(MYRANKS_H[[#This Row],[POS]],ReplacementLevel_H[],COLUMN(ReplacementLevel_H[SB]),FALSE)</f>
        <v>-0.16978723404255325</v>
      </c>
      <c r="U192" s="26">
        <f>((MYRANKS_H[[#This Row],[H]]+1768)/(MYRANKS_H[[#This Row],[AB]]+6617)-0.267)/0.0024-VLOOKUP(MYRANKS_H[[#This Row],[POS]],ReplacementLevel_H[],COLUMN(ReplacementLevel_H[AVG]),FALSE)</f>
        <v>-0.95456270509345875</v>
      </c>
      <c r="V192" s="26">
        <f>MYRANKS_H[[#This Row],[RSGP]]+MYRANKS_H[[#This Row],[HRSGP]]+MYRANKS_H[[#This Row],[RBISGP]]+MYRANKS_H[[#This Row],[SBSGP]]+MYRANKS_H[[#This Row],[AVGSGP]]</f>
        <v>-1.3709040354462063</v>
      </c>
    </row>
    <row r="193" spans="1:22" x14ac:dyDescent="0.25">
      <c r="A193" s="8" t="s">
        <v>4624</v>
      </c>
      <c r="B193" s="15" t="str">
        <f>VLOOKUP(MYRANKS_H[[#This Row],[PLAYERID]],PLAYERIDMAP[],COLUMN(PLAYERIDMAP[LASTNAME]),FALSE)</f>
        <v>Quentin</v>
      </c>
      <c r="C193" s="12" t="str">
        <f>VLOOKUP(MYRANKS_H[[#This Row],[PLAYERID]],PLAYERIDMAP[],COLUMN(PLAYERIDMAP[FIRSTNAME]),FALSE)</f>
        <v xml:space="preserve">Carlos </v>
      </c>
      <c r="D193" s="12" t="str">
        <f>VLOOKUP(MYRANKS_H[[#This Row],[PLAYERID]],PLAYERIDMAP[],COLUMN(PLAYERIDMAP[TEAM]),FALSE)</f>
        <v>SD</v>
      </c>
      <c r="E193" s="12" t="str">
        <f>VLOOKUP(MYRANKS_H[[#This Row],[PLAYERID]],PLAYERIDMAP[],COLUMN(PLAYERIDMAP[POS]),FALSE)</f>
        <v>OF</v>
      </c>
      <c r="F193" s="12">
        <f>VLOOKUP(MYRANKS_H[[#This Row],[PLAYERID]],PLAYERIDMAP[],COLUMN(PLAYERIDMAP[IDFANGRAPHS]),FALSE)</f>
        <v>6274</v>
      </c>
      <c r="G193" s="12">
        <f>IFERROR(VLOOKUP(MYRANKS_H[[#This Row],[IDFANGRAPHS]],STEAMER_H[],COLUMN(STEAMER_H[PA]),FALSE),0)</f>
        <v>356</v>
      </c>
      <c r="H193" s="12">
        <f>IFERROR(VLOOKUP(MYRANKS_H[[#This Row],[IDFANGRAPHS]],STEAMER_H[],COLUMN(STEAMER_H[AB]),FALSE),0)</f>
        <v>311</v>
      </c>
      <c r="I193" s="12">
        <f>IFERROR(VLOOKUP(MYRANKS_H[[#This Row],[IDFANGRAPHS]],STEAMER_H[],COLUMN(STEAMER_H[H]),FALSE),0)</f>
        <v>76</v>
      </c>
      <c r="J193" s="12">
        <f>IFERROR(VLOOKUP(MYRANKS_H[[#This Row],[IDFANGRAPHS]],STEAMER_H[],COLUMN(STEAMER_H[HR]),FALSE),0)</f>
        <v>14</v>
      </c>
      <c r="K193" s="12">
        <f>IFERROR(VLOOKUP(MYRANKS_H[[#This Row],[IDFANGRAPHS]],STEAMER_H[],COLUMN(STEAMER_H[R]),FALSE),0)</f>
        <v>41</v>
      </c>
      <c r="L193" s="12">
        <f>IFERROR(VLOOKUP(MYRANKS_H[[#This Row],[IDFANGRAPHS]],STEAMER_H[],COLUMN(STEAMER_H[RBI]),FALSE),0)</f>
        <v>45</v>
      </c>
      <c r="M193" s="12">
        <f>IFERROR(VLOOKUP(MYRANKS_H[[#This Row],[IDFANGRAPHS]],STEAMER_H[],COLUMN(STEAMER_H[BB]),FALSE),0)</f>
        <v>32</v>
      </c>
      <c r="N193" s="12">
        <f>IFERROR(VLOOKUP(MYRANKS_H[[#This Row],[IDFANGRAPHS]],STEAMER_H[],COLUMN(STEAMER_H[SO]),FALSE),0)</f>
        <v>60</v>
      </c>
      <c r="O193" s="12">
        <f>IFERROR(VLOOKUP(MYRANKS_H[[#This Row],[IDFANGRAPHS]],STEAMER_H[],COLUMN(STEAMER_H[SB]),FALSE),0)</f>
        <v>1</v>
      </c>
      <c r="P193" s="14">
        <f>IFERROR(MYRANKS_H[[#This Row],[H]]/MYRANKS_H[[#This Row],[AB]],0)</f>
        <v>0.24437299035369775</v>
      </c>
      <c r="Q193" s="26">
        <f>MYRANKS_H[[#This Row],[R]]/24.6-VLOOKUP(MYRANKS_H[[#This Row],[POS]],ReplacementLevel_H[],COLUMN(ReplacementLevel_H[R]),FALSE)</f>
        <v>-0.70333333333333359</v>
      </c>
      <c r="R193" s="26">
        <f>MYRANKS_H[[#This Row],[HR]]/10.4-VLOOKUP(MYRANKS_H[[#This Row],[POS]],ReplacementLevel_H[],COLUMN(ReplacementLevel_H[HR]),FALSE)</f>
        <v>0.24615384615384595</v>
      </c>
      <c r="S193" s="26">
        <f>MYRANKS_H[[#This Row],[RBI]]/24.6-VLOOKUP(MYRANKS_H[[#This Row],[POS]],ReplacementLevel_H[],COLUMN(ReplacementLevel_H[RBI]),FALSE)</f>
        <v>-0.21073170731707336</v>
      </c>
      <c r="T193" s="26">
        <f>MYRANKS_H[[#This Row],[SB]]/9.4-VLOOKUP(MYRANKS_H[[#This Row],[POS]],ReplacementLevel_H[],COLUMN(ReplacementLevel_H[SB]),FALSE)</f>
        <v>-1.2336170212765958</v>
      </c>
      <c r="U193" s="26">
        <f>((MYRANKS_H[[#This Row],[H]]+1768)/(MYRANKS_H[[#This Row],[AB]]+6617)-0.267)/0.0024-VLOOKUP(MYRANKS_H[[#This Row],[POS]],ReplacementLevel_H[],COLUMN(ReplacementLevel_H[AVG]),FALSE)</f>
        <v>-0.2673826020015484</v>
      </c>
      <c r="V193" s="26">
        <f>MYRANKS_H[[#This Row],[RSGP]]+MYRANKS_H[[#This Row],[HRSGP]]+MYRANKS_H[[#This Row],[RBISGP]]+MYRANKS_H[[#This Row],[SBSGP]]+MYRANKS_H[[#This Row],[AVGSGP]]</f>
        <v>-2.1689108177747052</v>
      </c>
    </row>
    <row r="194" spans="1:22" ht="15" customHeight="1" x14ac:dyDescent="0.25">
      <c r="A194" s="7" t="s">
        <v>2512</v>
      </c>
      <c r="B194" s="8" t="str">
        <f>VLOOKUP(MYRANKS_H[[#This Row],[PLAYERID]],PLAYERIDMAP[],COLUMN(PLAYERIDMAP[LASTNAME]),FALSE)</f>
        <v>D'Arnaud</v>
      </c>
      <c r="C194" s="11" t="str">
        <f>VLOOKUP(MYRANKS_H[[#This Row],[PLAYERID]],PLAYERIDMAP[],COLUMN(PLAYERIDMAP[FIRSTNAME]),FALSE)</f>
        <v xml:space="preserve">Travis </v>
      </c>
      <c r="D194" s="11" t="str">
        <f>VLOOKUP(MYRANKS_H[[#This Row],[PLAYERID]],PLAYERIDMAP[],COLUMN(PLAYERIDMAP[TEAM]),FALSE)</f>
        <v>NYM</v>
      </c>
      <c r="E194" s="11" t="str">
        <f>VLOOKUP(MYRANKS_H[[#This Row],[PLAYERID]],PLAYERIDMAP[],COLUMN(PLAYERIDMAP[POS]),FALSE)</f>
        <v>C</v>
      </c>
      <c r="F194" s="11" t="str">
        <f>VLOOKUP(MYRANKS_H[[#This Row],[PLAYERID]],PLAYERIDMAP[],COLUMN(PLAYERIDMAP[IDFANGRAPHS]),FALSE)</f>
        <v>sa389876</v>
      </c>
      <c r="G194" s="12">
        <f>IFERROR(VLOOKUP(MYRANKS_H[[#This Row],[IDFANGRAPHS]],STEAMER_H[],COLUMN(STEAMER_H[PA]),FALSE),0)</f>
        <v>0</v>
      </c>
      <c r="H194" s="12">
        <f>IFERROR(VLOOKUP(MYRANKS_H[[#This Row],[IDFANGRAPHS]],STEAMER_H[],COLUMN(STEAMER_H[AB]),FALSE),0)</f>
        <v>0</v>
      </c>
      <c r="I194" s="12">
        <f>IFERROR(VLOOKUP(MYRANKS_H[[#This Row],[IDFANGRAPHS]],STEAMER_H[],COLUMN(STEAMER_H[H]),FALSE),0)</f>
        <v>0</v>
      </c>
      <c r="J194" s="12">
        <f>IFERROR(VLOOKUP(MYRANKS_H[[#This Row],[IDFANGRAPHS]],STEAMER_H[],COLUMN(STEAMER_H[HR]),FALSE),0)</f>
        <v>0</v>
      </c>
      <c r="K194" s="12">
        <f>IFERROR(VLOOKUP(MYRANKS_H[[#This Row],[IDFANGRAPHS]],STEAMER_H[],COLUMN(STEAMER_H[R]),FALSE),0)</f>
        <v>0</v>
      </c>
      <c r="L194" s="12">
        <f>IFERROR(VLOOKUP(MYRANKS_H[[#This Row],[IDFANGRAPHS]],STEAMER_H[],COLUMN(STEAMER_H[RBI]),FALSE),0)</f>
        <v>0</v>
      </c>
      <c r="M194" s="12">
        <f>IFERROR(VLOOKUP(MYRANKS_H[[#This Row],[IDFANGRAPHS]],STEAMER_H[],COLUMN(STEAMER_H[BB]),FALSE),0)</f>
        <v>0</v>
      </c>
      <c r="N194" s="12">
        <f>IFERROR(VLOOKUP(MYRANKS_H[[#This Row],[IDFANGRAPHS]],STEAMER_H[],COLUMN(STEAMER_H[SO]),FALSE),0)</f>
        <v>0</v>
      </c>
      <c r="O194" s="12">
        <f>IFERROR(VLOOKUP(MYRANKS_H[[#This Row],[IDFANGRAPHS]],STEAMER_H[],COLUMN(STEAMER_H[SB]),FALSE),0)</f>
        <v>0</v>
      </c>
      <c r="P194" s="14">
        <f>IFERROR(MYRANKS_H[[#This Row],[H]]/MYRANKS_H[[#This Row],[AB]],0)</f>
        <v>0</v>
      </c>
      <c r="Q194" s="26">
        <f>MYRANKS_H[[#This Row],[R]]/24.6-VLOOKUP(MYRANKS_H[[#This Row],[POS]],ReplacementLevel_H[],COLUMN(ReplacementLevel_H[R]),FALSE)</f>
        <v>-1.39</v>
      </c>
      <c r="R194" s="26">
        <f>MYRANKS_H[[#This Row],[HR]]/10.4-VLOOKUP(MYRANKS_H[[#This Row],[POS]],ReplacementLevel_H[],COLUMN(ReplacementLevel_H[HR]),FALSE)</f>
        <v>-0.87</v>
      </c>
      <c r="S194" s="26">
        <f>MYRANKS_H[[#This Row],[RBI]]/24.6-VLOOKUP(MYRANKS_H[[#This Row],[POS]],ReplacementLevel_H[],COLUMN(ReplacementLevel_H[RBI]),FALSE)</f>
        <v>-1.41</v>
      </c>
      <c r="T194" s="26">
        <f>MYRANKS_H[[#This Row],[SB]]/9.4-VLOOKUP(MYRANKS_H[[#This Row],[POS]],ReplacementLevel_H[],COLUMN(ReplacementLevel_H[SB]),FALSE)</f>
        <v>-0.13</v>
      </c>
      <c r="U194" s="26">
        <f>((MYRANKS_H[[#This Row],[H]]+1768)/(MYRANKS_H[[#This Row],[AB]]+6617)-0.267)/0.0024-VLOOKUP(MYRANKS_H[[#This Row],[POS]],ReplacementLevel_H[],COLUMN(ReplacementLevel_H[AVG]),FALSE)</f>
        <v>0.42940406024885269</v>
      </c>
      <c r="V194" s="26">
        <f>MYRANKS_H[[#This Row],[RSGP]]+MYRANKS_H[[#This Row],[HRSGP]]+MYRANKS_H[[#This Row],[RBISGP]]+MYRANKS_H[[#This Row],[SBSGP]]+MYRANKS_H[[#This Row],[AVGSGP]]</f>
        <v>-3.3705959397511469</v>
      </c>
    </row>
    <row r="195" spans="1:22" ht="15" customHeight="1" x14ac:dyDescent="0.25">
      <c r="A195" s="7" t="s">
        <v>2641</v>
      </c>
      <c r="B195" s="8" t="str">
        <f>VLOOKUP(MYRANKS_H[[#This Row],[PLAYERID]],PLAYERIDMAP[],COLUMN(PLAYERIDMAP[LASTNAME]),FALSE)</f>
        <v>Donaldson</v>
      </c>
      <c r="C195" s="11" t="str">
        <f>VLOOKUP(MYRANKS_H[[#This Row],[PLAYERID]],PLAYERIDMAP[],COLUMN(PLAYERIDMAP[FIRSTNAME]),FALSE)</f>
        <v xml:space="preserve">Josh </v>
      </c>
      <c r="D195" s="11" t="str">
        <f>VLOOKUP(MYRANKS_H[[#This Row],[PLAYERID]],PLAYERIDMAP[],COLUMN(PLAYERIDMAP[TEAM]),FALSE)</f>
        <v>OAK</v>
      </c>
      <c r="E195" s="11" t="str">
        <f>VLOOKUP(MYRANKS_H[[#This Row],[PLAYERID]],PLAYERIDMAP[],COLUMN(PLAYERIDMAP[POS]),FALSE)</f>
        <v>3B</v>
      </c>
      <c r="F195" s="11">
        <f>VLOOKUP(MYRANKS_H[[#This Row],[PLAYERID]],PLAYERIDMAP[],COLUMN(PLAYERIDMAP[IDFANGRAPHS]),FALSE)</f>
        <v>5038</v>
      </c>
      <c r="G195" s="12">
        <f>IFERROR(VLOOKUP(MYRANKS_H[[#This Row],[IDFANGRAPHS]],STEAMER_H[],COLUMN(STEAMER_H[PA]),FALSE),0)</f>
        <v>528</v>
      </c>
      <c r="H195" s="12">
        <f>IFERROR(VLOOKUP(MYRANKS_H[[#This Row],[IDFANGRAPHS]],STEAMER_H[],COLUMN(STEAMER_H[AB]),FALSE),0)</f>
        <v>468</v>
      </c>
      <c r="I195" s="12">
        <f>IFERROR(VLOOKUP(MYRANKS_H[[#This Row],[IDFANGRAPHS]],STEAMER_H[],COLUMN(STEAMER_H[H]),FALSE),0)</f>
        <v>126</v>
      </c>
      <c r="J195" s="12">
        <f>IFERROR(VLOOKUP(MYRANKS_H[[#This Row],[IDFANGRAPHS]],STEAMER_H[],COLUMN(STEAMER_H[HR]),FALSE),0)</f>
        <v>19</v>
      </c>
      <c r="K195" s="12">
        <f>IFERROR(VLOOKUP(MYRANKS_H[[#This Row],[IDFANGRAPHS]],STEAMER_H[],COLUMN(STEAMER_H[R]),FALSE),0)</f>
        <v>66</v>
      </c>
      <c r="L195" s="12">
        <f>IFERROR(VLOOKUP(MYRANKS_H[[#This Row],[IDFANGRAPHS]],STEAMER_H[],COLUMN(STEAMER_H[RBI]),FALSE),0)</f>
        <v>69</v>
      </c>
      <c r="M195" s="12">
        <f>IFERROR(VLOOKUP(MYRANKS_H[[#This Row],[IDFANGRAPHS]],STEAMER_H[],COLUMN(STEAMER_H[BB]),FALSE),0)</f>
        <v>49</v>
      </c>
      <c r="N195" s="12">
        <f>IFERROR(VLOOKUP(MYRANKS_H[[#This Row],[IDFANGRAPHS]],STEAMER_H[],COLUMN(STEAMER_H[SO]),FALSE),0)</f>
        <v>92</v>
      </c>
      <c r="O195" s="12">
        <f>IFERROR(VLOOKUP(MYRANKS_H[[#This Row],[IDFANGRAPHS]],STEAMER_H[],COLUMN(STEAMER_H[SB]),FALSE),0)</f>
        <v>4</v>
      </c>
      <c r="P195" s="14">
        <f>IFERROR(MYRANKS_H[[#This Row],[H]]/MYRANKS_H[[#This Row],[AB]],0)</f>
        <v>0.26923076923076922</v>
      </c>
      <c r="Q195" s="26">
        <f>MYRANKS_H[[#This Row],[R]]/24.6-VLOOKUP(MYRANKS_H[[#This Row],[POS]],ReplacementLevel_H[],COLUMN(ReplacementLevel_H[R]),FALSE)</f>
        <v>0.49292682926829245</v>
      </c>
      <c r="R195" s="26">
        <f>MYRANKS_H[[#This Row],[HR]]/10.4-VLOOKUP(MYRANKS_H[[#This Row],[POS]],ReplacementLevel_H[],COLUMN(ReplacementLevel_H[HR]),FALSE)</f>
        <v>0.26692307692307682</v>
      </c>
      <c r="S195" s="26">
        <f>MYRANKS_H[[#This Row],[RBI]]/24.6-VLOOKUP(MYRANKS_H[[#This Row],[POS]],ReplacementLevel_H[],COLUMN(ReplacementLevel_H[RBI]),FALSE)</f>
        <v>0.45487804878048754</v>
      </c>
      <c r="T195" s="26">
        <f>MYRANKS_H[[#This Row],[SB]]/9.4-VLOOKUP(MYRANKS_H[[#This Row],[POS]],ReplacementLevel_H[],COLUMN(ReplacementLevel_H[SB]),FALSE)</f>
        <v>-2.4468085106382986E-2</v>
      </c>
      <c r="U195" s="26">
        <f>((MYRANKS_H[[#This Row],[H]]+1768)/(MYRANKS_H[[#This Row],[AB]]+6617)-0.267)/0.0024-VLOOKUP(MYRANKS_H[[#This Row],[POS]],ReplacementLevel_H[],COLUMN(ReplacementLevel_H[AVG]),FALSE)</f>
        <v>0.32555633968477993</v>
      </c>
      <c r="V195" s="26">
        <f>MYRANKS_H[[#This Row],[RSGP]]+MYRANKS_H[[#This Row],[HRSGP]]+MYRANKS_H[[#This Row],[RBISGP]]+MYRANKS_H[[#This Row],[SBSGP]]+MYRANKS_H[[#This Row],[AVGSGP]]</f>
        <v>1.5158162095502536</v>
      </c>
    </row>
    <row r="196" spans="1:22" ht="15" customHeight="1" x14ac:dyDescent="0.25">
      <c r="A196" s="7" t="s">
        <v>2262</v>
      </c>
      <c r="B196" s="8" t="str">
        <f>VLOOKUP(MYRANKS_H[[#This Row],[PLAYERID]],PLAYERIDMAP[],COLUMN(PLAYERIDMAP[LASTNAME]),FALSE)</f>
        <v>Carter</v>
      </c>
      <c r="C196" s="11" t="str">
        <f>VLOOKUP(MYRANKS_H[[#This Row],[PLAYERID]],PLAYERIDMAP[],COLUMN(PLAYERIDMAP[FIRSTNAME]),FALSE)</f>
        <v xml:space="preserve">Chris </v>
      </c>
      <c r="D196" s="11" t="str">
        <f>VLOOKUP(MYRANKS_H[[#This Row],[PLAYERID]],PLAYERIDMAP[],COLUMN(PLAYERIDMAP[TEAM]),FALSE)</f>
        <v>HOU</v>
      </c>
      <c r="E196" s="11" t="str">
        <f>VLOOKUP(MYRANKS_H[[#This Row],[PLAYERID]],PLAYERIDMAP[],COLUMN(PLAYERIDMAP[POS]),FALSE)</f>
        <v>1B</v>
      </c>
      <c r="F196" s="11">
        <f>VLOOKUP(MYRANKS_H[[#This Row],[PLAYERID]],PLAYERIDMAP[],COLUMN(PLAYERIDMAP[IDFANGRAPHS]),FALSE)</f>
        <v>9911</v>
      </c>
      <c r="G196" s="12">
        <f>IFERROR(VLOOKUP(MYRANKS_H[[#This Row],[IDFANGRAPHS]],STEAMER_H[],COLUMN(STEAMER_H[PA]),FALSE),0)</f>
        <v>467</v>
      </c>
      <c r="H196" s="12">
        <f>IFERROR(VLOOKUP(MYRANKS_H[[#This Row],[IDFANGRAPHS]],STEAMER_H[],COLUMN(STEAMER_H[AB]),FALSE),0)</f>
        <v>404</v>
      </c>
      <c r="I196" s="12">
        <f>IFERROR(VLOOKUP(MYRANKS_H[[#This Row],[IDFANGRAPHS]],STEAMER_H[],COLUMN(STEAMER_H[H]),FALSE),0)</f>
        <v>90</v>
      </c>
      <c r="J196" s="12">
        <f>IFERROR(VLOOKUP(MYRANKS_H[[#This Row],[IDFANGRAPHS]],STEAMER_H[],COLUMN(STEAMER_H[HR]),FALSE),0)</f>
        <v>22</v>
      </c>
      <c r="K196" s="12">
        <f>IFERROR(VLOOKUP(MYRANKS_H[[#This Row],[IDFANGRAPHS]],STEAMER_H[],COLUMN(STEAMER_H[R]),FALSE),0)</f>
        <v>56</v>
      </c>
      <c r="L196" s="12">
        <f>IFERROR(VLOOKUP(MYRANKS_H[[#This Row],[IDFANGRAPHS]],STEAMER_H[],COLUMN(STEAMER_H[RBI]),FALSE),0)</f>
        <v>61</v>
      </c>
      <c r="M196" s="12">
        <f>IFERROR(VLOOKUP(MYRANKS_H[[#This Row],[IDFANGRAPHS]],STEAMER_H[],COLUMN(STEAMER_H[BB]),FALSE),0)</f>
        <v>55</v>
      </c>
      <c r="N196" s="12">
        <f>IFERROR(VLOOKUP(MYRANKS_H[[#This Row],[IDFANGRAPHS]],STEAMER_H[],COLUMN(STEAMER_H[SO]),FALSE),0)</f>
        <v>152</v>
      </c>
      <c r="O196" s="12">
        <f>IFERROR(VLOOKUP(MYRANKS_H[[#This Row],[IDFANGRAPHS]],STEAMER_H[],COLUMN(STEAMER_H[SB]),FALSE),0)</f>
        <v>2</v>
      </c>
      <c r="P196" s="14">
        <f>IFERROR(MYRANKS_H[[#This Row],[H]]/MYRANKS_H[[#This Row],[AB]],0)</f>
        <v>0.22277227722772278</v>
      </c>
      <c r="Q196" s="26">
        <f>MYRANKS_H[[#This Row],[R]]/24.6-VLOOKUP(MYRANKS_H[[#This Row],[POS]],ReplacementLevel_H[],COLUMN(ReplacementLevel_H[R]),FALSE)</f>
        <v>-9.3577235772357881E-2</v>
      </c>
      <c r="R196" s="26">
        <f>MYRANKS_H[[#This Row],[HR]]/10.4-VLOOKUP(MYRANKS_H[[#This Row],[POS]],ReplacementLevel_H[],COLUMN(ReplacementLevel_H[HR]),FALSE)</f>
        <v>0.57538461538461538</v>
      </c>
      <c r="S196" s="26">
        <f>MYRANKS_H[[#This Row],[RBI]]/24.6-VLOOKUP(MYRANKS_H[[#This Row],[POS]],ReplacementLevel_H[],COLUMN(ReplacementLevel_H[RBI]),FALSE)</f>
        <v>1.9674796747967349E-2</v>
      </c>
      <c r="T196" s="26">
        <f>MYRANKS_H[[#This Row],[SB]]/9.4-VLOOKUP(MYRANKS_H[[#This Row],[POS]],ReplacementLevel_H[],COLUMN(ReplacementLevel_H[SB]),FALSE)</f>
        <v>-4.7234042553191496E-2</v>
      </c>
      <c r="U196" s="26">
        <f>((MYRANKS_H[[#This Row],[H]]+1768)/(MYRANKS_H[[#This Row],[AB]]+6617)-0.267)/0.0024-VLOOKUP(MYRANKS_H[[#This Row],[POS]],ReplacementLevel_H[],COLUMN(ReplacementLevel_H[AVG]),FALSE)</f>
        <v>-0.74555523904477849</v>
      </c>
      <c r="V196" s="26">
        <f>MYRANKS_H[[#This Row],[RSGP]]+MYRANKS_H[[#This Row],[HRSGP]]+MYRANKS_H[[#This Row],[RBISGP]]+MYRANKS_H[[#This Row],[SBSGP]]+MYRANKS_H[[#This Row],[AVGSGP]]</f>
        <v>-0.29130710523774517</v>
      </c>
    </row>
    <row r="197" spans="1:22" ht="15" customHeight="1" x14ac:dyDescent="0.25">
      <c r="A197" s="7" t="s">
        <v>2763</v>
      </c>
      <c r="B197" s="8" t="str">
        <f>VLOOKUP(MYRANKS_H[[#This Row],[PLAYERID]],PLAYERIDMAP[],COLUMN(PLAYERIDMAP[LASTNAME]),FALSE)</f>
        <v>Escobar</v>
      </c>
      <c r="C197" s="11" t="str">
        <f>VLOOKUP(MYRANKS_H[[#This Row],[PLAYERID]],PLAYERIDMAP[],COLUMN(PLAYERIDMAP[FIRSTNAME]),FALSE)</f>
        <v xml:space="preserve">Yunel </v>
      </c>
      <c r="D197" s="11" t="str">
        <f>VLOOKUP(MYRANKS_H[[#This Row],[PLAYERID]],PLAYERIDMAP[],COLUMN(PLAYERIDMAP[TEAM]),FALSE)</f>
        <v>TB</v>
      </c>
      <c r="E197" s="11" t="str">
        <f>VLOOKUP(MYRANKS_H[[#This Row],[PLAYERID]],PLAYERIDMAP[],COLUMN(PLAYERIDMAP[POS]),FALSE)</f>
        <v>SS</v>
      </c>
      <c r="F197" s="11">
        <f>VLOOKUP(MYRANKS_H[[#This Row],[PLAYERID]],PLAYERIDMAP[],COLUMN(PLAYERIDMAP[IDFANGRAPHS]),FALSE)</f>
        <v>4191</v>
      </c>
      <c r="G197" s="12">
        <f>IFERROR(VLOOKUP(MYRANKS_H[[#This Row],[IDFANGRAPHS]],STEAMER_H[],COLUMN(STEAMER_H[PA]),FALSE),0)</f>
        <v>432</v>
      </c>
      <c r="H197" s="12">
        <f>IFERROR(VLOOKUP(MYRANKS_H[[#This Row],[IDFANGRAPHS]],STEAMER_H[],COLUMN(STEAMER_H[AB]),FALSE),0)</f>
        <v>386</v>
      </c>
      <c r="I197" s="12">
        <f>IFERROR(VLOOKUP(MYRANKS_H[[#This Row],[IDFANGRAPHS]],STEAMER_H[],COLUMN(STEAMER_H[H]),FALSE),0)</f>
        <v>97</v>
      </c>
      <c r="J197" s="12">
        <f>IFERROR(VLOOKUP(MYRANKS_H[[#This Row],[IDFANGRAPHS]],STEAMER_H[],COLUMN(STEAMER_H[HR]),FALSE),0)</f>
        <v>6</v>
      </c>
      <c r="K197" s="12">
        <f>IFERROR(VLOOKUP(MYRANKS_H[[#This Row],[IDFANGRAPHS]],STEAMER_H[],COLUMN(STEAMER_H[R]),FALSE),0)</f>
        <v>45</v>
      </c>
      <c r="L197" s="12">
        <f>IFERROR(VLOOKUP(MYRANKS_H[[#This Row],[IDFANGRAPHS]],STEAMER_H[],COLUMN(STEAMER_H[RBI]),FALSE),0)</f>
        <v>39</v>
      </c>
      <c r="M197" s="12">
        <f>IFERROR(VLOOKUP(MYRANKS_H[[#This Row],[IDFANGRAPHS]],STEAMER_H[],COLUMN(STEAMER_H[BB]),FALSE),0)</f>
        <v>38</v>
      </c>
      <c r="N197" s="12">
        <f>IFERROR(VLOOKUP(MYRANKS_H[[#This Row],[IDFANGRAPHS]],STEAMER_H[],COLUMN(STEAMER_H[SO]),FALSE),0)</f>
        <v>55</v>
      </c>
      <c r="O197" s="12">
        <f>IFERROR(VLOOKUP(MYRANKS_H[[#This Row],[IDFANGRAPHS]],STEAMER_H[],COLUMN(STEAMER_H[SB]),FALSE),0)</f>
        <v>4</v>
      </c>
      <c r="P197" s="14">
        <f>IFERROR(MYRANKS_H[[#This Row],[H]]/MYRANKS_H[[#This Row],[AB]],0)</f>
        <v>0.25129533678756477</v>
      </c>
      <c r="Q197" s="26">
        <f>MYRANKS_H[[#This Row],[R]]/24.6-VLOOKUP(MYRANKS_H[[#This Row],[POS]],ReplacementLevel_H[],COLUMN(ReplacementLevel_H[R]),FALSE)</f>
        <v>-0.25073170731707339</v>
      </c>
      <c r="R197" s="26">
        <f>MYRANKS_H[[#This Row],[HR]]/10.4-VLOOKUP(MYRANKS_H[[#This Row],[POS]],ReplacementLevel_H[],COLUMN(ReplacementLevel_H[HR]),FALSE)</f>
        <v>-0.32307692307692315</v>
      </c>
      <c r="S197" s="26">
        <f>MYRANKS_H[[#This Row],[RBI]]/24.6-VLOOKUP(MYRANKS_H[[#This Row],[POS]],ReplacementLevel_H[],COLUMN(ReplacementLevel_H[RBI]),FALSE)</f>
        <v>-0.35463414634146351</v>
      </c>
      <c r="T197" s="26">
        <f>MYRANKS_H[[#This Row],[SB]]/9.4-VLOOKUP(MYRANKS_H[[#This Row],[POS]],ReplacementLevel_H[],COLUMN(ReplacementLevel_H[SB]),FALSE)</f>
        <v>-1.044468085106383</v>
      </c>
      <c r="U197" s="26">
        <f>((MYRANKS_H[[#This Row],[H]]+1768)/(MYRANKS_H[[#This Row],[AB]]+6617)-0.267)/0.0024-VLOOKUP(MYRANKS_H[[#This Row],[POS]],ReplacementLevel_H[],COLUMN(ReplacementLevel_H[AVG]),FALSE)</f>
        <v>-0.1556513875006128</v>
      </c>
      <c r="V197" s="26">
        <f>MYRANKS_H[[#This Row],[RSGP]]+MYRANKS_H[[#This Row],[HRSGP]]+MYRANKS_H[[#This Row],[RBISGP]]+MYRANKS_H[[#This Row],[SBSGP]]+MYRANKS_H[[#This Row],[AVGSGP]]</f>
        <v>-2.1285622493424556</v>
      </c>
    </row>
    <row r="198" spans="1:22" x14ac:dyDescent="0.25">
      <c r="A198" s="7" t="s">
        <v>3985</v>
      </c>
      <c r="B198" s="8" t="str">
        <f>VLOOKUP(MYRANKS_H[[#This Row],[PLAYERID]],PLAYERIDMAP[],COLUMN(PLAYERIDMAP[LASTNAME]),FALSE)</f>
        <v>Maxwell</v>
      </c>
      <c r="C198" s="11" t="str">
        <f>VLOOKUP(MYRANKS_H[[#This Row],[PLAYERID]],PLAYERIDMAP[],COLUMN(PLAYERIDMAP[FIRSTNAME]),FALSE)</f>
        <v xml:space="preserve">Justin </v>
      </c>
      <c r="D198" s="11" t="str">
        <f>VLOOKUP(MYRANKS_H[[#This Row],[PLAYERID]],PLAYERIDMAP[],COLUMN(PLAYERIDMAP[TEAM]),FALSE)</f>
        <v>HOU</v>
      </c>
      <c r="E198" s="11" t="str">
        <f>VLOOKUP(MYRANKS_H[[#This Row],[PLAYERID]],PLAYERIDMAP[],COLUMN(PLAYERIDMAP[POS]),FALSE)</f>
        <v>OF</v>
      </c>
      <c r="F198" s="11">
        <f>VLOOKUP(MYRANKS_H[[#This Row],[PLAYERID]],PLAYERIDMAP[],COLUMN(PLAYERIDMAP[IDFANGRAPHS]),FALSE)</f>
        <v>6827</v>
      </c>
      <c r="G198" s="12">
        <f>IFERROR(VLOOKUP(MYRANKS_H[[#This Row],[IDFANGRAPHS]],STEAMER_H[],COLUMN(STEAMER_H[PA]),FALSE),0)</f>
        <v>204</v>
      </c>
      <c r="H198" s="12">
        <f>IFERROR(VLOOKUP(MYRANKS_H[[#This Row],[IDFANGRAPHS]],STEAMER_H[],COLUMN(STEAMER_H[AB]),FALSE),0)</f>
        <v>181</v>
      </c>
      <c r="I198" s="12">
        <f>IFERROR(VLOOKUP(MYRANKS_H[[#This Row],[IDFANGRAPHS]],STEAMER_H[],COLUMN(STEAMER_H[H]),FALSE),0)</f>
        <v>42</v>
      </c>
      <c r="J198" s="12">
        <f>IFERROR(VLOOKUP(MYRANKS_H[[#This Row],[IDFANGRAPHS]],STEAMER_H[],COLUMN(STEAMER_H[HR]),FALSE),0)</f>
        <v>6</v>
      </c>
      <c r="K198" s="12">
        <f>IFERROR(VLOOKUP(MYRANKS_H[[#This Row],[IDFANGRAPHS]],STEAMER_H[],COLUMN(STEAMER_H[R]),FALSE),0)</f>
        <v>23</v>
      </c>
      <c r="L198" s="12">
        <f>IFERROR(VLOOKUP(MYRANKS_H[[#This Row],[IDFANGRAPHS]],STEAMER_H[],COLUMN(STEAMER_H[RBI]),FALSE),0)</f>
        <v>23</v>
      </c>
      <c r="M198" s="12">
        <f>IFERROR(VLOOKUP(MYRANKS_H[[#This Row],[IDFANGRAPHS]],STEAMER_H[],COLUMN(STEAMER_H[BB]),FALSE),0)</f>
        <v>18</v>
      </c>
      <c r="N198" s="12">
        <f>IFERROR(VLOOKUP(MYRANKS_H[[#This Row],[IDFANGRAPHS]],STEAMER_H[],COLUMN(STEAMER_H[SO]),FALSE),0)</f>
        <v>60</v>
      </c>
      <c r="O198" s="12">
        <f>IFERROR(VLOOKUP(MYRANKS_H[[#This Row],[IDFANGRAPHS]],STEAMER_H[],COLUMN(STEAMER_H[SB]),FALSE),0)</f>
        <v>4</v>
      </c>
      <c r="P198" s="14">
        <f>IFERROR(MYRANKS_H[[#This Row],[H]]/MYRANKS_H[[#This Row],[AB]],0)</f>
        <v>0.23204419889502761</v>
      </c>
      <c r="Q198" s="26">
        <f>MYRANKS_H[[#This Row],[R]]/24.6-VLOOKUP(MYRANKS_H[[#This Row],[POS]],ReplacementLevel_H[],COLUMN(ReplacementLevel_H[R]),FALSE)</f>
        <v>-1.4350406504065041</v>
      </c>
      <c r="R198" s="26">
        <f>MYRANKS_H[[#This Row],[HR]]/10.4-VLOOKUP(MYRANKS_H[[#This Row],[POS]],ReplacementLevel_H[],COLUMN(ReplacementLevel_H[HR]),FALSE)</f>
        <v>-0.52307692307692322</v>
      </c>
      <c r="S198" s="26">
        <f>MYRANKS_H[[#This Row],[RBI]]/24.6-VLOOKUP(MYRANKS_H[[#This Row],[POS]],ReplacementLevel_H[],COLUMN(ReplacementLevel_H[RBI]),FALSE)</f>
        <v>-1.105040650406504</v>
      </c>
      <c r="T198" s="26">
        <f>MYRANKS_H[[#This Row],[SB]]/9.4-VLOOKUP(MYRANKS_H[[#This Row],[POS]],ReplacementLevel_H[],COLUMN(ReplacementLevel_H[SB]),FALSE)</f>
        <v>-0.91446808510638311</v>
      </c>
      <c r="U198" s="26">
        <f>((MYRANKS_H[[#This Row],[H]]+1768)/(MYRANKS_H[[#This Row],[AB]]+6617)-0.267)/0.0024-VLOOKUP(MYRANKS_H[[#This Row],[POS]],ReplacementLevel_H[],COLUMN(ReplacementLevel_H[AVG]),FALSE)</f>
        <v>-0.2305079925468333</v>
      </c>
      <c r="V198" s="26">
        <f>MYRANKS_H[[#This Row],[RSGP]]+MYRANKS_H[[#This Row],[HRSGP]]+MYRANKS_H[[#This Row],[RBISGP]]+MYRANKS_H[[#This Row],[SBSGP]]+MYRANKS_H[[#This Row],[AVGSGP]]</f>
        <v>-4.2081343015431472</v>
      </c>
    </row>
    <row r="199" spans="1:22" ht="15" customHeight="1" x14ac:dyDescent="0.25">
      <c r="A199" s="7" t="s">
        <v>2041</v>
      </c>
      <c r="B199" s="8" t="str">
        <f>VLOOKUP(MYRANKS_H[[#This Row],[PLAYERID]],PLAYERIDMAP[],COLUMN(PLAYERIDMAP[LASTNAME]),FALSE)</f>
        <v>Bourjos</v>
      </c>
      <c r="C199" s="11" t="str">
        <f>VLOOKUP(MYRANKS_H[[#This Row],[PLAYERID]],PLAYERIDMAP[],COLUMN(PLAYERIDMAP[FIRSTNAME]),FALSE)</f>
        <v xml:space="preserve">Peter </v>
      </c>
      <c r="D199" s="11" t="str">
        <f>VLOOKUP(MYRANKS_H[[#This Row],[PLAYERID]],PLAYERIDMAP[],COLUMN(PLAYERIDMAP[TEAM]),FALSE)</f>
        <v>LAA</v>
      </c>
      <c r="E199" s="11" t="str">
        <f>VLOOKUP(MYRANKS_H[[#This Row],[PLAYERID]],PLAYERIDMAP[],COLUMN(PLAYERIDMAP[POS]),FALSE)</f>
        <v>OF</v>
      </c>
      <c r="F199" s="11">
        <f>VLOOKUP(MYRANKS_H[[#This Row],[PLAYERID]],PLAYERIDMAP[],COLUMN(PLAYERIDMAP[IDFANGRAPHS]),FALSE)</f>
        <v>2578</v>
      </c>
      <c r="G199" s="12">
        <f>IFERROR(VLOOKUP(MYRANKS_H[[#This Row],[IDFANGRAPHS]],STEAMER_H[],COLUMN(STEAMER_H[PA]),FALSE),0)</f>
        <v>412</v>
      </c>
      <c r="H199" s="12">
        <f>IFERROR(VLOOKUP(MYRANKS_H[[#This Row],[IDFANGRAPHS]],STEAMER_H[],COLUMN(STEAMER_H[AB]),FALSE),0)</f>
        <v>373</v>
      </c>
      <c r="I199" s="12">
        <f>IFERROR(VLOOKUP(MYRANKS_H[[#This Row],[IDFANGRAPHS]],STEAMER_H[],COLUMN(STEAMER_H[H]),FALSE),0)</f>
        <v>90</v>
      </c>
      <c r="J199" s="12">
        <f>IFERROR(VLOOKUP(MYRANKS_H[[#This Row],[IDFANGRAPHS]],STEAMER_H[],COLUMN(STEAMER_H[HR]),FALSE),0)</f>
        <v>8</v>
      </c>
      <c r="K199" s="12">
        <f>IFERROR(VLOOKUP(MYRANKS_H[[#This Row],[IDFANGRAPHS]],STEAMER_H[],COLUMN(STEAMER_H[R]),FALSE),0)</f>
        <v>42</v>
      </c>
      <c r="L199" s="12">
        <f>IFERROR(VLOOKUP(MYRANKS_H[[#This Row],[IDFANGRAPHS]],STEAMER_H[],COLUMN(STEAMER_H[RBI]),FALSE),0)</f>
        <v>40</v>
      </c>
      <c r="M199" s="12">
        <f>IFERROR(VLOOKUP(MYRANKS_H[[#This Row],[IDFANGRAPHS]],STEAMER_H[],COLUMN(STEAMER_H[BB]),FALSE),0)</f>
        <v>26</v>
      </c>
      <c r="N199" s="12">
        <f>IFERROR(VLOOKUP(MYRANKS_H[[#This Row],[IDFANGRAPHS]],STEAMER_H[],COLUMN(STEAMER_H[SO]),FALSE),0)</f>
        <v>98</v>
      </c>
      <c r="O199" s="12">
        <f>IFERROR(VLOOKUP(MYRANKS_H[[#This Row],[IDFANGRAPHS]],STEAMER_H[],COLUMN(STEAMER_H[SB]),FALSE),0)</f>
        <v>9</v>
      </c>
      <c r="P199" s="14">
        <f>IFERROR(MYRANKS_H[[#This Row],[H]]/MYRANKS_H[[#This Row],[AB]],0)</f>
        <v>0.24128686327077747</v>
      </c>
      <c r="Q199" s="26">
        <f>MYRANKS_H[[#This Row],[R]]/24.6-VLOOKUP(MYRANKS_H[[#This Row],[POS]],ReplacementLevel_H[],COLUMN(ReplacementLevel_H[R]),FALSE)</f>
        <v>-0.66268292682926844</v>
      </c>
      <c r="R199" s="26">
        <f>MYRANKS_H[[#This Row],[HR]]/10.4-VLOOKUP(MYRANKS_H[[#This Row],[POS]],ReplacementLevel_H[],COLUMN(ReplacementLevel_H[HR]),FALSE)</f>
        <v>-0.33076923076923093</v>
      </c>
      <c r="S199" s="26">
        <f>MYRANKS_H[[#This Row],[RBI]]/24.6-VLOOKUP(MYRANKS_H[[#This Row],[POS]],ReplacementLevel_H[],COLUMN(ReplacementLevel_H[RBI]),FALSE)</f>
        <v>-0.41398373983739845</v>
      </c>
      <c r="T199" s="26">
        <f>MYRANKS_H[[#This Row],[SB]]/9.4-VLOOKUP(MYRANKS_H[[#This Row],[POS]],ReplacementLevel_H[],COLUMN(ReplacementLevel_H[SB]),FALSE)</f>
        <v>-0.38255319148936184</v>
      </c>
      <c r="U199" s="26">
        <f>((MYRANKS_H[[#This Row],[H]]+1768)/(MYRANKS_H[[#This Row],[AB]]+6617)-0.267)/0.0024-VLOOKUP(MYRANKS_H[[#This Row],[POS]],ReplacementLevel_H[],COLUMN(ReplacementLevel_H[AVG]),FALSE)</f>
        <v>-0.41654268001908534</v>
      </c>
      <c r="V199" s="26">
        <f>MYRANKS_H[[#This Row],[RSGP]]+MYRANKS_H[[#This Row],[HRSGP]]+MYRANKS_H[[#This Row],[RBISGP]]+MYRANKS_H[[#This Row],[SBSGP]]+MYRANKS_H[[#This Row],[AVGSGP]]</f>
        <v>-2.2065317689443451</v>
      </c>
    </row>
    <row r="200" spans="1:22" x14ac:dyDescent="0.25">
      <c r="A200" s="7" t="s">
        <v>4164</v>
      </c>
      <c r="B200" s="8" t="str">
        <f>VLOOKUP(MYRANKS_H[[#This Row],[PLAYERID]],PLAYERIDMAP[],COLUMN(PLAYERIDMAP[LASTNAME]),FALSE)</f>
        <v>Moreland</v>
      </c>
      <c r="C200" s="11" t="str">
        <f>VLOOKUP(MYRANKS_H[[#This Row],[PLAYERID]],PLAYERIDMAP[],COLUMN(PLAYERIDMAP[FIRSTNAME]),FALSE)</f>
        <v xml:space="preserve">Mitch </v>
      </c>
      <c r="D200" s="11" t="str">
        <f>VLOOKUP(MYRANKS_H[[#This Row],[PLAYERID]],PLAYERIDMAP[],COLUMN(PLAYERIDMAP[TEAM]),FALSE)</f>
        <v>TEX</v>
      </c>
      <c r="E200" s="11" t="str">
        <f>VLOOKUP(MYRANKS_H[[#This Row],[PLAYERID]],PLAYERIDMAP[],COLUMN(PLAYERIDMAP[POS]),FALSE)</f>
        <v>1B</v>
      </c>
      <c r="F200" s="11">
        <f>VLOOKUP(MYRANKS_H[[#This Row],[PLAYERID]],PLAYERIDMAP[],COLUMN(PLAYERIDMAP[IDFANGRAPHS]),FALSE)</f>
        <v>3086</v>
      </c>
      <c r="G200" s="12">
        <f>IFERROR(VLOOKUP(MYRANKS_H[[#This Row],[IDFANGRAPHS]],STEAMER_H[],COLUMN(STEAMER_H[PA]),FALSE),0)</f>
        <v>387</v>
      </c>
      <c r="H200" s="12">
        <f>IFERROR(VLOOKUP(MYRANKS_H[[#This Row],[IDFANGRAPHS]],STEAMER_H[],COLUMN(STEAMER_H[AB]),FALSE),0)</f>
        <v>347</v>
      </c>
      <c r="I200" s="12">
        <f>IFERROR(VLOOKUP(MYRANKS_H[[#This Row],[IDFANGRAPHS]],STEAMER_H[],COLUMN(STEAMER_H[H]),FALSE),0)</f>
        <v>87</v>
      </c>
      <c r="J200" s="12">
        <f>IFERROR(VLOOKUP(MYRANKS_H[[#This Row],[IDFANGRAPHS]],STEAMER_H[],COLUMN(STEAMER_H[HR]),FALSE),0)</f>
        <v>14</v>
      </c>
      <c r="K200" s="12">
        <f>IFERROR(VLOOKUP(MYRANKS_H[[#This Row],[IDFANGRAPHS]],STEAMER_H[],COLUMN(STEAMER_H[R]),FALSE),0)</f>
        <v>46</v>
      </c>
      <c r="L200" s="12">
        <f>IFERROR(VLOOKUP(MYRANKS_H[[#This Row],[IDFANGRAPHS]],STEAMER_H[],COLUMN(STEAMER_H[RBI]),FALSE),0)</f>
        <v>49</v>
      </c>
      <c r="M200" s="12">
        <f>IFERROR(VLOOKUP(MYRANKS_H[[#This Row],[IDFANGRAPHS]],STEAMER_H[],COLUMN(STEAMER_H[BB]),FALSE),0)</f>
        <v>33</v>
      </c>
      <c r="N200" s="12">
        <f>IFERROR(VLOOKUP(MYRANKS_H[[#This Row],[IDFANGRAPHS]],STEAMER_H[],COLUMN(STEAMER_H[SO]),FALSE),0)</f>
        <v>81</v>
      </c>
      <c r="O200" s="12">
        <f>IFERROR(VLOOKUP(MYRANKS_H[[#This Row],[IDFANGRAPHS]],STEAMER_H[],COLUMN(STEAMER_H[SB]),FALSE),0)</f>
        <v>2</v>
      </c>
      <c r="P200" s="14">
        <f>IFERROR(MYRANKS_H[[#This Row],[H]]/MYRANKS_H[[#This Row],[AB]],0)</f>
        <v>0.25072046109510088</v>
      </c>
      <c r="Q200" s="26">
        <f>MYRANKS_H[[#This Row],[R]]/24.6-VLOOKUP(MYRANKS_H[[#This Row],[POS]],ReplacementLevel_H[],COLUMN(ReplacementLevel_H[R]),FALSE)</f>
        <v>-0.50008130081300828</v>
      </c>
      <c r="R200" s="26">
        <f>MYRANKS_H[[#This Row],[HR]]/10.4-VLOOKUP(MYRANKS_H[[#This Row],[POS]],ReplacementLevel_H[],COLUMN(ReplacementLevel_H[HR]),FALSE)</f>
        <v>-0.193846153846154</v>
      </c>
      <c r="S200" s="26">
        <f>MYRANKS_H[[#This Row],[RBI]]/24.6-VLOOKUP(MYRANKS_H[[#This Row],[POS]],ReplacementLevel_H[],COLUMN(ReplacementLevel_H[RBI]),FALSE)</f>
        <v>-0.46813008130081313</v>
      </c>
      <c r="T200" s="26">
        <f>MYRANKS_H[[#This Row],[SB]]/9.4-VLOOKUP(MYRANKS_H[[#This Row],[POS]],ReplacementLevel_H[],COLUMN(ReplacementLevel_H[SB]),FALSE)</f>
        <v>-4.7234042553191496E-2</v>
      </c>
      <c r="U200" s="26">
        <f>((MYRANKS_H[[#This Row],[H]]+1768)/(MYRANKS_H[[#This Row],[AB]]+6617)-0.267)/0.0024-VLOOKUP(MYRANKS_H[[#This Row],[POS]],ReplacementLevel_H[],COLUMN(ReplacementLevel_H[AVG]),FALSE)</f>
        <v>-2.2540685429824958E-2</v>
      </c>
      <c r="V200" s="26">
        <f>MYRANKS_H[[#This Row],[RSGP]]+MYRANKS_H[[#This Row],[HRSGP]]+MYRANKS_H[[#This Row],[RBISGP]]+MYRANKS_H[[#This Row],[SBSGP]]+MYRANKS_H[[#This Row],[AVGSGP]]</f>
        <v>-1.2318322639429917</v>
      </c>
    </row>
    <row r="201" spans="1:22" x14ac:dyDescent="0.25">
      <c r="A201" s="7" t="s">
        <v>3762</v>
      </c>
      <c r="B201" s="8" t="str">
        <f>VLOOKUP(MYRANKS_H[[#This Row],[PLAYERID]],PLAYERIDMAP[],COLUMN(PLAYERIDMAP[LASTNAME]),FALSE)</f>
        <v>Lind</v>
      </c>
      <c r="C201" s="11" t="str">
        <f>VLOOKUP(MYRANKS_H[[#This Row],[PLAYERID]],PLAYERIDMAP[],COLUMN(PLAYERIDMAP[FIRSTNAME]),FALSE)</f>
        <v xml:space="preserve">Adam </v>
      </c>
      <c r="D201" s="11" t="str">
        <f>VLOOKUP(MYRANKS_H[[#This Row],[PLAYERID]],PLAYERIDMAP[],COLUMN(PLAYERIDMAP[TEAM]),FALSE)</f>
        <v>TOR</v>
      </c>
      <c r="E201" s="11" t="str">
        <f>VLOOKUP(MYRANKS_H[[#This Row],[PLAYERID]],PLAYERIDMAP[],COLUMN(PLAYERIDMAP[POS]),FALSE)</f>
        <v>1B</v>
      </c>
      <c r="F201" s="11">
        <f>VLOOKUP(MYRANKS_H[[#This Row],[PLAYERID]],PLAYERIDMAP[],COLUMN(PLAYERIDMAP[IDFANGRAPHS]),FALSE)</f>
        <v>8027</v>
      </c>
      <c r="G201" s="12">
        <f>IFERROR(VLOOKUP(MYRANKS_H[[#This Row],[IDFANGRAPHS]],STEAMER_H[],COLUMN(STEAMER_H[PA]),FALSE),0)</f>
        <v>475</v>
      </c>
      <c r="H201" s="12">
        <f>IFERROR(VLOOKUP(MYRANKS_H[[#This Row],[IDFANGRAPHS]],STEAMER_H[],COLUMN(STEAMER_H[AB]),FALSE),0)</f>
        <v>425</v>
      </c>
      <c r="I201" s="12">
        <f>IFERROR(VLOOKUP(MYRANKS_H[[#This Row],[IDFANGRAPHS]],STEAMER_H[],COLUMN(STEAMER_H[H]),FALSE),0)</f>
        <v>112</v>
      </c>
      <c r="J201" s="12">
        <f>IFERROR(VLOOKUP(MYRANKS_H[[#This Row],[IDFANGRAPHS]],STEAMER_H[],COLUMN(STEAMER_H[HR]),FALSE),0)</f>
        <v>19</v>
      </c>
      <c r="K201" s="12">
        <f>IFERROR(VLOOKUP(MYRANKS_H[[#This Row],[IDFANGRAPHS]],STEAMER_H[],COLUMN(STEAMER_H[R]),FALSE),0)</f>
        <v>60</v>
      </c>
      <c r="L201" s="12">
        <f>IFERROR(VLOOKUP(MYRANKS_H[[#This Row],[IDFANGRAPHS]],STEAMER_H[],COLUMN(STEAMER_H[RBI]),FALSE),0)</f>
        <v>66</v>
      </c>
      <c r="M201" s="12">
        <f>IFERROR(VLOOKUP(MYRANKS_H[[#This Row],[IDFANGRAPHS]],STEAMER_H[],COLUMN(STEAMER_H[BB]),FALSE),0)</f>
        <v>43</v>
      </c>
      <c r="N201" s="12">
        <f>IFERROR(VLOOKUP(MYRANKS_H[[#This Row],[IDFANGRAPHS]],STEAMER_H[],COLUMN(STEAMER_H[SO]),FALSE),0)</f>
        <v>93</v>
      </c>
      <c r="O201" s="12">
        <f>IFERROR(VLOOKUP(MYRANKS_H[[#This Row],[IDFANGRAPHS]],STEAMER_H[],COLUMN(STEAMER_H[SB]),FALSE),0)</f>
        <v>1</v>
      </c>
      <c r="P201" s="14">
        <f>IFERROR(MYRANKS_H[[#This Row],[H]]/MYRANKS_H[[#This Row],[AB]],0)</f>
        <v>0.2635294117647059</v>
      </c>
      <c r="Q201" s="26">
        <f>MYRANKS_H[[#This Row],[R]]/24.6-VLOOKUP(MYRANKS_H[[#This Row],[POS]],ReplacementLevel_H[],COLUMN(ReplacementLevel_H[R]),FALSE)</f>
        <v>6.9024390243902278E-2</v>
      </c>
      <c r="R201" s="26">
        <f>MYRANKS_H[[#This Row],[HR]]/10.4-VLOOKUP(MYRANKS_H[[#This Row],[POS]],ReplacementLevel_H[],COLUMN(ReplacementLevel_H[HR]),FALSE)</f>
        <v>0.28692307692307684</v>
      </c>
      <c r="S201" s="26">
        <f>MYRANKS_H[[#This Row],[RBI]]/24.6-VLOOKUP(MYRANKS_H[[#This Row],[POS]],ReplacementLevel_H[],COLUMN(ReplacementLevel_H[RBI]),FALSE)</f>
        <v>0.22292682926829244</v>
      </c>
      <c r="T201" s="26">
        <f>MYRANKS_H[[#This Row],[SB]]/9.4-VLOOKUP(MYRANKS_H[[#This Row],[POS]],ReplacementLevel_H[],COLUMN(ReplacementLevel_H[SB]),FALSE)</f>
        <v>-0.15361702127659577</v>
      </c>
      <c r="U201" s="26">
        <f>((MYRANKS_H[[#This Row],[H]]+1768)/(MYRANKS_H[[#This Row],[AB]]+6617)-0.267)/0.0024-VLOOKUP(MYRANKS_H[[#This Row],[POS]],ReplacementLevel_H[],COLUMN(ReplacementLevel_H[AVG]),FALSE)</f>
        <v>0.22733787749692624</v>
      </c>
      <c r="V201" s="26">
        <f>MYRANKS_H[[#This Row],[RSGP]]+MYRANKS_H[[#This Row],[HRSGP]]+MYRANKS_H[[#This Row],[RBISGP]]+MYRANKS_H[[#This Row],[SBSGP]]+MYRANKS_H[[#This Row],[AVGSGP]]</f>
        <v>0.65259515265560197</v>
      </c>
    </row>
    <row r="202" spans="1:22" ht="15" customHeight="1" x14ac:dyDescent="0.25">
      <c r="A202" s="8" t="s">
        <v>4308</v>
      </c>
      <c r="B202" s="15" t="str">
        <f>VLOOKUP(MYRANKS_H[[#This Row],[PLAYERID]],PLAYERIDMAP[],COLUMN(PLAYERIDMAP[LASTNAME]),FALSE)</f>
        <v>Norris</v>
      </c>
      <c r="C202" s="12" t="str">
        <f>VLOOKUP(MYRANKS_H[[#This Row],[PLAYERID]],PLAYERIDMAP[],COLUMN(PLAYERIDMAP[FIRSTNAME]),FALSE)</f>
        <v xml:space="preserve">Derek </v>
      </c>
      <c r="D202" s="12" t="str">
        <f>VLOOKUP(MYRANKS_H[[#This Row],[PLAYERID]],PLAYERIDMAP[],COLUMN(PLAYERIDMAP[TEAM]),FALSE)</f>
        <v>OAK</v>
      </c>
      <c r="E202" s="12" t="str">
        <f>VLOOKUP(MYRANKS_H[[#This Row],[PLAYERID]],PLAYERIDMAP[],COLUMN(PLAYERIDMAP[POS]),FALSE)</f>
        <v>C</v>
      </c>
      <c r="F202" s="12">
        <f>VLOOKUP(MYRANKS_H[[#This Row],[PLAYERID]],PLAYERIDMAP[],COLUMN(PLAYERIDMAP[IDFANGRAPHS]),FALSE)</f>
        <v>6867</v>
      </c>
      <c r="G202" s="12">
        <f>IFERROR(VLOOKUP(MYRANKS_H[[#This Row],[IDFANGRAPHS]],STEAMER_H[],COLUMN(STEAMER_H[PA]),FALSE),0)</f>
        <v>209</v>
      </c>
      <c r="H202" s="12">
        <f>IFERROR(VLOOKUP(MYRANKS_H[[#This Row],[IDFANGRAPHS]],STEAMER_H[],COLUMN(STEAMER_H[AB]),FALSE),0)</f>
        <v>182</v>
      </c>
      <c r="I202" s="12">
        <f>IFERROR(VLOOKUP(MYRANKS_H[[#This Row],[IDFANGRAPHS]],STEAMER_H[],COLUMN(STEAMER_H[H]),FALSE),0)</f>
        <v>43</v>
      </c>
      <c r="J202" s="12">
        <f>IFERROR(VLOOKUP(MYRANKS_H[[#This Row],[IDFANGRAPHS]],STEAMER_H[],COLUMN(STEAMER_H[HR]),FALSE),0)</f>
        <v>7</v>
      </c>
      <c r="K202" s="12">
        <f>IFERROR(VLOOKUP(MYRANKS_H[[#This Row],[IDFANGRAPHS]],STEAMER_H[],COLUMN(STEAMER_H[R]),FALSE),0)</f>
        <v>24</v>
      </c>
      <c r="L202" s="12">
        <f>IFERROR(VLOOKUP(MYRANKS_H[[#This Row],[IDFANGRAPHS]],STEAMER_H[],COLUMN(STEAMER_H[RBI]),FALSE),0)</f>
        <v>24</v>
      </c>
      <c r="M202" s="12">
        <f>IFERROR(VLOOKUP(MYRANKS_H[[#This Row],[IDFANGRAPHS]],STEAMER_H[],COLUMN(STEAMER_H[BB]),FALSE),0)</f>
        <v>23</v>
      </c>
      <c r="N202" s="12">
        <f>IFERROR(VLOOKUP(MYRANKS_H[[#This Row],[IDFANGRAPHS]],STEAMER_H[],COLUMN(STEAMER_H[SO]),FALSE),0)</f>
        <v>44</v>
      </c>
      <c r="O202" s="12">
        <f>IFERROR(VLOOKUP(MYRANKS_H[[#This Row],[IDFANGRAPHS]],STEAMER_H[],COLUMN(STEAMER_H[SB]),FALSE),0)</f>
        <v>2</v>
      </c>
      <c r="P202" s="14">
        <f>IFERROR(MYRANKS_H[[#This Row],[H]]/MYRANKS_H[[#This Row],[AB]],0)</f>
        <v>0.23626373626373626</v>
      </c>
      <c r="Q202" s="26">
        <f>MYRANKS_H[[#This Row],[R]]/24.6-VLOOKUP(MYRANKS_H[[#This Row],[POS]],ReplacementLevel_H[],COLUMN(ReplacementLevel_H[R]),FALSE)</f>
        <v>-0.41439024390243895</v>
      </c>
      <c r="R202" s="26">
        <f>MYRANKS_H[[#This Row],[HR]]/10.4-VLOOKUP(MYRANKS_H[[#This Row],[POS]],ReplacementLevel_H[],COLUMN(ReplacementLevel_H[HR]),FALSE)</f>
        <v>-0.19692307692307698</v>
      </c>
      <c r="S202" s="26">
        <f>MYRANKS_H[[#This Row],[RBI]]/24.6-VLOOKUP(MYRANKS_H[[#This Row],[POS]],ReplacementLevel_H[],COLUMN(ReplacementLevel_H[RBI]),FALSE)</f>
        <v>-0.43439024390243897</v>
      </c>
      <c r="T202" s="26">
        <f>MYRANKS_H[[#This Row],[SB]]/9.4-VLOOKUP(MYRANKS_H[[#This Row],[POS]],ReplacementLevel_H[],COLUMN(ReplacementLevel_H[SB]),FALSE)</f>
        <v>8.2765957446808508E-2</v>
      </c>
      <c r="U202" s="26">
        <f>((MYRANKS_H[[#This Row],[H]]+1768)/(MYRANKS_H[[#This Row],[AB]]+6617)-0.267)/0.0024-VLOOKUP(MYRANKS_H[[#This Row],[POS]],ReplacementLevel_H[],COLUMN(ReplacementLevel_H[AVG]),FALSE)</f>
        <v>8.445849879884193E-2</v>
      </c>
      <c r="V202" s="26">
        <f>MYRANKS_H[[#This Row],[RSGP]]+MYRANKS_H[[#This Row],[HRSGP]]+MYRANKS_H[[#This Row],[RBISGP]]+MYRANKS_H[[#This Row],[SBSGP]]+MYRANKS_H[[#This Row],[AVGSGP]]</f>
        <v>-0.87847910848230448</v>
      </c>
    </row>
    <row r="203" spans="1:22" ht="15" customHeight="1" x14ac:dyDescent="0.25">
      <c r="A203" s="7" t="s">
        <v>2450</v>
      </c>
      <c r="B203" s="8" t="str">
        <f>VLOOKUP(MYRANKS_H[[#This Row],[PLAYERID]],PLAYERIDMAP[],COLUMN(PLAYERIDMAP[LASTNAME]),FALSE)</f>
        <v>Cozart</v>
      </c>
      <c r="C203" s="11" t="str">
        <f>VLOOKUP(MYRANKS_H[[#This Row],[PLAYERID]],PLAYERIDMAP[],COLUMN(PLAYERIDMAP[FIRSTNAME]),FALSE)</f>
        <v xml:space="preserve">Zack </v>
      </c>
      <c r="D203" s="11" t="str">
        <f>VLOOKUP(MYRANKS_H[[#This Row],[PLAYERID]],PLAYERIDMAP[],COLUMN(PLAYERIDMAP[TEAM]),FALSE)</f>
        <v>CIN</v>
      </c>
      <c r="E203" s="11" t="str">
        <f>VLOOKUP(MYRANKS_H[[#This Row],[PLAYERID]],PLAYERIDMAP[],COLUMN(PLAYERIDMAP[POS]),FALSE)</f>
        <v>SS</v>
      </c>
      <c r="F203" s="11">
        <f>VLOOKUP(MYRANKS_H[[#This Row],[PLAYERID]],PLAYERIDMAP[],COLUMN(PLAYERIDMAP[IDFANGRAPHS]),FALSE)</f>
        <v>2616</v>
      </c>
      <c r="G203" s="12">
        <f>IFERROR(VLOOKUP(MYRANKS_H[[#This Row],[IDFANGRAPHS]],STEAMER_H[],COLUMN(STEAMER_H[PA]),FALSE),0)</f>
        <v>511</v>
      </c>
      <c r="H203" s="12">
        <f>IFERROR(VLOOKUP(MYRANKS_H[[#This Row],[IDFANGRAPHS]],STEAMER_H[],COLUMN(STEAMER_H[AB]),FALSE),0)</f>
        <v>476</v>
      </c>
      <c r="I203" s="12">
        <f>IFERROR(VLOOKUP(MYRANKS_H[[#This Row],[IDFANGRAPHS]],STEAMER_H[],COLUMN(STEAMER_H[H]),FALSE),0)</f>
        <v>116</v>
      </c>
      <c r="J203" s="12">
        <f>IFERROR(VLOOKUP(MYRANKS_H[[#This Row],[IDFANGRAPHS]],STEAMER_H[],COLUMN(STEAMER_H[HR]),FALSE),0)</f>
        <v>12</v>
      </c>
      <c r="K203" s="12">
        <f>IFERROR(VLOOKUP(MYRANKS_H[[#This Row],[IDFANGRAPHS]],STEAMER_H[],COLUMN(STEAMER_H[R]),FALSE),0)</f>
        <v>51</v>
      </c>
      <c r="L203" s="12">
        <f>IFERROR(VLOOKUP(MYRANKS_H[[#This Row],[IDFANGRAPHS]],STEAMER_H[],COLUMN(STEAMER_H[RBI]),FALSE),0)</f>
        <v>48</v>
      </c>
      <c r="M203" s="12">
        <f>IFERROR(VLOOKUP(MYRANKS_H[[#This Row],[IDFANGRAPHS]],STEAMER_H[],COLUMN(STEAMER_H[BB]),FALSE),0)</f>
        <v>25</v>
      </c>
      <c r="N203" s="12">
        <f>IFERROR(VLOOKUP(MYRANKS_H[[#This Row],[IDFANGRAPHS]],STEAMER_H[],COLUMN(STEAMER_H[SO]),FALSE),0)</f>
        <v>87</v>
      </c>
      <c r="O203" s="12">
        <f>IFERROR(VLOOKUP(MYRANKS_H[[#This Row],[IDFANGRAPHS]],STEAMER_H[],COLUMN(STEAMER_H[SB]),FALSE),0)</f>
        <v>2</v>
      </c>
      <c r="P203" s="14">
        <f>IFERROR(MYRANKS_H[[#This Row],[H]]/MYRANKS_H[[#This Row],[AB]],0)</f>
        <v>0.24369747899159663</v>
      </c>
      <c r="Q203" s="26">
        <f>MYRANKS_H[[#This Row],[R]]/24.6-VLOOKUP(MYRANKS_H[[#This Row],[POS]],ReplacementLevel_H[],COLUMN(ReplacementLevel_H[R]),FALSE)</f>
        <v>-6.8292682926829329E-3</v>
      </c>
      <c r="R203" s="26">
        <f>MYRANKS_H[[#This Row],[HR]]/10.4-VLOOKUP(MYRANKS_H[[#This Row],[POS]],ReplacementLevel_H[],COLUMN(ReplacementLevel_H[HR]),FALSE)</f>
        <v>0.25384615384615372</v>
      </c>
      <c r="S203" s="26">
        <f>MYRANKS_H[[#This Row],[RBI]]/24.6-VLOOKUP(MYRANKS_H[[#This Row],[POS]],ReplacementLevel_H[],COLUMN(ReplacementLevel_H[RBI]),FALSE)</f>
        <v>1.1219512195121961E-2</v>
      </c>
      <c r="T203" s="26">
        <f>MYRANKS_H[[#This Row],[SB]]/9.4-VLOOKUP(MYRANKS_H[[#This Row],[POS]],ReplacementLevel_H[],COLUMN(ReplacementLevel_H[SB]),FALSE)</f>
        <v>-1.2572340425531914</v>
      </c>
      <c r="U203" s="26">
        <f>((MYRANKS_H[[#This Row],[H]]+1768)/(MYRANKS_H[[#This Row],[AB]]+6617)-0.267)/0.0024-VLOOKUP(MYRANKS_H[[#This Row],[POS]],ReplacementLevel_H[],COLUMN(ReplacementLevel_H[AVG]),FALSE)</f>
        <v>-0.44750599182293993</v>
      </c>
      <c r="V203" s="26">
        <f>MYRANKS_H[[#This Row],[RSGP]]+MYRANKS_H[[#This Row],[HRSGP]]+MYRANKS_H[[#This Row],[RBISGP]]+MYRANKS_H[[#This Row],[SBSGP]]+MYRANKS_H[[#This Row],[AVGSGP]]</f>
        <v>-1.4465036366275386</v>
      </c>
    </row>
    <row r="204" spans="1:22" ht="15" customHeight="1" x14ac:dyDescent="0.25">
      <c r="A204" s="7" t="s">
        <v>2410</v>
      </c>
      <c r="B204" s="8" t="str">
        <f>VLOOKUP(MYRANKS_H[[#This Row],[PLAYERID]],PLAYERIDMAP[],COLUMN(PLAYERIDMAP[LASTNAME]),FALSE)</f>
        <v>Colvin</v>
      </c>
      <c r="C204" s="11" t="str">
        <f>VLOOKUP(MYRANKS_H[[#This Row],[PLAYERID]],PLAYERIDMAP[],COLUMN(PLAYERIDMAP[FIRSTNAME]),FALSE)</f>
        <v xml:space="preserve">Tyler </v>
      </c>
      <c r="D204" s="11" t="str">
        <f>VLOOKUP(MYRANKS_H[[#This Row],[PLAYERID]],PLAYERIDMAP[],COLUMN(PLAYERIDMAP[TEAM]),FALSE)</f>
        <v>COL</v>
      </c>
      <c r="E204" s="11" t="str">
        <f>VLOOKUP(MYRANKS_H[[#This Row],[PLAYERID]],PLAYERIDMAP[],COLUMN(PLAYERIDMAP[POS]),FALSE)</f>
        <v>OF</v>
      </c>
      <c r="F204" s="11">
        <f>VLOOKUP(MYRANKS_H[[#This Row],[PLAYERID]],PLAYERIDMAP[],COLUMN(PLAYERIDMAP[IDFANGRAPHS]),FALSE)</f>
        <v>5310</v>
      </c>
      <c r="G204" s="12">
        <f>IFERROR(VLOOKUP(MYRANKS_H[[#This Row],[IDFANGRAPHS]],STEAMER_H[],COLUMN(STEAMER_H[PA]),FALSE),0)</f>
        <v>0</v>
      </c>
      <c r="H204" s="12">
        <f>IFERROR(VLOOKUP(MYRANKS_H[[#This Row],[IDFANGRAPHS]],STEAMER_H[],COLUMN(STEAMER_H[AB]),FALSE),0)</f>
        <v>0</v>
      </c>
      <c r="I204" s="12">
        <f>IFERROR(VLOOKUP(MYRANKS_H[[#This Row],[IDFANGRAPHS]],STEAMER_H[],COLUMN(STEAMER_H[H]),FALSE),0)</f>
        <v>0</v>
      </c>
      <c r="J204" s="12">
        <f>IFERROR(VLOOKUP(MYRANKS_H[[#This Row],[IDFANGRAPHS]],STEAMER_H[],COLUMN(STEAMER_H[HR]),FALSE),0)</f>
        <v>0</v>
      </c>
      <c r="K204" s="12">
        <f>IFERROR(VLOOKUP(MYRANKS_H[[#This Row],[IDFANGRAPHS]],STEAMER_H[],COLUMN(STEAMER_H[R]),FALSE),0)</f>
        <v>0</v>
      </c>
      <c r="L204" s="12">
        <f>IFERROR(VLOOKUP(MYRANKS_H[[#This Row],[IDFANGRAPHS]],STEAMER_H[],COLUMN(STEAMER_H[RBI]),FALSE),0)</f>
        <v>0</v>
      </c>
      <c r="M204" s="12">
        <f>IFERROR(VLOOKUP(MYRANKS_H[[#This Row],[IDFANGRAPHS]],STEAMER_H[],COLUMN(STEAMER_H[BB]),FALSE),0)</f>
        <v>0</v>
      </c>
      <c r="N204" s="12">
        <f>IFERROR(VLOOKUP(MYRANKS_H[[#This Row],[IDFANGRAPHS]],STEAMER_H[],COLUMN(STEAMER_H[SO]),FALSE),0)</f>
        <v>0</v>
      </c>
      <c r="O204" s="12">
        <f>IFERROR(VLOOKUP(MYRANKS_H[[#This Row],[IDFANGRAPHS]],STEAMER_H[],COLUMN(STEAMER_H[SB]),FALSE),0)</f>
        <v>0</v>
      </c>
      <c r="P204" s="14">
        <f>IFERROR(MYRANKS_H[[#This Row],[H]]/MYRANKS_H[[#This Row],[AB]],0)</f>
        <v>0</v>
      </c>
      <c r="Q204" s="26">
        <f>MYRANKS_H[[#This Row],[R]]/24.6-VLOOKUP(MYRANKS_H[[#This Row],[POS]],ReplacementLevel_H[],COLUMN(ReplacementLevel_H[R]),FALSE)</f>
        <v>-2.37</v>
      </c>
      <c r="R204" s="26">
        <f>MYRANKS_H[[#This Row],[HR]]/10.4-VLOOKUP(MYRANKS_H[[#This Row],[POS]],ReplacementLevel_H[],COLUMN(ReplacementLevel_H[HR]),FALSE)</f>
        <v>-1.1000000000000001</v>
      </c>
      <c r="S204" s="26">
        <f>MYRANKS_H[[#This Row],[RBI]]/24.6-VLOOKUP(MYRANKS_H[[#This Row],[POS]],ReplacementLevel_H[],COLUMN(ReplacementLevel_H[RBI]),FALSE)</f>
        <v>-2.04</v>
      </c>
      <c r="T204" s="26">
        <f>MYRANKS_H[[#This Row],[SB]]/9.4-VLOOKUP(MYRANKS_H[[#This Row],[POS]],ReplacementLevel_H[],COLUMN(ReplacementLevel_H[SB]),FALSE)</f>
        <v>-1.34</v>
      </c>
      <c r="U204" s="26">
        <f>((MYRANKS_H[[#This Row],[H]]+1768)/(MYRANKS_H[[#This Row],[AB]]+6617)-0.267)/0.0024-VLOOKUP(MYRANKS_H[[#This Row],[POS]],ReplacementLevel_H[],COLUMN(ReplacementLevel_H[AVG]),FALSE)</f>
        <v>0.15940406024885273</v>
      </c>
      <c r="V204" s="26">
        <f>MYRANKS_H[[#This Row],[RSGP]]+MYRANKS_H[[#This Row],[HRSGP]]+MYRANKS_H[[#This Row],[RBISGP]]+MYRANKS_H[[#This Row],[SBSGP]]+MYRANKS_H[[#This Row],[AVGSGP]]</f>
        <v>-6.6905959397511472</v>
      </c>
    </row>
    <row r="205" spans="1:22" ht="15" customHeight="1" x14ac:dyDescent="0.25">
      <c r="A205" s="7" t="s">
        <v>3507</v>
      </c>
      <c r="B205" s="8" t="str">
        <f>VLOOKUP(MYRANKS_H[[#This Row],[PLAYERID]],PLAYERIDMAP[],COLUMN(PLAYERIDMAP[LASTNAME]),FALSE)</f>
        <v>Johnson</v>
      </c>
      <c r="C205" s="11" t="str">
        <f>VLOOKUP(MYRANKS_H[[#This Row],[PLAYERID]],PLAYERIDMAP[],COLUMN(PLAYERIDMAP[FIRSTNAME]),FALSE)</f>
        <v xml:space="preserve">Kelly </v>
      </c>
      <c r="D205" s="11" t="str">
        <f>VLOOKUP(MYRANKS_H[[#This Row],[PLAYERID]],PLAYERIDMAP[],COLUMN(PLAYERIDMAP[TEAM]),FALSE)</f>
        <v>TB</v>
      </c>
      <c r="E205" s="11" t="str">
        <f>VLOOKUP(MYRANKS_H[[#This Row],[PLAYERID]],PLAYERIDMAP[],COLUMN(PLAYERIDMAP[POS]),FALSE)</f>
        <v>2B</v>
      </c>
      <c r="F205" s="11">
        <f>VLOOKUP(MYRANKS_H[[#This Row],[PLAYERID]],PLAYERIDMAP[],COLUMN(PLAYERIDMAP[IDFANGRAPHS]),FALSE)</f>
        <v>2234</v>
      </c>
      <c r="G205" s="12">
        <f>IFERROR(VLOOKUP(MYRANKS_H[[#This Row],[IDFANGRAPHS]],STEAMER_H[],COLUMN(STEAMER_H[PA]),FALSE),0)</f>
        <v>351</v>
      </c>
      <c r="H205" s="12">
        <f>IFERROR(VLOOKUP(MYRANKS_H[[#This Row],[IDFANGRAPHS]],STEAMER_H[],COLUMN(STEAMER_H[AB]),FALSE),0)</f>
        <v>310</v>
      </c>
      <c r="I205" s="12">
        <f>IFERROR(VLOOKUP(MYRANKS_H[[#This Row],[IDFANGRAPHS]],STEAMER_H[],COLUMN(STEAMER_H[H]),FALSE),0)</f>
        <v>73</v>
      </c>
      <c r="J205" s="12">
        <f>IFERROR(VLOOKUP(MYRANKS_H[[#This Row],[IDFANGRAPHS]],STEAMER_H[],COLUMN(STEAMER_H[HR]),FALSE),0)</f>
        <v>12</v>
      </c>
      <c r="K205" s="12">
        <f>IFERROR(VLOOKUP(MYRANKS_H[[#This Row],[IDFANGRAPHS]],STEAMER_H[],COLUMN(STEAMER_H[R]),FALSE),0)</f>
        <v>41</v>
      </c>
      <c r="L205" s="12">
        <f>IFERROR(VLOOKUP(MYRANKS_H[[#This Row],[IDFANGRAPHS]],STEAMER_H[],COLUMN(STEAMER_H[RBI]),FALSE),0)</f>
        <v>40</v>
      </c>
      <c r="M205" s="12">
        <f>IFERROR(VLOOKUP(MYRANKS_H[[#This Row],[IDFANGRAPHS]],STEAMER_H[],COLUMN(STEAMER_H[BB]),FALSE),0)</f>
        <v>34</v>
      </c>
      <c r="N205" s="12">
        <f>IFERROR(VLOOKUP(MYRANKS_H[[#This Row],[IDFANGRAPHS]],STEAMER_H[],COLUMN(STEAMER_H[SO]),FALSE),0)</f>
        <v>86</v>
      </c>
      <c r="O205" s="12">
        <f>IFERROR(VLOOKUP(MYRANKS_H[[#This Row],[IDFANGRAPHS]],STEAMER_H[],COLUMN(STEAMER_H[SB]),FALSE),0)</f>
        <v>6</v>
      </c>
      <c r="P205" s="14">
        <f>IFERROR(MYRANKS_H[[#This Row],[H]]/MYRANKS_H[[#This Row],[AB]],0)</f>
        <v>0.23548387096774193</v>
      </c>
      <c r="Q205" s="26">
        <f>MYRANKS_H[[#This Row],[R]]/24.6-VLOOKUP(MYRANKS_H[[#This Row],[POS]],ReplacementLevel_H[],COLUMN(ReplacementLevel_H[R]),FALSE)</f>
        <v>-0.6033333333333335</v>
      </c>
      <c r="R205" s="26">
        <f>MYRANKS_H[[#This Row],[HR]]/10.4-VLOOKUP(MYRANKS_H[[#This Row],[POS]],ReplacementLevel_H[],COLUMN(ReplacementLevel_H[HR]),FALSE)</f>
        <v>0.2138461538461538</v>
      </c>
      <c r="S205" s="26">
        <f>MYRANKS_H[[#This Row],[RBI]]/24.6-VLOOKUP(MYRANKS_H[[#This Row],[POS]],ReplacementLevel_H[],COLUMN(ReplacementLevel_H[RBI]),FALSE)</f>
        <v>-0.4739837398373985</v>
      </c>
      <c r="T205" s="26">
        <f>MYRANKS_H[[#This Row],[SB]]/9.4-VLOOKUP(MYRANKS_H[[#This Row],[POS]],ReplacementLevel_H[],COLUMN(ReplacementLevel_H[SB]),FALSE)</f>
        <v>1.8297872340425458E-2</v>
      </c>
      <c r="U205" s="26">
        <f>((MYRANKS_H[[#This Row],[H]]+1768)/(MYRANKS_H[[#This Row],[AB]]+6617)-0.267)/0.0024-VLOOKUP(MYRANKS_H[[#This Row],[POS]],ReplacementLevel_H[],COLUMN(ReplacementLevel_H[AVG]),FALSE)</f>
        <v>-0.67182570617390458</v>
      </c>
      <c r="V205" s="26">
        <f>MYRANKS_H[[#This Row],[RSGP]]+MYRANKS_H[[#This Row],[HRSGP]]+MYRANKS_H[[#This Row],[RBISGP]]+MYRANKS_H[[#This Row],[SBSGP]]+MYRANKS_H[[#This Row],[AVGSGP]]</f>
        <v>-1.5169987531580573</v>
      </c>
    </row>
    <row r="206" spans="1:22" ht="15" customHeight="1" x14ac:dyDescent="0.25">
      <c r="A206" s="7" t="s">
        <v>3064</v>
      </c>
      <c r="B206" s="8" t="str">
        <f>VLOOKUP(MYRANKS_H[[#This Row],[PLAYERID]],PLAYERIDMAP[],COLUMN(PLAYERIDMAP[LASTNAME]),FALSE)</f>
        <v>Grandal</v>
      </c>
      <c r="C206" s="11" t="str">
        <f>VLOOKUP(MYRANKS_H[[#This Row],[PLAYERID]],PLAYERIDMAP[],COLUMN(PLAYERIDMAP[FIRSTNAME]),FALSE)</f>
        <v xml:space="preserve">Yasmani </v>
      </c>
      <c r="D206" s="11" t="str">
        <f>VLOOKUP(MYRANKS_H[[#This Row],[PLAYERID]],PLAYERIDMAP[],COLUMN(PLAYERIDMAP[TEAM]),FALSE)</f>
        <v>SD</v>
      </c>
      <c r="E206" s="11" t="str">
        <f>VLOOKUP(MYRANKS_H[[#This Row],[PLAYERID]],PLAYERIDMAP[],COLUMN(PLAYERIDMAP[POS]),FALSE)</f>
        <v>C</v>
      </c>
      <c r="F206" s="11">
        <f>VLOOKUP(MYRANKS_H[[#This Row],[PLAYERID]],PLAYERIDMAP[],COLUMN(PLAYERIDMAP[IDFANGRAPHS]),FALSE)</f>
        <v>11368</v>
      </c>
      <c r="G206" s="12">
        <f>IFERROR(VLOOKUP(MYRANKS_H[[#This Row],[IDFANGRAPHS]],STEAMER_H[],COLUMN(STEAMER_H[PA]),FALSE),0)</f>
        <v>317</v>
      </c>
      <c r="H206" s="12">
        <f>IFERROR(VLOOKUP(MYRANKS_H[[#This Row],[IDFANGRAPHS]],STEAMER_H[],COLUMN(STEAMER_H[AB]),FALSE),0)</f>
        <v>274</v>
      </c>
      <c r="I206" s="12">
        <f>IFERROR(VLOOKUP(MYRANKS_H[[#This Row],[IDFANGRAPHS]],STEAMER_H[],COLUMN(STEAMER_H[H]),FALSE),0)</f>
        <v>70</v>
      </c>
      <c r="J206" s="12">
        <f>IFERROR(VLOOKUP(MYRANKS_H[[#This Row],[IDFANGRAPHS]],STEAMER_H[],COLUMN(STEAMER_H[HR]),FALSE),0)</f>
        <v>8</v>
      </c>
      <c r="K206" s="12">
        <f>IFERROR(VLOOKUP(MYRANKS_H[[#This Row],[IDFANGRAPHS]],STEAMER_H[],COLUMN(STEAMER_H[R]),FALSE),0)</f>
        <v>33</v>
      </c>
      <c r="L206" s="12">
        <f>IFERROR(VLOOKUP(MYRANKS_H[[#This Row],[IDFANGRAPHS]],STEAMER_H[],COLUMN(STEAMER_H[RBI]),FALSE),0)</f>
        <v>33</v>
      </c>
      <c r="M206" s="12">
        <f>IFERROR(VLOOKUP(MYRANKS_H[[#This Row],[IDFANGRAPHS]],STEAMER_H[],COLUMN(STEAMER_H[BB]),FALSE),0)</f>
        <v>37</v>
      </c>
      <c r="N206" s="12">
        <f>IFERROR(VLOOKUP(MYRANKS_H[[#This Row],[IDFANGRAPHS]],STEAMER_H[],COLUMN(STEAMER_H[SO]),FALSE),0)</f>
        <v>60</v>
      </c>
      <c r="O206" s="12">
        <f>IFERROR(VLOOKUP(MYRANKS_H[[#This Row],[IDFANGRAPHS]],STEAMER_H[],COLUMN(STEAMER_H[SB]),FALSE),0)</f>
        <v>2</v>
      </c>
      <c r="P206" s="14">
        <f>IFERROR(MYRANKS_H[[#This Row],[H]]/MYRANKS_H[[#This Row],[AB]],0)</f>
        <v>0.25547445255474455</v>
      </c>
      <c r="Q206" s="26">
        <f>MYRANKS_H[[#This Row],[R]]/24.6-VLOOKUP(MYRANKS_H[[#This Row],[POS]],ReplacementLevel_H[],COLUMN(ReplacementLevel_H[R]),FALSE)</f>
        <v>-4.8536585365853702E-2</v>
      </c>
      <c r="R206" s="26">
        <f>MYRANKS_H[[#This Row],[HR]]/10.4-VLOOKUP(MYRANKS_H[[#This Row],[POS]],ReplacementLevel_H[],COLUMN(ReplacementLevel_H[HR]),FALSE)</f>
        <v>-0.10076923076923083</v>
      </c>
      <c r="S206" s="26">
        <f>MYRANKS_H[[#This Row],[RBI]]/24.6-VLOOKUP(MYRANKS_H[[#This Row],[POS]],ReplacementLevel_H[],COLUMN(ReplacementLevel_H[RBI]),FALSE)</f>
        <v>-6.8536585365853719E-2</v>
      </c>
      <c r="T206" s="26">
        <f>MYRANKS_H[[#This Row],[SB]]/9.4-VLOOKUP(MYRANKS_H[[#This Row],[POS]],ReplacementLevel_H[],COLUMN(ReplacementLevel_H[SB]),FALSE)</f>
        <v>8.2765957446808508E-2</v>
      </c>
      <c r="U206" s="26">
        <f>((MYRANKS_H[[#This Row],[H]]+1768)/(MYRANKS_H[[#This Row],[AB]]+6617)-0.267)/0.0024-VLOOKUP(MYRANKS_H[[#This Row],[POS]],ReplacementLevel_H[],COLUMN(ReplacementLevel_H[AVG]),FALSE)</f>
        <v>0.2352972476176548</v>
      </c>
      <c r="V206" s="26">
        <f>MYRANKS_H[[#This Row],[RSGP]]+MYRANKS_H[[#This Row],[HRSGP]]+MYRANKS_H[[#This Row],[RBISGP]]+MYRANKS_H[[#This Row],[SBSGP]]+MYRANKS_H[[#This Row],[AVGSGP]]</f>
        <v>0.10022080356352506</v>
      </c>
    </row>
    <row r="207" spans="1:22" x14ac:dyDescent="0.25">
      <c r="A207" s="7" t="s">
        <v>3144</v>
      </c>
      <c r="B207" s="8" t="str">
        <f>VLOOKUP(MYRANKS_H[[#This Row],[PLAYERID]],PLAYERIDMAP[],COLUMN(PLAYERIDMAP[LASTNAME]),FALSE)</f>
        <v>Hairston</v>
      </c>
      <c r="C207" s="11" t="str">
        <f>VLOOKUP(MYRANKS_H[[#This Row],[PLAYERID]],PLAYERIDMAP[],COLUMN(PLAYERIDMAP[FIRSTNAME]),FALSE)</f>
        <v xml:space="preserve">Scott </v>
      </c>
      <c r="D207" s="11" t="str">
        <f>VLOOKUP(MYRANKS_H[[#This Row],[PLAYERID]],PLAYERIDMAP[],COLUMN(PLAYERIDMAP[TEAM]),FALSE)</f>
        <v>CHC</v>
      </c>
      <c r="E207" s="11" t="str">
        <f>VLOOKUP(MYRANKS_H[[#This Row],[PLAYERID]],PLAYERIDMAP[],COLUMN(PLAYERIDMAP[POS]),FALSE)</f>
        <v>OF</v>
      </c>
      <c r="F207" s="11">
        <f>VLOOKUP(MYRANKS_H[[#This Row],[PLAYERID]],PLAYERIDMAP[],COLUMN(PLAYERIDMAP[IDFANGRAPHS]),FALSE)</f>
        <v>1926</v>
      </c>
      <c r="G207" s="12">
        <f>IFERROR(VLOOKUP(MYRANKS_H[[#This Row],[IDFANGRAPHS]],STEAMER_H[],COLUMN(STEAMER_H[PA]),FALSE),0)</f>
        <v>0</v>
      </c>
      <c r="H207" s="12">
        <f>IFERROR(VLOOKUP(MYRANKS_H[[#This Row],[IDFANGRAPHS]],STEAMER_H[],COLUMN(STEAMER_H[AB]),FALSE),0)</f>
        <v>0</v>
      </c>
      <c r="I207" s="12">
        <f>IFERROR(VLOOKUP(MYRANKS_H[[#This Row],[IDFANGRAPHS]],STEAMER_H[],COLUMN(STEAMER_H[H]),FALSE),0)</f>
        <v>0</v>
      </c>
      <c r="J207" s="12">
        <f>IFERROR(VLOOKUP(MYRANKS_H[[#This Row],[IDFANGRAPHS]],STEAMER_H[],COLUMN(STEAMER_H[HR]),FALSE),0)</f>
        <v>0</v>
      </c>
      <c r="K207" s="12">
        <f>IFERROR(VLOOKUP(MYRANKS_H[[#This Row],[IDFANGRAPHS]],STEAMER_H[],COLUMN(STEAMER_H[R]),FALSE),0)</f>
        <v>0</v>
      </c>
      <c r="L207" s="12">
        <f>IFERROR(VLOOKUP(MYRANKS_H[[#This Row],[IDFANGRAPHS]],STEAMER_H[],COLUMN(STEAMER_H[RBI]),FALSE),0)</f>
        <v>0</v>
      </c>
      <c r="M207" s="12">
        <f>IFERROR(VLOOKUP(MYRANKS_H[[#This Row],[IDFANGRAPHS]],STEAMER_H[],COLUMN(STEAMER_H[BB]),FALSE),0)</f>
        <v>0</v>
      </c>
      <c r="N207" s="12">
        <f>IFERROR(VLOOKUP(MYRANKS_H[[#This Row],[IDFANGRAPHS]],STEAMER_H[],COLUMN(STEAMER_H[SO]),FALSE),0)</f>
        <v>0</v>
      </c>
      <c r="O207" s="12">
        <f>IFERROR(VLOOKUP(MYRANKS_H[[#This Row],[IDFANGRAPHS]],STEAMER_H[],COLUMN(STEAMER_H[SB]),FALSE),0)</f>
        <v>0</v>
      </c>
      <c r="P207" s="14">
        <f>IFERROR(MYRANKS_H[[#This Row],[H]]/MYRANKS_H[[#This Row],[AB]],0)</f>
        <v>0</v>
      </c>
      <c r="Q207" s="26">
        <f>MYRANKS_H[[#This Row],[R]]/24.6-VLOOKUP(MYRANKS_H[[#This Row],[POS]],ReplacementLevel_H[],COLUMN(ReplacementLevel_H[R]),FALSE)</f>
        <v>-2.37</v>
      </c>
      <c r="R207" s="26">
        <f>MYRANKS_H[[#This Row],[HR]]/10.4-VLOOKUP(MYRANKS_H[[#This Row],[POS]],ReplacementLevel_H[],COLUMN(ReplacementLevel_H[HR]),FALSE)</f>
        <v>-1.1000000000000001</v>
      </c>
      <c r="S207" s="26">
        <f>MYRANKS_H[[#This Row],[RBI]]/24.6-VLOOKUP(MYRANKS_H[[#This Row],[POS]],ReplacementLevel_H[],COLUMN(ReplacementLevel_H[RBI]),FALSE)</f>
        <v>-2.04</v>
      </c>
      <c r="T207" s="26">
        <f>MYRANKS_H[[#This Row],[SB]]/9.4-VLOOKUP(MYRANKS_H[[#This Row],[POS]],ReplacementLevel_H[],COLUMN(ReplacementLevel_H[SB]),FALSE)</f>
        <v>-1.34</v>
      </c>
      <c r="U207" s="26">
        <f>((MYRANKS_H[[#This Row],[H]]+1768)/(MYRANKS_H[[#This Row],[AB]]+6617)-0.267)/0.0024-VLOOKUP(MYRANKS_H[[#This Row],[POS]],ReplacementLevel_H[],COLUMN(ReplacementLevel_H[AVG]),FALSE)</f>
        <v>0.15940406024885273</v>
      </c>
      <c r="V207" s="26">
        <f>MYRANKS_H[[#This Row],[RSGP]]+MYRANKS_H[[#This Row],[HRSGP]]+MYRANKS_H[[#This Row],[RBISGP]]+MYRANKS_H[[#This Row],[SBSGP]]+MYRANKS_H[[#This Row],[AVGSGP]]</f>
        <v>-6.6905959397511472</v>
      </c>
    </row>
    <row r="208" spans="1:22" ht="15" customHeight="1" x14ac:dyDescent="0.25">
      <c r="A208" s="7" t="s">
        <v>2068</v>
      </c>
      <c r="B208" s="8" t="str">
        <f>VLOOKUP(MYRANKS_H[[#This Row],[PLAYERID]],PLAYERIDMAP[],COLUMN(PLAYERIDMAP[LASTNAME]),FALSE)</f>
        <v>Brantly</v>
      </c>
      <c r="C208" s="11" t="str">
        <f>VLOOKUP(MYRANKS_H[[#This Row],[PLAYERID]],PLAYERIDMAP[],COLUMN(PLAYERIDMAP[FIRSTNAME]),FALSE)</f>
        <v xml:space="preserve">Rob </v>
      </c>
      <c r="D208" s="11" t="str">
        <f>VLOOKUP(MYRANKS_H[[#This Row],[PLAYERID]],PLAYERIDMAP[],COLUMN(PLAYERIDMAP[TEAM]),FALSE)</f>
        <v>MIA</v>
      </c>
      <c r="E208" s="11" t="str">
        <f>VLOOKUP(MYRANKS_H[[#This Row],[PLAYERID]],PLAYERIDMAP[],COLUMN(PLAYERIDMAP[POS]),FALSE)</f>
        <v>C</v>
      </c>
      <c r="F208" s="11">
        <f>VLOOKUP(MYRANKS_H[[#This Row],[PLAYERID]],PLAYERIDMAP[],COLUMN(PLAYERIDMAP[IDFANGRAPHS]),FALSE)</f>
        <v>10655</v>
      </c>
      <c r="G208" s="12">
        <f>IFERROR(VLOOKUP(MYRANKS_H[[#This Row],[IDFANGRAPHS]],STEAMER_H[],COLUMN(STEAMER_H[PA]),FALSE),0)</f>
        <v>26</v>
      </c>
      <c r="H208" s="12">
        <f>IFERROR(VLOOKUP(MYRANKS_H[[#This Row],[IDFANGRAPHS]],STEAMER_H[],COLUMN(STEAMER_H[AB]),FALSE),0)</f>
        <v>24</v>
      </c>
      <c r="I208" s="12">
        <f>IFERROR(VLOOKUP(MYRANKS_H[[#This Row],[IDFANGRAPHS]],STEAMER_H[],COLUMN(STEAMER_H[H]),FALSE),0)</f>
        <v>6</v>
      </c>
      <c r="J208" s="12">
        <f>IFERROR(VLOOKUP(MYRANKS_H[[#This Row],[IDFANGRAPHS]],STEAMER_H[],COLUMN(STEAMER_H[HR]),FALSE),0)</f>
        <v>0</v>
      </c>
      <c r="K208" s="12">
        <f>IFERROR(VLOOKUP(MYRANKS_H[[#This Row],[IDFANGRAPHS]],STEAMER_H[],COLUMN(STEAMER_H[R]),FALSE),0)</f>
        <v>2</v>
      </c>
      <c r="L208" s="12">
        <f>IFERROR(VLOOKUP(MYRANKS_H[[#This Row],[IDFANGRAPHS]],STEAMER_H[],COLUMN(STEAMER_H[RBI]),FALSE),0)</f>
        <v>2</v>
      </c>
      <c r="M208" s="12">
        <f>IFERROR(VLOOKUP(MYRANKS_H[[#This Row],[IDFANGRAPHS]],STEAMER_H[],COLUMN(STEAMER_H[BB]),FALSE),0)</f>
        <v>1</v>
      </c>
      <c r="N208" s="12">
        <f>IFERROR(VLOOKUP(MYRANKS_H[[#This Row],[IDFANGRAPHS]],STEAMER_H[],COLUMN(STEAMER_H[SO]),FALSE),0)</f>
        <v>4</v>
      </c>
      <c r="O208" s="12">
        <f>IFERROR(VLOOKUP(MYRANKS_H[[#This Row],[IDFANGRAPHS]],STEAMER_H[],COLUMN(STEAMER_H[SB]),FALSE),0)</f>
        <v>0</v>
      </c>
      <c r="P208" s="14">
        <f>IFERROR(MYRANKS_H[[#This Row],[H]]/MYRANKS_H[[#This Row],[AB]],0)</f>
        <v>0.25</v>
      </c>
      <c r="Q208" s="26">
        <f>MYRANKS_H[[#This Row],[R]]/24.6-VLOOKUP(MYRANKS_H[[#This Row],[POS]],ReplacementLevel_H[],COLUMN(ReplacementLevel_H[R]),FALSE)</f>
        <v>-1.3086991869918698</v>
      </c>
      <c r="R208" s="26">
        <f>MYRANKS_H[[#This Row],[HR]]/10.4-VLOOKUP(MYRANKS_H[[#This Row],[POS]],ReplacementLevel_H[],COLUMN(ReplacementLevel_H[HR]),FALSE)</f>
        <v>-0.87</v>
      </c>
      <c r="S208" s="26">
        <f>MYRANKS_H[[#This Row],[RBI]]/24.6-VLOOKUP(MYRANKS_H[[#This Row],[POS]],ReplacementLevel_H[],COLUMN(ReplacementLevel_H[RBI]),FALSE)</f>
        <v>-1.3286991869918698</v>
      </c>
      <c r="T208" s="26">
        <f>MYRANKS_H[[#This Row],[SB]]/9.4-VLOOKUP(MYRANKS_H[[#This Row],[POS]],ReplacementLevel_H[],COLUMN(ReplacementLevel_H[SB]),FALSE)</f>
        <v>-0.13</v>
      </c>
      <c r="U208" s="26">
        <f>((MYRANKS_H[[#This Row],[H]]+1768)/(MYRANKS_H[[#This Row],[AB]]+6617)-0.267)/0.0024-VLOOKUP(MYRANKS_H[[#This Row],[POS]],ReplacementLevel_H[],COLUMN(ReplacementLevel_H[AVG]),FALSE)</f>
        <v>0.40351854640363766</v>
      </c>
      <c r="V208" s="26">
        <f>MYRANKS_H[[#This Row],[RSGP]]+MYRANKS_H[[#This Row],[HRSGP]]+MYRANKS_H[[#This Row],[RBISGP]]+MYRANKS_H[[#This Row],[SBSGP]]+MYRANKS_H[[#This Row],[AVGSGP]]</f>
        <v>-3.2338798275801022</v>
      </c>
    </row>
    <row r="209" spans="1:22" ht="15" customHeight="1" x14ac:dyDescent="0.25">
      <c r="A209" s="7" t="s">
        <v>4196</v>
      </c>
      <c r="B209" s="8" t="str">
        <f>VLOOKUP(MYRANKS_H[[#This Row],[PLAYERID]],PLAYERIDMAP[],COLUMN(PLAYERIDMAP[LASTNAME]),FALSE)</f>
        <v>Moss</v>
      </c>
      <c r="C209" s="11" t="str">
        <f>VLOOKUP(MYRANKS_H[[#This Row],[PLAYERID]],PLAYERIDMAP[],COLUMN(PLAYERIDMAP[FIRSTNAME]),FALSE)</f>
        <v xml:space="preserve">Brandon </v>
      </c>
      <c r="D209" s="11" t="str">
        <f>VLOOKUP(MYRANKS_H[[#This Row],[PLAYERID]],PLAYERIDMAP[],COLUMN(PLAYERIDMAP[TEAM]),FALSE)</f>
        <v>OAK</v>
      </c>
      <c r="E209" s="11" t="str">
        <f>VLOOKUP(MYRANKS_H[[#This Row],[PLAYERID]],PLAYERIDMAP[],COLUMN(PLAYERIDMAP[POS]),FALSE)</f>
        <v>OF</v>
      </c>
      <c r="F209" s="11">
        <f>VLOOKUP(MYRANKS_H[[#This Row],[PLAYERID]],PLAYERIDMAP[],COLUMN(PLAYERIDMAP[IDFANGRAPHS]),FALSE)</f>
        <v>4467</v>
      </c>
      <c r="G209" s="12">
        <f>IFERROR(VLOOKUP(MYRANKS_H[[#This Row],[IDFANGRAPHS]],STEAMER_H[],COLUMN(STEAMER_H[PA]),FALSE),0)</f>
        <v>494</v>
      </c>
      <c r="H209" s="12">
        <f>IFERROR(VLOOKUP(MYRANKS_H[[#This Row],[IDFANGRAPHS]],STEAMER_H[],COLUMN(STEAMER_H[AB]),FALSE),0)</f>
        <v>438</v>
      </c>
      <c r="I209" s="12">
        <f>IFERROR(VLOOKUP(MYRANKS_H[[#This Row],[IDFANGRAPHS]],STEAMER_H[],COLUMN(STEAMER_H[H]),FALSE),0)</f>
        <v>107</v>
      </c>
      <c r="J209" s="12">
        <f>IFERROR(VLOOKUP(MYRANKS_H[[#This Row],[IDFANGRAPHS]],STEAMER_H[],COLUMN(STEAMER_H[HR]),FALSE),0)</f>
        <v>22</v>
      </c>
      <c r="K209" s="12">
        <f>IFERROR(VLOOKUP(MYRANKS_H[[#This Row],[IDFANGRAPHS]],STEAMER_H[],COLUMN(STEAMER_H[R]),FALSE),0)</f>
        <v>61</v>
      </c>
      <c r="L209" s="12">
        <f>IFERROR(VLOOKUP(MYRANKS_H[[#This Row],[IDFANGRAPHS]],STEAMER_H[],COLUMN(STEAMER_H[RBI]),FALSE),0)</f>
        <v>67</v>
      </c>
      <c r="M209" s="12">
        <f>IFERROR(VLOOKUP(MYRANKS_H[[#This Row],[IDFANGRAPHS]],STEAMER_H[],COLUMN(STEAMER_H[BB]),FALSE),0)</f>
        <v>44</v>
      </c>
      <c r="N209" s="12">
        <f>IFERROR(VLOOKUP(MYRANKS_H[[#This Row],[IDFANGRAPHS]],STEAMER_H[],COLUMN(STEAMER_H[SO]),FALSE),0)</f>
        <v>126</v>
      </c>
      <c r="O209" s="12">
        <f>IFERROR(VLOOKUP(MYRANKS_H[[#This Row],[IDFANGRAPHS]],STEAMER_H[],COLUMN(STEAMER_H[SB]),FALSE),0)</f>
        <v>3</v>
      </c>
      <c r="P209" s="14">
        <f>IFERROR(MYRANKS_H[[#This Row],[H]]/MYRANKS_H[[#This Row],[AB]],0)</f>
        <v>0.24429223744292236</v>
      </c>
      <c r="Q209" s="26">
        <f>MYRANKS_H[[#This Row],[R]]/24.6-VLOOKUP(MYRANKS_H[[#This Row],[POS]],ReplacementLevel_H[],COLUMN(ReplacementLevel_H[R]),FALSE)</f>
        <v>0.10967479674796721</v>
      </c>
      <c r="R209" s="26">
        <f>MYRANKS_H[[#This Row],[HR]]/10.4-VLOOKUP(MYRANKS_H[[#This Row],[POS]],ReplacementLevel_H[],COLUMN(ReplacementLevel_H[HR]),FALSE)</f>
        <v>1.0153846153846153</v>
      </c>
      <c r="S209" s="26">
        <f>MYRANKS_H[[#This Row],[RBI]]/24.6-VLOOKUP(MYRANKS_H[[#This Row],[POS]],ReplacementLevel_H[],COLUMN(ReplacementLevel_H[RBI]),FALSE)</f>
        <v>0.68357723577235774</v>
      </c>
      <c r="T209" s="26">
        <f>MYRANKS_H[[#This Row],[SB]]/9.4-VLOOKUP(MYRANKS_H[[#This Row],[POS]],ReplacementLevel_H[],COLUMN(ReplacementLevel_H[SB]),FALSE)</f>
        <v>-1.0208510638297874</v>
      </c>
      <c r="U209" s="26">
        <f>((MYRANKS_H[[#This Row],[H]]+1768)/(MYRANKS_H[[#This Row],[AB]]+6617)-0.267)/0.0024-VLOOKUP(MYRANKS_H[[#This Row],[POS]],ReplacementLevel_H[],COLUMN(ReplacementLevel_H[AVG]),FALSE)</f>
        <v>-0.43293408929837623</v>
      </c>
      <c r="V209" s="26">
        <f>MYRANKS_H[[#This Row],[RSGP]]+MYRANKS_H[[#This Row],[HRSGP]]+MYRANKS_H[[#This Row],[RBISGP]]+MYRANKS_H[[#This Row],[SBSGP]]+MYRANKS_H[[#This Row],[AVGSGP]]</f>
        <v>0.35485149477677663</v>
      </c>
    </row>
    <row r="210" spans="1:22" ht="15" customHeight="1" x14ac:dyDescent="0.25">
      <c r="A210" s="7" t="s">
        <v>2282</v>
      </c>
      <c r="B210" s="8" t="str">
        <f>VLOOKUP(MYRANKS_H[[#This Row],[PLAYERID]],PLAYERIDMAP[],COLUMN(PLAYERIDMAP[LASTNAME]),FALSE)</f>
        <v>Castro</v>
      </c>
      <c r="C210" s="11" t="str">
        <f>VLOOKUP(MYRANKS_H[[#This Row],[PLAYERID]],PLAYERIDMAP[],COLUMN(PLAYERIDMAP[FIRSTNAME]),FALSE)</f>
        <v xml:space="preserve">Jason </v>
      </c>
      <c r="D210" s="11" t="str">
        <f>VLOOKUP(MYRANKS_H[[#This Row],[PLAYERID]],PLAYERIDMAP[],COLUMN(PLAYERIDMAP[TEAM]),FALSE)</f>
        <v>HOU</v>
      </c>
      <c r="E210" s="11" t="str">
        <f>VLOOKUP(MYRANKS_H[[#This Row],[PLAYERID]],PLAYERIDMAP[],COLUMN(PLAYERIDMAP[POS]),FALSE)</f>
        <v>C</v>
      </c>
      <c r="F210" s="11">
        <f>VLOOKUP(MYRANKS_H[[#This Row],[PLAYERID]],PLAYERIDMAP[],COLUMN(PLAYERIDMAP[IDFANGRAPHS]),FALSE)</f>
        <v>8722</v>
      </c>
      <c r="G210" s="12">
        <f>IFERROR(VLOOKUP(MYRANKS_H[[#This Row],[IDFANGRAPHS]],STEAMER_H[],COLUMN(STEAMER_H[PA]),FALSE),0)</f>
        <v>458</v>
      </c>
      <c r="H210" s="12">
        <f>IFERROR(VLOOKUP(MYRANKS_H[[#This Row],[IDFANGRAPHS]],STEAMER_H[],COLUMN(STEAMER_H[AB]),FALSE),0)</f>
        <v>403</v>
      </c>
      <c r="I210" s="12">
        <f>IFERROR(VLOOKUP(MYRANKS_H[[#This Row],[IDFANGRAPHS]],STEAMER_H[],COLUMN(STEAMER_H[H]),FALSE),0)</f>
        <v>97</v>
      </c>
      <c r="J210" s="12">
        <f>IFERROR(VLOOKUP(MYRANKS_H[[#This Row],[IDFANGRAPHS]],STEAMER_H[],COLUMN(STEAMER_H[HR]),FALSE),0)</f>
        <v>13</v>
      </c>
      <c r="K210" s="12">
        <f>IFERROR(VLOOKUP(MYRANKS_H[[#This Row],[IDFANGRAPHS]],STEAMER_H[],COLUMN(STEAMER_H[R]),FALSE),0)</f>
        <v>50</v>
      </c>
      <c r="L210" s="12">
        <f>IFERROR(VLOOKUP(MYRANKS_H[[#This Row],[IDFANGRAPHS]],STEAMER_H[],COLUMN(STEAMER_H[RBI]),FALSE),0)</f>
        <v>51</v>
      </c>
      <c r="M210" s="12">
        <f>IFERROR(VLOOKUP(MYRANKS_H[[#This Row],[IDFANGRAPHS]],STEAMER_H[],COLUMN(STEAMER_H[BB]),FALSE),0)</f>
        <v>46</v>
      </c>
      <c r="N210" s="12">
        <f>IFERROR(VLOOKUP(MYRANKS_H[[#This Row],[IDFANGRAPHS]],STEAMER_H[],COLUMN(STEAMER_H[SO]),FALSE),0)</f>
        <v>112</v>
      </c>
      <c r="O210" s="12">
        <f>IFERROR(VLOOKUP(MYRANKS_H[[#This Row],[IDFANGRAPHS]],STEAMER_H[],COLUMN(STEAMER_H[SB]),FALSE),0)</f>
        <v>2</v>
      </c>
      <c r="P210" s="14">
        <f>IFERROR(MYRANKS_H[[#This Row],[H]]/MYRANKS_H[[#This Row],[AB]],0)</f>
        <v>0.24069478908188585</v>
      </c>
      <c r="Q210" s="26">
        <f>MYRANKS_H[[#This Row],[R]]/24.6-VLOOKUP(MYRANKS_H[[#This Row],[POS]],ReplacementLevel_H[],COLUMN(ReplacementLevel_H[R]),FALSE)</f>
        <v>0.64252032520325186</v>
      </c>
      <c r="R210" s="26">
        <f>MYRANKS_H[[#This Row],[HR]]/10.4-VLOOKUP(MYRANKS_H[[#This Row],[POS]],ReplacementLevel_H[],COLUMN(ReplacementLevel_H[HR]),FALSE)</f>
        <v>0.38</v>
      </c>
      <c r="S210" s="26">
        <f>MYRANKS_H[[#This Row],[RBI]]/24.6-VLOOKUP(MYRANKS_H[[#This Row],[POS]],ReplacementLevel_H[],COLUMN(ReplacementLevel_H[RBI]),FALSE)</f>
        <v>0.66317073170731722</v>
      </c>
      <c r="T210" s="26">
        <f>MYRANKS_H[[#This Row],[SB]]/9.4-VLOOKUP(MYRANKS_H[[#This Row],[POS]],ReplacementLevel_H[],COLUMN(ReplacementLevel_H[SB]),FALSE)</f>
        <v>8.2765957446808508E-2</v>
      </c>
      <c r="U210" s="26">
        <f>((MYRANKS_H[[#This Row],[H]]+1768)/(MYRANKS_H[[#This Row],[AB]]+6617)-0.267)/0.0024-VLOOKUP(MYRANKS_H[[#This Row],[POS]],ReplacementLevel_H[],COLUMN(ReplacementLevel_H[AVG]),FALSE)</f>
        <v>-0.20436847103513645</v>
      </c>
      <c r="V210" s="26">
        <f>MYRANKS_H[[#This Row],[RSGP]]+MYRANKS_H[[#This Row],[HRSGP]]+MYRANKS_H[[#This Row],[RBISGP]]+MYRANKS_H[[#This Row],[SBSGP]]+MYRANKS_H[[#This Row],[AVGSGP]]</f>
        <v>1.5640885433222413</v>
      </c>
    </row>
    <row r="211" spans="1:22" x14ac:dyDescent="0.25">
      <c r="A211" s="7" t="s">
        <v>3273</v>
      </c>
      <c r="B211" s="8" t="str">
        <f>VLOOKUP(MYRANKS_H[[#This Row],[PLAYERID]],PLAYERIDMAP[],COLUMN(PLAYERIDMAP[LASTNAME]),FALSE)</f>
        <v>Hernandez</v>
      </c>
      <c r="C211" s="11" t="str">
        <f>VLOOKUP(MYRANKS_H[[#This Row],[PLAYERID]],PLAYERIDMAP[],COLUMN(PLAYERIDMAP[FIRSTNAME]),FALSE)</f>
        <v xml:space="preserve">Ramon </v>
      </c>
      <c r="D211" s="11" t="str">
        <f>VLOOKUP(MYRANKS_H[[#This Row],[PLAYERID]],PLAYERIDMAP[],COLUMN(PLAYERIDMAP[TEAM]),FALSE)</f>
        <v>COL</v>
      </c>
      <c r="E211" s="11" t="str">
        <f>VLOOKUP(MYRANKS_H[[#This Row],[PLAYERID]],PLAYERIDMAP[],COLUMN(PLAYERIDMAP[POS]),FALSE)</f>
        <v>C</v>
      </c>
      <c r="F211" s="11">
        <f>VLOOKUP(MYRANKS_H[[#This Row],[PLAYERID]],PLAYERIDMAP[],COLUMN(PLAYERIDMAP[IDFANGRAPHS]),FALSE)</f>
        <v>918</v>
      </c>
      <c r="G211" s="12">
        <f>IFERROR(VLOOKUP(MYRANKS_H[[#This Row],[IDFANGRAPHS]],STEAMER_H[],COLUMN(STEAMER_H[PA]),FALSE),0)</f>
        <v>10</v>
      </c>
      <c r="H211" s="12">
        <f>IFERROR(VLOOKUP(MYRANKS_H[[#This Row],[IDFANGRAPHS]],STEAMER_H[],COLUMN(STEAMER_H[AB]),FALSE),0)</f>
        <v>10</v>
      </c>
      <c r="I211" s="12">
        <f>IFERROR(VLOOKUP(MYRANKS_H[[#This Row],[IDFANGRAPHS]],STEAMER_H[],COLUMN(STEAMER_H[H]),FALSE),0)</f>
        <v>2</v>
      </c>
      <c r="J211" s="12">
        <f>IFERROR(VLOOKUP(MYRANKS_H[[#This Row],[IDFANGRAPHS]],STEAMER_H[],COLUMN(STEAMER_H[HR]),FALSE),0)</f>
        <v>0</v>
      </c>
      <c r="K211" s="12">
        <f>IFERROR(VLOOKUP(MYRANKS_H[[#This Row],[IDFANGRAPHS]],STEAMER_H[],COLUMN(STEAMER_H[R]),FALSE),0)</f>
        <v>1</v>
      </c>
      <c r="L211" s="12">
        <f>IFERROR(VLOOKUP(MYRANKS_H[[#This Row],[IDFANGRAPHS]],STEAMER_H[],COLUMN(STEAMER_H[RBI]),FALSE),0)</f>
        <v>1</v>
      </c>
      <c r="M211" s="12">
        <f>IFERROR(VLOOKUP(MYRANKS_H[[#This Row],[IDFANGRAPHS]],STEAMER_H[],COLUMN(STEAMER_H[BB]),FALSE),0)</f>
        <v>1</v>
      </c>
      <c r="N211" s="12">
        <f>IFERROR(VLOOKUP(MYRANKS_H[[#This Row],[IDFANGRAPHS]],STEAMER_H[],COLUMN(STEAMER_H[SO]),FALSE),0)</f>
        <v>2</v>
      </c>
      <c r="O211" s="12">
        <f>IFERROR(VLOOKUP(MYRANKS_H[[#This Row],[IDFANGRAPHS]],STEAMER_H[],COLUMN(STEAMER_H[SB]),FALSE),0)</f>
        <v>0</v>
      </c>
      <c r="P211" s="14">
        <f>IFERROR(MYRANKS_H[[#This Row],[H]]/MYRANKS_H[[#This Row],[AB]],0)</f>
        <v>0.2</v>
      </c>
      <c r="Q211" s="26">
        <f>MYRANKS_H[[#This Row],[R]]/24.6-VLOOKUP(MYRANKS_H[[#This Row],[POS]],ReplacementLevel_H[],COLUMN(ReplacementLevel_H[R]),FALSE)</f>
        <v>-1.3493495934959348</v>
      </c>
      <c r="R211" s="26">
        <f>MYRANKS_H[[#This Row],[HR]]/10.4-VLOOKUP(MYRANKS_H[[#This Row],[POS]],ReplacementLevel_H[],COLUMN(ReplacementLevel_H[HR]),FALSE)</f>
        <v>-0.87</v>
      </c>
      <c r="S211" s="26">
        <f>MYRANKS_H[[#This Row],[RBI]]/24.6-VLOOKUP(MYRANKS_H[[#This Row],[POS]],ReplacementLevel_H[],COLUMN(ReplacementLevel_H[RBI]),FALSE)</f>
        <v>-1.3693495934959348</v>
      </c>
      <c r="T211" s="26">
        <f>MYRANKS_H[[#This Row],[SB]]/9.4-VLOOKUP(MYRANKS_H[[#This Row],[POS]],ReplacementLevel_H[],COLUMN(ReplacementLevel_H[SB]),FALSE)</f>
        <v>-0.13</v>
      </c>
      <c r="U211" s="26">
        <f>((MYRANKS_H[[#This Row],[H]]+1768)/(MYRANKS_H[[#This Row],[AB]]+6617)-0.267)/0.0024-VLOOKUP(MYRANKS_H[[#This Row],[POS]],ReplacementLevel_H[],COLUMN(ReplacementLevel_H[AVG]),FALSE)</f>
        <v>0.38715859363211574</v>
      </c>
      <c r="V211" s="26">
        <f>MYRANKS_H[[#This Row],[RSGP]]+MYRANKS_H[[#This Row],[HRSGP]]+MYRANKS_H[[#This Row],[RBISGP]]+MYRANKS_H[[#This Row],[SBSGP]]+MYRANKS_H[[#This Row],[AVGSGP]]</f>
        <v>-3.3315405933597537</v>
      </c>
    </row>
    <row r="212" spans="1:22" x14ac:dyDescent="0.25">
      <c r="A212" s="7" t="s">
        <v>3170</v>
      </c>
      <c r="B212" s="8" t="str">
        <f>VLOOKUP(MYRANKS_H[[#This Row],[PLAYERID]],PLAYERIDMAP[],COLUMN(PLAYERIDMAP[LASTNAME]),FALSE)</f>
        <v>Hanigan</v>
      </c>
      <c r="C212" s="11" t="str">
        <f>VLOOKUP(MYRANKS_H[[#This Row],[PLAYERID]],PLAYERIDMAP[],COLUMN(PLAYERIDMAP[FIRSTNAME]),FALSE)</f>
        <v xml:space="preserve">Ryan </v>
      </c>
      <c r="D212" s="11" t="str">
        <f>VLOOKUP(MYRANKS_H[[#This Row],[PLAYERID]],PLAYERIDMAP[],COLUMN(PLAYERIDMAP[TEAM]),FALSE)</f>
        <v>CIN</v>
      </c>
      <c r="E212" s="11" t="str">
        <f>VLOOKUP(MYRANKS_H[[#This Row],[PLAYERID]],PLAYERIDMAP[],COLUMN(PLAYERIDMAP[POS]),FALSE)</f>
        <v>C</v>
      </c>
      <c r="F212" s="11">
        <f>VLOOKUP(MYRANKS_H[[#This Row],[PLAYERID]],PLAYERIDMAP[],COLUMN(PLAYERIDMAP[IDFANGRAPHS]),FALSE)</f>
        <v>4952</v>
      </c>
      <c r="G212" s="12">
        <f>IFERROR(VLOOKUP(MYRANKS_H[[#This Row],[IDFANGRAPHS]],STEAMER_H[],COLUMN(STEAMER_H[PA]),FALSE),0)</f>
        <v>278</v>
      </c>
      <c r="H212" s="12">
        <f>IFERROR(VLOOKUP(MYRANKS_H[[#This Row],[IDFANGRAPHS]],STEAMER_H[],COLUMN(STEAMER_H[AB]),FALSE),0)</f>
        <v>241</v>
      </c>
      <c r="I212" s="12">
        <f>IFERROR(VLOOKUP(MYRANKS_H[[#This Row],[IDFANGRAPHS]],STEAMER_H[],COLUMN(STEAMER_H[H]),FALSE),0)</f>
        <v>58</v>
      </c>
      <c r="J212" s="12">
        <f>IFERROR(VLOOKUP(MYRANKS_H[[#This Row],[IDFANGRAPHS]],STEAMER_H[],COLUMN(STEAMER_H[HR]),FALSE),0)</f>
        <v>4</v>
      </c>
      <c r="K212" s="12">
        <f>IFERROR(VLOOKUP(MYRANKS_H[[#This Row],[IDFANGRAPHS]],STEAMER_H[],COLUMN(STEAMER_H[R]),FALSE),0)</f>
        <v>28</v>
      </c>
      <c r="L212" s="12">
        <f>IFERROR(VLOOKUP(MYRANKS_H[[#This Row],[IDFANGRAPHS]],STEAMER_H[],COLUMN(STEAMER_H[RBI]),FALSE),0)</f>
        <v>25</v>
      </c>
      <c r="M212" s="12">
        <f>IFERROR(VLOOKUP(MYRANKS_H[[#This Row],[IDFANGRAPHS]],STEAMER_H[],COLUMN(STEAMER_H[BB]),FALSE),0)</f>
        <v>30</v>
      </c>
      <c r="N212" s="12">
        <f>IFERROR(VLOOKUP(MYRANKS_H[[#This Row],[IDFANGRAPHS]],STEAMER_H[],COLUMN(STEAMER_H[SO]),FALSE),0)</f>
        <v>34</v>
      </c>
      <c r="O212" s="12">
        <f>IFERROR(VLOOKUP(MYRANKS_H[[#This Row],[IDFANGRAPHS]],STEAMER_H[],COLUMN(STEAMER_H[SB]),FALSE),0)</f>
        <v>1</v>
      </c>
      <c r="P212" s="14">
        <f>IFERROR(MYRANKS_H[[#This Row],[H]]/MYRANKS_H[[#This Row],[AB]],0)</f>
        <v>0.24066390041493776</v>
      </c>
      <c r="Q212" s="26">
        <f>MYRANKS_H[[#This Row],[R]]/24.6-VLOOKUP(MYRANKS_H[[#This Row],[POS]],ReplacementLevel_H[],COLUMN(ReplacementLevel_H[R]),FALSE)</f>
        <v>-0.25178861788617879</v>
      </c>
      <c r="R212" s="26">
        <f>MYRANKS_H[[#This Row],[HR]]/10.4-VLOOKUP(MYRANKS_H[[#This Row],[POS]],ReplacementLevel_H[],COLUMN(ReplacementLevel_H[HR]),FALSE)</f>
        <v>-0.48538461538461541</v>
      </c>
      <c r="S212" s="26">
        <f>MYRANKS_H[[#This Row],[RBI]]/24.6-VLOOKUP(MYRANKS_H[[#This Row],[POS]],ReplacementLevel_H[],COLUMN(ReplacementLevel_H[RBI]),FALSE)</f>
        <v>-0.39373983739837404</v>
      </c>
      <c r="T212" s="26">
        <f>MYRANKS_H[[#This Row],[SB]]/9.4-VLOOKUP(MYRANKS_H[[#This Row],[POS]],ReplacementLevel_H[],COLUMN(ReplacementLevel_H[SB]),FALSE)</f>
        <v>-2.3617021276595748E-2</v>
      </c>
      <c r="U212" s="26">
        <f>((MYRANKS_H[[#This Row],[H]]+1768)/(MYRANKS_H[[#This Row],[AB]]+6617)-0.267)/0.0024-VLOOKUP(MYRANKS_H[[#This Row],[POS]],ReplacementLevel_H[],COLUMN(ReplacementLevel_H[AVG]),FALSE)</f>
        <v>4.0993486925240796E-2</v>
      </c>
      <c r="V212" s="26">
        <f>MYRANKS_H[[#This Row],[RSGP]]+MYRANKS_H[[#This Row],[HRSGP]]+MYRANKS_H[[#This Row],[RBISGP]]+MYRANKS_H[[#This Row],[SBSGP]]+MYRANKS_H[[#This Row],[AVGSGP]]</f>
        <v>-1.1135366050205233</v>
      </c>
    </row>
    <row r="213" spans="1:22" ht="15" customHeight="1" x14ac:dyDescent="0.25">
      <c r="A213" s="7" t="s">
        <v>3802</v>
      </c>
      <c r="B213" s="8" t="str">
        <f>VLOOKUP(MYRANKS_H[[#This Row],[PLAYERID]],PLAYERIDMAP[],COLUMN(PLAYERIDMAP[LASTNAME]),FALSE)</f>
        <v>Loney</v>
      </c>
      <c r="C213" s="11" t="str">
        <f>VLOOKUP(MYRANKS_H[[#This Row],[PLAYERID]],PLAYERIDMAP[],COLUMN(PLAYERIDMAP[FIRSTNAME]),FALSE)</f>
        <v xml:space="preserve">James </v>
      </c>
      <c r="D213" s="11" t="str">
        <f>VLOOKUP(MYRANKS_H[[#This Row],[PLAYERID]],PLAYERIDMAP[],COLUMN(PLAYERIDMAP[TEAM]),FALSE)</f>
        <v>TB</v>
      </c>
      <c r="E213" s="11" t="str">
        <f>VLOOKUP(MYRANKS_H[[#This Row],[PLAYERID]],PLAYERIDMAP[],COLUMN(PLAYERIDMAP[POS]),FALSE)</f>
        <v>1B</v>
      </c>
      <c r="F213" s="11">
        <f>VLOOKUP(MYRANKS_H[[#This Row],[PLAYERID]],PLAYERIDMAP[],COLUMN(PLAYERIDMAP[IDFANGRAPHS]),FALSE)</f>
        <v>4556</v>
      </c>
      <c r="G213" s="12">
        <f>IFERROR(VLOOKUP(MYRANKS_H[[#This Row],[IDFANGRAPHS]],STEAMER_H[],COLUMN(STEAMER_H[PA]),FALSE),0)</f>
        <v>433</v>
      </c>
      <c r="H213" s="12">
        <f>IFERROR(VLOOKUP(MYRANKS_H[[#This Row],[IDFANGRAPHS]],STEAMER_H[],COLUMN(STEAMER_H[AB]),FALSE),0)</f>
        <v>393</v>
      </c>
      <c r="I213" s="12">
        <f>IFERROR(VLOOKUP(MYRANKS_H[[#This Row],[IDFANGRAPHS]],STEAMER_H[],COLUMN(STEAMER_H[H]),FALSE),0)</f>
        <v>106</v>
      </c>
      <c r="J213" s="12">
        <f>IFERROR(VLOOKUP(MYRANKS_H[[#This Row],[IDFANGRAPHS]],STEAMER_H[],COLUMN(STEAMER_H[HR]),FALSE),0)</f>
        <v>8</v>
      </c>
      <c r="K213" s="12">
        <f>IFERROR(VLOOKUP(MYRANKS_H[[#This Row],[IDFANGRAPHS]],STEAMER_H[],COLUMN(STEAMER_H[R]),FALSE),0)</f>
        <v>46</v>
      </c>
      <c r="L213" s="12">
        <f>IFERROR(VLOOKUP(MYRANKS_H[[#This Row],[IDFANGRAPHS]],STEAMER_H[],COLUMN(STEAMER_H[RBI]),FALSE),0)</f>
        <v>46</v>
      </c>
      <c r="M213" s="12">
        <f>IFERROR(VLOOKUP(MYRANKS_H[[#This Row],[IDFANGRAPHS]],STEAMER_H[],COLUMN(STEAMER_H[BB]),FALSE),0)</f>
        <v>34</v>
      </c>
      <c r="N213" s="12">
        <f>IFERROR(VLOOKUP(MYRANKS_H[[#This Row],[IDFANGRAPHS]],STEAMER_H[],COLUMN(STEAMER_H[SO]),FALSE),0)</f>
        <v>52</v>
      </c>
      <c r="O213" s="12">
        <f>IFERROR(VLOOKUP(MYRANKS_H[[#This Row],[IDFANGRAPHS]],STEAMER_H[],COLUMN(STEAMER_H[SB]),FALSE),0)</f>
        <v>2</v>
      </c>
      <c r="P213" s="14">
        <f>IFERROR(MYRANKS_H[[#This Row],[H]]/MYRANKS_H[[#This Row],[AB]],0)</f>
        <v>0.26972010178117051</v>
      </c>
      <c r="Q213" s="26">
        <f>MYRANKS_H[[#This Row],[R]]/24.6-VLOOKUP(MYRANKS_H[[#This Row],[POS]],ReplacementLevel_H[],COLUMN(ReplacementLevel_H[R]),FALSE)</f>
        <v>-0.50008130081300828</v>
      </c>
      <c r="R213" s="26">
        <f>MYRANKS_H[[#This Row],[HR]]/10.4-VLOOKUP(MYRANKS_H[[#This Row],[POS]],ReplacementLevel_H[],COLUMN(ReplacementLevel_H[HR]),FALSE)</f>
        <v>-0.77076923076923087</v>
      </c>
      <c r="S213" s="26">
        <f>MYRANKS_H[[#This Row],[RBI]]/24.6-VLOOKUP(MYRANKS_H[[#This Row],[POS]],ReplacementLevel_H[],COLUMN(ReplacementLevel_H[RBI]),FALSE)</f>
        <v>-0.59008130081300814</v>
      </c>
      <c r="T213" s="26">
        <f>MYRANKS_H[[#This Row],[SB]]/9.4-VLOOKUP(MYRANKS_H[[#This Row],[POS]],ReplacementLevel_H[],COLUMN(ReplacementLevel_H[SB]),FALSE)</f>
        <v>-4.7234042553191496E-2</v>
      </c>
      <c r="U213" s="26">
        <f>((MYRANKS_H[[#This Row],[H]]+1768)/(MYRANKS_H[[#This Row],[AB]]+6617)-0.267)/0.0024-VLOOKUP(MYRANKS_H[[#This Row],[POS]],ReplacementLevel_H[],COLUMN(ReplacementLevel_H[AVG]),FALSE)</f>
        <v>0.37849262957679741</v>
      </c>
      <c r="V213" s="26">
        <f>MYRANKS_H[[#This Row],[RSGP]]+MYRANKS_H[[#This Row],[HRSGP]]+MYRANKS_H[[#This Row],[RBISGP]]+MYRANKS_H[[#This Row],[SBSGP]]+MYRANKS_H[[#This Row],[AVGSGP]]</f>
        <v>-1.5296732453716413</v>
      </c>
    </row>
    <row r="214" spans="1:22" ht="15" customHeight="1" x14ac:dyDescent="0.25">
      <c r="A214" s="7" t="s">
        <v>2859</v>
      </c>
      <c r="B214" s="8" t="str">
        <f>VLOOKUP(MYRANKS_H[[#This Row],[PLAYERID]],PLAYERIDMAP[],COLUMN(PLAYERIDMAP[LASTNAME]),FALSE)</f>
        <v>Forsythe</v>
      </c>
      <c r="C214" s="11" t="str">
        <f>VLOOKUP(MYRANKS_H[[#This Row],[PLAYERID]],PLAYERIDMAP[],COLUMN(PLAYERIDMAP[FIRSTNAME]),FALSE)</f>
        <v xml:space="preserve">Logan </v>
      </c>
      <c r="D214" s="11" t="str">
        <f>VLOOKUP(MYRANKS_H[[#This Row],[PLAYERID]],PLAYERIDMAP[],COLUMN(PLAYERIDMAP[TEAM]),FALSE)</f>
        <v>SD</v>
      </c>
      <c r="E214" s="11" t="str">
        <f>VLOOKUP(MYRANKS_H[[#This Row],[PLAYERID]],PLAYERIDMAP[],COLUMN(PLAYERIDMAP[POS]),FALSE)</f>
        <v>2B</v>
      </c>
      <c r="F214" s="11">
        <f>VLOOKUP(MYRANKS_H[[#This Row],[PLAYERID]],PLAYERIDMAP[],COLUMN(PLAYERIDMAP[IDFANGRAPHS]),FALSE)</f>
        <v>7185</v>
      </c>
      <c r="G214" s="12">
        <f>IFERROR(VLOOKUP(MYRANKS_H[[#This Row],[IDFANGRAPHS]],STEAMER_H[],COLUMN(STEAMER_H[PA]),FALSE),0)</f>
        <v>332</v>
      </c>
      <c r="H214" s="12">
        <f>IFERROR(VLOOKUP(MYRANKS_H[[#This Row],[IDFANGRAPHS]],STEAMER_H[],COLUMN(STEAMER_H[AB]),FALSE),0)</f>
        <v>293</v>
      </c>
      <c r="I214" s="12">
        <f>IFERROR(VLOOKUP(MYRANKS_H[[#This Row],[IDFANGRAPHS]],STEAMER_H[],COLUMN(STEAMER_H[H]),FALSE),0)</f>
        <v>71</v>
      </c>
      <c r="J214" s="12">
        <f>IFERROR(VLOOKUP(MYRANKS_H[[#This Row],[IDFANGRAPHS]],STEAMER_H[],COLUMN(STEAMER_H[HR]),FALSE),0)</f>
        <v>6</v>
      </c>
      <c r="K214" s="12">
        <f>IFERROR(VLOOKUP(MYRANKS_H[[#This Row],[IDFANGRAPHS]],STEAMER_H[],COLUMN(STEAMER_H[R]),FALSE),0)</f>
        <v>35</v>
      </c>
      <c r="L214" s="12">
        <f>IFERROR(VLOOKUP(MYRANKS_H[[#This Row],[IDFANGRAPHS]],STEAMER_H[],COLUMN(STEAMER_H[RBI]),FALSE),0)</f>
        <v>31</v>
      </c>
      <c r="M214" s="12">
        <f>IFERROR(VLOOKUP(MYRANKS_H[[#This Row],[IDFANGRAPHS]],STEAMER_H[],COLUMN(STEAMER_H[BB]),FALSE),0)</f>
        <v>30</v>
      </c>
      <c r="N214" s="12">
        <f>IFERROR(VLOOKUP(MYRANKS_H[[#This Row],[IDFANGRAPHS]],STEAMER_H[],COLUMN(STEAMER_H[SO]),FALSE),0)</f>
        <v>64</v>
      </c>
      <c r="O214" s="12">
        <f>IFERROR(VLOOKUP(MYRANKS_H[[#This Row],[IDFANGRAPHS]],STEAMER_H[],COLUMN(STEAMER_H[SB]),FALSE),0)</f>
        <v>6</v>
      </c>
      <c r="P214" s="14">
        <f>IFERROR(MYRANKS_H[[#This Row],[H]]/MYRANKS_H[[#This Row],[AB]],0)</f>
        <v>0.24232081911262798</v>
      </c>
      <c r="Q214" s="26">
        <f>MYRANKS_H[[#This Row],[R]]/24.6-VLOOKUP(MYRANKS_H[[#This Row],[POS]],ReplacementLevel_H[],COLUMN(ReplacementLevel_H[R]),FALSE)</f>
        <v>-0.84723577235772374</v>
      </c>
      <c r="R214" s="26">
        <f>MYRANKS_H[[#This Row],[HR]]/10.4-VLOOKUP(MYRANKS_H[[#This Row],[POS]],ReplacementLevel_H[],COLUMN(ReplacementLevel_H[HR]),FALSE)</f>
        <v>-0.36307692307692307</v>
      </c>
      <c r="S214" s="26">
        <f>MYRANKS_H[[#This Row],[RBI]]/24.6-VLOOKUP(MYRANKS_H[[#This Row],[POS]],ReplacementLevel_H[],COLUMN(ReplacementLevel_H[RBI]),FALSE)</f>
        <v>-0.83983739837398397</v>
      </c>
      <c r="T214" s="26">
        <f>MYRANKS_H[[#This Row],[SB]]/9.4-VLOOKUP(MYRANKS_H[[#This Row],[POS]],ReplacementLevel_H[],COLUMN(ReplacementLevel_H[SB]),FALSE)</f>
        <v>1.8297872340425458E-2</v>
      </c>
      <c r="U214" s="26">
        <f>((MYRANKS_H[[#This Row],[H]]+1768)/(MYRANKS_H[[#This Row],[AB]]+6617)-0.267)/0.0024-VLOOKUP(MYRANKS_H[[#This Row],[POS]],ReplacementLevel_H[],COLUMN(ReplacementLevel_H[AVG]),FALSE)</f>
        <v>-0.51998552821998878</v>
      </c>
      <c r="V214" s="26">
        <f>MYRANKS_H[[#This Row],[RSGP]]+MYRANKS_H[[#This Row],[HRSGP]]+MYRANKS_H[[#This Row],[RBISGP]]+MYRANKS_H[[#This Row],[SBSGP]]+MYRANKS_H[[#This Row],[AVGSGP]]</f>
        <v>-2.5518377496881941</v>
      </c>
    </row>
    <row r="215" spans="1:22" ht="15" customHeight="1" x14ac:dyDescent="0.25">
      <c r="A215" s="7" t="s">
        <v>2030</v>
      </c>
      <c r="B215" s="8" t="str">
        <f>VLOOKUP(MYRANKS_H[[#This Row],[PLAYERID]],PLAYERIDMAP[],COLUMN(PLAYERIDMAP[LASTNAME]),FALSE)</f>
        <v>Bonifacio</v>
      </c>
      <c r="C215" s="11" t="str">
        <f>VLOOKUP(MYRANKS_H[[#This Row],[PLAYERID]],PLAYERIDMAP[],COLUMN(PLAYERIDMAP[FIRSTNAME]),FALSE)</f>
        <v xml:space="preserve">Emilio </v>
      </c>
      <c r="D215" s="11" t="str">
        <f>VLOOKUP(MYRANKS_H[[#This Row],[PLAYERID]],PLAYERIDMAP[],COLUMN(PLAYERIDMAP[TEAM]),FALSE)</f>
        <v>TOR</v>
      </c>
      <c r="E215" s="11" t="str">
        <f>VLOOKUP(MYRANKS_H[[#This Row],[PLAYERID]],PLAYERIDMAP[],COLUMN(PLAYERIDMAP[POS]),FALSE)</f>
        <v>SS</v>
      </c>
      <c r="F215" s="11">
        <f>VLOOKUP(MYRANKS_H[[#This Row],[PLAYERID]],PLAYERIDMAP[],COLUMN(PLAYERIDMAP[IDFANGRAPHS]),FALSE)</f>
        <v>4054</v>
      </c>
      <c r="G215" s="12">
        <f>IFERROR(VLOOKUP(MYRANKS_H[[#This Row],[IDFANGRAPHS]],STEAMER_H[],COLUMN(STEAMER_H[PA]),FALSE),0)</f>
        <v>358</v>
      </c>
      <c r="H215" s="12">
        <f>IFERROR(VLOOKUP(MYRANKS_H[[#This Row],[IDFANGRAPHS]],STEAMER_H[],COLUMN(STEAMER_H[AB]),FALSE),0)</f>
        <v>322</v>
      </c>
      <c r="I215" s="12">
        <f>IFERROR(VLOOKUP(MYRANKS_H[[#This Row],[IDFANGRAPHS]],STEAMER_H[],COLUMN(STEAMER_H[H]),FALSE),0)</f>
        <v>83</v>
      </c>
      <c r="J215" s="12">
        <f>IFERROR(VLOOKUP(MYRANKS_H[[#This Row],[IDFANGRAPHS]],STEAMER_H[],COLUMN(STEAMER_H[HR]),FALSE),0)</f>
        <v>2</v>
      </c>
      <c r="K215" s="12">
        <f>IFERROR(VLOOKUP(MYRANKS_H[[#This Row],[IDFANGRAPHS]],STEAMER_H[],COLUMN(STEAMER_H[R]),FALSE),0)</f>
        <v>35</v>
      </c>
      <c r="L215" s="12">
        <f>IFERROR(VLOOKUP(MYRANKS_H[[#This Row],[IDFANGRAPHS]],STEAMER_H[],COLUMN(STEAMER_H[RBI]),FALSE),0)</f>
        <v>26</v>
      </c>
      <c r="M215" s="12">
        <f>IFERROR(VLOOKUP(MYRANKS_H[[#This Row],[IDFANGRAPHS]],STEAMER_H[],COLUMN(STEAMER_H[BB]),FALSE),0)</f>
        <v>29</v>
      </c>
      <c r="N215" s="12">
        <f>IFERROR(VLOOKUP(MYRANKS_H[[#This Row],[IDFANGRAPHS]],STEAMER_H[],COLUMN(STEAMER_H[SO]),FALSE),0)</f>
        <v>72</v>
      </c>
      <c r="O215" s="12">
        <f>IFERROR(VLOOKUP(MYRANKS_H[[#This Row],[IDFANGRAPHS]],STEAMER_H[],COLUMN(STEAMER_H[SB]),FALSE),0)</f>
        <v>22</v>
      </c>
      <c r="P215" s="14">
        <f>IFERROR(MYRANKS_H[[#This Row],[H]]/MYRANKS_H[[#This Row],[AB]],0)</f>
        <v>0.25776397515527949</v>
      </c>
      <c r="Q215" s="26">
        <f>MYRANKS_H[[#This Row],[R]]/24.6-VLOOKUP(MYRANKS_H[[#This Row],[POS]],ReplacementLevel_H[],COLUMN(ReplacementLevel_H[R]),FALSE)</f>
        <v>-0.65723577235772379</v>
      </c>
      <c r="R215" s="26">
        <f>MYRANKS_H[[#This Row],[HR]]/10.4-VLOOKUP(MYRANKS_H[[#This Row],[POS]],ReplacementLevel_H[],COLUMN(ReplacementLevel_H[HR]),FALSE)</f>
        <v>-0.70769230769230773</v>
      </c>
      <c r="S215" s="26">
        <f>MYRANKS_H[[#This Row],[RBI]]/24.6-VLOOKUP(MYRANKS_H[[#This Row],[POS]],ReplacementLevel_H[],COLUMN(ReplacementLevel_H[RBI]),FALSE)</f>
        <v>-0.88308943089430891</v>
      </c>
      <c r="T215" s="26">
        <f>MYRANKS_H[[#This Row],[SB]]/9.4-VLOOKUP(MYRANKS_H[[#This Row],[POS]],ReplacementLevel_H[],COLUMN(ReplacementLevel_H[SB]),FALSE)</f>
        <v>0.87042553191489369</v>
      </c>
      <c r="U215" s="26">
        <f>((MYRANKS_H[[#This Row],[H]]+1768)/(MYRANKS_H[[#This Row],[AB]]+6617)-0.267)/0.0024-VLOOKUP(MYRANKS_H[[#This Row],[POS]],ReplacementLevel_H[],COLUMN(ReplacementLevel_H[AVG]),FALSE)</f>
        <v>2.7139357256080812E-2</v>
      </c>
      <c r="V215" s="26">
        <f>MYRANKS_H[[#This Row],[RSGP]]+MYRANKS_H[[#This Row],[HRSGP]]+MYRANKS_H[[#This Row],[RBISGP]]+MYRANKS_H[[#This Row],[SBSGP]]+MYRANKS_H[[#This Row],[AVGSGP]]</f>
        <v>-1.3504526217733657</v>
      </c>
    </row>
    <row r="216" spans="1:22" ht="15" customHeight="1" x14ac:dyDescent="0.25">
      <c r="A216" s="8" t="s">
        <v>5142</v>
      </c>
      <c r="B216" s="15" t="str">
        <f>VLOOKUP(MYRANKS_H[[#This Row],[PLAYERID]],PLAYERIDMAP[],COLUMN(PLAYERIDMAP[LASTNAME]),FALSE)</f>
        <v>Stubbs</v>
      </c>
      <c r="C216" s="12" t="str">
        <f>VLOOKUP(MYRANKS_H[[#This Row],[PLAYERID]],PLAYERIDMAP[],COLUMN(PLAYERIDMAP[FIRSTNAME]),FALSE)</f>
        <v xml:space="preserve">Drew </v>
      </c>
      <c r="D216" s="12" t="str">
        <f>VLOOKUP(MYRANKS_H[[#This Row],[PLAYERID]],PLAYERIDMAP[],COLUMN(PLAYERIDMAP[TEAM]),FALSE)</f>
        <v>CLE</v>
      </c>
      <c r="E216" s="12" t="str">
        <f>VLOOKUP(MYRANKS_H[[#This Row],[PLAYERID]],PLAYERIDMAP[],COLUMN(PLAYERIDMAP[POS]),FALSE)</f>
        <v>OF</v>
      </c>
      <c r="F216" s="12">
        <f>VLOOKUP(MYRANKS_H[[#This Row],[PLAYERID]],PLAYERIDMAP[],COLUMN(PLAYERIDMAP[IDFANGRAPHS]),FALSE)</f>
        <v>9328</v>
      </c>
      <c r="G216" s="12">
        <f>IFERROR(VLOOKUP(MYRANKS_H[[#This Row],[IDFANGRAPHS]],STEAMER_H[],COLUMN(STEAMER_H[PA]),FALSE),0)</f>
        <v>236</v>
      </c>
      <c r="H216" s="12">
        <f>IFERROR(VLOOKUP(MYRANKS_H[[#This Row],[IDFANGRAPHS]],STEAMER_H[],COLUMN(STEAMER_H[AB]),FALSE),0)</f>
        <v>210</v>
      </c>
      <c r="I216" s="12">
        <f>IFERROR(VLOOKUP(MYRANKS_H[[#This Row],[IDFANGRAPHS]],STEAMER_H[],COLUMN(STEAMER_H[H]),FALSE),0)</f>
        <v>53</v>
      </c>
      <c r="J216" s="12">
        <f>IFERROR(VLOOKUP(MYRANKS_H[[#This Row],[IDFANGRAPHS]],STEAMER_H[],COLUMN(STEAMER_H[HR]),FALSE),0)</f>
        <v>6</v>
      </c>
      <c r="K216" s="12">
        <f>IFERROR(VLOOKUP(MYRANKS_H[[#This Row],[IDFANGRAPHS]],STEAMER_H[],COLUMN(STEAMER_H[R]),FALSE),0)</f>
        <v>28</v>
      </c>
      <c r="L216" s="12">
        <f>IFERROR(VLOOKUP(MYRANKS_H[[#This Row],[IDFANGRAPHS]],STEAMER_H[],COLUMN(STEAMER_H[RBI]),FALSE),0)</f>
        <v>24</v>
      </c>
      <c r="M216" s="12">
        <f>IFERROR(VLOOKUP(MYRANKS_H[[#This Row],[IDFANGRAPHS]],STEAMER_H[],COLUMN(STEAMER_H[BB]),FALSE),0)</f>
        <v>21</v>
      </c>
      <c r="N216" s="12">
        <f>IFERROR(VLOOKUP(MYRANKS_H[[#This Row],[IDFANGRAPHS]],STEAMER_H[],COLUMN(STEAMER_H[SO]),FALSE),0)</f>
        <v>65</v>
      </c>
      <c r="O216" s="12">
        <f>IFERROR(VLOOKUP(MYRANKS_H[[#This Row],[IDFANGRAPHS]],STEAMER_H[],COLUMN(STEAMER_H[SB]),FALSE),0)</f>
        <v>9</v>
      </c>
      <c r="P216" s="14">
        <f>IFERROR(MYRANKS_H[[#This Row],[H]]/MYRANKS_H[[#This Row],[AB]],0)</f>
        <v>0.25238095238095237</v>
      </c>
      <c r="Q216" s="26">
        <f>MYRANKS_H[[#This Row],[R]]/24.6-VLOOKUP(MYRANKS_H[[#This Row],[POS]],ReplacementLevel_H[],COLUMN(ReplacementLevel_H[R]),FALSE)</f>
        <v>-1.231788617886179</v>
      </c>
      <c r="R216" s="26">
        <f>MYRANKS_H[[#This Row],[HR]]/10.4-VLOOKUP(MYRANKS_H[[#This Row],[POS]],ReplacementLevel_H[],COLUMN(ReplacementLevel_H[HR]),FALSE)</f>
        <v>-0.52307692307692322</v>
      </c>
      <c r="S216" s="26">
        <f>MYRANKS_H[[#This Row],[RBI]]/24.6-VLOOKUP(MYRANKS_H[[#This Row],[POS]],ReplacementLevel_H[],COLUMN(ReplacementLevel_H[RBI]),FALSE)</f>
        <v>-1.0643902439024391</v>
      </c>
      <c r="T216" s="26">
        <f>MYRANKS_H[[#This Row],[SB]]/9.4-VLOOKUP(MYRANKS_H[[#This Row],[POS]],ReplacementLevel_H[],COLUMN(ReplacementLevel_H[SB]),FALSE)</f>
        <v>-0.38255319148936184</v>
      </c>
      <c r="U216" s="26">
        <f>((MYRANKS_H[[#This Row],[H]]+1768)/(MYRANKS_H[[#This Row],[AB]]+6617)-0.267)/0.0024-VLOOKUP(MYRANKS_H[[#This Row],[POS]],ReplacementLevel_H[],COLUMN(ReplacementLevel_H[AVG]),FALSE)</f>
        <v>-3.0407206679365625E-2</v>
      </c>
      <c r="V216" s="26">
        <f>MYRANKS_H[[#This Row],[RSGP]]+MYRANKS_H[[#This Row],[HRSGP]]+MYRANKS_H[[#This Row],[RBISGP]]+MYRANKS_H[[#This Row],[SBSGP]]+MYRANKS_H[[#This Row],[AVGSGP]]</f>
        <v>-3.2322161830342688</v>
      </c>
    </row>
    <row r="217" spans="1:22" ht="15" customHeight="1" x14ac:dyDescent="0.25">
      <c r="A217" s="7" t="s">
        <v>3720</v>
      </c>
      <c r="B217" s="8" t="str">
        <f>VLOOKUP(MYRANKS_H[[#This Row],[PLAYERID]],PLAYERIDMAP[],COLUMN(PLAYERIDMAP[LASTNAME]),FALSE)</f>
        <v>Lee</v>
      </c>
      <c r="C217" s="11" t="str">
        <f>VLOOKUP(MYRANKS_H[[#This Row],[PLAYERID]],PLAYERIDMAP[],COLUMN(PLAYERIDMAP[FIRSTNAME]),FALSE)</f>
        <v xml:space="preserve">Carlos </v>
      </c>
      <c r="D217" s="11" t="str">
        <f>VLOOKUP(MYRANKS_H[[#This Row],[PLAYERID]],PLAYERIDMAP[],COLUMN(PLAYERIDMAP[TEAM]),FALSE)</f>
        <v>MIA</v>
      </c>
      <c r="E217" s="11" t="str">
        <f>VLOOKUP(MYRANKS_H[[#This Row],[PLAYERID]],PLAYERIDMAP[],COLUMN(PLAYERIDMAP[POS]),FALSE)</f>
        <v>1B</v>
      </c>
      <c r="F217" s="11">
        <f>VLOOKUP(MYRANKS_H[[#This Row],[PLAYERID]],PLAYERIDMAP[],COLUMN(PLAYERIDMAP[IDFANGRAPHS]),FALSE)</f>
        <v>243</v>
      </c>
      <c r="G217" s="12">
        <f>IFERROR(VLOOKUP(MYRANKS_H[[#This Row],[IDFANGRAPHS]],STEAMER_H[],COLUMN(STEAMER_H[PA]),FALSE),0)</f>
        <v>0</v>
      </c>
      <c r="H217" s="12">
        <f>IFERROR(VLOOKUP(MYRANKS_H[[#This Row],[IDFANGRAPHS]],STEAMER_H[],COLUMN(STEAMER_H[AB]),FALSE),0)</f>
        <v>0</v>
      </c>
      <c r="I217" s="12">
        <f>IFERROR(VLOOKUP(MYRANKS_H[[#This Row],[IDFANGRAPHS]],STEAMER_H[],COLUMN(STEAMER_H[H]),FALSE),0)</f>
        <v>0</v>
      </c>
      <c r="J217" s="12">
        <f>IFERROR(VLOOKUP(MYRANKS_H[[#This Row],[IDFANGRAPHS]],STEAMER_H[],COLUMN(STEAMER_H[HR]),FALSE),0)</f>
        <v>0</v>
      </c>
      <c r="K217" s="12">
        <f>IFERROR(VLOOKUP(MYRANKS_H[[#This Row],[IDFANGRAPHS]],STEAMER_H[],COLUMN(STEAMER_H[R]),FALSE),0)</f>
        <v>0</v>
      </c>
      <c r="L217" s="12">
        <f>IFERROR(VLOOKUP(MYRANKS_H[[#This Row],[IDFANGRAPHS]],STEAMER_H[],COLUMN(STEAMER_H[RBI]),FALSE),0)</f>
        <v>0</v>
      </c>
      <c r="M217" s="12">
        <f>IFERROR(VLOOKUP(MYRANKS_H[[#This Row],[IDFANGRAPHS]],STEAMER_H[],COLUMN(STEAMER_H[BB]),FALSE),0)</f>
        <v>0</v>
      </c>
      <c r="N217" s="12">
        <f>IFERROR(VLOOKUP(MYRANKS_H[[#This Row],[IDFANGRAPHS]],STEAMER_H[],COLUMN(STEAMER_H[SO]),FALSE),0)</f>
        <v>0</v>
      </c>
      <c r="O217" s="12">
        <f>IFERROR(VLOOKUP(MYRANKS_H[[#This Row],[IDFANGRAPHS]],STEAMER_H[],COLUMN(STEAMER_H[SB]),FALSE),0)</f>
        <v>0</v>
      </c>
      <c r="P217" s="14">
        <f>IFERROR(MYRANKS_H[[#This Row],[H]]/MYRANKS_H[[#This Row],[AB]],0)</f>
        <v>0</v>
      </c>
      <c r="Q217" s="26">
        <f>MYRANKS_H[[#This Row],[R]]/24.6-VLOOKUP(MYRANKS_H[[#This Row],[POS]],ReplacementLevel_H[],COLUMN(ReplacementLevel_H[R]),FALSE)</f>
        <v>-2.37</v>
      </c>
      <c r="R217" s="26">
        <f>MYRANKS_H[[#This Row],[HR]]/10.4-VLOOKUP(MYRANKS_H[[#This Row],[POS]],ReplacementLevel_H[],COLUMN(ReplacementLevel_H[HR]),FALSE)</f>
        <v>-1.54</v>
      </c>
      <c r="S217" s="26">
        <f>MYRANKS_H[[#This Row],[RBI]]/24.6-VLOOKUP(MYRANKS_H[[#This Row],[POS]],ReplacementLevel_H[],COLUMN(ReplacementLevel_H[RBI]),FALSE)</f>
        <v>-2.46</v>
      </c>
      <c r="T217" s="26">
        <f>MYRANKS_H[[#This Row],[SB]]/9.4-VLOOKUP(MYRANKS_H[[#This Row],[POS]],ReplacementLevel_H[],COLUMN(ReplacementLevel_H[SB]),FALSE)</f>
        <v>-0.26</v>
      </c>
      <c r="U217" s="26">
        <f>((MYRANKS_H[[#This Row],[H]]+1768)/(MYRANKS_H[[#This Row],[AB]]+6617)-0.267)/0.0024-VLOOKUP(MYRANKS_H[[#This Row],[POS]],ReplacementLevel_H[],COLUMN(ReplacementLevel_H[AVG]),FALSE)</f>
        <v>0.31940406024885271</v>
      </c>
      <c r="V217" s="26">
        <f>MYRANKS_H[[#This Row],[RSGP]]+MYRANKS_H[[#This Row],[HRSGP]]+MYRANKS_H[[#This Row],[RBISGP]]+MYRANKS_H[[#This Row],[SBSGP]]+MYRANKS_H[[#This Row],[AVGSGP]]</f>
        <v>-6.3105959397511473</v>
      </c>
    </row>
    <row r="218" spans="1:22" x14ac:dyDescent="0.25">
      <c r="A218" s="7" t="s">
        <v>3834</v>
      </c>
      <c r="B218" s="8" t="str">
        <f>VLOOKUP(MYRANKS_H[[#This Row],[PLAYERID]],PLAYERIDMAP[],COLUMN(PLAYERIDMAP[LASTNAME]),FALSE)</f>
        <v>Lowrie</v>
      </c>
      <c r="C218" s="11" t="str">
        <f>VLOOKUP(MYRANKS_H[[#This Row],[PLAYERID]],PLAYERIDMAP[],COLUMN(PLAYERIDMAP[FIRSTNAME]),FALSE)</f>
        <v xml:space="preserve">Jed </v>
      </c>
      <c r="D218" s="11" t="str">
        <f>VLOOKUP(MYRANKS_H[[#This Row],[PLAYERID]],PLAYERIDMAP[],COLUMN(PLAYERIDMAP[TEAM]),FALSE)</f>
        <v>OAK</v>
      </c>
      <c r="E218" s="11" t="str">
        <f>VLOOKUP(MYRANKS_H[[#This Row],[PLAYERID]],PLAYERIDMAP[],COLUMN(PLAYERIDMAP[POS]),FALSE)</f>
        <v>SS</v>
      </c>
      <c r="F218" s="11">
        <f>VLOOKUP(MYRANKS_H[[#This Row],[PLAYERID]],PLAYERIDMAP[],COLUMN(PLAYERIDMAP[IDFANGRAPHS]),FALSE)</f>
        <v>4418</v>
      </c>
      <c r="G218" s="12">
        <f>IFERROR(VLOOKUP(MYRANKS_H[[#This Row],[IDFANGRAPHS]],STEAMER_H[],COLUMN(STEAMER_H[PA]),FALSE),0)</f>
        <v>457</v>
      </c>
      <c r="H218" s="12">
        <f>IFERROR(VLOOKUP(MYRANKS_H[[#This Row],[IDFANGRAPHS]],STEAMER_H[],COLUMN(STEAMER_H[AB]),FALSE),0)</f>
        <v>405</v>
      </c>
      <c r="I218" s="12">
        <f>IFERROR(VLOOKUP(MYRANKS_H[[#This Row],[IDFANGRAPHS]],STEAMER_H[],COLUMN(STEAMER_H[H]),FALSE),0)</f>
        <v>107</v>
      </c>
      <c r="J218" s="12">
        <f>IFERROR(VLOOKUP(MYRANKS_H[[#This Row],[IDFANGRAPHS]],STEAMER_H[],COLUMN(STEAMER_H[HR]),FALSE),0)</f>
        <v>11</v>
      </c>
      <c r="K218" s="12">
        <f>IFERROR(VLOOKUP(MYRANKS_H[[#This Row],[IDFANGRAPHS]],STEAMER_H[],COLUMN(STEAMER_H[R]),FALSE),0)</f>
        <v>54</v>
      </c>
      <c r="L218" s="12">
        <f>IFERROR(VLOOKUP(MYRANKS_H[[#This Row],[IDFANGRAPHS]],STEAMER_H[],COLUMN(STEAMER_H[RBI]),FALSE),0)</f>
        <v>51</v>
      </c>
      <c r="M218" s="12">
        <f>IFERROR(VLOOKUP(MYRANKS_H[[#This Row],[IDFANGRAPHS]],STEAMER_H[],COLUMN(STEAMER_H[BB]),FALSE),0)</f>
        <v>43</v>
      </c>
      <c r="N218" s="12">
        <f>IFERROR(VLOOKUP(MYRANKS_H[[#This Row],[IDFANGRAPHS]],STEAMER_H[],COLUMN(STEAMER_H[SO]),FALSE),0)</f>
        <v>65</v>
      </c>
      <c r="O218" s="12">
        <f>IFERROR(VLOOKUP(MYRANKS_H[[#This Row],[IDFANGRAPHS]],STEAMER_H[],COLUMN(STEAMER_H[SB]),FALSE),0)</f>
        <v>1</v>
      </c>
      <c r="P218" s="14">
        <f>IFERROR(MYRANKS_H[[#This Row],[H]]/MYRANKS_H[[#This Row],[AB]],0)</f>
        <v>0.26419753086419751</v>
      </c>
      <c r="Q218" s="26">
        <f>MYRANKS_H[[#This Row],[R]]/24.6-VLOOKUP(MYRANKS_H[[#This Row],[POS]],ReplacementLevel_H[],COLUMN(ReplacementLevel_H[R]),FALSE)</f>
        <v>0.11512195121951185</v>
      </c>
      <c r="R218" s="26">
        <f>MYRANKS_H[[#This Row],[HR]]/10.4-VLOOKUP(MYRANKS_H[[#This Row],[POS]],ReplacementLevel_H[],COLUMN(ReplacementLevel_H[HR]),FALSE)</f>
        <v>0.15769230769230769</v>
      </c>
      <c r="S218" s="26">
        <f>MYRANKS_H[[#This Row],[RBI]]/24.6-VLOOKUP(MYRANKS_H[[#This Row],[POS]],ReplacementLevel_H[],COLUMN(ReplacementLevel_H[RBI]),FALSE)</f>
        <v>0.13317073170731719</v>
      </c>
      <c r="T218" s="26">
        <f>MYRANKS_H[[#This Row],[SB]]/9.4-VLOOKUP(MYRANKS_H[[#This Row],[POS]],ReplacementLevel_H[],COLUMN(ReplacementLevel_H[SB]),FALSE)</f>
        <v>-1.3636170212765957</v>
      </c>
      <c r="U218" s="26">
        <f>((MYRANKS_H[[#This Row],[H]]+1768)/(MYRANKS_H[[#This Row],[AB]]+6617)-0.267)/0.0024-VLOOKUP(MYRANKS_H[[#This Row],[POS]],ReplacementLevel_H[],COLUMN(ReplacementLevel_H[AVG]),FALSE)</f>
        <v>0.13747650242096296</v>
      </c>
      <c r="V218" s="26">
        <f>MYRANKS_H[[#This Row],[RSGP]]+MYRANKS_H[[#This Row],[HRSGP]]+MYRANKS_H[[#This Row],[RBISGP]]+MYRANKS_H[[#This Row],[SBSGP]]+MYRANKS_H[[#This Row],[AVGSGP]]</f>
        <v>-0.82015552823649596</v>
      </c>
    </row>
    <row r="219" spans="1:22" x14ac:dyDescent="0.25">
      <c r="A219" s="7" t="s">
        <v>2092</v>
      </c>
      <c r="B219" s="8" t="str">
        <f>VLOOKUP(MYRANKS_H[[#This Row],[PLAYERID]],PLAYERIDMAP[],COLUMN(PLAYERIDMAP[LASTNAME]),FALSE)</f>
        <v>Brown</v>
      </c>
      <c r="C219" s="11" t="str">
        <f>VLOOKUP(MYRANKS_H[[#This Row],[PLAYERID]],PLAYERIDMAP[],COLUMN(PLAYERIDMAP[FIRSTNAME]),FALSE)</f>
        <v xml:space="preserve">Domonic </v>
      </c>
      <c r="D219" s="11" t="str">
        <f>VLOOKUP(MYRANKS_H[[#This Row],[PLAYERID]],PLAYERIDMAP[],COLUMN(PLAYERIDMAP[TEAM]),FALSE)</f>
        <v>PHI</v>
      </c>
      <c r="E219" s="11" t="str">
        <f>VLOOKUP(MYRANKS_H[[#This Row],[PLAYERID]],PLAYERIDMAP[],COLUMN(PLAYERIDMAP[POS]),FALSE)</f>
        <v>OF</v>
      </c>
      <c r="F219" s="11">
        <f>VLOOKUP(MYRANKS_H[[#This Row],[PLAYERID]],PLAYERIDMAP[],COLUMN(PLAYERIDMAP[IDFANGRAPHS]),FALSE)</f>
        <v>3154</v>
      </c>
      <c r="G219" s="12">
        <f>IFERROR(VLOOKUP(MYRANKS_H[[#This Row],[IDFANGRAPHS]],STEAMER_H[],COLUMN(STEAMER_H[PA]),FALSE),0)</f>
        <v>512</v>
      </c>
      <c r="H219" s="12">
        <f>IFERROR(VLOOKUP(MYRANKS_H[[#This Row],[IDFANGRAPHS]],STEAMER_H[],COLUMN(STEAMER_H[AB]),FALSE),0)</f>
        <v>461</v>
      </c>
      <c r="I219" s="12">
        <f>IFERROR(VLOOKUP(MYRANKS_H[[#This Row],[IDFANGRAPHS]],STEAMER_H[],COLUMN(STEAMER_H[H]),FALSE),0)</f>
        <v>123</v>
      </c>
      <c r="J219" s="12">
        <f>IFERROR(VLOOKUP(MYRANKS_H[[#This Row],[IDFANGRAPHS]],STEAMER_H[],COLUMN(STEAMER_H[HR]),FALSE),0)</f>
        <v>18</v>
      </c>
      <c r="K219" s="12">
        <f>IFERROR(VLOOKUP(MYRANKS_H[[#This Row],[IDFANGRAPHS]],STEAMER_H[],COLUMN(STEAMER_H[R]),FALSE),0)</f>
        <v>57</v>
      </c>
      <c r="L219" s="12">
        <f>IFERROR(VLOOKUP(MYRANKS_H[[#This Row],[IDFANGRAPHS]],STEAMER_H[],COLUMN(STEAMER_H[RBI]),FALSE),0)</f>
        <v>64</v>
      </c>
      <c r="M219" s="12">
        <f>IFERROR(VLOOKUP(MYRANKS_H[[#This Row],[IDFANGRAPHS]],STEAMER_H[],COLUMN(STEAMER_H[BB]),FALSE),0)</f>
        <v>43</v>
      </c>
      <c r="N219" s="12">
        <f>IFERROR(VLOOKUP(MYRANKS_H[[#This Row],[IDFANGRAPHS]],STEAMER_H[],COLUMN(STEAMER_H[SO]),FALSE),0)</f>
        <v>88</v>
      </c>
      <c r="O219" s="12">
        <f>IFERROR(VLOOKUP(MYRANKS_H[[#This Row],[IDFANGRAPHS]],STEAMER_H[],COLUMN(STEAMER_H[SB]),FALSE),0)</f>
        <v>8</v>
      </c>
      <c r="P219" s="14">
        <f>IFERROR(MYRANKS_H[[#This Row],[H]]/MYRANKS_H[[#This Row],[AB]],0)</f>
        <v>0.26681127982646419</v>
      </c>
      <c r="Q219" s="26">
        <f>MYRANKS_H[[#This Row],[R]]/24.6-VLOOKUP(MYRANKS_H[[#This Row],[POS]],ReplacementLevel_H[],COLUMN(ReplacementLevel_H[R]),FALSE)</f>
        <v>-5.2926829268292952E-2</v>
      </c>
      <c r="R219" s="26">
        <f>MYRANKS_H[[#This Row],[HR]]/10.4-VLOOKUP(MYRANKS_H[[#This Row],[POS]],ReplacementLevel_H[],COLUMN(ReplacementLevel_H[HR]),FALSE)</f>
        <v>0.63076923076923053</v>
      </c>
      <c r="S219" s="26">
        <f>MYRANKS_H[[#This Row],[RBI]]/24.6-VLOOKUP(MYRANKS_H[[#This Row],[POS]],ReplacementLevel_H[],COLUMN(ReplacementLevel_H[RBI]),FALSE)</f>
        <v>0.56162601626016251</v>
      </c>
      <c r="T219" s="26">
        <f>MYRANKS_H[[#This Row],[SB]]/9.4-VLOOKUP(MYRANKS_H[[#This Row],[POS]],ReplacementLevel_H[],COLUMN(ReplacementLevel_H[SB]),FALSE)</f>
        <v>-0.48893617021276603</v>
      </c>
      <c r="U219" s="26">
        <f>((MYRANKS_H[[#This Row],[H]]+1768)/(MYRANKS_H[[#This Row],[AB]]+6617)-0.267)/0.0024-VLOOKUP(MYRANKS_H[[#This Row],[POS]],ReplacementLevel_H[],COLUMN(ReplacementLevel_H[AVG]),FALSE)</f>
        <v>0.14911085994159201</v>
      </c>
      <c r="V219" s="26">
        <f>MYRANKS_H[[#This Row],[RSGP]]+MYRANKS_H[[#This Row],[HRSGP]]+MYRANKS_H[[#This Row],[RBISGP]]+MYRANKS_H[[#This Row],[SBSGP]]+MYRANKS_H[[#This Row],[AVGSGP]]</f>
        <v>0.79964310748992606</v>
      </c>
    </row>
    <row r="220" spans="1:22" x14ac:dyDescent="0.25">
      <c r="A220" s="8" t="s">
        <v>5041</v>
      </c>
      <c r="B220" s="15" t="str">
        <f>VLOOKUP(MYRANKS_H[[#This Row],[PLAYERID]],PLAYERIDMAP[],COLUMN(PLAYERIDMAP[LASTNAME]),FALSE)</f>
        <v>Smith</v>
      </c>
      <c r="C220" s="12" t="str">
        <f>VLOOKUP(MYRANKS_H[[#This Row],[PLAYERID]],PLAYERIDMAP[],COLUMN(PLAYERIDMAP[FIRSTNAME]),FALSE)</f>
        <v xml:space="preserve">Seth </v>
      </c>
      <c r="D220" s="12" t="str">
        <f>VLOOKUP(MYRANKS_H[[#This Row],[PLAYERID]],PLAYERIDMAP[],COLUMN(PLAYERIDMAP[TEAM]),FALSE)</f>
        <v>OAK</v>
      </c>
      <c r="E220" s="12" t="str">
        <f>VLOOKUP(MYRANKS_H[[#This Row],[PLAYERID]],PLAYERIDMAP[],COLUMN(PLAYERIDMAP[POS]),FALSE)</f>
        <v>OF</v>
      </c>
      <c r="F220" s="12">
        <f>VLOOKUP(MYRANKS_H[[#This Row],[PLAYERID]],PLAYERIDMAP[],COLUMN(PLAYERIDMAP[IDFANGRAPHS]),FALSE)</f>
        <v>7331</v>
      </c>
      <c r="G220" s="12">
        <f>IFERROR(VLOOKUP(MYRANKS_H[[#This Row],[IDFANGRAPHS]],STEAMER_H[],COLUMN(STEAMER_H[PA]),FALSE),0)</f>
        <v>334</v>
      </c>
      <c r="H220" s="12">
        <f>IFERROR(VLOOKUP(MYRANKS_H[[#This Row],[IDFANGRAPHS]],STEAMER_H[],COLUMN(STEAMER_H[AB]),FALSE),0)</f>
        <v>293</v>
      </c>
      <c r="I220" s="12">
        <f>IFERROR(VLOOKUP(MYRANKS_H[[#This Row],[IDFANGRAPHS]],STEAMER_H[],COLUMN(STEAMER_H[H]),FALSE),0)</f>
        <v>73</v>
      </c>
      <c r="J220" s="12">
        <f>IFERROR(VLOOKUP(MYRANKS_H[[#This Row],[IDFANGRAPHS]],STEAMER_H[],COLUMN(STEAMER_H[HR]),FALSE),0)</f>
        <v>10</v>
      </c>
      <c r="K220" s="12">
        <f>IFERROR(VLOOKUP(MYRANKS_H[[#This Row],[IDFANGRAPHS]],STEAMER_H[],COLUMN(STEAMER_H[R]),FALSE),0)</f>
        <v>37</v>
      </c>
      <c r="L220" s="12">
        <f>IFERROR(VLOOKUP(MYRANKS_H[[#This Row],[IDFANGRAPHS]],STEAMER_H[],COLUMN(STEAMER_H[RBI]),FALSE),0)</f>
        <v>37</v>
      </c>
      <c r="M220" s="12">
        <f>IFERROR(VLOOKUP(MYRANKS_H[[#This Row],[IDFANGRAPHS]],STEAMER_H[],COLUMN(STEAMER_H[BB]),FALSE),0)</f>
        <v>33</v>
      </c>
      <c r="N220" s="12">
        <f>IFERROR(VLOOKUP(MYRANKS_H[[#This Row],[IDFANGRAPHS]],STEAMER_H[],COLUMN(STEAMER_H[SO]),FALSE),0)</f>
        <v>72</v>
      </c>
      <c r="O220" s="12">
        <f>IFERROR(VLOOKUP(MYRANKS_H[[#This Row],[IDFANGRAPHS]],STEAMER_H[],COLUMN(STEAMER_H[SB]),FALSE),0)</f>
        <v>1</v>
      </c>
      <c r="P220" s="14">
        <f>IFERROR(MYRANKS_H[[#This Row],[H]]/MYRANKS_H[[#This Row],[AB]],0)</f>
        <v>0.24914675767918087</v>
      </c>
      <c r="Q220" s="26">
        <f>MYRANKS_H[[#This Row],[R]]/24.6-VLOOKUP(MYRANKS_H[[#This Row],[POS]],ReplacementLevel_H[],COLUMN(ReplacementLevel_H[R]),FALSE)</f>
        <v>-0.86593495934959375</v>
      </c>
      <c r="R220" s="26">
        <f>MYRANKS_H[[#This Row],[HR]]/10.4-VLOOKUP(MYRANKS_H[[#This Row],[POS]],ReplacementLevel_H[],COLUMN(ReplacementLevel_H[HR]),FALSE)</f>
        <v>-0.13846153846153864</v>
      </c>
      <c r="S220" s="26">
        <f>MYRANKS_H[[#This Row],[RBI]]/24.6-VLOOKUP(MYRANKS_H[[#This Row],[POS]],ReplacementLevel_H[],COLUMN(ReplacementLevel_H[RBI]),FALSE)</f>
        <v>-0.53593495934959368</v>
      </c>
      <c r="T220" s="26">
        <f>MYRANKS_H[[#This Row],[SB]]/9.4-VLOOKUP(MYRANKS_H[[#This Row],[POS]],ReplacementLevel_H[],COLUMN(ReplacementLevel_H[SB]),FALSE)</f>
        <v>-1.2336170212765958</v>
      </c>
      <c r="U220" s="26">
        <f>((MYRANKS_H[[#This Row],[H]]+1768)/(MYRANKS_H[[#This Row],[AB]]+6617)-0.267)/0.0024-VLOOKUP(MYRANKS_H[[#This Row],[POS]],ReplacementLevel_H[],COLUMN(ReplacementLevel_H[AVG]),FALSE)</f>
        <v>-0.15938736131210357</v>
      </c>
      <c r="V220" s="26">
        <f>MYRANKS_H[[#This Row],[RSGP]]+MYRANKS_H[[#This Row],[HRSGP]]+MYRANKS_H[[#This Row],[RBISGP]]+MYRANKS_H[[#This Row],[SBSGP]]+MYRANKS_H[[#This Row],[AVGSGP]]</f>
        <v>-2.9333358397494251</v>
      </c>
    </row>
    <row r="221" spans="1:22" x14ac:dyDescent="0.25">
      <c r="A221" s="8" t="s">
        <v>5154</v>
      </c>
      <c r="B221" s="15" t="str">
        <f>VLOOKUP(MYRANKS_H[[#This Row],[PLAYERID]],PLAYERIDMAP[],COLUMN(PLAYERIDMAP[LASTNAME]),FALSE)</f>
        <v>Suzuki</v>
      </c>
      <c r="C221" s="12" t="str">
        <f>VLOOKUP(MYRANKS_H[[#This Row],[PLAYERID]],PLAYERIDMAP[],COLUMN(PLAYERIDMAP[FIRSTNAME]),FALSE)</f>
        <v xml:space="preserve">Kurt </v>
      </c>
      <c r="D221" s="12" t="str">
        <f>VLOOKUP(MYRANKS_H[[#This Row],[PLAYERID]],PLAYERIDMAP[],COLUMN(PLAYERIDMAP[TEAM]),FALSE)</f>
        <v>WSH</v>
      </c>
      <c r="E221" s="12" t="str">
        <f>VLOOKUP(MYRANKS_H[[#This Row],[PLAYERID]],PLAYERIDMAP[],COLUMN(PLAYERIDMAP[POS]),FALSE)</f>
        <v>C</v>
      </c>
      <c r="F221" s="12">
        <f>VLOOKUP(MYRANKS_H[[#This Row],[PLAYERID]],PLAYERIDMAP[],COLUMN(PLAYERIDMAP[IDFANGRAPHS]),FALSE)</f>
        <v>8259</v>
      </c>
      <c r="G221" s="12">
        <f>IFERROR(VLOOKUP(MYRANKS_H[[#This Row],[IDFANGRAPHS]],STEAMER_H[],COLUMN(STEAMER_H[PA]),FALSE),0)</f>
        <v>308</v>
      </c>
      <c r="H221" s="12">
        <f>IFERROR(VLOOKUP(MYRANKS_H[[#This Row],[IDFANGRAPHS]],STEAMER_H[],COLUMN(STEAMER_H[AB]),FALSE),0)</f>
        <v>279</v>
      </c>
      <c r="I221" s="12">
        <f>IFERROR(VLOOKUP(MYRANKS_H[[#This Row],[IDFANGRAPHS]],STEAMER_H[],COLUMN(STEAMER_H[H]),FALSE),0)</f>
        <v>68</v>
      </c>
      <c r="J221" s="12">
        <f>IFERROR(VLOOKUP(MYRANKS_H[[#This Row],[IDFANGRAPHS]],STEAMER_H[],COLUMN(STEAMER_H[HR]),FALSE),0)</f>
        <v>6</v>
      </c>
      <c r="K221" s="12">
        <f>IFERROR(VLOOKUP(MYRANKS_H[[#This Row],[IDFANGRAPHS]],STEAMER_H[],COLUMN(STEAMER_H[R]),FALSE),0)</f>
        <v>31</v>
      </c>
      <c r="L221" s="12">
        <f>IFERROR(VLOOKUP(MYRANKS_H[[#This Row],[IDFANGRAPHS]],STEAMER_H[],COLUMN(STEAMER_H[RBI]),FALSE),0)</f>
        <v>31</v>
      </c>
      <c r="M221" s="12">
        <f>IFERROR(VLOOKUP(MYRANKS_H[[#This Row],[IDFANGRAPHS]],STEAMER_H[],COLUMN(STEAMER_H[BB]),FALSE),0)</f>
        <v>22</v>
      </c>
      <c r="N221" s="12">
        <f>IFERROR(VLOOKUP(MYRANKS_H[[#This Row],[IDFANGRAPHS]],STEAMER_H[],COLUMN(STEAMER_H[SO]),FALSE),0)</f>
        <v>41</v>
      </c>
      <c r="O221" s="12">
        <f>IFERROR(VLOOKUP(MYRANKS_H[[#This Row],[IDFANGRAPHS]],STEAMER_H[],COLUMN(STEAMER_H[SB]),FALSE),0)</f>
        <v>1</v>
      </c>
      <c r="P221" s="14">
        <f>IFERROR(MYRANKS_H[[#This Row],[H]]/MYRANKS_H[[#This Row],[AB]],0)</f>
        <v>0.24372759856630824</v>
      </c>
      <c r="Q221" s="26">
        <f>MYRANKS_H[[#This Row],[R]]/24.6-VLOOKUP(MYRANKS_H[[#This Row],[POS]],ReplacementLevel_H[],COLUMN(ReplacementLevel_H[R]),FALSE)</f>
        <v>-0.12983739837398378</v>
      </c>
      <c r="R221" s="26">
        <f>MYRANKS_H[[#This Row],[HR]]/10.4-VLOOKUP(MYRANKS_H[[#This Row],[POS]],ReplacementLevel_H[],COLUMN(ReplacementLevel_H[HR]),FALSE)</f>
        <v>-0.29307692307692312</v>
      </c>
      <c r="S221" s="26">
        <f>MYRANKS_H[[#This Row],[RBI]]/24.6-VLOOKUP(MYRANKS_H[[#This Row],[POS]],ReplacementLevel_H[],COLUMN(ReplacementLevel_H[RBI]),FALSE)</f>
        <v>-0.1498373983739838</v>
      </c>
      <c r="T221" s="26">
        <f>MYRANKS_H[[#This Row],[SB]]/9.4-VLOOKUP(MYRANKS_H[[#This Row],[POS]],ReplacementLevel_H[],COLUMN(ReplacementLevel_H[SB]),FALSE)</f>
        <v>-2.3617021276595748E-2</v>
      </c>
      <c r="U221" s="26">
        <f>((MYRANKS_H[[#This Row],[H]]+1768)/(MYRANKS_H[[#This Row],[AB]]+6617)-0.267)/0.0024-VLOOKUP(MYRANKS_H[[#This Row],[POS]],ReplacementLevel_H[],COLUMN(ReplacementLevel_H[AVG]),FALSE)</f>
        <v>3.3874709976785766E-2</v>
      </c>
      <c r="V221" s="26">
        <f>MYRANKS_H[[#This Row],[RSGP]]+MYRANKS_H[[#This Row],[HRSGP]]+MYRANKS_H[[#This Row],[RBISGP]]+MYRANKS_H[[#This Row],[SBSGP]]+MYRANKS_H[[#This Row],[AVGSGP]]</f>
        <v>-0.56249403112470064</v>
      </c>
    </row>
    <row r="222" spans="1:22" ht="15" customHeight="1" x14ac:dyDescent="0.25">
      <c r="A222" s="7" t="s">
        <v>2107</v>
      </c>
      <c r="B222" s="8" t="str">
        <f>VLOOKUP(MYRANKS_H[[#This Row],[PLAYERID]],PLAYERIDMAP[],COLUMN(PLAYERIDMAP[LASTNAME]),FALSE)</f>
        <v>Buck</v>
      </c>
      <c r="C222" s="11" t="str">
        <f>VLOOKUP(MYRANKS_H[[#This Row],[PLAYERID]],PLAYERIDMAP[],COLUMN(PLAYERIDMAP[FIRSTNAME]),FALSE)</f>
        <v xml:space="preserve">John </v>
      </c>
      <c r="D222" s="11" t="str">
        <f>VLOOKUP(MYRANKS_H[[#This Row],[PLAYERID]],PLAYERIDMAP[],COLUMN(PLAYERIDMAP[TEAM]),FALSE)</f>
        <v>NYM</v>
      </c>
      <c r="E222" s="11" t="str">
        <f>VLOOKUP(MYRANKS_H[[#This Row],[PLAYERID]],PLAYERIDMAP[],COLUMN(PLAYERIDMAP[POS]),FALSE)</f>
        <v>C</v>
      </c>
      <c r="F222" s="11">
        <f>VLOOKUP(MYRANKS_H[[#This Row],[PLAYERID]],PLAYERIDMAP[],COLUMN(PLAYERIDMAP[IDFANGRAPHS]),FALSE)</f>
        <v>2041</v>
      </c>
      <c r="G222" s="12">
        <f>IFERROR(VLOOKUP(MYRANKS_H[[#This Row],[IDFANGRAPHS]],STEAMER_H[],COLUMN(STEAMER_H[PA]),FALSE),0)</f>
        <v>116</v>
      </c>
      <c r="H222" s="12">
        <f>IFERROR(VLOOKUP(MYRANKS_H[[#This Row],[IDFANGRAPHS]],STEAMER_H[],COLUMN(STEAMER_H[AB]),FALSE),0)</f>
        <v>103</v>
      </c>
      <c r="I222" s="12">
        <f>IFERROR(VLOOKUP(MYRANKS_H[[#This Row],[IDFANGRAPHS]],STEAMER_H[],COLUMN(STEAMER_H[H]),FALSE),0)</f>
        <v>23</v>
      </c>
      <c r="J222" s="12">
        <f>IFERROR(VLOOKUP(MYRANKS_H[[#This Row],[IDFANGRAPHS]],STEAMER_H[],COLUMN(STEAMER_H[HR]),FALSE),0)</f>
        <v>3</v>
      </c>
      <c r="K222" s="12">
        <f>IFERROR(VLOOKUP(MYRANKS_H[[#This Row],[IDFANGRAPHS]],STEAMER_H[],COLUMN(STEAMER_H[R]),FALSE),0)</f>
        <v>12</v>
      </c>
      <c r="L222" s="12">
        <f>IFERROR(VLOOKUP(MYRANKS_H[[#This Row],[IDFANGRAPHS]],STEAMER_H[],COLUMN(STEAMER_H[RBI]),FALSE),0)</f>
        <v>12</v>
      </c>
      <c r="M222" s="12">
        <f>IFERROR(VLOOKUP(MYRANKS_H[[#This Row],[IDFANGRAPHS]],STEAMER_H[],COLUMN(STEAMER_H[BB]),FALSE),0)</f>
        <v>10</v>
      </c>
      <c r="N222" s="12">
        <f>IFERROR(VLOOKUP(MYRANKS_H[[#This Row],[IDFANGRAPHS]],STEAMER_H[],COLUMN(STEAMER_H[SO]),FALSE),0)</f>
        <v>28</v>
      </c>
      <c r="O222" s="12">
        <f>IFERROR(VLOOKUP(MYRANKS_H[[#This Row],[IDFANGRAPHS]],STEAMER_H[],COLUMN(STEAMER_H[SB]),FALSE),0)</f>
        <v>0</v>
      </c>
      <c r="P222" s="14">
        <f>IFERROR(MYRANKS_H[[#This Row],[H]]/MYRANKS_H[[#This Row],[AB]],0)</f>
        <v>0.22330097087378642</v>
      </c>
      <c r="Q222" s="26">
        <f>MYRANKS_H[[#This Row],[R]]/24.6-VLOOKUP(MYRANKS_H[[#This Row],[POS]],ReplacementLevel_H[],COLUMN(ReplacementLevel_H[R]),FALSE)</f>
        <v>-0.90219512195121943</v>
      </c>
      <c r="R222" s="26">
        <f>MYRANKS_H[[#This Row],[HR]]/10.4-VLOOKUP(MYRANKS_H[[#This Row],[POS]],ReplacementLevel_H[],COLUMN(ReplacementLevel_H[HR]),FALSE)</f>
        <v>-0.58153846153846156</v>
      </c>
      <c r="S222" s="26">
        <f>MYRANKS_H[[#This Row],[RBI]]/24.6-VLOOKUP(MYRANKS_H[[#This Row],[POS]],ReplacementLevel_H[],COLUMN(ReplacementLevel_H[RBI]),FALSE)</f>
        <v>-0.92219512195121944</v>
      </c>
      <c r="T222" s="26">
        <f>MYRANKS_H[[#This Row],[SB]]/9.4-VLOOKUP(MYRANKS_H[[#This Row],[POS]],ReplacementLevel_H[],COLUMN(ReplacementLevel_H[SB]),FALSE)</f>
        <v>-0.13</v>
      </c>
      <c r="U222" s="26">
        <f>((MYRANKS_H[[#This Row],[H]]+1768)/(MYRANKS_H[[#This Row],[AB]]+6617)-0.267)/0.0024-VLOOKUP(MYRANKS_H[[#This Row],[POS]],ReplacementLevel_H[],COLUMN(ReplacementLevel_H[AVG]),FALSE)</f>
        <v>0.14910714285713519</v>
      </c>
      <c r="V222" s="26">
        <f>MYRANKS_H[[#This Row],[RSGP]]+MYRANKS_H[[#This Row],[HRSGP]]+MYRANKS_H[[#This Row],[RBISGP]]+MYRANKS_H[[#This Row],[SBSGP]]+MYRANKS_H[[#This Row],[AVGSGP]]</f>
        <v>-2.3868215625837652</v>
      </c>
    </row>
    <row r="223" spans="1:22" x14ac:dyDescent="0.25">
      <c r="A223" s="8" t="s">
        <v>5450</v>
      </c>
      <c r="B223" s="15" t="str">
        <f>VLOOKUP(MYRANKS_H[[#This Row],[PLAYERID]],PLAYERIDMAP[],COLUMN(PLAYERIDMAP[LASTNAME]),FALSE)</f>
        <v>Weeks</v>
      </c>
      <c r="C223" s="12" t="str">
        <f>VLOOKUP(MYRANKS_H[[#This Row],[PLAYERID]],PLAYERIDMAP[],COLUMN(PLAYERIDMAP[FIRSTNAME]),FALSE)</f>
        <v xml:space="preserve">Jemile </v>
      </c>
      <c r="D223" s="12" t="str">
        <f>VLOOKUP(MYRANKS_H[[#This Row],[PLAYERID]],PLAYERIDMAP[],COLUMN(PLAYERIDMAP[TEAM]),FALSE)</f>
        <v>OAK</v>
      </c>
      <c r="E223" s="12" t="str">
        <f>VLOOKUP(MYRANKS_H[[#This Row],[PLAYERID]],PLAYERIDMAP[],COLUMN(PLAYERIDMAP[POS]),FALSE)</f>
        <v>2B</v>
      </c>
      <c r="F223" s="12">
        <f>VLOOKUP(MYRANKS_H[[#This Row],[PLAYERID]],PLAYERIDMAP[],COLUMN(PLAYERIDMAP[IDFANGRAPHS]),FALSE)</f>
        <v>2498</v>
      </c>
      <c r="G223" s="12">
        <f>IFERROR(VLOOKUP(MYRANKS_H[[#This Row],[IDFANGRAPHS]],STEAMER_H[],COLUMN(STEAMER_H[PA]),FALSE),0)</f>
        <v>62</v>
      </c>
      <c r="H223" s="12">
        <f>IFERROR(VLOOKUP(MYRANKS_H[[#This Row],[IDFANGRAPHS]],STEAMER_H[],COLUMN(STEAMER_H[AB]),FALSE),0)</f>
        <v>55</v>
      </c>
      <c r="I223" s="12">
        <f>IFERROR(VLOOKUP(MYRANKS_H[[#This Row],[IDFANGRAPHS]],STEAMER_H[],COLUMN(STEAMER_H[H]),FALSE),0)</f>
        <v>14</v>
      </c>
      <c r="J223" s="12">
        <f>IFERROR(VLOOKUP(MYRANKS_H[[#This Row],[IDFANGRAPHS]],STEAMER_H[],COLUMN(STEAMER_H[HR]),FALSE),0)</f>
        <v>0</v>
      </c>
      <c r="K223" s="12">
        <f>IFERROR(VLOOKUP(MYRANKS_H[[#This Row],[IDFANGRAPHS]],STEAMER_H[],COLUMN(STEAMER_H[R]),FALSE),0)</f>
        <v>7</v>
      </c>
      <c r="L223" s="12">
        <f>IFERROR(VLOOKUP(MYRANKS_H[[#This Row],[IDFANGRAPHS]],STEAMER_H[],COLUMN(STEAMER_H[RBI]),FALSE),0)</f>
        <v>5</v>
      </c>
      <c r="M223" s="12">
        <f>IFERROR(VLOOKUP(MYRANKS_H[[#This Row],[IDFANGRAPHS]],STEAMER_H[],COLUMN(STEAMER_H[BB]),FALSE),0)</f>
        <v>6</v>
      </c>
      <c r="N223" s="12">
        <f>IFERROR(VLOOKUP(MYRANKS_H[[#This Row],[IDFANGRAPHS]],STEAMER_H[],COLUMN(STEAMER_H[SO]),FALSE),0)</f>
        <v>10</v>
      </c>
      <c r="O223" s="12">
        <f>IFERROR(VLOOKUP(MYRANKS_H[[#This Row],[IDFANGRAPHS]],STEAMER_H[],COLUMN(STEAMER_H[SB]),FALSE),0)</f>
        <v>2</v>
      </c>
      <c r="P223" s="14">
        <f>IFERROR(MYRANKS_H[[#This Row],[H]]/MYRANKS_H[[#This Row],[AB]],0)</f>
        <v>0.25454545454545452</v>
      </c>
      <c r="Q223" s="26">
        <f>MYRANKS_H[[#This Row],[R]]/24.6-VLOOKUP(MYRANKS_H[[#This Row],[POS]],ReplacementLevel_H[],COLUMN(ReplacementLevel_H[R]),FALSE)</f>
        <v>-1.9854471544715446</v>
      </c>
      <c r="R223" s="26">
        <f>MYRANKS_H[[#This Row],[HR]]/10.4-VLOOKUP(MYRANKS_H[[#This Row],[POS]],ReplacementLevel_H[],COLUMN(ReplacementLevel_H[HR]),FALSE)</f>
        <v>-0.94</v>
      </c>
      <c r="S223" s="26">
        <f>MYRANKS_H[[#This Row],[RBI]]/24.6-VLOOKUP(MYRANKS_H[[#This Row],[POS]],ReplacementLevel_H[],COLUMN(ReplacementLevel_H[RBI]),FALSE)</f>
        <v>-1.896747967479675</v>
      </c>
      <c r="T223" s="26">
        <f>MYRANKS_H[[#This Row],[SB]]/9.4-VLOOKUP(MYRANKS_H[[#This Row],[POS]],ReplacementLevel_H[],COLUMN(ReplacementLevel_H[SB]),FALSE)</f>
        <v>-0.40723404255319151</v>
      </c>
      <c r="U223" s="26">
        <f>((MYRANKS_H[[#This Row],[H]]+1768)/(MYRANKS_H[[#This Row],[AB]]+6617)-0.267)/0.0024-VLOOKUP(MYRANKS_H[[#This Row],[POS]],ReplacementLevel_H[],COLUMN(ReplacementLevel_H[AVG]),FALSE)</f>
        <v>-0.12402877697842156</v>
      </c>
      <c r="V223" s="26">
        <f>MYRANKS_H[[#This Row],[RSGP]]+MYRANKS_H[[#This Row],[HRSGP]]+MYRANKS_H[[#This Row],[RBISGP]]+MYRANKS_H[[#This Row],[SBSGP]]+MYRANKS_H[[#This Row],[AVGSGP]]</f>
        <v>-5.3534579414828327</v>
      </c>
    </row>
    <row r="224" spans="1:22" ht="15" customHeight="1" x14ac:dyDescent="0.25">
      <c r="A224" s="8" t="s">
        <v>5205</v>
      </c>
      <c r="B224" s="15" t="str">
        <f>VLOOKUP(MYRANKS_H[[#This Row],[PLAYERID]],PLAYERIDMAP[],COLUMN(PLAYERIDMAP[LASTNAME]),FALSE)</f>
        <v>Tejada</v>
      </c>
      <c r="C224" s="12" t="str">
        <f>VLOOKUP(MYRANKS_H[[#This Row],[PLAYERID]],PLAYERIDMAP[],COLUMN(PLAYERIDMAP[FIRSTNAME]),FALSE)</f>
        <v xml:space="preserve">Ruben </v>
      </c>
      <c r="D224" s="12" t="str">
        <f>VLOOKUP(MYRANKS_H[[#This Row],[PLAYERID]],PLAYERIDMAP[],COLUMN(PLAYERIDMAP[TEAM]),FALSE)</f>
        <v>NYM</v>
      </c>
      <c r="E224" s="12" t="str">
        <f>VLOOKUP(MYRANKS_H[[#This Row],[PLAYERID]],PLAYERIDMAP[],COLUMN(PLAYERIDMAP[POS]),FALSE)</f>
        <v>SS</v>
      </c>
      <c r="F224" s="12">
        <f>VLOOKUP(MYRANKS_H[[#This Row],[PLAYERID]],PLAYERIDMAP[],COLUMN(PLAYERIDMAP[IDFANGRAPHS]),FALSE)</f>
        <v>5519</v>
      </c>
      <c r="G224" s="12">
        <f>IFERROR(VLOOKUP(MYRANKS_H[[#This Row],[IDFANGRAPHS]],STEAMER_H[],COLUMN(STEAMER_H[PA]),FALSE),0)</f>
        <v>446</v>
      </c>
      <c r="H224" s="12">
        <f>IFERROR(VLOOKUP(MYRANKS_H[[#This Row],[IDFANGRAPHS]],STEAMER_H[],COLUMN(STEAMER_H[AB]),FALSE),0)</f>
        <v>402</v>
      </c>
      <c r="I224" s="12">
        <f>IFERROR(VLOOKUP(MYRANKS_H[[#This Row],[IDFANGRAPHS]],STEAMER_H[],COLUMN(STEAMER_H[H]),FALSE),0)</f>
        <v>99</v>
      </c>
      <c r="J224" s="12">
        <f>IFERROR(VLOOKUP(MYRANKS_H[[#This Row],[IDFANGRAPHS]],STEAMER_H[],COLUMN(STEAMER_H[HR]),FALSE),0)</f>
        <v>2</v>
      </c>
      <c r="K224" s="12">
        <f>IFERROR(VLOOKUP(MYRANKS_H[[#This Row],[IDFANGRAPHS]],STEAMER_H[],COLUMN(STEAMER_H[R]),FALSE),0)</f>
        <v>40</v>
      </c>
      <c r="L224" s="12">
        <f>IFERROR(VLOOKUP(MYRANKS_H[[#This Row],[IDFANGRAPHS]],STEAMER_H[],COLUMN(STEAMER_H[RBI]),FALSE),0)</f>
        <v>30</v>
      </c>
      <c r="M224" s="12">
        <f>IFERROR(VLOOKUP(MYRANKS_H[[#This Row],[IDFANGRAPHS]],STEAMER_H[],COLUMN(STEAMER_H[BB]),FALSE),0)</f>
        <v>33</v>
      </c>
      <c r="N224" s="12">
        <f>IFERROR(VLOOKUP(MYRANKS_H[[#This Row],[IDFANGRAPHS]],STEAMER_H[],COLUMN(STEAMER_H[SO]),FALSE),0)</f>
        <v>61</v>
      </c>
      <c r="O224" s="12">
        <f>IFERROR(VLOOKUP(MYRANKS_H[[#This Row],[IDFANGRAPHS]],STEAMER_H[],COLUMN(STEAMER_H[SB]),FALSE),0)</f>
        <v>4</v>
      </c>
      <c r="P224" s="14">
        <f>IFERROR(MYRANKS_H[[#This Row],[H]]/MYRANKS_H[[#This Row],[AB]],0)</f>
        <v>0.2462686567164179</v>
      </c>
      <c r="Q224" s="26">
        <f>MYRANKS_H[[#This Row],[R]]/24.6-VLOOKUP(MYRANKS_H[[#This Row],[POS]],ReplacementLevel_H[],COLUMN(ReplacementLevel_H[R]),FALSE)</f>
        <v>-0.45398373983739848</v>
      </c>
      <c r="R224" s="26">
        <f>MYRANKS_H[[#This Row],[HR]]/10.4-VLOOKUP(MYRANKS_H[[#This Row],[POS]],ReplacementLevel_H[],COLUMN(ReplacementLevel_H[HR]),FALSE)</f>
        <v>-0.70769230769230773</v>
      </c>
      <c r="S224" s="26">
        <f>MYRANKS_H[[#This Row],[RBI]]/24.6-VLOOKUP(MYRANKS_H[[#This Row],[POS]],ReplacementLevel_H[],COLUMN(ReplacementLevel_H[RBI]),FALSE)</f>
        <v>-0.72048780487804875</v>
      </c>
      <c r="T224" s="26">
        <f>MYRANKS_H[[#This Row],[SB]]/9.4-VLOOKUP(MYRANKS_H[[#This Row],[POS]],ReplacementLevel_H[],COLUMN(ReplacementLevel_H[SB]),FALSE)</f>
        <v>-1.044468085106383</v>
      </c>
      <c r="U224" s="26">
        <f>((MYRANKS_H[[#This Row],[H]]+1768)/(MYRANKS_H[[#This Row],[AB]]+6617)-0.267)/0.0024-VLOOKUP(MYRANKS_H[[#This Row],[POS]],ReplacementLevel_H[],COLUMN(ReplacementLevel_H[AVG]),FALSE)</f>
        <v>-0.28987225150782553</v>
      </c>
      <c r="V224" s="26">
        <f>MYRANKS_H[[#This Row],[RSGP]]+MYRANKS_H[[#This Row],[HRSGP]]+MYRANKS_H[[#This Row],[RBISGP]]+MYRANKS_H[[#This Row],[SBSGP]]+MYRANKS_H[[#This Row],[AVGSGP]]</f>
        <v>-3.2165041890219634</v>
      </c>
    </row>
    <row r="225" spans="1:22" x14ac:dyDescent="0.25">
      <c r="A225" s="8" t="s">
        <v>4565</v>
      </c>
      <c r="B225" s="15" t="str">
        <f>VLOOKUP(MYRANKS_H[[#This Row],[PLAYERID]],PLAYERIDMAP[],COLUMN(PLAYERIDMAP[LASTNAME]),FALSE)</f>
        <v>Plouffe</v>
      </c>
      <c r="C225" s="12" t="str">
        <f>VLOOKUP(MYRANKS_H[[#This Row],[PLAYERID]],PLAYERIDMAP[],COLUMN(PLAYERIDMAP[FIRSTNAME]),FALSE)</f>
        <v xml:space="preserve">Trevor </v>
      </c>
      <c r="D225" s="12" t="str">
        <f>VLOOKUP(MYRANKS_H[[#This Row],[PLAYERID]],PLAYERIDMAP[],COLUMN(PLAYERIDMAP[TEAM]),FALSE)</f>
        <v>MIN</v>
      </c>
      <c r="E225" s="12" t="str">
        <f>VLOOKUP(MYRANKS_H[[#This Row],[PLAYERID]],PLAYERIDMAP[],COLUMN(PLAYERIDMAP[POS]),FALSE)</f>
        <v>OF</v>
      </c>
      <c r="F225" s="12">
        <f>VLOOKUP(MYRANKS_H[[#This Row],[PLAYERID]],PLAYERIDMAP[],COLUMN(PLAYERIDMAP[IDFANGRAPHS]),FALSE)</f>
        <v>7462</v>
      </c>
      <c r="G225" s="12">
        <f>IFERROR(VLOOKUP(MYRANKS_H[[#This Row],[IDFANGRAPHS]],STEAMER_H[],COLUMN(STEAMER_H[PA]),FALSE),0)</f>
        <v>436</v>
      </c>
      <c r="H225" s="12">
        <f>IFERROR(VLOOKUP(MYRANKS_H[[#This Row],[IDFANGRAPHS]],STEAMER_H[],COLUMN(STEAMER_H[AB]),FALSE),0)</f>
        <v>392</v>
      </c>
      <c r="I225" s="12">
        <f>IFERROR(VLOOKUP(MYRANKS_H[[#This Row],[IDFANGRAPHS]],STEAMER_H[],COLUMN(STEAMER_H[H]),FALSE),0)</f>
        <v>96</v>
      </c>
      <c r="J225" s="12">
        <f>IFERROR(VLOOKUP(MYRANKS_H[[#This Row],[IDFANGRAPHS]],STEAMER_H[],COLUMN(STEAMER_H[HR]),FALSE),0)</f>
        <v>14</v>
      </c>
      <c r="K225" s="12">
        <f>IFERROR(VLOOKUP(MYRANKS_H[[#This Row],[IDFANGRAPHS]],STEAMER_H[],COLUMN(STEAMER_H[R]),FALSE),0)</f>
        <v>47</v>
      </c>
      <c r="L225" s="12">
        <f>IFERROR(VLOOKUP(MYRANKS_H[[#This Row],[IDFANGRAPHS]],STEAMER_H[],COLUMN(STEAMER_H[RBI]),FALSE),0)</f>
        <v>50</v>
      </c>
      <c r="M225" s="12">
        <f>IFERROR(VLOOKUP(MYRANKS_H[[#This Row],[IDFANGRAPHS]],STEAMER_H[],COLUMN(STEAMER_H[BB]),FALSE),0)</f>
        <v>35</v>
      </c>
      <c r="N225" s="12">
        <f>IFERROR(VLOOKUP(MYRANKS_H[[#This Row],[IDFANGRAPHS]],STEAMER_H[],COLUMN(STEAMER_H[SO]),FALSE),0)</f>
        <v>89</v>
      </c>
      <c r="O225" s="12">
        <f>IFERROR(VLOOKUP(MYRANKS_H[[#This Row],[IDFANGRAPHS]],STEAMER_H[],COLUMN(STEAMER_H[SB]),FALSE),0)</f>
        <v>2</v>
      </c>
      <c r="P225" s="14">
        <f>IFERROR(MYRANKS_H[[#This Row],[H]]/MYRANKS_H[[#This Row],[AB]],0)</f>
        <v>0.24489795918367346</v>
      </c>
      <c r="Q225" s="26">
        <f>MYRANKS_H[[#This Row],[R]]/24.6-VLOOKUP(MYRANKS_H[[#This Row],[POS]],ReplacementLevel_H[],COLUMN(ReplacementLevel_H[R]),FALSE)</f>
        <v>-0.45943089430894335</v>
      </c>
      <c r="R225" s="26">
        <f>MYRANKS_H[[#This Row],[HR]]/10.4-VLOOKUP(MYRANKS_H[[#This Row],[POS]],ReplacementLevel_H[],COLUMN(ReplacementLevel_H[HR]),FALSE)</f>
        <v>0.24615384615384595</v>
      </c>
      <c r="S225" s="26">
        <f>MYRANKS_H[[#This Row],[RBI]]/24.6-VLOOKUP(MYRANKS_H[[#This Row],[POS]],ReplacementLevel_H[],COLUMN(ReplacementLevel_H[RBI]),FALSE)</f>
        <v>-7.4796747967482702E-3</v>
      </c>
      <c r="T225" s="26">
        <f>MYRANKS_H[[#This Row],[SB]]/9.4-VLOOKUP(MYRANKS_H[[#This Row],[POS]],ReplacementLevel_H[],COLUMN(ReplacementLevel_H[SB]),FALSE)</f>
        <v>-1.1272340425531915</v>
      </c>
      <c r="U225" s="26">
        <f>((MYRANKS_H[[#This Row],[H]]+1768)/(MYRANKS_H[[#This Row],[AB]]+6617)-0.267)/0.0024-VLOOKUP(MYRANKS_H[[#This Row],[POS]],ReplacementLevel_H[],COLUMN(ReplacementLevel_H[AVG]),FALSE)</f>
        <v>-0.36008893327627622</v>
      </c>
      <c r="V225" s="26">
        <f>MYRANKS_H[[#This Row],[RSGP]]+MYRANKS_H[[#This Row],[HRSGP]]+MYRANKS_H[[#This Row],[RBISGP]]+MYRANKS_H[[#This Row],[SBSGP]]+MYRANKS_H[[#This Row],[AVGSGP]]</f>
        <v>-1.7080796987813134</v>
      </c>
    </row>
    <row r="226" spans="1:22" ht="15" customHeight="1" x14ac:dyDescent="0.25">
      <c r="A226" s="7" t="s">
        <v>2680</v>
      </c>
      <c r="B226" s="8" t="str">
        <f>VLOOKUP(MYRANKS_H[[#This Row],[PLAYERID]],PLAYERIDMAP[],COLUMN(PLAYERIDMAP[LASTNAME]),FALSE)</f>
        <v>Duda</v>
      </c>
      <c r="C226" s="11" t="str">
        <f>VLOOKUP(MYRANKS_H[[#This Row],[PLAYERID]],PLAYERIDMAP[],COLUMN(PLAYERIDMAP[FIRSTNAME]),FALSE)</f>
        <v xml:space="preserve">Lucas </v>
      </c>
      <c r="D226" s="11" t="str">
        <f>VLOOKUP(MYRANKS_H[[#This Row],[PLAYERID]],PLAYERIDMAP[],COLUMN(PLAYERIDMAP[TEAM]),FALSE)</f>
        <v>NYM</v>
      </c>
      <c r="E226" s="11" t="str">
        <f>VLOOKUP(MYRANKS_H[[#This Row],[PLAYERID]],PLAYERIDMAP[],COLUMN(PLAYERIDMAP[POS]),FALSE)</f>
        <v>OF</v>
      </c>
      <c r="F226" s="11">
        <f>VLOOKUP(MYRANKS_H[[#This Row],[PLAYERID]],PLAYERIDMAP[],COLUMN(PLAYERIDMAP[IDFANGRAPHS]),FALSE)</f>
        <v>2502</v>
      </c>
      <c r="G226" s="12">
        <f>IFERROR(VLOOKUP(MYRANKS_H[[#This Row],[IDFANGRAPHS]],STEAMER_H[],COLUMN(STEAMER_H[PA]),FALSE),0)</f>
        <v>463</v>
      </c>
      <c r="H226" s="12">
        <f>IFERROR(VLOOKUP(MYRANKS_H[[#This Row],[IDFANGRAPHS]],STEAMER_H[],COLUMN(STEAMER_H[AB]),FALSE),0)</f>
        <v>400</v>
      </c>
      <c r="I226" s="12">
        <f>IFERROR(VLOOKUP(MYRANKS_H[[#This Row],[IDFANGRAPHS]],STEAMER_H[],COLUMN(STEAMER_H[H]),FALSE),0)</f>
        <v>92</v>
      </c>
      <c r="J226" s="12">
        <f>IFERROR(VLOOKUP(MYRANKS_H[[#This Row],[IDFANGRAPHS]],STEAMER_H[],COLUMN(STEAMER_H[HR]),FALSE),0)</f>
        <v>15</v>
      </c>
      <c r="K226" s="12">
        <f>IFERROR(VLOOKUP(MYRANKS_H[[#This Row],[IDFANGRAPHS]],STEAMER_H[],COLUMN(STEAMER_H[R]),FALSE),0)</f>
        <v>48</v>
      </c>
      <c r="L226" s="12">
        <f>IFERROR(VLOOKUP(MYRANKS_H[[#This Row],[IDFANGRAPHS]],STEAMER_H[],COLUMN(STEAMER_H[RBI]),FALSE),0)</f>
        <v>52</v>
      </c>
      <c r="M226" s="12">
        <f>IFERROR(VLOOKUP(MYRANKS_H[[#This Row],[IDFANGRAPHS]],STEAMER_H[],COLUMN(STEAMER_H[BB]),FALSE),0)</f>
        <v>52</v>
      </c>
      <c r="N226" s="12">
        <f>IFERROR(VLOOKUP(MYRANKS_H[[#This Row],[IDFANGRAPHS]],STEAMER_H[],COLUMN(STEAMER_H[SO]),FALSE),0)</f>
        <v>114</v>
      </c>
      <c r="O226" s="12">
        <f>IFERROR(VLOOKUP(MYRANKS_H[[#This Row],[IDFANGRAPHS]],STEAMER_H[],COLUMN(STEAMER_H[SB]),FALSE),0)</f>
        <v>2</v>
      </c>
      <c r="P226" s="14">
        <f>IFERROR(MYRANKS_H[[#This Row],[H]]/MYRANKS_H[[#This Row],[AB]],0)</f>
        <v>0.23</v>
      </c>
      <c r="Q226" s="26">
        <f>MYRANKS_H[[#This Row],[R]]/24.6-VLOOKUP(MYRANKS_H[[#This Row],[POS]],ReplacementLevel_H[],COLUMN(ReplacementLevel_H[R]),FALSE)</f>
        <v>-0.4187804878048782</v>
      </c>
      <c r="R226" s="26">
        <f>MYRANKS_H[[#This Row],[HR]]/10.4-VLOOKUP(MYRANKS_H[[#This Row],[POS]],ReplacementLevel_H[],COLUMN(ReplacementLevel_H[HR]),FALSE)</f>
        <v>0.3423076923076922</v>
      </c>
      <c r="S226" s="26">
        <f>MYRANKS_H[[#This Row],[RBI]]/24.6-VLOOKUP(MYRANKS_H[[#This Row],[POS]],ReplacementLevel_H[],COLUMN(ReplacementLevel_H[RBI]),FALSE)</f>
        <v>7.3821138211382031E-2</v>
      </c>
      <c r="T226" s="26">
        <f>MYRANKS_H[[#This Row],[SB]]/9.4-VLOOKUP(MYRANKS_H[[#This Row],[POS]],ReplacementLevel_H[],COLUMN(ReplacementLevel_H[SB]),FALSE)</f>
        <v>-1.1272340425531915</v>
      </c>
      <c r="U226" s="26">
        <f>((MYRANKS_H[[#This Row],[H]]+1768)/(MYRANKS_H[[#This Row],[AB]]+6617)-0.267)/0.0024-VLOOKUP(MYRANKS_H[[#This Row],[POS]],ReplacementLevel_H[],COLUMN(ReplacementLevel_H[AVG]),FALSE)</f>
        <v>-0.72394043038336631</v>
      </c>
      <c r="V226" s="26">
        <f>MYRANKS_H[[#This Row],[RSGP]]+MYRANKS_H[[#This Row],[HRSGP]]+MYRANKS_H[[#This Row],[RBISGP]]+MYRANKS_H[[#This Row],[SBSGP]]+MYRANKS_H[[#This Row],[AVGSGP]]</f>
        <v>-1.8538261302223618</v>
      </c>
    </row>
    <row r="227" spans="1:22" x14ac:dyDescent="0.25">
      <c r="A227" s="8" t="s">
        <v>5084</v>
      </c>
      <c r="B227" s="15" t="str">
        <f>VLOOKUP(MYRANKS_H[[#This Row],[PLAYERID]],PLAYERIDMAP[],COLUMN(PLAYERIDMAP[LASTNAME]),FALSE)</f>
        <v>Soto</v>
      </c>
      <c r="C227" s="12" t="str">
        <f>VLOOKUP(MYRANKS_H[[#This Row],[PLAYERID]],PLAYERIDMAP[],COLUMN(PLAYERIDMAP[FIRSTNAME]),FALSE)</f>
        <v xml:space="preserve">Geovany </v>
      </c>
      <c r="D227" s="12" t="str">
        <f>VLOOKUP(MYRANKS_H[[#This Row],[PLAYERID]],PLAYERIDMAP[],COLUMN(PLAYERIDMAP[TEAM]),FALSE)</f>
        <v>TEX</v>
      </c>
      <c r="E227" s="12" t="str">
        <f>VLOOKUP(MYRANKS_H[[#This Row],[PLAYERID]],PLAYERIDMAP[],COLUMN(PLAYERIDMAP[POS]),FALSE)</f>
        <v>C</v>
      </c>
      <c r="F227" s="12">
        <f>VLOOKUP(MYRANKS_H[[#This Row],[PLAYERID]],PLAYERIDMAP[],COLUMN(PLAYERIDMAP[IDFANGRAPHS]),FALSE)</f>
        <v>3707</v>
      </c>
      <c r="G227" s="12">
        <f>IFERROR(VLOOKUP(MYRANKS_H[[#This Row],[IDFANGRAPHS]],STEAMER_H[],COLUMN(STEAMER_H[PA]),FALSE),0)</f>
        <v>183</v>
      </c>
      <c r="H227" s="12">
        <f>IFERROR(VLOOKUP(MYRANKS_H[[#This Row],[IDFANGRAPHS]],STEAMER_H[],COLUMN(STEAMER_H[AB]),FALSE),0)</f>
        <v>161</v>
      </c>
      <c r="I227" s="12">
        <f>IFERROR(VLOOKUP(MYRANKS_H[[#This Row],[IDFANGRAPHS]],STEAMER_H[],COLUMN(STEAMER_H[H]),FALSE),0)</f>
        <v>36</v>
      </c>
      <c r="J227" s="12">
        <f>IFERROR(VLOOKUP(MYRANKS_H[[#This Row],[IDFANGRAPHS]],STEAMER_H[],COLUMN(STEAMER_H[HR]),FALSE),0)</f>
        <v>6</v>
      </c>
      <c r="K227" s="12">
        <f>IFERROR(VLOOKUP(MYRANKS_H[[#This Row],[IDFANGRAPHS]],STEAMER_H[],COLUMN(STEAMER_H[R]),FALSE),0)</f>
        <v>20</v>
      </c>
      <c r="L227" s="12">
        <f>IFERROR(VLOOKUP(MYRANKS_H[[#This Row],[IDFANGRAPHS]],STEAMER_H[],COLUMN(STEAMER_H[RBI]),FALSE),0)</f>
        <v>21</v>
      </c>
      <c r="M227" s="12">
        <f>IFERROR(VLOOKUP(MYRANKS_H[[#This Row],[IDFANGRAPHS]],STEAMER_H[],COLUMN(STEAMER_H[BB]),FALSE),0)</f>
        <v>18</v>
      </c>
      <c r="N227" s="12">
        <f>IFERROR(VLOOKUP(MYRANKS_H[[#This Row],[IDFANGRAPHS]],STEAMER_H[],COLUMN(STEAMER_H[SO]),FALSE),0)</f>
        <v>46</v>
      </c>
      <c r="O227" s="12">
        <f>IFERROR(VLOOKUP(MYRANKS_H[[#This Row],[IDFANGRAPHS]],STEAMER_H[],COLUMN(STEAMER_H[SB]),FALSE),0)</f>
        <v>1</v>
      </c>
      <c r="P227" s="14">
        <f>IFERROR(MYRANKS_H[[#This Row],[H]]/MYRANKS_H[[#This Row],[AB]],0)</f>
        <v>0.2236024844720497</v>
      </c>
      <c r="Q227" s="26">
        <f>MYRANKS_H[[#This Row],[R]]/24.6-VLOOKUP(MYRANKS_H[[#This Row],[POS]],ReplacementLevel_H[],COLUMN(ReplacementLevel_H[R]),FALSE)</f>
        <v>-0.57699186991869911</v>
      </c>
      <c r="R227" s="26">
        <f>MYRANKS_H[[#This Row],[HR]]/10.4-VLOOKUP(MYRANKS_H[[#This Row],[POS]],ReplacementLevel_H[],COLUMN(ReplacementLevel_H[HR]),FALSE)</f>
        <v>-0.29307692307692312</v>
      </c>
      <c r="S227" s="26">
        <f>MYRANKS_H[[#This Row],[RBI]]/24.6-VLOOKUP(MYRANKS_H[[#This Row],[POS]],ReplacementLevel_H[],COLUMN(ReplacementLevel_H[RBI]),FALSE)</f>
        <v>-0.55634146341463409</v>
      </c>
      <c r="T227" s="26">
        <f>MYRANKS_H[[#This Row],[SB]]/9.4-VLOOKUP(MYRANKS_H[[#This Row],[POS]],ReplacementLevel_H[],COLUMN(ReplacementLevel_H[SB]),FALSE)</f>
        <v>-2.3617021276595748E-2</v>
      </c>
      <c r="U227" s="26">
        <f>((MYRANKS_H[[#This Row],[H]]+1768)/(MYRANKS_H[[#This Row],[AB]]+6617)-0.267)/0.0024-VLOOKUP(MYRANKS_H[[#This Row],[POS]],ReplacementLevel_H[],COLUMN(ReplacementLevel_H[AVG]),FALSE)</f>
        <v>-1.9966558473512586E-3</v>
      </c>
      <c r="V227" s="26">
        <f>MYRANKS_H[[#This Row],[RSGP]]+MYRANKS_H[[#This Row],[HRSGP]]+MYRANKS_H[[#This Row],[RBISGP]]+MYRANKS_H[[#This Row],[SBSGP]]+MYRANKS_H[[#This Row],[AVGSGP]]</f>
        <v>-1.4520239335342033</v>
      </c>
    </row>
    <row r="228" spans="1:22" x14ac:dyDescent="0.25">
      <c r="A228" s="7" t="s">
        <v>3934</v>
      </c>
      <c r="B228" s="8" t="str">
        <f>VLOOKUP(MYRANKS_H[[#This Row],[PLAYERID]],PLAYERIDMAP[],COLUMN(PLAYERIDMAP[LASTNAME]),FALSE)</f>
        <v>Martinez</v>
      </c>
      <c r="C228" s="11" t="str">
        <f>VLOOKUP(MYRANKS_H[[#This Row],[PLAYERID]],PLAYERIDMAP[],COLUMN(PLAYERIDMAP[FIRSTNAME]),FALSE)</f>
        <v xml:space="preserve">J.D. </v>
      </c>
      <c r="D228" s="11" t="str">
        <f>VLOOKUP(MYRANKS_H[[#This Row],[PLAYERID]],PLAYERIDMAP[],COLUMN(PLAYERIDMAP[TEAM]),FALSE)</f>
        <v>HOU</v>
      </c>
      <c r="E228" s="11" t="str">
        <f>VLOOKUP(MYRANKS_H[[#This Row],[PLAYERID]],PLAYERIDMAP[],COLUMN(PLAYERIDMAP[POS]),FALSE)</f>
        <v>OF</v>
      </c>
      <c r="F228" s="11">
        <f>VLOOKUP(MYRANKS_H[[#This Row],[PLAYERID]],PLAYERIDMAP[],COLUMN(PLAYERIDMAP[IDFANGRAPHS]),FALSE)</f>
        <v>6184</v>
      </c>
      <c r="G228" s="12">
        <f>IFERROR(VLOOKUP(MYRANKS_H[[#This Row],[IDFANGRAPHS]],STEAMER_H[],COLUMN(STEAMER_H[PA]),FALSE),0)</f>
        <v>0</v>
      </c>
      <c r="H228" s="12">
        <f>IFERROR(VLOOKUP(MYRANKS_H[[#This Row],[IDFANGRAPHS]],STEAMER_H[],COLUMN(STEAMER_H[AB]),FALSE),0)</f>
        <v>0</v>
      </c>
      <c r="I228" s="12">
        <f>IFERROR(VLOOKUP(MYRANKS_H[[#This Row],[IDFANGRAPHS]],STEAMER_H[],COLUMN(STEAMER_H[H]),FALSE),0)</f>
        <v>0</v>
      </c>
      <c r="J228" s="12">
        <f>IFERROR(VLOOKUP(MYRANKS_H[[#This Row],[IDFANGRAPHS]],STEAMER_H[],COLUMN(STEAMER_H[HR]),FALSE),0)</f>
        <v>0</v>
      </c>
      <c r="K228" s="12">
        <f>IFERROR(VLOOKUP(MYRANKS_H[[#This Row],[IDFANGRAPHS]],STEAMER_H[],COLUMN(STEAMER_H[R]),FALSE),0)</f>
        <v>0</v>
      </c>
      <c r="L228" s="12">
        <f>IFERROR(VLOOKUP(MYRANKS_H[[#This Row],[IDFANGRAPHS]],STEAMER_H[],COLUMN(STEAMER_H[RBI]),FALSE),0)</f>
        <v>0</v>
      </c>
      <c r="M228" s="12">
        <f>IFERROR(VLOOKUP(MYRANKS_H[[#This Row],[IDFANGRAPHS]],STEAMER_H[],COLUMN(STEAMER_H[BB]),FALSE),0)</f>
        <v>0</v>
      </c>
      <c r="N228" s="12">
        <f>IFERROR(VLOOKUP(MYRANKS_H[[#This Row],[IDFANGRAPHS]],STEAMER_H[],COLUMN(STEAMER_H[SO]),FALSE),0)</f>
        <v>0</v>
      </c>
      <c r="O228" s="12">
        <f>IFERROR(VLOOKUP(MYRANKS_H[[#This Row],[IDFANGRAPHS]],STEAMER_H[],COLUMN(STEAMER_H[SB]),FALSE),0)</f>
        <v>0</v>
      </c>
      <c r="P228" s="14">
        <f>IFERROR(MYRANKS_H[[#This Row],[H]]/MYRANKS_H[[#This Row],[AB]],0)</f>
        <v>0</v>
      </c>
      <c r="Q228" s="26">
        <f>MYRANKS_H[[#This Row],[R]]/24.6-VLOOKUP(MYRANKS_H[[#This Row],[POS]],ReplacementLevel_H[],COLUMN(ReplacementLevel_H[R]),FALSE)</f>
        <v>-2.37</v>
      </c>
      <c r="R228" s="26">
        <f>MYRANKS_H[[#This Row],[HR]]/10.4-VLOOKUP(MYRANKS_H[[#This Row],[POS]],ReplacementLevel_H[],COLUMN(ReplacementLevel_H[HR]),FALSE)</f>
        <v>-1.1000000000000001</v>
      </c>
      <c r="S228" s="26">
        <f>MYRANKS_H[[#This Row],[RBI]]/24.6-VLOOKUP(MYRANKS_H[[#This Row],[POS]],ReplacementLevel_H[],COLUMN(ReplacementLevel_H[RBI]),FALSE)</f>
        <v>-2.04</v>
      </c>
      <c r="T228" s="26">
        <f>MYRANKS_H[[#This Row],[SB]]/9.4-VLOOKUP(MYRANKS_H[[#This Row],[POS]],ReplacementLevel_H[],COLUMN(ReplacementLevel_H[SB]),FALSE)</f>
        <v>-1.34</v>
      </c>
      <c r="U228" s="26">
        <f>((MYRANKS_H[[#This Row],[H]]+1768)/(MYRANKS_H[[#This Row],[AB]]+6617)-0.267)/0.0024-VLOOKUP(MYRANKS_H[[#This Row],[POS]],ReplacementLevel_H[],COLUMN(ReplacementLevel_H[AVG]),FALSE)</f>
        <v>0.15940406024885273</v>
      </c>
      <c r="V228" s="26">
        <f>MYRANKS_H[[#This Row],[RSGP]]+MYRANKS_H[[#This Row],[HRSGP]]+MYRANKS_H[[#This Row],[RBISGP]]+MYRANKS_H[[#This Row],[SBSGP]]+MYRANKS_H[[#This Row],[AVGSGP]]</f>
        <v>-6.6905959397511472</v>
      </c>
    </row>
    <row r="229" spans="1:22" ht="15" customHeight="1" x14ac:dyDescent="0.25">
      <c r="A229" s="7" t="s">
        <v>2255</v>
      </c>
      <c r="B229" s="8" t="str">
        <f>VLOOKUP(MYRANKS_H[[#This Row],[PLAYERID]],PLAYERIDMAP[],COLUMN(PLAYERIDMAP[LASTNAME]),FALSE)</f>
        <v>Carroll</v>
      </c>
      <c r="C229" s="11" t="str">
        <f>VLOOKUP(MYRANKS_H[[#This Row],[PLAYERID]],PLAYERIDMAP[],COLUMN(PLAYERIDMAP[FIRSTNAME]),FALSE)</f>
        <v xml:space="preserve">Jamey </v>
      </c>
      <c r="D229" s="11" t="str">
        <f>VLOOKUP(MYRANKS_H[[#This Row],[PLAYERID]],PLAYERIDMAP[],COLUMN(PLAYERIDMAP[TEAM]),FALSE)</f>
        <v>MIN</v>
      </c>
      <c r="E229" s="11" t="str">
        <f>VLOOKUP(MYRANKS_H[[#This Row],[PLAYERID]],PLAYERIDMAP[],COLUMN(PLAYERIDMAP[POS]),FALSE)</f>
        <v>SS</v>
      </c>
      <c r="F229" s="11">
        <f>VLOOKUP(MYRANKS_H[[#This Row],[PLAYERID]],PLAYERIDMAP[],COLUMN(PLAYERIDMAP[IDFANGRAPHS]),FALSE)</f>
        <v>1591</v>
      </c>
      <c r="G229" s="12">
        <f>IFERROR(VLOOKUP(MYRANKS_H[[#This Row],[IDFANGRAPHS]],STEAMER_H[],COLUMN(STEAMER_H[PA]),FALSE),0)</f>
        <v>0</v>
      </c>
      <c r="H229" s="12">
        <f>IFERROR(VLOOKUP(MYRANKS_H[[#This Row],[IDFANGRAPHS]],STEAMER_H[],COLUMN(STEAMER_H[AB]),FALSE),0)</f>
        <v>0</v>
      </c>
      <c r="I229" s="12">
        <f>IFERROR(VLOOKUP(MYRANKS_H[[#This Row],[IDFANGRAPHS]],STEAMER_H[],COLUMN(STEAMER_H[H]),FALSE),0)</f>
        <v>0</v>
      </c>
      <c r="J229" s="12">
        <f>IFERROR(VLOOKUP(MYRANKS_H[[#This Row],[IDFANGRAPHS]],STEAMER_H[],COLUMN(STEAMER_H[HR]),FALSE),0)</f>
        <v>0</v>
      </c>
      <c r="K229" s="12">
        <f>IFERROR(VLOOKUP(MYRANKS_H[[#This Row],[IDFANGRAPHS]],STEAMER_H[],COLUMN(STEAMER_H[R]),FALSE),0)</f>
        <v>0</v>
      </c>
      <c r="L229" s="12">
        <f>IFERROR(VLOOKUP(MYRANKS_H[[#This Row],[IDFANGRAPHS]],STEAMER_H[],COLUMN(STEAMER_H[RBI]),FALSE),0)</f>
        <v>0</v>
      </c>
      <c r="M229" s="12">
        <f>IFERROR(VLOOKUP(MYRANKS_H[[#This Row],[IDFANGRAPHS]],STEAMER_H[],COLUMN(STEAMER_H[BB]),FALSE),0)</f>
        <v>0</v>
      </c>
      <c r="N229" s="12">
        <f>IFERROR(VLOOKUP(MYRANKS_H[[#This Row],[IDFANGRAPHS]],STEAMER_H[],COLUMN(STEAMER_H[SO]),FALSE),0)</f>
        <v>0</v>
      </c>
      <c r="O229" s="12">
        <f>IFERROR(VLOOKUP(MYRANKS_H[[#This Row],[IDFANGRAPHS]],STEAMER_H[],COLUMN(STEAMER_H[SB]),FALSE),0)</f>
        <v>0</v>
      </c>
      <c r="P229" s="14">
        <f>IFERROR(MYRANKS_H[[#This Row],[H]]/MYRANKS_H[[#This Row],[AB]],0)</f>
        <v>0</v>
      </c>
      <c r="Q229" s="26">
        <f>MYRANKS_H[[#This Row],[R]]/24.6-VLOOKUP(MYRANKS_H[[#This Row],[POS]],ReplacementLevel_H[],COLUMN(ReplacementLevel_H[R]),FALSE)</f>
        <v>-2.08</v>
      </c>
      <c r="R229" s="26">
        <f>MYRANKS_H[[#This Row],[HR]]/10.4-VLOOKUP(MYRANKS_H[[#This Row],[POS]],ReplacementLevel_H[],COLUMN(ReplacementLevel_H[HR]),FALSE)</f>
        <v>-0.9</v>
      </c>
      <c r="S229" s="26">
        <f>MYRANKS_H[[#This Row],[RBI]]/24.6-VLOOKUP(MYRANKS_H[[#This Row],[POS]],ReplacementLevel_H[],COLUMN(ReplacementLevel_H[RBI]),FALSE)</f>
        <v>-1.94</v>
      </c>
      <c r="T229" s="26">
        <f>MYRANKS_H[[#This Row],[SB]]/9.4-VLOOKUP(MYRANKS_H[[#This Row],[POS]],ReplacementLevel_H[],COLUMN(ReplacementLevel_H[SB]),FALSE)</f>
        <v>-1.47</v>
      </c>
      <c r="U229" s="26">
        <f>((MYRANKS_H[[#This Row],[H]]+1768)/(MYRANKS_H[[#This Row],[AB]]+6617)-0.267)/0.0024-VLOOKUP(MYRANKS_H[[#This Row],[POS]],ReplacementLevel_H[],COLUMN(ReplacementLevel_H[AVG]),FALSE)</f>
        <v>0.20940406024885272</v>
      </c>
      <c r="V229" s="26">
        <f>MYRANKS_H[[#This Row],[RSGP]]+MYRANKS_H[[#This Row],[HRSGP]]+MYRANKS_H[[#This Row],[RBISGP]]+MYRANKS_H[[#This Row],[SBSGP]]+MYRANKS_H[[#This Row],[AVGSGP]]</f>
        <v>-6.1805959397511465</v>
      </c>
    </row>
    <row r="230" spans="1:22" x14ac:dyDescent="0.25">
      <c r="A230" s="7" t="s">
        <v>2838</v>
      </c>
      <c r="B230" s="8" t="str">
        <f>VLOOKUP(MYRANKS_H[[#This Row],[PLAYERID]],PLAYERIDMAP[],COLUMN(PLAYERIDMAP[LASTNAME]),FALSE)</f>
        <v>Flores</v>
      </c>
      <c r="C230" s="11" t="str">
        <f>VLOOKUP(MYRANKS_H[[#This Row],[PLAYERID]],PLAYERIDMAP[],COLUMN(PLAYERIDMAP[FIRSTNAME]),FALSE)</f>
        <v xml:space="preserve">Jesus </v>
      </c>
      <c r="D230" s="11" t="str">
        <f>VLOOKUP(MYRANKS_H[[#This Row],[PLAYERID]],PLAYERIDMAP[],COLUMN(PLAYERIDMAP[TEAM]),FALSE)</f>
        <v>WAS</v>
      </c>
      <c r="E230" s="11" t="str">
        <f>VLOOKUP(MYRANKS_H[[#This Row],[PLAYERID]],PLAYERIDMAP[],COLUMN(PLAYERIDMAP[POS]),FALSE)</f>
        <v>C</v>
      </c>
      <c r="F230" s="11">
        <f>VLOOKUP(MYRANKS_H[[#This Row],[PLAYERID]],PLAYERIDMAP[],COLUMN(PLAYERIDMAP[IDFANGRAPHS]),FALSE)</f>
        <v>4166</v>
      </c>
      <c r="G230" s="12">
        <f>IFERROR(VLOOKUP(MYRANKS_H[[#This Row],[IDFANGRAPHS]],STEAMER_H[],COLUMN(STEAMER_H[PA]),FALSE),0)</f>
        <v>0</v>
      </c>
      <c r="H230" s="12">
        <f>IFERROR(VLOOKUP(MYRANKS_H[[#This Row],[IDFANGRAPHS]],STEAMER_H[],COLUMN(STEAMER_H[AB]),FALSE),0)</f>
        <v>0</v>
      </c>
      <c r="I230" s="12">
        <f>IFERROR(VLOOKUP(MYRANKS_H[[#This Row],[IDFANGRAPHS]],STEAMER_H[],COLUMN(STEAMER_H[H]),FALSE),0)</f>
        <v>0</v>
      </c>
      <c r="J230" s="12">
        <f>IFERROR(VLOOKUP(MYRANKS_H[[#This Row],[IDFANGRAPHS]],STEAMER_H[],COLUMN(STEAMER_H[HR]),FALSE),0)</f>
        <v>0</v>
      </c>
      <c r="K230" s="12">
        <f>IFERROR(VLOOKUP(MYRANKS_H[[#This Row],[IDFANGRAPHS]],STEAMER_H[],COLUMN(STEAMER_H[R]),FALSE),0)</f>
        <v>0</v>
      </c>
      <c r="L230" s="12">
        <f>IFERROR(VLOOKUP(MYRANKS_H[[#This Row],[IDFANGRAPHS]],STEAMER_H[],COLUMN(STEAMER_H[RBI]),FALSE),0)</f>
        <v>0</v>
      </c>
      <c r="M230" s="12">
        <f>IFERROR(VLOOKUP(MYRANKS_H[[#This Row],[IDFANGRAPHS]],STEAMER_H[],COLUMN(STEAMER_H[BB]),FALSE),0)</f>
        <v>0</v>
      </c>
      <c r="N230" s="12">
        <f>IFERROR(VLOOKUP(MYRANKS_H[[#This Row],[IDFANGRAPHS]],STEAMER_H[],COLUMN(STEAMER_H[SO]),FALSE),0)</f>
        <v>0</v>
      </c>
      <c r="O230" s="12">
        <f>IFERROR(VLOOKUP(MYRANKS_H[[#This Row],[IDFANGRAPHS]],STEAMER_H[],COLUMN(STEAMER_H[SB]),FALSE),0)</f>
        <v>0</v>
      </c>
      <c r="P230" s="14">
        <f>IFERROR(MYRANKS_H[[#This Row],[H]]/MYRANKS_H[[#This Row],[AB]],0)</f>
        <v>0</v>
      </c>
      <c r="Q230" s="26">
        <f>MYRANKS_H[[#This Row],[R]]/24.6-VLOOKUP(MYRANKS_H[[#This Row],[POS]],ReplacementLevel_H[],COLUMN(ReplacementLevel_H[R]),FALSE)</f>
        <v>-1.39</v>
      </c>
      <c r="R230" s="26">
        <f>MYRANKS_H[[#This Row],[HR]]/10.4-VLOOKUP(MYRANKS_H[[#This Row],[POS]],ReplacementLevel_H[],COLUMN(ReplacementLevel_H[HR]),FALSE)</f>
        <v>-0.87</v>
      </c>
      <c r="S230" s="26">
        <f>MYRANKS_H[[#This Row],[RBI]]/24.6-VLOOKUP(MYRANKS_H[[#This Row],[POS]],ReplacementLevel_H[],COLUMN(ReplacementLevel_H[RBI]),FALSE)</f>
        <v>-1.41</v>
      </c>
      <c r="T230" s="26">
        <f>MYRANKS_H[[#This Row],[SB]]/9.4-VLOOKUP(MYRANKS_H[[#This Row],[POS]],ReplacementLevel_H[],COLUMN(ReplacementLevel_H[SB]),FALSE)</f>
        <v>-0.13</v>
      </c>
      <c r="U230" s="26">
        <f>((MYRANKS_H[[#This Row],[H]]+1768)/(MYRANKS_H[[#This Row],[AB]]+6617)-0.267)/0.0024-VLOOKUP(MYRANKS_H[[#This Row],[POS]],ReplacementLevel_H[],COLUMN(ReplacementLevel_H[AVG]),FALSE)</f>
        <v>0.42940406024885269</v>
      </c>
      <c r="V230" s="26">
        <f>MYRANKS_H[[#This Row],[RSGP]]+MYRANKS_H[[#This Row],[HRSGP]]+MYRANKS_H[[#This Row],[RBISGP]]+MYRANKS_H[[#This Row],[SBSGP]]+MYRANKS_H[[#This Row],[AVGSGP]]</f>
        <v>-3.3705959397511469</v>
      </c>
    </row>
    <row r="231" spans="1:22" ht="15" customHeight="1" x14ac:dyDescent="0.25">
      <c r="A231" s="7" t="s">
        <v>4083</v>
      </c>
      <c r="B231" s="8" t="str">
        <f>VLOOKUP(MYRANKS_H[[#This Row],[PLAYERID]],PLAYERIDMAP[],COLUMN(PLAYERIDMAP[LASTNAME]),FALSE)</f>
        <v>Mesoraco</v>
      </c>
      <c r="C231" s="11" t="str">
        <f>VLOOKUP(MYRANKS_H[[#This Row],[PLAYERID]],PLAYERIDMAP[],COLUMN(PLAYERIDMAP[FIRSTNAME]),FALSE)</f>
        <v xml:space="preserve">Devin </v>
      </c>
      <c r="D231" s="11" t="str">
        <f>VLOOKUP(MYRANKS_H[[#This Row],[PLAYERID]],PLAYERIDMAP[],COLUMN(PLAYERIDMAP[TEAM]),FALSE)</f>
        <v>CIN</v>
      </c>
      <c r="E231" s="11" t="str">
        <f>VLOOKUP(MYRANKS_H[[#This Row],[PLAYERID]],PLAYERIDMAP[],COLUMN(PLAYERIDMAP[POS]),FALSE)</f>
        <v>C</v>
      </c>
      <c r="F231" s="11">
        <f>VLOOKUP(MYRANKS_H[[#This Row],[PLAYERID]],PLAYERIDMAP[],COLUMN(PLAYERIDMAP[IDFANGRAPHS]),FALSE)</f>
        <v>5666</v>
      </c>
      <c r="G231" s="12">
        <f>IFERROR(VLOOKUP(MYRANKS_H[[#This Row],[IDFANGRAPHS]],STEAMER_H[],COLUMN(STEAMER_H[PA]),FALSE),0)</f>
        <v>280</v>
      </c>
      <c r="H231" s="12">
        <f>IFERROR(VLOOKUP(MYRANKS_H[[#This Row],[IDFANGRAPHS]],STEAMER_H[],COLUMN(STEAMER_H[AB]),FALSE),0)</f>
        <v>252</v>
      </c>
      <c r="I231" s="12">
        <f>IFERROR(VLOOKUP(MYRANKS_H[[#This Row],[IDFANGRAPHS]],STEAMER_H[],COLUMN(STEAMER_H[H]),FALSE),0)</f>
        <v>63</v>
      </c>
      <c r="J231" s="12">
        <f>IFERROR(VLOOKUP(MYRANKS_H[[#This Row],[IDFANGRAPHS]],STEAMER_H[],COLUMN(STEAMER_H[HR]),FALSE),0)</f>
        <v>9</v>
      </c>
      <c r="K231" s="12">
        <f>IFERROR(VLOOKUP(MYRANKS_H[[#This Row],[IDFANGRAPHS]],STEAMER_H[],COLUMN(STEAMER_H[R]),FALSE),0)</f>
        <v>28</v>
      </c>
      <c r="L231" s="12">
        <f>IFERROR(VLOOKUP(MYRANKS_H[[#This Row],[IDFANGRAPHS]],STEAMER_H[],COLUMN(STEAMER_H[RBI]),FALSE),0)</f>
        <v>32</v>
      </c>
      <c r="M231" s="12">
        <f>IFERROR(VLOOKUP(MYRANKS_H[[#This Row],[IDFANGRAPHS]],STEAMER_H[],COLUMN(STEAMER_H[BB]),FALSE),0)</f>
        <v>22</v>
      </c>
      <c r="N231" s="12">
        <f>IFERROR(VLOOKUP(MYRANKS_H[[#This Row],[IDFANGRAPHS]],STEAMER_H[],COLUMN(STEAMER_H[SO]),FALSE),0)</f>
        <v>49</v>
      </c>
      <c r="O231" s="12">
        <f>IFERROR(VLOOKUP(MYRANKS_H[[#This Row],[IDFANGRAPHS]],STEAMER_H[],COLUMN(STEAMER_H[SB]),FALSE),0)</f>
        <v>2</v>
      </c>
      <c r="P231" s="14">
        <f>IFERROR(MYRANKS_H[[#This Row],[H]]/MYRANKS_H[[#This Row],[AB]],0)</f>
        <v>0.25</v>
      </c>
      <c r="Q231" s="26">
        <f>MYRANKS_H[[#This Row],[R]]/24.6-VLOOKUP(MYRANKS_H[[#This Row],[POS]],ReplacementLevel_H[],COLUMN(ReplacementLevel_H[R]),FALSE)</f>
        <v>-0.25178861788617879</v>
      </c>
      <c r="R231" s="26">
        <f>MYRANKS_H[[#This Row],[HR]]/10.4-VLOOKUP(MYRANKS_H[[#This Row],[POS]],ReplacementLevel_H[],COLUMN(ReplacementLevel_H[HR]),FALSE)</f>
        <v>-4.6153846153846878E-3</v>
      </c>
      <c r="S231" s="26">
        <f>MYRANKS_H[[#This Row],[RBI]]/24.6-VLOOKUP(MYRANKS_H[[#This Row],[POS]],ReplacementLevel_H[],COLUMN(ReplacementLevel_H[RBI]),FALSE)</f>
        <v>-0.10918699186991865</v>
      </c>
      <c r="T231" s="26">
        <f>MYRANKS_H[[#This Row],[SB]]/9.4-VLOOKUP(MYRANKS_H[[#This Row],[POS]],ReplacementLevel_H[],COLUMN(ReplacementLevel_H[SB]),FALSE)</f>
        <v>8.2765957446808508E-2</v>
      </c>
      <c r="U231" s="26">
        <f>((MYRANKS_H[[#This Row],[H]]+1768)/(MYRANKS_H[[#This Row],[AB]]+6617)-0.267)/0.0024-VLOOKUP(MYRANKS_H[[#This Row],[POS]],ReplacementLevel_H[],COLUMN(ReplacementLevel_H[AVG]),FALSE)</f>
        <v>0.166627844907065</v>
      </c>
      <c r="V231" s="26">
        <f>MYRANKS_H[[#This Row],[RSGP]]+MYRANKS_H[[#This Row],[HRSGP]]+MYRANKS_H[[#This Row],[RBISGP]]+MYRANKS_H[[#This Row],[SBSGP]]+MYRANKS_H[[#This Row],[AVGSGP]]</f>
        <v>-0.11619719201760864</v>
      </c>
    </row>
    <row r="232" spans="1:22" ht="15" customHeight="1" x14ac:dyDescent="0.25">
      <c r="A232" s="8" t="s">
        <v>5562</v>
      </c>
      <c r="B232" s="15" t="str">
        <f>VLOOKUP(MYRANKS_H[[#This Row],[PLAYERID]],PLAYERIDMAP[],COLUMN(PLAYERIDMAP[LASTNAME]),FALSE)</f>
        <v>Young</v>
      </c>
      <c r="C232" s="12" t="str">
        <f>VLOOKUP(MYRANKS_H[[#This Row],[PLAYERID]],PLAYERIDMAP[],COLUMN(PLAYERIDMAP[FIRSTNAME]),FALSE)</f>
        <v xml:space="preserve">Delmon </v>
      </c>
      <c r="D232" s="12" t="str">
        <f>VLOOKUP(MYRANKS_H[[#This Row],[PLAYERID]],PLAYERIDMAP[],COLUMN(PLAYERIDMAP[TEAM]),FALSE)</f>
        <v>PHI</v>
      </c>
      <c r="E232" s="12" t="str">
        <f>VLOOKUP(MYRANKS_H[[#This Row],[PLAYERID]],PLAYERIDMAP[],COLUMN(PLAYERIDMAP[POS]),FALSE)</f>
        <v>OF</v>
      </c>
      <c r="F232" s="12">
        <f>VLOOKUP(MYRANKS_H[[#This Row],[PLAYERID]],PLAYERIDMAP[],COLUMN(PLAYERIDMAP[IDFANGRAPHS]),FALSE)</f>
        <v>2140</v>
      </c>
      <c r="G232" s="12">
        <f>IFERROR(VLOOKUP(MYRANKS_H[[#This Row],[IDFANGRAPHS]],STEAMER_H[],COLUMN(STEAMER_H[PA]),FALSE),0)</f>
        <v>211</v>
      </c>
      <c r="H232" s="12">
        <f>IFERROR(VLOOKUP(MYRANKS_H[[#This Row],[IDFANGRAPHS]],STEAMER_H[],COLUMN(STEAMER_H[AB]),FALSE),0)</f>
        <v>197</v>
      </c>
      <c r="I232" s="12">
        <f>IFERROR(VLOOKUP(MYRANKS_H[[#This Row],[IDFANGRAPHS]],STEAMER_H[],COLUMN(STEAMER_H[H]),FALSE),0)</f>
        <v>52</v>
      </c>
      <c r="J232" s="12">
        <f>IFERROR(VLOOKUP(MYRANKS_H[[#This Row],[IDFANGRAPHS]],STEAMER_H[],COLUMN(STEAMER_H[HR]),FALSE),0)</f>
        <v>7</v>
      </c>
      <c r="K232" s="12">
        <f>IFERROR(VLOOKUP(MYRANKS_H[[#This Row],[IDFANGRAPHS]],STEAMER_H[],COLUMN(STEAMER_H[R]),FALSE),0)</f>
        <v>23</v>
      </c>
      <c r="L232" s="12">
        <f>IFERROR(VLOOKUP(MYRANKS_H[[#This Row],[IDFANGRAPHS]],STEAMER_H[],COLUMN(STEAMER_H[RBI]),FALSE),0)</f>
        <v>26</v>
      </c>
      <c r="M232" s="12">
        <f>IFERROR(VLOOKUP(MYRANKS_H[[#This Row],[IDFANGRAPHS]],STEAMER_H[],COLUMN(STEAMER_H[BB]),FALSE),0)</f>
        <v>10</v>
      </c>
      <c r="N232" s="12">
        <f>IFERROR(VLOOKUP(MYRANKS_H[[#This Row],[IDFANGRAPHS]],STEAMER_H[],COLUMN(STEAMER_H[SO]),FALSE),0)</f>
        <v>43</v>
      </c>
      <c r="O232" s="12">
        <f>IFERROR(VLOOKUP(MYRANKS_H[[#This Row],[IDFANGRAPHS]],STEAMER_H[],COLUMN(STEAMER_H[SB]),FALSE),0)</f>
        <v>0</v>
      </c>
      <c r="P232" s="14">
        <f>IFERROR(MYRANKS_H[[#This Row],[H]]/MYRANKS_H[[#This Row],[AB]],0)</f>
        <v>0.26395939086294418</v>
      </c>
      <c r="Q232" s="26">
        <f>MYRANKS_H[[#This Row],[R]]/24.6-VLOOKUP(MYRANKS_H[[#This Row],[POS]],ReplacementLevel_H[],COLUMN(ReplacementLevel_H[R]),FALSE)</f>
        <v>-1.4350406504065041</v>
      </c>
      <c r="R232" s="26">
        <f>MYRANKS_H[[#This Row],[HR]]/10.4-VLOOKUP(MYRANKS_H[[#This Row],[POS]],ReplacementLevel_H[],COLUMN(ReplacementLevel_H[HR]),FALSE)</f>
        <v>-0.42692307692307707</v>
      </c>
      <c r="S232" s="26">
        <f>MYRANKS_H[[#This Row],[RBI]]/24.6-VLOOKUP(MYRANKS_H[[#This Row],[POS]],ReplacementLevel_H[],COLUMN(ReplacementLevel_H[RBI]),FALSE)</f>
        <v>-0.983089430894309</v>
      </c>
      <c r="T232" s="26">
        <f>MYRANKS_H[[#This Row],[SB]]/9.4-VLOOKUP(MYRANKS_H[[#This Row],[POS]],ReplacementLevel_H[],COLUMN(ReplacementLevel_H[SB]),FALSE)</f>
        <v>-1.34</v>
      </c>
      <c r="U232" s="26">
        <f>((MYRANKS_H[[#This Row],[H]]+1768)/(MYRANKS_H[[#This Row],[AB]]+6617)-0.267)/0.0024-VLOOKUP(MYRANKS_H[[#This Row],[POS]],ReplacementLevel_H[],COLUMN(ReplacementLevel_H[AVG]),FALSE)</f>
        <v>0.12048038352411078</v>
      </c>
      <c r="V232" s="26">
        <f>MYRANKS_H[[#This Row],[RSGP]]+MYRANKS_H[[#This Row],[HRSGP]]+MYRANKS_H[[#This Row],[RBISGP]]+MYRANKS_H[[#This Row],[SBSGP]]+MYRANKS_H[[#This Row],[AVGSGP]]</f>
        <v>-4.0645727746997791</v>
      </c>
    </row>
    <row r="233" spans="1:22" ht="15" customHeight="1" x14ac:dyDescent="0.25">
      <c r="A233" s="8" t="s">
        <v>5426</v>
      </c>
      <c r="B233" s="15" t="str">
        <f>VLOOKUP(MYRANKS_H[[#This Row],[PLAYERID]],PLAYERIDMAP[],COLUMN(PLAYERIDMAP[LASTNAME]),FALSE)</f>
        <v>Wallace</v>
      </c>
      <c r="C233" s="12" t="str">
        <f>VLOOKUP(MYRANKS_H[[#This Row],[PLAYERID]],PLAYERIDMAP[],COLUMN(PLAYERIDMAP[FIRSTNAME]),FALSE)</f>
        <v xml:space="preserve">Brett </v>
      </c>
      <c r="D233" s="12" t="str">
        <f>VLOOKUP(MYRANKS_H[[#This Row],[PLAYERID]],PLAYERIDMAP[],COLUMN(PLAYERIDMAP[TEAM]),FALSE)</f>
        <v>HOU</v>
      </c>
      <c r="E233" s="12" t="str">
        <f>VLOOKUP(MYRANKS_H[[#This Row],[PLAYERID]],PLAYERIDMAP[],COLUMN(PLAYERIDMAP[POS]),FALSE)</f>
        <v>1B</v>
      </c>
      <c r="F233" s="12">
        <f>VLOOKUP(MYRANKS_H[[#This Row],[PLAYERID]],PLAYERIDMAP[],COLUMN(PLAYERIDMAP[IDFANGRAPHS]),FALSE)</f>
        <v>8434</v>
      </c>
      <c r="G233" s="12">
        <f>IFERROR(VLOOKUP(MYRANKS_H[[#This Row],[IDFANGRAPHS]],STEAMER_H[],COLUMN(STEAMER_H[PA]),FALSE),0)</f>
        <v>0</v>
      </c>
      <c r="H233" s="12">
        <f>IFERROR(VLOOKUP(MYRANKS_H[[#This Row],[IDFANGRAPHS]],STEAMER_H[],COLUMN(STEAMER_H[AB]),FALSE),0)</f>
        <v>0</v>
      </c>
      <c r="I233" s="12">
        <f>IFERROR(VLOOKUP(MYRANKS_H[[#This Row],[IDFANGRAPHS]],STEAMER_H[],COLUMN(STEAMER_H[H]),FALSE),0)</f>
        <v>0</v>
      </c>
      <c r="J233" s="12">
        <f>IFERROR(VLOOKUP(MYRANKS_H[[#This Row],[IDFANGRAPHS]],STEAMER_H[],COLUMN(STEAMER_H[HR]),FALSE),0)</f>
        <v>0</v>
      </c>
      <c r="K233" s="12">
        <f>IFERROR(VLOOKUP(MYRANKS_H[[#This Row],[IDFANGRAPHS]],STEAMER_H[],COLUMN(STEAMER_H[R]),FALSE),0)</f>
        <v>0</v>
      </c>
      <c r="L233" s="12">
        <f>IFERROR(VLOOKUP(MYRANKS_H[[#This Row],[IDFANGRAPHS]],STEAMER_H[],COLUMN(STEAMER_H[RBI]),FALSE),0)</f>
        <v>0</v>
      </c>
      <c r="M233" s="12">
        <f>IFERROR(VLOOKUP(MYRANKS_H[[#This Row],[IDFANGRAPHS]],STEAMER_H[],COLUMN(STEAMER_H[BB]),FALSE),0)</f>
        <v>0</v>
      </c>
      <c r="N233" s="12">
        <f>IFERROR(VLOOKUP(MYRANKS_H[[#This Row],[IDFANGRAPHS]],STEAMER_H[],COLUMN(STEAMER_H[SO]),FALSE),0)</f>
        <v>0</v>
      </c>
      <c r="O233" s="12">
        <f>IFERROR(VLOOKUP(MYRANKS_H[[#This Row],[IDFANGRAPHS]],STEAMER_H[],COLUMN(STEAMER_H[SB]),FALSE),0)</f>
        <v>0</v>
      </c>
      <c r="P233" s="14">
        <f>IFERROR(MYRANKS_H[[#This Row],[H]]/MYRANKS_H[[#This Row],[AB]],0)</f>
        <v>0</v>
      </c>
      <c r="Q233" s="26">
        <f>MYRANKS_H[[#This Row],[R]]/24.6-VLOOKUP(MYRANKS_H[[#This Row],[POS]],ReplacementLevel_H[],COLUMN(ReplacementLevel_H[R]),FALSE)</f>
        <v>-2.37</v>
      </c>
      <c r="R233" s="26">
        <f>MYRANKS_H[[#This Row],[HR]]/10.4-VLOOKUP(MYRANKS_H[[#This Row],[POS]],ReplacementLevel_H[],COLUMN(ReplacementLevel_H[HR]),FALSE)</f>
        <v>-1.54</v>
      </c>
      <c r="S233" s="26">
        <f>MYRANKS_H[[#This Row],[RBI]]/24.6-VLOOKUP(MYRANKS_H[[#This Row],[POS]],ReplacementLevel_H[],COLUMN(ReplacementLevel_H[RBI]),FALSE)</f>
        <v>-2.46</v>
      </c>
      <c r="T233" s="26">
        <f>MYRANKS_H[[#This Row],[SB]]/9.4-VLOOKUP(MYRANKS_H[[#This Row],[POS]],ReplacementLevel_H[],COLUMN(ReplacementLevel_H[SB]),FALSE)</f>
        <v>-0.26</v>
      </c>
      <c r="U233" s="26">
        <f>((MYRANKS_H[[#This Row],[H]]+1768)/(MYRANKS_H[[#This Row],[AB]]+6617)-0.267)/0.0024-VLOOKUP(MYRANKS_H[[#This Row],[POS]],ReplacementLevel_H[],COLUMN(ReplacementLevel_H[AVG]),FALSE)</f>
        <v>0.31940406024885271</v>
      </c>
      <c r="V233" s="26">
        <f>MYRANKS_H[[#This Row],[RSGP]]+MYRANKS_H[[#This Row],[HRSGP]]+MYRANKS_H[[#This Row],[RBISGP]]+MYRANKS_H[[#This Row],[SBSGP]]+MYRANKS_H[[#This Row],[AVGSGP]]</f>
        <v>-6.3105959397511473</v>
      </c>
    </row>
    <row r="234" spans="1:22" ht="15" customHeight="1" x14ac:dyDescent="0.25">
      <c r="A234" s="7" t="s">
        <v>2183</v>
      </c>
      <c r="B234" s="8" t="str">
        <f>VLOOKUP(MYRANKS_H[[#This Row],[PLAYERID]],PLAYERIDMAP[],COLUMN(PLAYERIDMAP[LASTNAME]),FALSE)</f>
        <v>Callaspo</v>
      </c>
      <c r="C234" s="11" t="str">
        <f>VLOOKUP(MYRANKS_H[[#This Row],[PLAYERID]],PLAYERIDMAP[],COLUMN(PLAYERIDMAP[FIRSTNAME]),FALSE)</f>
        <v xml:space="preserve">Alberto </v>
      </c>
      <c r="D234" s="11" t="str">
        <f>VLOOKUP(MYRANKS_H[[#This Row],[PLAYERID]],PLAYERIDMAP[],COLUMN(PLAYERIDMAP[TEAM]),FALSE)</f>
        <v>LAA</v>
      </c>
      <c r="E234" s="11" t="str">
        <f>VLOOKUP(MYRANKS_H[[#This Row],[PLAYERID]],PLAYERIDMAP[],COLUMN(PLAYERIDMAP[POS]),FALSE)</f>
        <v>3B</v>
      </c>
      <c r="F234" s="11">
        <f>VLOOKUP(MYRANKS_H[[#This Row],[PLAYERID]],PLAYERIDMAP[],COLUMN(PLAYERIDMAP[IDFANGRAPHS]),FALSE)</f>
        <v>3336</v>
      </c>
      <c r="G234" s="12">
        <f>IFERROR(VLOOKUP(MYRANKS_H[[#This Row],[IDFANGRAPHS]],STEAMER_H[],COLUMN(STEAMER_H[PA]),FALSE),0)</f>
        <v>314</v>
      </c>
      <c r="H234" s="12">
        <f>IFERROR(VLOOKUP(MYRANKS_H[[#This Row],[IDFANGRAPHS]],STEAMER_H[],COLUMN(STEAMER_H[AB]),FALSE),0)</f>
        <v>277</v>
      </c>
      <c r="I234" s="12">
        <f>IFERROR(VLOOKUP(MYRANKS_H[[#This Row],[IDFANGRAPHS]],STEAMER_H[],COLUMN(STEAMER_H[H]),FALSE),0)</f>
        <v>71</v>
      </c>
      <c r="J234" s="12">
        <f>IFERROR(VLOOKUP(MYRANKS_H[[#This Row],[IDFANGRAPHS]],STEAMER_H[],COLUMN(STEAMER_H[HR]),FALSE),0)</f>
        <v>5</v>
      </c>
      <c r="K234" s="12">
        <f>IFERROR(VLOOKUP(MYRANKS_H[[#This Row],[IDFANGRAPHS]],STEAMER_H[],COLUMN(STEAMER_H[R]),FALSE),0)</f>
        <v>33</v>
      </c>
      <c r="L234" s="12">
        <f>IFERROR(VLOOKUP(MYRANKS_H[[#This Row],[IDFANGRAPHS]],STEAMER_H[],COLUMN(STEAMER_H[RBI]),FALSE),0)</f>
        <v>31</v>
      </c>
      <c r="M234" s="12">
        <f>IFERROR(VLOOKUP(MYRANKS_H[[#This Row],[IDFANGRAPHS]],STEAMER_H[],COLUMN(STEAMER_H[BB]),FALSE),0)</f>
        <v>32</v>
      </c>
      <c r="N234" s="12">
        <f>IFERROR(VLOOKUP(MYRANKS_H[[#This Row],[IDFANGRAPHS]],STEAMER_H[],COLUMN(STEAMER_H[SO]),FALSE),0)</f>
        <v>33</v>
      </c>
      <c r="O234" s="12">
        <f>IFERROR(VLOOKUP(MYRANKS_H[[#This Row],[IDFANGRAPHS]],STEAMER_H[],COLUMN(STEAMER_H[SB]),FALSE),0)</f>
        <v>2</v>
      </c>
      <c r="P234" s="14">
        <f>IFERROR(MYRANKS_H[[#This Row],[H]]/MYRANKS_H[[#This Row],[AB]],0)</f>
        <v>0.2563176895306859</v>
      </c>
      <c r="Q234" s="26">
        <f>MYRANKS_H[[#This Row],[R]]/24.6-VLOOKUP(MYRANKS_H[[#This Row],[POS]],ReplacementLevel_H[],COLUMN(ReplacementLevel_H[R]),FALSE)</f>
        <v>-0.84853658536585375</v>
      </c>
      <c r="R234" s="26">
        <f>MYRANKS_H[[#This Row],[HR]]/10.4-VLOOKUP(MYRANKS_H[[#This Row],[POS]],ReplacementLevel_H[],COLUMN(ReplacementLevel_H[HR]),FALSE)</f>
        <v>-1.0792307692307692</v>
      </c>
      <c r="S234" s="26">
        <f>MYRANKS_H[[#This Row],[RBI]]/24.6-VLOOKUP(MYRANKS_H[[#This Row],[POS]],ReplacementLevel_H[],COLUMN(ReplacementLevel_H[RBI]),FALSE)</f>
        <v>-1.089837398373984</v>
      </c>
      <c r="T234" s="26">
        <f>MYRANKS_H[[#This Row],[SB]]/9.4-VLOOKUP(MYRANKS_H[[#This Row],[POS]],ReplacementLevel_H[],COLUMN(ReplacementLevel_H[SB]),FALSE)</f>
        <v>-0.2372340425531915</v>
      </c>
      <c r="U234" s="26">
        <f>((MYRANKS_H[[#This Row],[H]]+1768)/(MYRANKS_H[[#This Row],[AB]]+6617)-0.267)/0.0024-VLOOKUP(MYRANKS_H[[#This Row],[POS]],ReplacementLevel_H[],COLUMN(ReplacementLevel_H[AVG]),FALSE)</f>
        <v>8.7374528575559135E-2</v>
      </c>
      <c r="V234" s="26">
        <f>MYRANKS_H[[#This Row],[RSGP]]+MYRANKS_H[[#This Row],[HRSGP]]+MYRANKS_H[[#This Row],[RBISGP]]+MYRANKS_H[[#This Row],[SBSGP]]+MYRANKS_H[[#This Row],[AVGSGP]]</f>
        <v>-3.1674642669482398</v>
      </c>
    </row>
    <row r="235" spans="1:22" ht="15" customHeight="1" x14ac:dyDescent="0.25">
      <c r="A235" s="7" t="s">
        <v>2580</v>
      </c>
      <c r="B235" s="8" t="str">
        <f>VLOOKUP(MYRANKS_H[[#This Row],[PLAYERID]],PLAYERIDMAP[],COLUMN(PLAYERIDMAP[LASTNAME]),FALSE)</f>
        <v>Denorfia</v>
      </c>
      <c r="C235" s="11" t="str">
        <f>VLOOKUP(MYRANKS_H[[#This Row],[PLAYERID]],PLAYERIDMAP[],COLUMN(PLAYERIDMAP[FIRSTNAME]),FALSE)</f>
        <v xml:space="preserve">Chris </v>
      </c>
      <c r="D235" s="11" t="str">
        <f>VLOOKUP(MYRANKS_H[[#This Row],[PLAYERID]],PLAYERIDMAP[],COLUMN(PLAYERIDMAP[TEAM]),FALSE)</f>
        <v>SD</v>
      </c>
      <c r="E235" s="11" t="str">
        <f>VLOOKUP(MYRANKS_H[[#This Row],[PLAYERID]],PLAYERIDMAP[],COLUMN(PLAYERIDMAP[POS]),FALSE)</f>
        <v>OF</v>
      </c>
      <c r="F235" s="11">
        <f>VLOOKUP(MYRANKS_H[[#This Row],[PLAYERID]],PLAYERIDMAP[],COLUMN(PLAYERIDMAP[IDFANGRAPHS]),FALSE)</f>
        <v>4400</v>
      </c>
      <c r="G235" s="12">
        <f>IFERROR(VLOOKUP(MYRANKS_H[[#This Row],[IDFANGRAPHS]],STEAMER_H[],COLUMN(STEAMER_H[PA]),FALSE),0)</f>
        <v>442</v>
      </c>
      <c r="H235" s="12">
        <f>IFERROR(VLOOKUP(MYRANKS_H[[#This Row],[IDFANGRAPHS]],STEAMER_H[],COLUMN(STEAMER_H[AB]),FALSE),0)</f>
        <v>401</v>
      </c>
      <c r="I235" s="12">
        <f>IFERROR(VLOOKUP(MYRANKS_H[[#This Row],[IDFANGRAPHS]],STEAMER_H[],COLUMN(STEAMER_H[H]),FALSE),0)</f>
        <v>107</v>
      </c>
      <c r="J235" s="12">
        <f>IFERROR(VLOOKUP(MYRANKS_H[[#This Row],[IDFANGRAPHS]],STEAMER_H[],COLUMN(STEAMER_H[HR]),FALSE),0)</f>
        <v>8</v>
      </c>
      <c r="K235" s="12">
        <f>IFERROR(VLOOKUP(MYRANKS_H[[#This Row],[IDFANGRAPHS]],STEAMER_H[],COLUMN(STEAMER_H[R]),FALSE),0)</f>
        <v>49</v>
      </c>
      <c r="L235" s="12">
        <f>IFERROR(VLOOKUP(MYRANKS_H[[#This Row],[IDFANGRAPHS]],STEAMER_H[],COLUMN(STEAMER_H[RBI]),FALSE),0)</f>
        <v>40</v>
      </c>
      <c r="M235" s="12">
        <f>IFERROR(VLOOKUP(MYRANKS_H[[#This Row],[IDFANGRAPHS]],STEAMER_H[],COLUMN(STEAMER_H[BB]),FALSE),0)</f>
        <v>33</v>
      </c>
      <c r="N235" s="12">
        <f>IFERROR(VLOOKUP(MYRANKS_H[[#This Row],[IDFANGRAPHS]],STEAMER_H[],COLUMN(STEAMER_H[SO]),FALSE),0)</f>
        <v>67</v>
      </c>
      <c r="O235" s="12">
        <f>IFERROR(VLOOKUP(MYRANKS_H[[#This Row],[IDFANGRAPHS]],STEAMER_H[],COLUMN(STEAMER_H[SB]),FALSE),0)</f>
        <v>9</v>
      </c>
      <c r="P235" s="14">
        <f>IFERROR(MYRANKS_H[[#This Row],[H]]/MYRANKS_H[[#This Row],[AB]],0)</f>
        <v>0.26683291770573564</v>
      </c>
      <c r="Q235" s="26">
        <f>MYRANKS_H[[#This Row],[R]]/24.6-VLOOKUP(MYRANKS_H[[#This Row],[POS]],ReplacementLevel_H[],COLUMN(ReplacementLevel_H[R]),FALSE)</f>
        <v>-0.37813008130081327</v>
      </c>
      <c r="R235" s="26">
        <f>MYRANKS_H[[#This Row],[HR]]/10.4-VLOOKUP(MYRANKS_H[[#This Row],[POS]],ReplacementLevel_H[],COLUMN(ReplacementLevel_H[HR]),FALSE)</f>
        <v>-0.33076923076923093</v>
      </c>
      <c r="S235" s="26">
        <f>MYRANKS_H[[#This Row],[RBI]]/24.6-VLOOKUP(MYRANKS_H[[#This Row],[POS]],ReplacementLevel_H[],COLUMN(ReplacementLevel_H[RBI]),FALSE)</f>
        <v>-0.41398373983739845</v>
      </c>
      <c r="T235" s="26">
        <f>MYRANKS_H[[#This Row],[SB]]/9.4-VLOOKUP(MYRANKS_H[[#This Row],[POS]],ReplacementLevel_H[],COLUMN(ReplacementLevel_H[SB]),FALSE)</f>
        <v>-0.38255319148936184</v>
      </c>
      <c r="U235" s="26">
        <f>((MYRANKS_H[[#This Row],[H]]+1768)/(MYRANKS_H[[#This Row],[AB]]+6617)-0.267)/0.0024-VLOOKUP(MYRANKS_H[[#This Row],[POS]],ReplacementLevel_H[],COLUMN(ReplacementLevel_H[AVG]),FALSE)</f>
        <v>0.15088914220574245</v>
      </c>
      <c r="V235" s="26">
        <f>MYRANKS_H[[#This Row],[RSGP]]+MYRANKS_H[[#This Row],[HRSGP]]+MYRANKS_H[[#This Row],[RBISGP]]+MYRANKS_H[[#This Row],[SBSGP]]+MYRANKS_H[[#This Row],[AVGSGP]]</f>
        <v>-1.3545471011910619</v>
      </c>
    </row>
    <row r="236" spans="1:22" ht="15" customHeight="1" x14ac:dyDescent="0.25">
      <c r="A236" s="7" t="s">
        <v>4127</v>
      </c>
      <c r="B236" s="8" t="str">
        <f>VLOOKUP(MYRANKS_H[[#This Row],[PLAYERID]],PLAYERIDMAP[],COLUMN(PLAYERIDMAP[LASTNAME]),FALSE)</f>
        <v>Molina</v>
      </c>
      <c r="C236" s="11" t="str">
        <f>VLOOKUP(MYRANKS_H[[#This Row],[PLAYERID]],PLAYERIDMAP[],COLUMN(PLAYERIDMAP[FIRSTNAME]),FALSE)</f>
        <v xml:space="preserve">Jose </v>
      </c>
      <c r="D236" s="11" t="str">
        <f>VLOOKUP(MYRANKS_H[[#This Row],[PLAYERID]],PLAYERIDMAP[],COLUMN(PLAYERIDMAP[TEAM]),FALSE)</f>
        <v>TB</v>
      </c>
      <c r="E236" s="11" t="str">
        <f>VLOOKUP(MYRANKS_H[[#This Row],[PLAYERID]],PLAYERIDMAP[],COLUMN(PLAYERIDMAP[POS]),FALSE)</f>
        <v>C</v>
      </c>
      <c r="F236" s="11">
        <f>VLOOKUP(MYRANKS_H[[#This Row],[PLAYERID]],PLAYERIDMAP[],COLUMN(PLAYERIDMAP[IDFANGRAPHS]),FALSE)</f>
        <v>25</v>
      </c>
      <c r="G236" s="12">
        <f>IFERROR(VLOOKUP(MYRANKS_H[[#This Row],[IDFANGRAPHS]],STEAMER_H[],COLUMN(STEAMER_H[PA]),FALSE),0)</f>
        <v>227</v>
      </c>
      <c r="H236" s="12">
        <f>IFERROR(VLOOKUP(MYRANKS_H[[#This Row],[IDFANGRAPHS]],STEAMER_H[],COLUMN(STEAMER_H[AB]),FALSE),0)</f>
        <v>206</v>
      </c>
      <c r="I236" s="12">
        <f>IFERROR(VLOOKUP(MYRANKS_H[[#This Row],[IDFANGRAPHS]],STEAMER_H[],COLUMN(STEAMER_H[H]),FALSE),0)</f>
        <v>46</v>
      </c>
      <c r="J236" s="12">
        <f>IFERROR(VLOOKUP(MYRANKS_H[[#This Row],[IDFANGRAPHS]],STEAMER_H[],COLUMN(STEAMER_H[HR]),FALSE),0)</f>
        <v>3</v>
      </c>
      <c r="K236" s="12">
        <f>IFERROR(VLOOKUP(MYRANKS_H[[#This Row],[IDFANGRAPHS]],STEAMER_H[],COLUMN(STEAMER_H[R]),FALSE),0)</f>
        <v>20</v>
      </c>
      <c r="L236" s="12">
        <f>IFERROR(VLOOKUP(MYRANKS_H[[#This Row],[IDFANGRAPHS]],STEAMER_H[],COLUMN(STEAMER_H[RBI]),FALSE),0)</f>
        <v>20</v>
      </c>
      <c r="M236" s="12">
        <f>IFERROR(VLOOKUP(MYRANKS_H[[#This Row],[IDFANGRAPHS]],STEAMER_H[],COLUMN(STEAMER_H[BB]),FALSE),0)</f>
        <v>15</v>
      </c>
      <c r="N236" s="12">
        <f>IFERROR(VLOOKUP(MYRANKS_H[[#This Row],[IDFANGRAPHS]],STEAMER_H[],COLUMN(STEAMER_H[SO]),FALSE),0)</f>
        <v>49</v>
      </c>
      <c r="O236" s="12">
        <f>IFERROR(VLOOKUP(MYRANKS_H[[#This Row],[IDFANGRAPHS]],STEAMER_H[],COLUMN(STEAMER_H[SB]),FALSE),0)</f>
        <v>2</v>
      </c>
      <c r="P236" s="14">
        <f>IFERROR(MYRANKS_H[[#This Row],[H]]/MYRANKS_H[[#This Row],[AB]],0)</f>
        <v>0.22330097087378642</v>
      </c>
      <c r="Q236" s="26">
        <f>MYRANKS_H[[#This Row],[R]]/24.6-VLOOKUP(MYRANKS_H[[#This Row],[POS]],ReplacementLevel_H[],COLUMN(ReplacementLevel_H[R]),FALSE)</f>
        <v>-0.57699186991869911</v>
      </c>
      <c r="R236" s="26">
        <f>MYRANKS_H[[#This Row],[HR]]/10.4-VLOOKUP(MYRANKS_H[[#This Row],[POS]],ReplacementLevel_H[],COLUMN(ReplacementLevel_H[HR]),FALSE)</f>
        <v>-0.58153846153846156</v>
      </c>
      <c r="S236" s="26">
        <f>MYRANKS_H[[#This Row],[RBI]]/24.6-VLOOKUP(MYRANKS_H[[#This Row],[POS]],ReplacementLevel_H[],COLUMN(ReplacementLevel_H[RBI]),FALSE)</f>
        <v>-0.59699186991869913</v>
      </c>
      <c r="T236" s="26">
        <f>MYRANKS_H[[#This Row],[SB]]/9.4-VLOOKUP(MYRANKS_H[[#This Row],[POS]],ReplacementLevel_H[],COLUMN(ReplacementLevel_H[SB]),FALSE)</f>
        <v>8.2765957446808508E-2</v>
      </c>
      <c r="U236" s="26">
        <f>((MYRANKS_H[[#This Row],[H]]+1768)/(MYRANKS_H[[#This Row],[AB]]+6617)-0.267)/0.0024-VLOOKUP(MYRANKS_H[[#This Row],[POS]],ReplacementLevel_H[],COLUMN(ReplacementLevel_H[AVG]),FALSE)</f>
        <v>-0.12272705066198542</v>
      </c>
      <c r="V236" s="26">
        <f>MYRANKS_H[[#This Row],[RSGP]]+MYRANKS_H[[#This Row],[HRSGP]]+MYRANKS_H[[#This Row],[RBISGP]]+MYRANKS_H[[#This Row],[SBSGP]]+MYRANKS_H[[#This Row],[AVGSGP]]</f>
        <v>-1.7954832945910368</v>
      </c>
    </row>
    <row r="237" spans="1:22" x14ac:dyDescent="0.25">
      <c r="A237" s="8" t="s">
        <v>4607</v>
      </c>
      <c r="B237" s="15" t="str">
        <f>VLOOKUP(MYRANKS_H[[#This Row],[PLAYERID]],PLAYERIDMAP[],COLUMN(PLAYERIDMAP[LASTNAME]),FALSE)</f>
        <v>Profar</v>
      </c>
      <c r="C237" s="12" t="str">
        <f>VLOOKUP(MYRANKS_H[[#This Row],[PLAYERID]],PLAYERIDMAP[],COLUMN(PLAYERIDMAP[FIRSTNAME]),FALSE)</f>
        <v xml:space="preserve">Jurickson </v>
      </c>
      <c r="D237" s="12" t="str">
        <f>VLOOKUP(MYRANKS_H[[#This Row],[PLAYERID]],PLAYERIDMAP[],COLUMN(PLAYERIDMAP[TEAM]),FALSE)</f>
        <v>TEX</v>
      </c>
      <c r="E237" s="12" t="str">
        <f>VLOOKUP(MYRANKS_H[[#This Row],[PLAYERID]],PLAYERIDMAP[],COLUMN(PLAYERIDMAP[POS]),FALSE)</f>
        <v>SS</v>
      </c>
      <c r="F237" s="12">
        <f>VLOOKUP(MYRANKS_H[[#This Row],[PLAYERID]],PLAYERIDMAP[],COLUMN(PLAYERIDMAP[IDFANGRAPHS]),FALSE)</f>
        <v>10815</v>
      </c>
      <c r="G237" s="12">
        <f>IFERROR(VLOOKUP(MYRANKS_H[[#This Row],[IDFANGRAPHS]],STEAMER_H[],COLUMN(STEAMER_H[PA]),FALSE),0)</f>
        <v>366</v>
      </c>
      <c r="H237" s="12">
        <f>IFERROR(VLOOKUP(MYRANKS_H[[#This Row],[IDFANGRAPHS]],STEAMER_H[],COLUMN(STEAMER_H[AB]),FALSE),0)</f>
        <v>325</v>
      </c>
      <c r="I237" s="12">
        <f>IFERROR(VLOOKUP(MYRANKS_H[[#This Row],[IDFANGRAPHS]],STEAMER_H[],COLUMN(STEAMER_H[H]),FALSE),0)</f>
        <v>81</v>
      </c>
      <c r="J237" s="12">
        <f>IFERROR(VLOOKUP(MYRANKS_H[[#This Row],[IDFANGRAPHS]],STEAMER_H[],COLUMN(STEAMER_H[HR]),FALSE),0)</f>
        <v>7</v>
      </c>
      <c r="K237" s="12">
        <f>IFERROR(VLOOKUP(MYRANKS_H[[#This Row],[IDFANGRAPHS]],STEAMER_H[],COLUMN(STEAMER_H[R]),FALSE),0)</f>
        <v>42</v>
      </c>
      <c r="L237" s="12">
        <f>IFERROR(VLOOKUP(MYRANKS_H[[#This Row],[IDFANGRAPHS]],STEAMER_H[],COLUMN(STEAMER_H[RBI]),FALSE),0)</f>
        <v>37</v>
      </c>
      <c r="M237" s="12">
        <f>IFERROR(VLOOKUP(MYRANKS_H[[#This Row],[IDFANGRAPHS]],STEAMER_H[],COLUMN(STEAMER_H[BB]),FALSE),0)</f>
        <v>32</v>
      </c>
      <c r="N237" s="12">
        <f>IFERROR(VLOOKUP(MYRANKS_H[[#This Row],[IDFANGRAPHS]],STEAMER_H[],COLUMN(STEAMER_H[SO]),FALSE),0)</f>
        <v>58</v>
      </c>
      <c r="O237" s="12">
        <f>IFERROR(VLOOKUP(MYRANKS_H[[#This Row],[IDFANGRAPHS]],STEAMER_H[],COLUMN(STEAMER_H[SB]),FALSE),0)</f>
        <v>8</v>
      </c>
      <c r="P237" s="14">
        <f>IFERROR(MYRANKS_H[[#This Row],[H]]/MYRANKS_H[[#This Row],[AB]],0)</f>
        <v>0.24923076923076923</v>
      </c>
      <c r="Q237" s="26">
        <f>MYRANKS_H[[#This Row],[R]]/24.6-VLOOKUP(MYRANKS_H[[#This Row],[POS]],ReplacementLevel_H[],COLUMN(ReplacementLevel_H[R]),FALSE)</f>
        <v>-0.3726829268292684</v>
      </c>
      <c r="R237" s="26">
        <f>MYRANKS_H[[#This Row],[HR]]/10.4-VLOOKUP(MYRANKS_H[[#This Row],[POS]],ReplacementLevel_H[],COLUMN(ReplacementLevel_H[HR]),FALSE)</f>
        <v>-0.22692307692307701</v>
      </c>
      <c r="S237" s="26">
        <f>MYRANKS_H[[#This Row],[RBI]]/24.6-VLOOKUP(MYRANKS_H[[#This Row],[POS]],ReplacementLevel_H[],COLUMN(ReplacementLevel_H[RBI]),FALSE)</f>
        <v>-0.43593495934959359</v>
      </c>
      <c r="T237" s="26">
        <f>MYRANKS_H[[#This Row],[SB]]/9.4-VLOOKUP(MYRANKS_H[[#This Row],[POS]],ReplacementLevel_H[],COLUMN(ReplacementLevel_H[SB]),FALSE)</f>
        <v>-0.61893617021276592</v>
      </c>
      <c r="U237" s="26">
        <f>((MYRANKS_H[[#This Row],[H]]+1768)/(MYRANKS_H[[#This Row],[AB]]+6617)-0.267)/0.0024-VLOOKUP(MYRANKS_H[[#This Row],[POS]],ReplacementLevel_H[],COLUMN(ReplacementLevel_H[AVG]),FALSE)</f>
        <v>-0.14093536924998701</v>
      </c>
      <c r="V237" s="26">
        <f>MYRANKS_H[[#This Row],[RSGP]]+MYRANKS_H[[#This Row],[HRSGP]]+MYRANKS_H[[#This Row],[RBISGP]]+MYRANKS_H[[#This Row],[SBSGP]]+MYRANKS_H[[#This Row],[AVGSGP]]</f>
        <v>-1.7954125025646921</v>
      </c>
    </row>
    <row r="238" spans="1:22" x14ac:dyDescent="0.25">
      <c r="A238" s="7" t="s">
        <v>2924</v>
      </c>
      <c r="B238" s="8" t="str">
        <f>VLOOKUP(MYRANKS_H[[#This Row],[PLAYERID]],PLAYERIDMAP[],COLUMN(PLAYERIDMAP[LASTNAME]),FALSE)</f>
        <v>Furcal</v>
      </c>
      <c r="C238" s="11" t="str">
        <f>VLOOKUP(MYRANKS_H[[#This Row],[PLAYERID]],PLAYERIDMAP[],COLUMN(PLAYERIDMAP[FIRSTNAME]),FALSE)</f>
        <v xml:space="preserve">Rafael </v>
      </c>
      <c r="D238" s="11" t="str">
        <f>VLOOKUP(MYRANKS_H[[#This Row],[PLAYERID]],PLAYERIDMAP[],COLUMN(PLAYERIDMAP[TEAM]),FALSE)</f>
        <v>STL</v>
      </c>
      <c r="E238" s="11" t="str">
        <f>VLOOKUP(MYRANKS_H[[#This Row],[PLAYERID]],PLAYERIDMAP[],COLUMN(PLAYERIDMAP[POS]),FALSE)</f>
        <v>SS</v>
      </c>
      <c r="F238" s="11">
        <f>VLOOKUP(MYRANKS_H[[#This Row],[PLAYERID]],PLAYERIDMAP[],COLUMN(PLAYERIDMAP[IDFANGRAPHS]),FALSE)</f>
        <v>88</v>
      </c>
      <c r="G238" s="12">
        <f>IFERROR(VLOOKUP(MYRANKS_H[[#This Row],[IDFANGRAPHS]],STEAMER_H[],COLUMN(STEAMER_H[PA]),FALSE),0)</f>
        <v>361</v>
      </c>
      <c r="H238" s="12">
        <f>IFERROR(VLOOKUP(MYRANKS_H[[#This Row],[IDFANGRAPHS]],STEAMER_H[],COLUMN(STEAMER_H[AB]),FALSE),0)</f>
        <v>324</v>
      </c>
      <c r="I238" s="12">
        <f>IFERROR(VLOOKUP(MYRANKS_H[[#This Row],[IDFANGRAPHS]],STEAMER_H[],COLUMN(STEAMER_H[H]),FALSE),0)</f>
        <v>85</v>
      </c>
      <c r="J238" s="12">
        <f>IFERROR(VLOOKUP(MYRANKS_H[[#This Row],[IDFANGRAPHS]],STEAMER_H[],COLUMN(STEAMER_H[HR]),FALSE),0)</f>
        <v>5</v>
      </c>
      <c r="K238" s="12">
        <f>IFERROR(VLOOKUP(MYRANKS_H[[#This Row],[IDFANGRAPHS]],STEAMER_H[],COLUMN(STEAMER_H[R]),FALSE),0)</f>
        <v>39</v>
      </c>
      <c r="L238" s="12">
        <f>IFERROR(VLOOKUP(MYRANKS_H[[#This Row],[IDFANGRAPHS]],STEAMER_H[],COLUMN(STEAMER_H[RBI]),FALSE),0)</f>
        <v>27</v>
      </c>
      <c r="M238" s="12">
        <f>IFERROR(VLOOKUP(MYRANKS_H[[#This Row],[IDFANGRAPHS]],STEAMER_H[],COLUMN(STEAMER_H[BB]),FALSE),0)</f>
        <v>28</v>
      </c>
      <c r="N238" s="12">
        <f>IFERROR(VLOOKUP(MYRANKS_H[[#This Row],[IDFANGRAPHS]],STEAMER_H[],COLUMN(STEAMER_H[SO]),FALSE),0)</f>
        <v>42</v>
      </c>
      <c r="O238" s="12">
        <f>IFERROR(VLOOKUP(MYRANKS_H[[#This Row],[IDFANGRAPHS]],STEAMER_H[],COLUMN(STEAMER_H[SB]),FALSE),0)</f>
        <v>8</v>
      </c>
      <c r="P238" s="14">
        <f>IFERROR(MYRANKS_H[[#This Row],[H]]/MYRANKS_H[[#This Row],[AB]],0)</f>
        <v>0.26234567901234568</v>
      </c>
      <c r="Q238" s="26">
        <f>MYRANKS_H[[#This Row],[R]]/24.6-VLOOKUP(MYRANKS_H[[#This Row],[POS]],ReplacementLevel_H[],COLUMN(ReplacementLevel_H[R]),FALSE)</f>
        <v>-0.49463414634146363</v>
      </c>
      <c r="R238" s="26">
        <f>MYRANKS_H[[#This Row],[HR]]/10.4-VLOOKUP(MYRANKS_H[[#This Row],[POS]],ReplacementLevel_H[],COLUMN(ReplacementLevel_H[HR]),FALSE)</f>
        <v>-0.4192307692307693</v>
      </c>
      <c r="S238" s="26">
        <f>MYRANKS_H[[#This Row],[RBI]]/24.6-VLOOKUP(MYRANKS_H[[#This Row],[POS]],ReplacementLevel_H[],COLUMN(ReplacementLevel_H[RBI]),FALSE)</f>
        <v>-0.84243902439024398</v>
      </c>
      <c r="T238" s="26">
        <f>MYRANKS_H[[#This Row],[SB]]/9.4-VLOOKUP(MYRANKS_H[[#This Row],[POS]],ReplacementLevel_H[],COLUMN(ReplacementLevel_H[SB]),FALSE)</f>
        <v>-0.61893617021276592</v>
      </c>
      <c r="U238" s="26">
        <f>((MYRANKS_H[[#This Row],[H]]+1768)/(MYRANKS_H[[#This Row],[AB]]+6617)-0.267)/0.0024-VLOOKUP(MYRANKS_H[[#This Row],[POS]],ReplacementLevel_H[],COLUMN(ReplacementLevel_H[AVG]),FALSE)</f>
        <v>0.11517264563221985</v>
      </c>
      <c r="V238" s="26">
        <f>MYRANKS_H[[#This Row],[RSGP]]+MYRANKS_H[[#This Row],[HRSGP]]+MYRANKS_H[[#This Row],[RBISGP]]+MYRANKS_H[[#This Row],[SBSGP]]+MYRANKS_H[[#This Row],[AVGSGP]]</f>
        <v>-2.260067464543023</v>
      </c>
    </row>
    <row r="239" spans="1:22" ht="15" customHeight="1" x14ac:dyDescent="0.25">
      <c r="A239" s="7" t="s">
        <v>2728</v>
      </c>
      <c r="B239" s="8" t="str">
        <f>VLOOKUP(MYRANKS_H[[#This Row],[PLAYERID]],PLAYERIDMAP[],COLUMN(PLAYERIDMAP[LASTNAME]),FALSE)</f>
        <v>Ellis</v>
      </c>
      <c r="C239" s="11" t="str">
        <f>VLOOKUP(MYRANKS_H[[#This Row],[PLAYERID]],PLAYERIDMAP[],COLUMN(PLAYERIDMAP[FIRSTNAME]),FALSE)</f>
        <v xml:space="preserve">Mark </v>
      </c>
      <c r="D239" s="11" t="str">
        <f>VLOOKUP(MYRANKS_H[[#This Row],[PLAYERID]],PLAYERIDMAP[],COLUMN(PLAYERIDMAP[TEAM]),FALSE)</f>
        <v>LAD</v>
      </c>
      <c r="E239" s="11" t="str">
        <f>VLOOKUP(MYRANKS_H[[#This Row],[PLAYERID]],PLAYERIDMAP[],COLUMN(PLAYERIDMAP[POS]),FALSE)</f>
        <v>2B</v>
      </c>
      <c r="F239" s="11">
        <f>VLOOKUP(MYRANKS_H[[#This Row],[PLAYERID]],PLAYERIDMAP[],COLUMN(PLAYERIDMAP[IDFANGRAPHS]),FALSE)</f>
        <v>1443</v>
      </c>
      <c r="G239" s="12">
        <f>IFERROR(VLOOKUP(MYRANKS_H[[#This Row],[IDFANGRAPHS]],STEAMER_H[],COLUMN(STEAMER_H[PA]),FALSE),0)</f>
        <v>229</v>
      </c>
      <c r="H239" s="12">
        <f>IFERROR(VLOOKUP(MYRANKS_H[[#This Row],[IDFANGRAPHS]],STEAMER_H[],COLUMN(STEAMER_H[AB]),FALSE),0)</f>
        <v>208</v>
      </c>
      <c r="I239" s="12">
        <f>IFERROR(VLOOKUP(MYRANKS_H[[#This Row],[IDFANGRAPHS]],STEAMER_H[],COLUMN(STEAMER_H[H]),FALSE),0)</f>
        <v>52</v>
      </c>
      <c r="J239" s="12">
        <f>IFERROR(VLOOKUP(MYRANKS_H[[#This Row],[IDFANGRAPHS]],STEAMER_H[],COLUMN(STEAMER_H[HR]),FALSE),0)</f>
        <v>3</v>
      </c>
      <c r="K239" s="12">
        <f>IFERROR(VLOOKUP(MYRANKS_H[[#This Row],[IDFANGRAPHS]],STEAMER_H[],COLUMN(STEAMER_H[R]),FALSE),0)</f>
        <v>22</v>
      </c>
      <c r="L239" s="12">
        <f>IFERROR(VLOOKUP(MYRANKS_H[[#This Row],[IDFANGRAPHS]],STEAMER_H[],COLUMN(STEAMER_H[RBI]),FALSE),0)</f>
        <v>18</v>
      </c>
      <c r="M239" s="12">
        <f>IFERROR(VLOOKUP(MYRANKS_H[[#This Row],[IDFANGRAPHS]],STEAMER_H[],COLUMN(STEAMER_H[BB]),FALSE),0)</f>
        <v>15</v>
      </c>
      <c r="N239" s="12">
        <f>IFERROR(VLOOKUP(MYRANKS_H[[#This Row],[IDFANGRAPHS]],STEAMER_H[],COLUMN(STEAMER_H[SO]),FALSE),0)</f>
        <v>37</v>
      </c>
      <c r="O239" s="12">
        <f>IFERROR(VLOOKUP(MYRANKS_H[[#This Row],[IDFANGRAPHS]],STEAMER_H[],COLUMN(STEAMER_H[SB]),FALSE),0)</f>
        <v>2</v>
      </c>
      <c r="P239" s="14">
        <f>IFERROR(MYRANKS_H[[#This Row],[H]]/MYRANKS_H[[#This Row],[AB]],0)</f>
        <v>0.25</v>
      </c>
      <c r="Q239" s="26">
        <f>MYRANKS_H[[#This Row],[R]]/24.6-VLOOKUP(MYRANKS_H[[#This Row],[POS]],ReplacementLevel_H[],COLUMN(ReplacementLevel_H[R]),FALSE)</f>
        <v>-1.3756910569105691</v>
      </c>
      <c r="R239" s="26">
        <f>MYRANKS_H[[#This Row],[HR]]/10.4-VLOOKUP(MYRANKS_H[[#This Row],[POS]],ReplacementLevel_H[],COLUMN(ReplacementLevel_H[HR]),FALSE)</f>
        <v>-0.65153846153846151</v>
      </c>
      <c r="S239" s="26">
        <f>MYRANKS_H[[#This Row],[RBI]]/24.6-VLOOKUP(MYRANKS_H[[#This Row],[POS]],ReplacementLevel_H[],COLUMN(ReplacementLevel_H[RBI]),FALSE)</f>
        <v>-1.3682926829268294</v>
      </c>
      <c r="T239" s="26">
        <f>MYRANKS_H[[#This Row],[SB]]/9.4-VLOOKUP(MYRANKS_H[[#This Row],[POS]],ReplacementLevel_H[],COLUMN(ReplacementLevel_H[SB]),FALSE)</f>
        <v>-0.40723404255319151</v>
      </c>
      <c r="U239" s="26">
        <f>((MYRANKS_H[[#This Row],[H]]+1768)/(MYRANKS_H[[#This Row],[AB]]+6617)-0.267)/0.0024-VLOOKUP(MYRANKS_H[[#This Row],[POS]],ReplacementLevel_H[],COLUMN(ReplacementLevel_H[AVG]),FALSE)</f>
        <v>-0.29888888888889675</v>
      </c>
      <c r="V239" s="26">
        <f>MYRANKS_H[[#This Row],[RSGP]]+MYRANKS_H[[#This Row],[HRSGP]]+MYRANKS_H[[#This Row],[RBISGP]]+MYRANKS_H[[#This Row],[SBSGP]]+MYRANKS_H[[#This Row],[AVGSGP]]</f>
        <v>-4.1016451328179482</v>
      </c>
    </row>
    <row r="240" spans="1:22" ht="15" customHeight="1" x14ac:dyDescent="0.25">
      <c r="A240" s="8" t="s">
        <v>4983</v>
      </c>
      <c r="B240" s="15" t="str">
        <f>VLOOKUP(MYRANKS_H[[#This Row],[PLAYERID]],PLAYERIDMAP[],COLUMN(PLAYERIDMAP[LASTNAME]),FALSE)</f>
        <v>Schierholtz</v>
      </c>
      <c r="C240" s="12" t="str">
        <f>VLOOKUP(MYRANKS_H[[#This Row],[PLAYERID]],PLAYERIDMAP[],COLUMN(PLAYERIDMAP[FIRSTNAME]),FALSE)</f>
        <v xml:space="preserve">Nate </v>
      </c>
      <c r="D240" s="12" t="str">
        <f>VLOOKUP(MYRANKS_H[[#This Row],[PLAYERID]],PLAYERIDMAP[],COLUMN(PLAYERIDMAP[TEAM]),FALSE)</f>
        <v>CHC</v>
      </c>
      <c r="E240" s="12" t="str">
        <f>VLOOKUP(MYRANKS_H[[#This Row],[PLAYERID]],PLAYERIDMAP[],COLUMN(PLAYERIDMAP[POS]),FALSE)</f>
        <v>OF</v>
      </c>
      <c r="F240" s="12">
        <f>VLOOKUP(MYRANKS_H[[#This Row],[PLAYERID]],PLAYERIDMAP[],COLUMN(PLAYERIDMAP[IDFANGRAPHS]),FALSE)</f>
        <v>6201</v>
      </c>
      <c r="G240" s="12">
        <f>IFERROR(VLOOKUP(MYRANKS_H[[#This Row],[IDFANGRAPHS]],STEAMER_H[],COLUMN(STEAMER_H[PA]),FALSE),0)</f>
        <v>432</v>
      </c>
      <c r="H240" s="12">
        <f>IFERROR(VLOOKUP(MYRANKS_H[[#This Row],[IDFANGRAPHS]],STEAMER_H[],COLUMN(STEAMER_H[AB]),FALSE),0)</f>
        <v>396</v>
      </c>
      <c r="I240" s="12">
        <f>IFERROR(VLOOKUP(MYRANKS_H[[#This Row],[IDFANGRAPHS]],STEAMER_H[],COLUMN(STEAMER_H[H]),FALSE),0)</f>
        <v>100</v>
      </c>
      <c r="J240" s="12">
        <f>IFERROR(VLOOKUP(MYRANKS_H[[#This Row],[IDFANGRAPHS]],STEAMER_H[],COLUMN(STEAMER_H[HR]),FALSE),0)</f>
        <v>12</v>
      </c>
      <c r="K240" s="12">
        <f>IFERROR(VLOOKUP(MYRANKS_H[[#This Row],[IDFANGRAPHS]],STEAMER_H[],COLUMN(STEAMER_H[R]),FALSE),0)</f>
        <v>45</v>
      </c>
      <c r="L240" s="12">
        <f>IFERROR(VLOOKUP(MYRANKS_H[[#This Row],[IDFANGRAPHS]],STEAMER_H[],COLUMN(STEAMER_H[RBI]),FALSE),0)</f>
        <v>50</v>
      </c>
      <c r="M240" s="12">
        <f>IFERROR(VLOOKUP(MYRANKS_H[[#This Row],[IDFANGRAPHS]],STEAMER_H[],COLUMN(STEAMER_H[BB]),FALSE),0)</f>
        <v>27</v>
      </c>
      <c r="N240" s="12">
        <f>IFERROR(VLOOKUP(MYRANKS_H[[#This Row],[IDFANGRAPHS]],STEAMER_H[],COLUMN(STEAMER_H[SO]),FALSE),0)</f>
        <v>84</v>
      </c>
      <c r="O240" s="12">
        <f>IFERROR(VLOOKUP(MYRANKS_H[[#This Row],[IDFANGRAPHS]],STEAMER_H[],COLUMN(STEAMER_H[SB]),FALSE),0)</f>
        <v>6</v>
      </c>
      <c r="P240" s="14">
        <f>IFERROR(MYRANKS_H[[#This Row],[H]]/MYRANKS_H[[#This Row],[AB]],0)</f>
        <v>0.25252525252525254</v>
      </c>
      <c r="Q240" s="26">
        <f>MYRANKS_H[[#This Row],[R]]/24.6-VLOOKUP(MYRANKS_H[[#This Row],[POS]],ReplacementLevel_H[],COLUMN(ReplacementLevel_H[R]),FALSE)</f>
        <v>-0.54073170731707343</v>
      </c>
      <c r="R240" s="26">
        <f>MYRANKS_H[[#This Row],[HR]]/10.4-VLOOKUP(MYRANKS_H[[#This Row],[POS]],ReplacementLevel_H[],COLUMN(ReplacementLevel_H[HR]),FALSE)</f>
        <v>5.3846153846153655E-2</v>
      </c>
      <c r="S240" s="26">
        <f>MYRANKS_H[[#This Row],[RBI]]/24.6-VLOOKUP(MYRANKS_H[[#This Row],[POS]],ReplacementLevel_H[],COLUMN(ReplacementLevel_H[RBI]),FALSE)</f>
        <v>-7.4796747967482702E-3</v>
      </c>
      <c r="T240" s="26">
        <f>MYRANKS_H[[#This Row],[SB]]/9.4-VLOOKUP(MYRANKS_H[[#This Row],[POS]],ReplacementLevel_H[],COLUMN(ReplacementLevel_H[SB]),FALSE)</f>
        <v>-0.70170212765957463</v>
      </c>
      <c r="U240" s="26">
        <f>((MYRANKS_H[[#This Row],[H]]+1768)/(MYRANKS_H[[#This Row],[AB]]+6617)-0.267)/0.0024-VLOOKUP(MYRANKS_H[[#This Row],[POS]],ReplacementLevel_H[],COLUMN(ReplacementLevel_H[AVG]),FALSE)</f>
        <v>-0.18563762536242762</v>
      </c>
      <c r="V240" s="26">
        <f>MYRANKS_H[[#This Row],[RSGP]]+MYRANKS_H[[#This Row],[HRSGP]]+MYRANKS_H[[#This Row],[RBISGP]]+MYRANKS_H[[#This Row],[SBSGP]]+MYRANKS_H[[#This Row],[AVGSGP]]</f>
        <v>-1.3817049812896702</v>
      </c>
    </row>
    <row r="241" spans="1:22" x14ac:dyDescent="0.25">
      <c r="A241" s="8" t="s">
        <v>4253</v>
      </c>
      <c r="B241" s="15" t="str">
        <f>VLOOKUP(MYRANKS_H[[#This Row],[PLAYERID]],PLAYERIDMAP[],COLUMN(PLAYERIDMAP[LASTNAME]),FALSE)</f>
        <v>Nelson</v>
      </c>
      <c r="C241" s="12" t="str">
        <f>VLOOKUP(MYRANKS_H[[#This Row],[PLAYERID]],PLAYERIDMAP[],COLUMN(PLAYERIDMAP[FIRSTNAME]),FALSE)</f>
        <v xml:space="preserve">Chris </v>
      </c>
      <c r="D241" s="12" t="str">
        <f>VLOOKUP(MYRANKS_H[[#This Row],[PLAYERID]],PLAYERIDMAP[],COLUMN(PLAYERIDMAP[TEAM]),FALSE)</f>
        <v>COL</v>
      </c>
      <c r="E241" s="12" t="str">
        <f>VLOOKUP(MYRANKS_H[[#This Row],[PLAYERID]],PLAYERIDMAP[],COLUMN(PLAYERIDMAP[POS]),FALSE)</f>
        <v>3B</v>
      </c>
      <c r="F241" s="12">
        <f>VLOOKUP(MYRANKS_H[[#This Row],[PLAYERID]],PLAYERIDMAP[],COLUMN(PLAYERIDMAP[IDFANGRAPHS]),FALSE)</f>
        <v>8175</v>
      </c>
      <c r="G241" s="12">
        <f>IFERROR(VLOOKUP(MYRANKS_H[[#This Row],[IDFANGRAPHS]],STEAMER_H[],COLUMN(STEAMER_H[PA]),FALSE),0)</f>
        <v>0</v>
      </c>
      <c r="H241" s="12">
        <f>IFERROR(VLOOKUP(MYRANKS_H[[#This Row],[IDFANGRAPHS]],STEAMER_H[],COLUMN(STEAMER_H[AB]),FALSE),0)</f>
        <v>0</v>
      </c>
      <c r="I241" s="12">
        <f>IFERROR(VLOOKUP(MYRANKS_H[[#This Row],[IDFANGRAPHS]],STEAMER_H[],COLUMN(STEAMER_H[H]),FALSE),0)</f>
        <v>0</v>
      </c>
      <c r="J241" s="12">
        <f>IFERROR(VLOOKUP(MYRANKS_H[[#This Row],[IDFANGRAPHS]],STEAMER_H[],COLUMN(STEAMER_H[HR]),FALSE),0)</f>
        <v>0</v>
      </c>
      <c r="K241" s="12">
        <f>IFERROR(VLOOKUP(MYRANKS_H[[#This Row],[IDFANGRAPHS]],STEAMER_H[],COLUMN(STEAMER_H[R]),FALSE),0)</f>
        <v>0</v>
      </c>
      <c r="L241" s="12">
        <f>IFERROR(VLOOKUP(MYRANKS_H[[#This Row],[IDFANGRAPHS]],STEAMER_H[],COLUMN(STEAMER_H[RBI]),FALSE),0)</f>
        <v>0</v>
      </c>
      <c r="M241" s="12">
        <f>IFERROR(VLOOKUP(MYRANKS_H[[#This Row],[IDFANGRAPHS]],STEAMER_H[],COLUMN(STEAMER_H[BB]),FALSE),0)</f>
        <v>0</v>
      </c>
      <c r="N241" s="12">
        <f>IFERROR(VLOOKUP(MYRANKS_H[[#This Row],[IDFANGRAPHS]],STEAMER_H[],COLUMN(STEAMER_H[SO]),FALSE),0)</f>
        <v>0</v>
      </c>
      <c r="O241" s="12">
        <f>IFERROR(VLOOKUP(MYRANKS_H[[#This Row],[IDFANGRAPHS]],STEAMER_H[],COLUMN(STEAMER_H[SB]),FALSE),0)</f>
        <v>0</v>
      </c>
      <c r="P241" s="14">
        <f>IFERROR(MYRANKS_H[[#This Row],[H]]/MYRANKS_H[[#This Row],[AB]],0)</f>
        <v>0</v>
      </c>
      <c r="Q241" s="26">
        <f>MYRANKS_H[[#This Row],[R]]/24.6-VLOOKUP(MYRANKS_H[[#This Row],[POS]],ReplacementLevel_H[],COLUMN(ReplacementLevel_H[R]),FALSE)</f>
        <v>-2.19</v>
      </c>
      <c r="R241" s="26">
        <f>MYRANKS_H[[#This Row],[HR]]/10.4-VLOOKUP(MYRANKS_H[[#This Row],[POS]],ReplacementLevel_H[],COLUMN(ReplacementLevel_H[HR]),FALSE)</f>
        <v>-1.56</v>
      </c>
      <c r="S241" s="26">
        <f>MYRANKS_H[[#This Row],[RBI]]/24.6-VLOOKUP(MYRANKS_H[[#This Row],[POS]],ReplacementLevel_H[],COLUMN(ReplacementLevel_H[RBI]),FALSE)</f>
        <v>-2.35</v>
      </c>
      <c r="T241" s="26">
        <f>MYRANKS_H[[#This Row],[SB]]/9.4-VLOOKUP(MYRANKS_H[[#This Row],[POS]],ReplacementLevel_H[],COLUMN(ReplacementLevel_H[SB]),FALSE)</f>
        <v>-0.45</v>
      </c>
      <c r="U241" s="26">
        <f>((MYRANKS_H[[#This Row],[H]]+1768)/(MYRANKS_H[[#This Row],[AB]]+6617)-0.267)/0.0024-VLOOKUP(MYRANKS_H[[#This Row],[POS]],ReplacementLevel_H[],COLUMN(ReplacementLevel_H[AVG]),FALSE)</f>
        <v>0.26940406024885272</v>
      </c>
      <c r="V241" s="26">
        <f>MYRANKS_H[[#This Row],[RSGP]]+MYRANKS_H[[#This Row],[HRSGP]]+MYRANKS_H[[#This Row],[RBISGP]]+MYRANKS_H[[#This Row],[SBSGP]]+MYRANKS_H[[#This Row],[AVGSGP]]</f>
        <v>-6.280595939751147</v>
      </c>
    </row>
    <row r="242" spans="1:22" ht="15" customHeight="1" x14ac:dyDescent="0.25">
      <c r="A242" s="7" t="s">
        <v>3488</v>
      </c>
      <c r="B242" s="8" t="str">
        <f>VLOOKUP(MYRANKS_H[[#This Row],[PLAYERID]],PLAYERIDMAP[],COLUMN(PLAYERIDMAP[LASTNAME]),FALSE)</f>
        <v>Johnson</v>
      </c>
      <c r="C242" s="11" t="str">
        <f>VLOOKUP(MYRANKS_H[[#This Row],[PLAYERID]],PLAYERIDMAP[],COLUMN(PLAYERIDMAP[FIRSTNAME]),FALSE)</f>
        <v xml:space="preserve">Chris </v>
      </c>
      <c r="D242" s="11" t="str">
        <f>VLOOKUP(MYRANKS_H[[#This Row],[PLAYERID]],PLAYERIDMAP[],COLUMN(PLAYERIDMAP[TEAM]),FALSE)</f>
        <v>ATL</v>
      </c>
      <c r="E242" s="11" t="str">
        <f>VLOOKUP(MYRANKS_H[[#This Row],[PLAYERID]],PLAYERIDMAP[],COLUMN(PLAYERIDMAP[POS]),FALSE)</f>
        <v>3B</v>
      </c>
      <c r="F242" s="11">
        <f>VLOOKUP(MYRANKS_H[[#This Row],[PLAYERID]],PLAYERIDMAP[],COLUMN(PLAYERIDMAP[IDFANGRAPHS]),FALSE)</f>
        <v>1191</v>
      </c>
      <c r="G242" s="12">
        <f>IFERROR(VLOOKUP(MYRANKS_H[[#This Row],[IDFANGRAPHS]],STEAMER_H[],COLUMN(STEAMER_H[PA]),FALSE),0)</f>
        <v>458</v>
      </c>
      <c r="H242" s="12">
        <f>IFERROR(VLOOKUP(MYRANKS_H[[#This Row],[IDFANGRAPHS]],STEAMER_H[],COLUMN(STEAMER_H[AB]),FALSE),0)</f>
        <v>424</v>
      </c>
      <c r="I242" s="12">
        <f>IFERROR(VLOOKUP(MYRANKS_H[[#This Row],[IDFANGRAPHS]],STEAMER_H[],COLUMN(STEAMER_H[H]),FALSE),0)</f>
        <v>116</v>
      </c>
      <c r="J242" s="12">
        <f>IFERROR(VLOOKUP(MYRANKS_H[[#This Row],[IDFANGRAPHS]],STEAMER_H[],COLUMN(STEAMER_H[HR]),FALSE),0)</f>
        <v>10</v>
      </c>
      <c r="K242" s="12">
        <f>IFERROR(VLOOKUP(MYRANKS_H[[#This Row],[IDFANGRAPHS]],STEAMER_H[],COLUMN(STEAMER_H[R]),FALSE),0)</f>
        <v>45</v>
      </c>
      <c r="L242" s="12">
        <f>IFERROR(VLOOKUP(MYRANKS_H[[#This Row],[IDFANGRAPHS]],STEAMER_H[],COLUMN(STEAMER_H[RBI]),FALSE),0)</f>
        <v>51</v>
      </c>
      <c r="M242" s="12">
        <f>IFERROR(VLOOKUP(MYRANKS_H[[#This Row],[IDFANGRAPHS]],STEAMER_H[],COLUMN(STEAMER_H[BB]),FALSE),0)</f>
        <v>24</v>
      </c>
      <c r="N242" s="12">
        <f>IFERROR(VLOOKUP(MYRANKS_H[[#This Row],[IDFANGRAPHS]],STEAMER_H[],COLUMN(STEAMER_H[SO]),FALSE),0)</f>
        <v>106</v>
      </c>
      <c r="O242" s="12">
        <f>IFERROR(VLOOKUP(MYRANKS_H[[#This Row],[IDFANGRAPHS]],STEAMER_H[],COLUMN(STEAMER_H[SB]),FALSE),0)</f>
        <v>2</v>
      </c>
      <c r="P242" s="14">
        <f>IFERROR(MYRANKS_H[[#This Row],[H]]/MYRANKS_H[[#This Row],[AB]],0)</f>
        <v>0.27358490566037735</v>
      </c>
      <c r="Q242" s="26">
        <f>MYRANKS_H[[#This Row],[R]]/24.6-VLOOKUP(MYRANKS_H[[#This Row],[POS]],ReplacementLevel_H[],COLUMN(ReplacementLevel_H[R]),FALSE)</f>
        <v>-0.36073170731707327</v>
      </c>
      <c r="R242" s="26">
        <f>MYRANKS_H[[#This Row],[HR]]/10.4-VLOOKUP(MYRANKS_H[[#This Row],[POS]],ReplacementLevel_H[],COLUMN(ReplacementLevel_H[HR]),FALSE)</f>
        <v>-0.5984615384615386</v>
      </c>
      <c r="S242" s="26">
        <f>MYRANKS_H[[#This Row],[RBI]]/24.6-VLOOKUP(MYRANKS_H[[#This Row],[POS]],ReplacementLevel_H[],COLUMN(ReplacementLevel_H[RBI]),FALSE)</f>
        <v>-0.27682926829268295</v>
      </c>
      <c r="T242" s="26">
        <f>MYRANKS_H[[#This Row],[SB]]/9.4-VLOOKUP(MYRANKS_H[[#This Row],[POS]],ReplacementLevel_H[],COLUMN(ReplacementLevel_H[SB]),FALSE)</f>
        <v>-0.2372340425531915</v>
      </c>
      <c r="U242" s="26">
        <f>((MYRANKS_H[[#This Row],[H]]+1768)/(MYRANKS_H[[#This Row],[AB]]+6617)-0.267)/0.0024-VLOOKUP(MYRANKS_H[[#This Row],[POS]],ReplacementLevel_H[],COLUMN(ReplacementLevel_H[AVG]),FALSE)</f>
        <v>0.42984519244425279</v>
      </c>
      <c r="V242" s="26">
        <f>MYRANKS_H[[#This Row],[RSGP]]+MYRANKS_H[[#This Row],[HRSGP]]+MYRANKS_H[[#This Row],[RBISGP]]+MYRANKS_H[[#This Row],[SBSGP]]+MYRANKS_H[[#This Row],[AVGSGP]]</f>
        <v>-1.0434113641802336</v>
      </c>
    </row>
    <row r="243" spans="1:22" ht="15" customHeight="1" x14ac:dyDescent="0.25">
      <c r="A243" s="7" t="s">
        <v>3698</v>
      </c>
      <c r="B243" s="8" t="str">
        <f>VLOOKUP(MYRANKS_H[[#This Row],[PLAYERID]],PLAYERIDMAP[],COLUMN(PLAYERIDMAP[LASTNAME]),FALSE)</f>
        <v>Lavarnway</v>
      </c>
      <c r="C243" s="11" t="str">
        <f>VLOOKUP(MYRANKS_H[[#This Row],[PLAYERID]],PLAYERIDMAP[],COLUMN(PLAYERIDMAP[FIRSTNAME]),FALSE)</f>
        <v xml:space="preserve">Ryan </v>
      </c>
      <c r="D243" s="11" t="str">
        <f>VLOOKUP(MYRANKS_H[[#This Row],[PLAYERID]],PLAYERIDMAP[],COLUMN(PLAYERIDMAP[TEAM]),FALSE)</f>
        <v>BOS</v>
      </c>
      <c r="E243" s="11" t="str">
        <f>VLOOKUP(MYRANKS_H[[#This Row],[PLAYERID]],PLAYERIDMAP[],COLUMN(PLAYERIDMAP[POS]),FALSE)</f>
        <v>C</v>
      </c>
      <c r="F243" s="11">
        <f>VLOOKUP(MYRANKS_H[[#This Row],[PLAYERID]],PLAYERIDMAP[],COLUMN(PLAYERIDMAP[IDFANGRAPHS]),FALSE)</f>
        <v>8879</v>
      </c>
      <c r="G243" s="12">
        <f>IFERROR(VLOOKUP(MYRANKS_H[[#This Row],[IDFANGRAPHS]],STEAMER_H[],COLUMN(STEAMER_H[PA]),FALSE),0)</f>
        <v>21</v>
      </c>
      <c r="H243" s="12">
        <f>IFERROR(VLOOKUP(MYRANKS_H[[#This Row],[IDFANGRAPHS]],STEAMER_H[],COLUMN(STEAMER_H[AB]),FALSE),0)</f>
        <v>19</v>
      </c>
      <c r="I243" s="12">
        <f>IFERROR(VLOOKUP(MYRANKS_H[[#This Row],[IDFANGRAPHS]],STEAMER_H[],COLUMN(STEAMER_H[H]),FALSE),0)</f>
        <v>5</v>
      </c>
      <c r="J243" s="12">
        <f>IFERROR(VLOOKUP(MYRANKS_H[[#This Row],[IDFANGRAPHS]],STEAMER_H[],COLUMN(STEAMER_H[HR]),FALSE),0)</f>
        <v>1</v>
      </c>
      <c r="K243" s="12">
        <f>IFERROR(VLOOKUP(MYRANKS_H[[#This Row],[IDFANGRAPHS]],STEAMER_H[],COLUMN(STEAMER_H[R]),FALSE),0)</f>
        <v>2</v>
      </c>
      <c r="L243" s="12">
        <f>IFERROR(VLOOKUP(MYRANKS_H[[#This Row],[IDFANGRAPHS]],STEAMER_H[],COLUMN(STEAMER_H[RBI]),FALSE),0)</f>
        <v>2</v>
      </c>
      <c r="M243" s="12">
        <f>IFERROR(VLOOKUP(MYRANKS_H[[#This Row],[IDFANGRAPHS]],STEAMER_H[],COLUMN(STEAMER_H[BB]),FALSE),0)</f>
        <v>2</v>
      </c>
      <c r="N243" s="12">
        <f>IFERROR(VLOOKUP(MYRANKS_H[[#This Row],[IDFANGRAPHS]],STEAMER_H[],COLUMN(STEAMER_H[SO]),FALSE),0)</f>
        <v>4</v>
      </c>
      <c r="O243" s="12">
        <f>IFERROR(VLOOKUP(MYRANKS_H[[#This Row],[IDFANGRAPHS]],STEAMER_H[],COLUMN(STEAMER_H[SB]),FALSE),0)</f>
        <v>0</v>
      </c>
      <c r="P243" s="14">
        <f>IFERROR(MYRANKS_H[[#This Row],[H]]/MYRANKS_H[[#This Row],[AB]],0)</f>
        <v>0.26315789473684209</v>
      </c>
      <c r="Q243" s="26">
        <f>MYRANKS_H[[#This Row],[R]]/24.6-VLOOKUP(MYRANKS_H[[#This Row],[POS]],ReplacementLevel_H[],COLUMN(ReplacementLevel_H[R]),FALSE)</f>
        <v>-1.3086991869918698</v>
      </c>
      <c r="R243" s="26">
        <f>MYRANKS_H[[#This Row],[HR]]/10.4-VLOOKUP(MYRANKS_H[[#This Row],[POS]],ReplacementLevel_H[],COLUMN(ReplacementLevel_H[HR]),FALSE)</f>
        <v>-0.77384615384615385</v>
      </c>
      <c r="S243" s="26">
        <f>MYRANKS_H[[#This Row],[RBI]]/24.6-VLOOKUP(MYRANKS_H[[#This Row],[POS]],ReplacementLevel_H[],COLUMN(ReplacementLevel_H[RBI]),FALSE)</f>
        <v>-1.3286991869918698</v>
      </c>
      <c r="T243" s="26">
        <f>MYRANKS_H[[#This Row],[SB]]/9.4-VLOOKUP(MYRANKS_H[[#This Row],[POS]],ReplacementLevel_H[],COLUMN(ReplacementLevel_H[SB]),FALSE)</f>
        <v>-0.13</v>
      </c>
      <c r="U243" s="26">
        <f>((MYRANKS_H[[#This Row],[H]]+1768)/(MYRANKS_H[[#This Row],[AB]]+6617)-0.267)/0.0024-VLOOKUP(MYRANKS_H[[#This Row],[POS]],ReplacementLevel_H[],COLUMN(ReplacementLevel_H[AVG]),FALSE)</f>
        <v>0.42459312839059227</v>
      </c>
      <c r="V243" s="26">
        <f>MYRANKS_H[[#This Row],[RSGP]]+MYRANKS_H[[#This Row],[HRSGP]]+MYRANKS_H[[#This Row],[RBISGP]]+MYRANKS_H[[#This Row],[SBSGP]]+MYRANKS_H[[#This Row],[AVGSGP]]</f>
        <v>-3.1166513994393013</v>
      </c>
    </row>
    <row r="244" spans="1:22" ht="15" customHeight="1" x14ac:dyDescent="0.25">
      <c r="A244" s="8" t="s">
        <v>4995</v>
      </c>
      <c r="B244" s="15" t="str">
        <f>VLOOKUP(MYRANKS_H[[#This Row],[PLAYERID]],PLAYERIDMAP[],COLUMN(PLAYERIDMAP[LASTNAME]),FALSE)</f>
        <v>Scott</v>
      </c>
      <c r="C244" s="12" t="str">
        <f>VLOOKUP(MYRANKS_H[[#This Row],[PLAYERID]],PLAYERIDMAP[],COLUMN(PLAYERIDMAP[FIRSTNAME]),FALSE)</f>
        <v xml:space="preserve">Luke </v>
      </c>
      <c r="D244" s="12" t="str">
        <f>VLOOKUP(MYRANKS_H[[#This Row],[PLAYERID]],PLAYERIDMAP[],COLUMN(PLAYERIDMAP[TEAM]),FALSE)</f>
        <v>TB</v>
      </c>
      <c r="E244" s="12" t="str">
        <f>VLOOKUP(MYRANKS_H[[#This Row],[PLAYERID]],PLAYERIDMAP[],COLUMN(PLAYERIDMAP[POS]),FALSE)</f>
        <v>DH</v>
      </c>
      <c r="F244" s="12">
        <f>VLOOKUP(MYRANKS_H[[#This Row],[PLAYERID]],PLAYERIDMAP[],COLUMN(PLAYERIDMAP[IDFANGRAPHS]),FALSE)</f>
        <v>3469</v>
      </c>
      <c r="G244" s="12">
        <f>IFERROR(VLOOKUP(MYRANKS_H[[#This Row],[IDFANGRAPHS]],STEAMER_H[],COLUMN(STEAMER_H[PA]),FALSE),0)</f>
        <v>0</v>
      </c>
      <c r="H244" s="12">
        <f>IFERROR(VLOOKUP(MYRANKS_H[[#This Row],[IDFANGRAPHS]],STEAMER_H[],COLUMN(STEAMER_H[AB]),FALSE),0)</f>
        <v>0</v>
      </c>
      <c r="I244" s="12">
        <f>IFERROR(VLOOKUP(MYRANKS_H[[#This Row],[IDFANGRAPHS]],STEAMER_H[],COLUMN(STEAMER_H[H]),FALSE),0)</f>
        <v>0</v>
      </c>
      <c r="J244" s="12">
        <f>IFERROR(VLOOKUP(MYRANKS_H[[#This Row],[IDFANGRAPHS]],STEAMER_H[],COLUMN(STEAMER_H[HR]),FALSE),0)</f>
        <v>0</v>
      </c>
      <c r="K244" s="12">
        <f>IFERROR(VLOOKUP(MYRANKS_H[[#This Row],[IDFANGRAPHS]],STEAMER_H[],COLUMN(STEAMER_H[R]),FALSE),0)</f>
        <v>0</v>
      </c>
      <c r="L244" s="12">
        <f>IFERROR(VLOOKUP(MYRANKS_H[[#This Row],[IDFANGRAPHS]],STEAMER_H[],COLUMN(STEAMER_H[RBI]),FALSE),0)</f>
        <v>0</v>
      </c>
      <c r="M244" s="12">
        <f>IFERROR(VLOOKUP(MYRANKS_H[[#This Row],[IDFANGRAPHS]],STEAMER_H[],COLUMN(STEAMER_H[BB]),FALSE),0)</f>
        <v>0</v>
      </c>
      <c r="N244" s="12">
        <f>IFERROR(VLOOKUP(MYRANKS_H[[#This Row],[IDFANGRAPHS]],STEAMER_H[],COLUMN(STEAMER_H[SO]),FALSE),0)</f>
        <v>0</v>
      </c>
      <c r="O244" s="12">
        <f>IFERROR(VLOOKUP(MYRANKS_H[[#This Row],[IDFANGRAPHS]],STEAMER_H[],COLUMN(STEAMER_H[SB]),FALSE),0)</f>
        <v>0</v>
      </c>
      <c r="P244" s="14">
        <f>IFERROR(MYRANKS_H[[#This Row],[H]]/MYRANKS_H[[#This Row],[AB]],0)</f>
        <v>0</v>
      </c>
      <c r="Q244" s="26">
        <f>MYRANKS_H[[#This Row],[R]]/24.6-VLOOKUP(MYRANKS_H[[#This Row],[POS]],ReplacementLevel_H[],COLUMN(ReplacementLevel_H[R]),FALSE)</f>
        <v>-2.37</v>
      </c>
      <c r="R244" s="26">
        <f>MYRANKS_H[[#This Row],[HR]]/10.4-VLOOKUP(MYRANKS_H[[#This Row],[POS]],ReplacementLevel_H[],COLUMN(ReplacementLevel_H[HR]),FALSE)</f>
        <v>-1.54</v>
      </c>
      <c r="S244" s="26">
        <f>MYRANKS_H[[#This Row],[RBI]]/24.6-VLOOKUP(MYRANKS_H[[#This Row],[POS]],ReplacementLevel_H[],COLUMN(ReplacementLevel_H[RBI]),FALSE)</f>
        <v>-2.46</v>
      </c>
      <c r="T244" s="26">
        <f>MYRANKS_H[[#This Row],[SB]]/9.4-VLOOKUP(MYRANKS_H[[#This Row],[POS]],ReplacementLevel_H[],COLUMN(ReplacementLevel_H[SB]),FALSE)</f>
        <v>-0.26</v>
      </c>
      <c r="U244" s="26">
        <f>((MYRANKS_H[[#This Row],[H]]+1768)/(MYRANKS_H[[#This Row],[AB]]+6617)-0.267)/0.0024-VLOOKUP(MYRANKS_H[[#This Row],[POS]],ReplacementLevel_H[],COLUMN(ReplacementLevel_H[AVG]),FALSE)</f>
        <v>0.31940406024885271</v>
      </c>
      <c r="V244" s="26">
        <f>MYRANKS_H[[#This Row],[RSGP]]+MYRANKS_H[[#This Row],[HRSGP]]+MYRANKS_H[[#This Row],[RBISGP]]+MYRANKS_H[[#This Row],[SBSGP]]+MYRANKS_H[[#This Row],[AVGSGP]]</f>
        <v>-6.3105959397511473</v>
      </c>
    </row>
    <row r="245" spans="1:22" ht="15" customHeight="1" x14ac:dyDescent="0.25">
      <c r="A245" s="7" t="s">
        <v>2627</v>
      </c>
      <c r="B245" s="8" t="str">
        <f>VLOOKUP(MYRANKS_H[[#This Row],[PLAYERID]],PLAYERIDMAP[],COLUMN(PLAYERIDMAP[LASTNAME]),FALSE)</f>
        <v>Dirks</v>
      </c>
      <c r="C245" s="11" t="str">
        <f>VLOOKUP(MYRANKS_H[[#This Row],[PLAYERID]],PLAYERIDMAP[],COLUMN(PLAYERIDMAP[FIRSTNAME]),FALSE)</f>
        <v xml:space="preserve">Andy </v>
      </c>
      <c r="D245" s="11" t="str">
        <f>VLOOKUP(MYRANKS_H[[#This Row],[PLAYERID]],PLAYERIDMAP[],COLUMN(PLAYERIDMAP[TEAM]),FALSE)</f>
        <v>DET</v>
      </c>
      <c r="E245" s="11" t="str">
        <f>VLOOKUP(MYRANKS_H[[#This Row],[PLAYERID]],PLAYERIDMAP[],COLUMN(PLAYERIDMAP[POS]),FALSE)</f>
        <v>OF</v>
      </c>
      <c r="F245" s="11">
        <f>VLOOKUP(MYRANKS_H[[#This Row],[PLAYERID]],PLAYERIDMAP[],COLUMN(PLAYERIDMAP[IDFANGRAPHS]),FALSE)</f>
        <v>6453</v>
      </c>
      <c r="G245" s="12">
        <f>IFERROR(VLOOKUP(MYRANKS_H[[#This Row],[IDFANGRAPHS]],STEAMER_H[],COLUMN(STEAMER_H[PA]),FALSE),0)</f>
        <v>182</v>
      </c>
      <c r="H245" s="12">
        <f>IFERROR(VLOOKUP(MYRANKS_H[[#This Row],[IDFANGRAPHS]],STEAMER_H[],COLUMN(STEAMER_H[AB]),FALSE),0)</f>
        <v>164</v>
      </c>
      <c r="I245" s="12">
        <f>IFERROR(VLOOKUP(MYRANKS_H[[#This Row],[IDFANGRAPHS]],STEAMER_H[],COLUMN(STEAMER_H[H]),FALSE),0)</f>
        <v>43</v>
      </c>
      <c r="J245" s="12">
        <f>IFERROR(VLOOKUP(MYRANKS_H[[#This Row],[IDFANGRAPHS]],STEAMER_H[],COLUMN(STEAMER_H[HR]),FALSE),0)</f>
        <v>4</v>
      </c>
      <c r="K245" s="12">
        <f>IFERROR(VLOOKUP(MYRANKS_H[[#This Row],[IDFANGRAPHS]],STEAMER_H[],COLUMN(STEAMER_H[R]),FALSE),0)</f>
        <v>21</v>
      </c>
      <c r="L245" s="12">
        <f>IFERROR(VLOOKUP(MYRANKS_H[[#This Row],[IDFANGRAPHS]],STEAMER_H[],COLUMN(STEAMER_H[RBI]),FALSE),0)</f>
        <v>19</v>
      </c>
      <c r="M245" s="12">
        <f>IFERROR(VLOOKUP(MYRANKS_H[[#This Row],[IDFANGRAPHS]],STEAMER_H[],COLUMN(STEAMER_H[BB]),FALSE),0)</f>
        <v>13</v>
      </c>
      <c r="N245" s="12">
        <f>IFERROR(VLOOKUP(MYRANKS_H[[#This Row],[IDFANGRAPHS]],STEAMER_H[],COLUMN(STEAMER_H[SO]),FALSE),0)</f>
        <v>31</v>
      </c>
      <c r="O245" s="12">
        <f>IFERROR(VLOOKUP(MYRANKS_H[[#This Row],[IDFANGRAPHS]],STEAMER_H[],COLUMN(STEAMER_H[SB]),FALSE),0)</f>
        <v>2</v>
      </c>
      <c r="P245" s="14">
        <f>IFERROR(MYRANKS_H[[#This Row],[H]]/MYRANKS_H[[#This Row],[AB]],0)</f>
        <v>0.26219512195121952</v>
      </c>
      <c r="Q245" s="26">
        <f>MYRANKS_H[[#This Row],[R]]/24.6-VLOOKUP(MYRANKS_H[[#This Row],[POS]],ReplacementLevel_H[],COLUMN(ReplacementLevel_H[R]),FALSE)</f>
        <v>-1.5163414634146344</v>
      </c>
      <c r="R245" s="26">
        <f>MYRANKS_H[[#This Row],[HR]]/10.4-VLOOKUP(MYRANKS_H[[#This Row],[POS]],ReplacementLevel_H[],COLUMN(ReplacementLevel_H[HR]),FALSE)</f>
        <v>-0.71538461538461551</v>
      </c>
      <c r="S245" s="26">
        <f>MYRANKS_H[[#This Row],[RBI]]/24.6-VLOOKUP(MYRANKS_H[[#This Row],[POS]],ReplacementLevel_H[],COLUMN(ReplacementLevel_H[RBI]),FALSE)</f>
        <v>-1.2676422764227642</v>
      </c>
      <c r="T245" s="26">
        <f>MYRANKS_H[[#This Row],[SB]]/9.4-VLOOKUP(MYRANKS_H[[#This Row],[POS]],ReplacementLevel_H[],COLUMN(ReplacementLevel_H[SB]),FALSE)</f>
        <v>-1.1272340425531915</v>
      </c>
      <c r="U245" s="26">
        <f>((MYRANKS_H[[#This Row],[H]]+1768)/(MYRANKS_H[[#This Row],[AB]]+6617)-0.267)/0.0024-VLOOKUP(MYRANKS_H[[#This Row],[POS]],ReplacementLevel_H[],COLUMN(ReplacementLevel_H[AVG]),FALSE)</f>
        <v>0.10906405151647622</v>
      </c>
      <c r="V245" s="26">
        <f>MYRANKS_H[[#This Row],[RSGP]]+MYRANKS_H[[#This Row],[HRSGP]]+MYRANKS_H[[#This Row],[RBISGP]]+MYRANKS_H[[#This Row],[SBSGP]]+MYRANKS_H[[#This Row],[AVGSGP]]</f>
        <v>-4.5175383462587293</v>
      </c>
    </row>
    <row r="246" spans="1:22" ht="15" customHeight="1" x14ac:dyDescent="0.25">
      <c r="A246" s="8" t="s">
        <v>4477</v>
      </c>
      <c r="B246" s="15" t="str">
        <f>VLOOKUP(MYRANKS_H[[#This Row],[PLAYERID]],PLAYERIDMAP[],COLUMN(PLAYERIDMAP[LASTNAME]),FALSE)</f>
        <v>Pennington</v>
      </c>
      <c r="C246" s="12" t="str">
        <f>VLOOKUP(MYRANKS_H[[#This Row],[PLAYERID]],PLAYERIDMAP[],COLUMN(PLAYERIDMAP[FIRSTNAME]),FALSE)</f>
        <v xml:space="preserve">Cliff </v>
      </c>
      <c r="D246" s="12" t="str">
        <f>VLOOKUP(MYRANKS_H[[#This Row],[PLAYERID]],PLAYERIDMAP[],COLUMN(PLAYERIDMAP[TEAM]),FALSE)</f>
        <v>ARI</v>
      </c>
      <c r="E246" s="12" t="str">
        <f>VLOOKUP(MYRANKS_H[[#This Row],[PLAYERID]],PLAYERIDMAP[],COLUMN(PLAYERIDMAP[POS]),FALSE)</f>
        <v>SS</v>
      </c>
      <c r="F246" s="12">
        <f>VLOOKUP(MYRANKS_H[[#This Row],[PLAYERID]],PLAYERIDMAP[],COLUMN(PLAYERIDMAP[IDFANGRAPHS]),FALSE)</f>
        <v>3395</v>
      </c>
      <c r="G246" s="12">
        <f>IFERROR(VLOOKUP(MYRANKS_H[[#This Row],[IDFANGRAPHS]],STEAMER_H[],COLUMN(STEAMER_H[PA]),FALSE),0)</f>
        <v>164</v>
      </c>
      <c r="H246" s="12">
        <f>IFERROR(VLOOKUP(MYRANKS_H[[#This Row],[IDFANGRAPHS]],STEAMER_H[],COLUMN(STEAMER_H[AB]),FALSE),0)</f>
        <v>147</v>
      </c>
      <c r="I246" s="12">
        <f>IFERROR(VLOOKUP(MYRANKS_H[[#This Row],[IDFANGRAPHS]],STEAMER_H[],COLUMN(STEAMER_H[H]),FALSE),0)</f>
        <v>36</v>
      </c>
      <c r="J246" s="12">
        <f>IFERROR(VLOOKUP(MYRANKS_H[[#This Row],[IDFANGRAPHS]],STEAMER_H[],COLUMN(STEAMER_H[HR]),FALSE),0)</f>
        <v>2</v>
      </c>
      <c r="K246" s="12">
        <f>IFERROR(VLOOKUP(MYRANKS_H[[#This Row],[IDFANGRAPHS]],STEAMER_H[],COLUMN(STEAMER_H[R]),FALSE),0)</f>
        <v>15</v>
      </c>
      <c r="L246" s="12">
        <f>IFERROR(VLOOKUP(MYRANKS_H[[#This Row],[IDFANGRAPHS]],STEAMER_H[],COLUMN(STEAMER_H[RBI]),FALSE),0)</f>
        <v>14</v>
      </c>
      <c r="M246" s="12">
        <f>IFERROR(VLOOKUP(MYRANKS_H[[#This Row],[IDFANGRAPHS]],STEAMER_H[],COLUMN(STEAMER_H[BB]),FALSE),0)</f>
        <v>13</v>
      </c>
      <c r="N246" s="12">
        <f>IFERROR(VLOOKUP(MYRANKS_H[[#This Row],[IDFANGRAPHS]],STEAMER_H[],COLUMN(STEAMER_H[SO]),FALSE),0)</f>
        <v>31</v>
      </c>
      <c r="O246" s="12">
        <f>IFERROR(VLOOKUP(MYRANKS_H[[#This Row],[IDFANGRAPHS]],STEAMER_H[],COLUMN(STEAMER_H[SB]),FALSE),0)</f>
        <v>3</v>
      </c>
      <c r="P246" s="14">
        <f>IFERROR(MYRANKS_H[[#This Row],[H]]/MYRANKS_H[[#This Row],[AB]],0)</f>
        <v>0.24489795918367346</v>
      </c>
      <c r="Q246" s="26">
        <f>MYRANKS_H[[#This Row],[R]]/24.6-VLOOKUP(MYRANKS_H[[#This Row],[POS]],ReplacementLevel_H[],COLUMN(ReplacementLevel_H[R]),FALSE)</f>
        <v>-1.4702439024390244</v>
      </c>
      <c r="R246" s="26">
        <f>MYRANKS_H[[#This Row],[HR]]/10.4-VLOOKUP(MYRANKS_H[[#This Row],[POS]],ReplacementLevel_H[],COLUMN(ReplacementLevel_H[HR]),FALSE)</f>
        <v>-0.70769230769230773</v>
      </c>
      <c r="S246" s="26">
        <f>MYRANKS_H[[#This Row],[RBI]]/24.6-VLOOKUP(MYRANKS_H[[#This Row],[POS]],ReplacementLevel_H[],COLUMN(ReplacementLevel_H[RBI]),FALSE)</f>
        <v>-1.3708943089430894</v>
      </c>
      <c r="T246" s="26">
        <f>MYRANKS_H[[#This Row],[SB]]/9.4-VLOOKUP(MYRANKS_H[[#This Row],[POS]],ReplacementLevel_H[],COLUMN(ReplacementLevel_H[SB]),FALSE)</f>
        <v>-1.1508510638297873</v>
      </c>
      <c r="U246" s="26">
        <f>((MYRANKS_H[[#This Row],[H]]+1768)/(MYRANKS_H[[#This Row],[AB]]+6617)-0.267)/0.0024-VLOOKUP(MYRANKS_H[[#This Row],[POS]],ReplacementLevel_H[],COLUMN(ReplacementLevel_H[AVG]),FALSE)</f>
        <v>7.5379459885666772E-3</v>
      </c>
      <c r="V246" s="26">
        <f>MYRANKS_H[[#This Row],[RSGP]]+MYRANKS_H[[#This Row],[HRSGP]]+MYRANKS_H[[#This Row],[RBISGP]]+MYRANKS_H[[#This Row],[SBSGP]]+MYRANKS_H[[#This Row],[AVGSGP]]</f>
        <v>-4.6921436369156417</v>
      </c>
    </row>
    <row r="247" spans="1:22" ht="15" customHeight="1" x14ac:dyDescent="0.25">
      <c r="A247" s="7" t="s">
        <v>3649</v>
      </c>
      <c r="B247" s="8" t="str">
        <f>VLOOKUP(MYRANKS_H[[#This Row],[PLAYERID]],PLAYERIDMAP[],COLUMN(PLAYERIDMAP[LASTNAME]),FALSE)</f>
        <v>Kratz</v>
      </c>
      <c r="C247" s="11" t="str">
        <f>VLOOKUP(MYRANKS_H[[#This Row],[PLAYERID]],PLAYERIDMAP[],COLUMN(PLAYERIDMAP[FIRSTNAME]),FALSE)</f>
        <v xml:space="preserve">Erik </v>
      </c>
      <c r="D247" s="11" t="str">
        <f>VLOOKUP(MYRANKS_H[[#This Row],[PLAYERID]],PLAYERIDMAP[],COLUMN(PLAYERIDMAP[TEAM]),FALSE)</f>
        <v>PHI</v>
      </c>
      <c r="E247" s="11" t="str">
        <f>VLOOKUP(MYRANKS_H[[#This Row],[PLAYERID]],PLAYERIDMAP[],COLUMN(PLAYERIDMAP[POS]),FALSE)</f>
        <v>C</v>
      </c>
      <c r="F247" s="11">
        <f>VLOOKUP(MYRANKS_H[[#This Row],[PLAYERID]],PLAYERIDMAP[],COLUMN(PLAYERIDMAP[IDFANGRAPHS]),FALSE)</f>
        <v>4403</v>
      </c>
      <c r="G247" s="12">
        <f>IFERROR(VLOOKUP(MYRANKS_H[[#This Row],[IDFANGRAPHS]],STEAMER_H[],COLUMN(STEAMER_H[PA]),FALSE),0)</f>
        <v>77</v>
      </c>
      <c r="H247" s="12">
        <f>IFERROR(VLOOKUP(MYRANKS_H[[#This Row],[IDFANGRAPHS]],STEAMER_H[],COLUMN(STEAMER_H[AB]),FALSE),0)</f>
        <v>69</v>
      </c>
      <c r="I247" s="12">
        <f>IFERROR(VLOOKUP(MYRANKS_H[[#This Row],[IDFANGRAPHS]],STEAMER_H[],COLUMN(STEAMER_H[H]),FALSE),0)</f>
        <v>16</v>
      </c>
      <c r="J247" s="12">
        <f>IFERROR(VLOOKUP(MYRANKS_H[[#This Row],[IDFANGRAPHS]],STEAMER_H[],COLUMN(STEAMER_H[HR]),FALSE),0)</f>
        <v>3</v>
      </c>
      <c r="K247" s="12">
        <f>IFERROR(VLOOKUP(MYRANKS_H[[#This Row],[IDFANGRAPHS]],STEAMER_H[],COLUMN(STEAMER_H[R]),FALSE),0)</f>
        <v>9</v>
      </c>
      <c r="L247" s="12">
        <f>IFERROR(VLOOKUP(MYRANKS_H[[#This Row],[IDFANGRAPHS]],STEAMER_H[],COLUMN(STEAMER_H[RBI]),FALSE),0)</f>
        <v>9</v>
      </c>
      <c r="M247" s="12">
        <f>IFERROR(VLOOKUP(MYRANKS_H[[#This Row],[IDFANGRAPHS]],STEAMER_H[],COLUMN(STEAMER_H[BB]),FALSE),0)</f>
        <v>5</v>
      </c>
      <c r="N247" s="12">
        <f>IFERROR(VLOOKUP(MYRANKS_H[[#This Row],[IDFANGRAPHS]],STEAMER_H[],COLUMN(STEAMER_H[SO]),FALSE),0)</f>
        <v>16</v>
      </c>
      <c r="O247" s="12">
        <f>IFERROR(VLOOKUP(MYRANKS_H[[#This Row],[IDFANGRAPHS]],STEAMER_H[],COLUMN(STEAMER_H[SB]),FALSE),0)</f>
        <v>0</v>
      </c>
      <c r="P247" s="14">
        <f>IFERROR(MYRANKS_H[[#This Row],[H]]/MYRANKS_H[[#This Row],[AB]],0)</f>
        <v>0.2318840579710145</v>
      </c>
      <c r="Q247" s="26">
        <f>MYRANKS_H[[#This Row],[R]]/24.6-VLOOKUP(MYRANKS_H[[#This Row],[POS]],ReplacementLevel_H[],COLUMN(ReplacementLevel_H[R]),FALSE)</f>
        <v>-1.0241463414634144</v>
      </c>
      <c r="R247" s="26">
        <f>MYRANKS_H[[#This Row],[HR]]/10.4-VLOOKUP(MYRANKS_H[[#This Row],[POS]],ReplacementLevel_H[],COLUMN(ReplacementLevel_H[HR]),FALSE)</f>
        <v>-0.58153846153846156</v>
      </c>
      <c r="S247" s="26">
        <f>MYRANKS_H[[#This Row],[RBI]]/24.6-VLOOKUP(MYRANKS_H[[#This Row],[POS]],ReplacementLevel_H[],COLUMN(ReplacementLevel_H[RBI]),FALSE)</f>
        <v>-1.0441463414634145</v>
      </c>
      <c r="T247" s="26">
        <f>MYRANKS_H[[#This Row],[SB]]/9.4-VLOOKUP(MYRANKS_H[[#This Row],[POS]],ReplacementLevel_H[],COLUMN(ReplacementLevel_H[SB]),FALSE)</f>
        <v>-0.13</v>
      </c>
      <c r="U247" s="26">
        <f>((MYRANKS_H[[#This Row],[H]]+1768)/(MYRANKS_H[[#This Row],[AB]]+6617)-0.267)/0.0024-VLOOKUP(MYRANKS_H[[#This Row],[POS]],ReplacementLevel_H[],COLUMN(ReplacementLevel_H[AVG]),FALSE)</f>
        <v>0.27758500348986881</v>
      </c>
      <c r="V247" s="26">
        <f>MYRANKS_H[[#This Row],[RSGP]]+MYRANKS_H[[#This Row],[HRSGP]]+MYRANKS_H[[#This Row],[RBISGP]]+MYRANKS_H[[#This Row],[SBSGP]]+MYRANKS_H[[#This Row],[AVGSGP]]</f>
        <v>-2.5022461409754211</v>
      </c>
    </row>
    <row r="248" spans="1:22" ht="15" customHeight="1" x14ac:dyDescent="0.25">
      <c r="A248" s="8" t="s">
        <v>5069</v>
      </c>
      <c r="B248" s="15" t="str">
        <f>VLOOKUP(MYRANKS_H[[#This Row],[PLAYERID]],PLAYERIDMAP[],COLUMN(PLAYERIDMAP[LASTNAME]),FALSE)</f>
        <v>Solano</v>
      </c>
      <c r="C248" s="12" t="str">
        <f>VLOOKUP(MYRANKS_H[[#This Row],[PLAYERID]],PLAYERIDMAP[],COLUMN(PLAYERIDMAP[FIRSTNAME]),FALSE)</f>
        <v xml:space="preserve">Donovan </v>
      </c>
      <c r="D248" s="12" t="str">
        <f>VLOOKUP(MYRANKS_H[[#This Row],[PLAYERID]],PLAYERIDMAP[],COLUMN(PLAYERIDMAP[TEAM]),FALSE)</f>
        <v>MIA</v>
      </c>
      <c r="E248" s="12" t="str">
        <f>VLOOKUP(MYRANKS_H[[#This Row],[PLAYERID]],PLAYERIDMAP[],COLUMN(PLAYERIDMAP[POS]),FALSE)</f>
        <v>2B</v>
      </c>
      <c r="F248" s="12">
        <f>VLOOKUP(MYRANKS_H[[#This Row],[PLAYERID]],PLAYERIDMAP[],COLUMN(PLAYERIDMAP[IDFANGRAPHS]),FALSE)</f>
        <v>8623</v>
      </c>
      <c r="G248" s="12">
        <f>IFERROR(VLOOKUP(MYRANKS_H[[#This Row],[IDFANGRAPHS]],STEAMER_H[],COLUMN(STEAMER_H[PA]),FALSE),0)</f>
        <v>195</v>
      </c>
      <c r="H248" s="12">
        <f>IFERROR(VLOOKUP(MYRANKS_H[[#This Row],[IDFANGRAPHS]],STEAMER_H[],COLUMN(STEAMER_H[AB]),FALSE),0)</f>
        <v>179</v>
      </c>
      <c r="I248" s="12">
        <f>IFERROR(VLOOKUP(MYRANKS_H[[#This Row],[IDFANGRAPHS]],STEAMER_H[],COLUMN(STEAMER_H[H]),FALSE),0)</f>
        <v>47</v>
      </c>
      <c r="J248" s="12">
        <f>IFERROR(VLOOKUP(MYRANKS_H[[#This Row],[IDFANGRAPHS]],STEAMER_H[],COLUMN(STEAMER_H[HR]),FALSE),0)</f>
        <v>2</v>
      </c>
      <c r="K248" s="12">
        <f>IFERROR(VLOOKUP(MYRANKS_H[[#This Row],[IDFANGRAPHS]],STEAMER_H[],COLUMN(STEAMER_H[R]),FALSE),0)</f>
        <v>18</v>
      </c>
      <c r="L248" s="12">
        <f>IFERROR(VLOOKUP(MYRANKS_H[[#This Row],[IDFANGRAPHS]],STEAMER_H[],COLUMN(STEAMER_H[RBI]),FALSE),0)</f>
        <v>15</v>
      </c>
      <c r="M248" s="12">
        <f>IFERROR(VLOOKUP(MYRANKS_H[[#This Row],[IDFANGRAPHS]],STEAMER_H[],COLUMN(STEAMER_H[BB]),FALSE),0)</f>
        <v>11</v>
      </c>
      <c r="N248" s="12">
        <f>IFERROR(VLOOKUP(MYRANKS_H[[#This Row],[IDFANGRAPHS]],STEAMER_H[],COLUMN(STEAMER_H[SO]),FALSE),0)</f>
        <v>30</v>
      </c>
      <c r="O248" s="12">
        <f>IFERROR(VLOOKUP(MYRANKS_H[[#This Row],[IDFANGRAPHS]],STEAMER_H[],COLUMN(STEAMER_H[SB]),FALSE),0)</f>
        <v>2</v>
      </c>
      <c r="P248" s="14">
        <f>IFERROR(MYRANKS_H[[#This Row],[H]]/MYRANKS_H[[#This Row],[AB]],0)</f>
        <v>0.26256983240223464</v>
      </c>
      <c r="Q248" s="26">
        <f>MYRANKS_H[[#This Row],[R]]/24.6-VLOOKUP(MYRANKS_H[[#This Row],[POS]],ReplacementLevel_H[],COLUMN(ReplacementLevel_H[R]),FALSE)</f>
        <v>-1.5382926829268293</v>
      </c>
      <c r="R248" s="26">
        <f>MYRANKS_H[[#This Row],[HR]]/10.4-VLOOKUP(MYRANKS_H[[#This Row],[POS]],ReplacementLevel_H[],COLUMN(ReplacementLevel_H[HR]),FALSE)</f>
        <v>-0.74769230769230766</v>
      </c>
      <c r="S248" s="26">
        <f>MYRANKS_H[[#This Row],[RBI]]/24.6-VLOOKUP(MYRANKS_H[[#This Row],[POS]],ReplacementLevel_H[],COLUMN(ReplacementLevel_H[RBI]),FALSE)</f>
        <v>-1.4902439024390244</v>
      </c>
      <c r="T248" s="26">
        <f>MYRANKS_H[[#This Row],[SB]]/9.4-VLOOKUP(MYRANKS_H[[#This Row],[POS]],ReplacementLevel_H[],COLUMN(ReplacementLevel_H[SB]),FALSE)</f>
        <v>-0.40723404255319151</v>
      </c>
      <c r="U248" s="26">
        <f>((MYRANKS_H[[#This Row],[H]]+1768)/(MYRANKS_H[[#This Row],[AB]]+6617)-0.267)/0.0024-VLOOKUP(MYRANKS_H[[#This Row],[POS]],ReplacementLevel_H[],COLUMN(ReplacementLevel_H[AVG]),FALSE)</f>
        <v>-0.13130665097116545</v>
      </c>
      <c r="V248" s="26">
        <f>MYRANKS_H[[#This Row],[RSGP]]+MYRANKS_H[[#This Row],[HRSGP]]+MYRANKS_H[[#This Row],[RBISGP]]+MYRANKS_H[[#This Row],[SBSGP]]+MYRANKS_H[[#This Row],[AVGSGP]]</f>
        <v>-4.3147695865825177</v>
      </c>
    </row>
    <row r="249" spans="1:22" ht="15" customHeight="1" x14ac:dyDescent="0.25">
      <c r="A249" s="8" t="s">
        <v>5108</v>
      </c>
      <c r="B249" s="15" t="str">
        <f>VLOOKUP(MYRANKS_H[[#This Row],[PLAYERID]],PLAYERIDMAP[],COLUMN(PLAYERIDMAP[LASTNAME]),FALSE)</f>
        <v>Stewart</v>
      </c>
      <c r="C249" s="12" t="str">
        <f>VLOOKUP(MYRANKS_H[[#This Row],[PLAYERID]],PLAYERIDMAP[],COLUMN(PLAYERIDMAP[FIRSTNAME]),FALSE)</f>
        <v xml:space="preserve">Ian </v>
      </c>
      <c r="D249" s="12" t="str">
        <f>VLOOKUP(MYRANKS_H[[#This Row],[PLAYERID]],PLAYERIDMAP[],COLUMN(PLAYERIDMAP[TEAM]),FALSE)</f>
        <v>CHC</v>
      </c>
      <c r="E249" s="12" t="str">
        <f>VLOOKUP(MYRANKS_H[[#This Row],[PLAYERID]],PLAYERIDMAP[],COLUMN(PLAYERIDMAP[POS]),FALSE)</f>
        <v>3B</v>
      </c>
      <c r="F249" s="12">
        <f>VLOOKUP(MYRANKS_H[[#This Row],[PLAYERID]],PLAYERIDMAP[],COLUMN(PLAYERIDMAP[IDFANGRAPHS]),FALSE)</f>
        <v>5950</v>
      </c>
      <c r="G249" s="12">
        <f>IFERROR(VLOOKUP(MYRANKS_H[[#This Row],[IDFANGRAPHS]],STEAMER_H[],COLUMN(STEAMER_H[PA]),FALSE),0)</f>
        <v>131</v>
      </c>
      <c r="H249" s="12">
        <f>IFERROR(VLOOKUP(MYRANKS_H[[#This Row],[IDFANGRAPHS]],STEAMER_H[],COLUMN(STEAMER_H[AB]),FALSE),0)</f>
        <v>116</v>
      </c>
      <c r="I249" s="12">
        <f>IFERROR(VLOOKUP(MYRANKS_H[[#This Row],[IDFANGRAPHS]],STEAMER_H[],COLUMN(STEAMER_H[H]),FALSE),0)</f>
        <v>23</v>
      </c>
      <c r="J249" s="12">
        <f>IFERROR(VLOOKUP(MYRANKS_H[[#This Row],[IDFANGRAPHS]],STEAMER_H[],COLUMN(STEAMER_H[HR]),FALSE),0)</f>
        <v>4</v>
      </c>
      <c r="K249" s="12">
        <f>IFERROR(VLOOKUP(MYRANKS_H[[#This Row],[IDFANGRAPHS]],STEAMER_H[],COLUMN(STEAMER_H[R]),FALSE),0)</f>
        <v>13</v>
      </c>
      <c r="L249" s="12">
        <f>IFERROR(VLOOKUP(MYRANKS_H[[#This Row],[IDFANGRAPHS]],STEAMER_H[],COLUMN(STEAMER_H[RBI]),FALSE),0)</f>
        <v>13</v>
      </c>
      <c r="M249" s="12">
        <f>IFERROR(VLOOKUP(MYRANKS_H[[#This Row],[IDFANGRAPHS]],STEAMER_H[],COLUMN(STEAMER_H[BB]),FALSE),0)</f>
        <v>12</v>
      </c>
      <c r="N249" s="12">
        <f>IFERROR(VLOOKUP(MYRANKS_H[[#This Row],[IDFANGRAPHS]],STEAMER_H[],COLUMN(STEAMER_H[SO]),FALSE),0)</f>
        <v>41</v>
      </c>
      <c r="O249" s="12">
        <f>IFERROR(VLOOKUP(MYRANKS_H[[#This Row],[IDFANGRAPHS]],STEAMER_H[],COLUMN(STEAMER_H[SB]),FALSE),0)</f>
        <v>1</v>
      </c>
      <c r="P249" s="14">
        <f>IFERROR(MYRANKS_H[[#This Row],[H]]/MYRANKS_H[[#This Row],[AB]],0)</f>
        <v>0.19827586206896552</v>
      </c>
      <c r="Q249" s="26">
        <f>MYRANKS_H[[#This Row],[R]]/24.6-VLOOKUP(MYRANKS_H[[#This Row],[POS]],ReplacementLevel_H[],COLUMN(ReplacementLevel_H[R]),FALSE)</f>
        <v>-1.6615447154471545</v>
      </c>
      <c r="R249" s="26">
        <f>MYRANKS_H[[#This Row],[HR]]/10.4-VLOOKUP(MYRANKS_H[[#This Row],[POS]],ReplacementLevel_H[],COLUMN(ReplacementLevel_H[HR]),FALSE)</f>
        <v>-1.1753846153846155</v>
      </c>
      <c r="S249" s="26">
        <f>MYRANKS_H[[#This Row],[RBI]]/24.6-VLOOKUP(MYRANKS_H[[#This Row],[POS]],ReplacementLevel_H[],COLUMN(ReplacementLevel_H[RBI]),FALSE)</f>
        <v>-1.8215447154471547</v>
      </c>
      <c r="T249" s="26">
        <f>MYRANKS_H[[#This Row],[SB]]/9.4-VLOOKUP(MYRANKS_H[[#This Row],[POS]],ReplacementLevel_H[],COLUMN(ReplacementLevel_H[SB]),FALSE)</f>
        <v>-0.34361702127659577</v>
      </c>
      <c r="U249" s="26">
        <f>((MYRANKS_H[[#This Row],[H]]+1768)/(MYRANKS_H[[#This Row],[AB]]+6617)-0.267)/0.0024-VLOOKUP(MYRANKS_H[[#This Row],[POS]],ReplacementLevel_H[],COLUMN(ReplacementLevel_H[AVG]),FALSE)</f>
        <v>-0.22530521312937535</v>
      </c>
      <c r="V249" s="26">
        <f>MYRANKS_H[[#This Row],[RSGP]]+MYRANKS_H[[#This Row],[HRSGP]]+MYRANKS_H[[#This Row],[RBISGP]]+MYRANKS_H[[#This Row],[SBSGP]]+MYRANKS_H[[#This Row],[AVGSGP]]</f>
        <v>-5.2273962806848955</v>
      </c>
    </row>
    <row r="250" spans="1:22" ht="15" customHeight="1" x14ac:dyDescent="0.25">
      <c r="A250" s="7" t="s">
        <v>2882</v>
      </c>
      <c r="B250" s="8" t="str">
        <f>VLOOKUP(MYRANKS_H[[#This Row],[PLAYERID]],PLAYERIDMAP[],COLUMN(PLAYERIDMAP[LASTNAME]),FALSE)</f>
        <v>Francisco</v>
      </c>
      <c r="C250" s="11" t="str">
        <f>VLOOKUP(MYRANKS_H[[#This Row],[PLAYERID]],PLAYERIDMAP[],COLUMN(PLAYERIDMAP[FIRSTNAME]),FALSE)</f>
        <v xml:space="preserve">Juan </v>
      </c>
      <c r="D250" s="11" t="str">
        <f>VLOOKUP(MYRANKS_H[[#This Row],[PLAYERID]],PLAYERIDMAP[],COLUMN(PLAYERIDMAP[TEAM]),FALSE)</f>
        <v>ATL</v>
      </c>
      <c r="E250" s="11" t="str">
        <f>VLOOKUP(MYRANKS_H[[#This Row],[PLAYERID]],PLAYERIDMAP[],COLUMN(PLAYERIDMAP[POS]),FALSE)</f>
        <v>3B</v>
      </c>
      <c r="F250" s="11">
        <f>VLOOKUP(MYRANKS_H[[#This Row],[PLAYERID]],PLAYERIDMAP[],COLUMN(PLAYERIDMAP[IDFANGRAPHS]),FALSE)</f>
        <v>6978</v>
      </c>
      <c r="G250" s="12">
        <f>IFERROR(VLOOKUP(MYRANKS_H[[#This Row],[IDFANGRAPHS]],STEAMER_H[],COLUMN(STEAMER_H[PA]),FALSE),0)</f>
        <v>56</v>
      </c>
      <c r="H250" s="12">
        <f>IFERROR(VLOOKUP(MYRANKS_H[[#This Row],[IDFANGRAPHS]],STEAMER_H[],COLUMN(STEAMER_H[AB]),FALSE),0)</f>
        <v>51</v>
      </c>
      <c r="I250" s="12">
        <f>IFERROR(VLOOKUP(MYRANKS_H[[#This Row],[IDFANGRAPHS]],STEAMER_H[],COLUMN(STEAMER_H[H]),FALSE),0)</f>
        <v>12</v>
      </c>
      <c r="J250" s="12">
        <f>IFERROR(VLOOKUP(MYRANKS_H[[#This Row],[IDFANGRAPHS]],STEAMER_H[],COLUMN(STEAMER_H[HR]),FALSE),0)</f>
        <v>2</v>
      </c>
      <c r="K250" s="12">
        <f>IFERROR(VLOOKUP(MYRANKS_H[[#This Row],[IDFANGRAPHS]],STEAMER_H[],COLUMN(STEAMER_H[R]),FALSE),0)</f>
        <v>6</v>
      </c>
      <c r="L250" s="12">
        <f>IFERROR(VLOOKUP(MYRANKS_H[[#This Row],[IDFANGRAPHS]],STEAMER_H[],COLUMN(STEAMER_H[RBI]),FALSE),0)</f>
        <v>7</v>
      </c>
      <c r="M250" s="12">
        <f>IFERROR(VLOOKUP(MYRANKS_H[[#This Row],[IDFANGRAPHS]],STEAMER_H[],COLUMN(STEAMER_H[BB]),FALSE),0)</f>
        <v>4</v>
      </c>
      <c r="N250" s="12">
        <f>IFERROR(VLOOKUP(MYRANKS_H[[#This Row],[IDFANGRAPHS]],STEAMER_H[],COLUMN(STEAMER_H[SO]),FALSE),0)</f>
        <v>17</v>
      </c>
      <c r="O250" s="12">
        <f>IFERROR(VLOOKUP(MYRANKS_H[[#This Row],[IDFANGRAPHS]],STEAMER_H[],COLUMN(STEAMER_H[SB]),FALSE),0)</f>
        <v>0</v>
      </c>
      <c r="P250" s="14">
        <f>IFERROR(MYRANKS_H[[#This Row],[H]]/MYRANKS_H[[#This Row],[AB]],0)</f>
        <v>0.23529411764705882</v>
      </c>
      <c r="Q250" s="26">
        <f>MYRANKS_H[[#This Row],[R]]/24.6-VLOOKUP(MYRANKS_H[[#This Row],[POS]],ReplacementLevel_H[],COLUMN(ReplacementLevel_H[R]),FALSE)</f>
        <v>-1.9460975609756097</v>
      </c>
      <c r="R250" s="26">
        <f>MYRANKS_H[[#This Row],[HR]]/10.4-VLOOKUP(MYRANKS_H[[#This Row],[POS]],ReplacementLevel_H[],COLUMN(ReplacementLevel_H[HR]),FALSE)</f>
        <v>-1.3676923076923078</v>
      </c>
      <c r="S250" s="26">
        <f>MYRANKS_H[[#This Row],[RBI]]/24.6-VLOOKUP(MYRANKS_H[[#This Row],[POS]],ReplacementLevel_H[],COLUMN(ReplacementLevel_H[RBI]),FALSE)</f>
        <v>-2.0654471544715447</v>
      </c>
      <c r="T250" s="26">
        <f>MYRANKS_H[[#This Row],[SB]]/9.4-VLOOKUP(MYRANKS_H[[#This Row],[POS]],ReplacementLevel_H[],COLUMN(ReplacementLevel_H[SB]),FALSE)</f>
        <v>-0.45</v>
      </c>
      <c r="U250" s="26">
        <f>((MYRANKS_H[[#This Row],[H]]+1768)/(MYRANKS_H[[#This Row],[AB]]+6617)-0.267)/0.0024-VLOOKUP(MYRANKS_H[[#This Row],[POS]],ReplacementLevel_H[],COLUMN(ReplacementLevel_H[AVG]),FALSE)</f>
        <v>0.16775444911016218</v>
      </c>
      <c r="V250" s="26">
        <f>MYRANKS_H[[#This Row],[RSGP]]+MYRANKS_H[[#This Row],[HRSGP]]+MYRANKS_H[[#This Row],[RBISGP]]+MYRANKS_H[[#This Row],[SBSGP]]+MYRANKS_H[[#This Row],[AVGSGP]]</f>
        <v>-5.6614825740293</v>
      </c>
    </row>
    <row r="251" spans="1:22" ht="15" customHeight="1" x14ac:dyDescent="0.25">
      <c r="A251" s="7" t="s">
        <v>3072</v>
      </c>
      <c r="B251" s="8" t="str">
        <f>VLOOKUP(MYRANKS_H[[#This Row],[PLAYERID]],PLAYERIDMAP[],COLUMN(PLAYERIDMAP[LASTNAME]),FALSE)</f>
        <v>Greene</v>
      </c>
      <c r="C251" s="11" t="str">
        <f>VLOOKUP(MYRANKS_H[[#This Row],[PLAYERID]],PLAYERIDMAP[],COLUMN(PLAYERIDMAP[FIRSTNAME]),FALSE)</f>
        <v xml:space="preserve">Tyler </v>
      </c>
      <c r="D251" s="11" t="str">
        <f>VLOOKUP(MYRANKS_H[[#This Row],[PLAYERID]],PLAYERIDMAP[],COLUMN(PLAYERIDMAP[TEAM]),FALSE)</f>
        <v>HOU</v>
      </c>
      <c r="E251" s="11" t="str">
        <f>VLOOKUP(MYRANKS_H[[#This Row],[PLAYERID]],PLAYERIDMAP[],COLUMN(PLAYERIDMAP[POS]),FALSE)</f>
        <v>2B</v>
      </c>
      <c r="F251" s="11">
        <f>VLOOKUP(MYRANKS_H[[#This Row],[PLAYERID]],PLAYERIDMAP[],COLUMN(PLAYERIDMAP[IDFANGRAPHS]),FALSE)</f>
        <v>4675</v>
      </c>
      <c r="G251" s="12">
        <f>IFERROR(VLOOKUP(MYRANKS_H[[#This Row],[IDFANGRAPHS]],STEAMER_H[],COLUMN(STEAMER_H[PA]),FALSE),0)</f>
        <v>0</v>
      </c>
      <c r="H251" s="12">
        <f>IFERROR(VLOOKUP(MYRANKS_H[[#This Row],[IDFANGRAPHS]],STEAMER_H[],COLUMN(STEAMER_H[AB]),FALSE),0)</f>
        <v>0</v>
      </c>
      <c r="I251" s="12">
        <f>IFERROR(VLOOKUP(MYRANKS_H[[#This Row],[IDFANGRAPHS]],STEAMER_H[],COLUMN(STEAMER_H[H]),FALSE),0)</f>
        <v>0</v>
      </c>
      <c r="J251" s="12">
        <f>IFERROR(VLOOKUP(MYRANKS_H[[#This Row],[IDFANGRAPHS]],STEAMER_H[],COLUMN(STEAMER_H[HR]),FALSE),0)</f>
        <v>0</v>
      </c>
      <c r="K251" s="12">
        <f>IFERROR(VLOOKUP(MYRANKS_H[[#This Row],[IDFANGRAPHS]],STEAMER_H[],COLUMN(STEAMER_H[R]),FALSE),0)</f>
        <v>0</v>
      </c>
      <c r="L251" s="12">
        <f>IFERROR(VLOOKUP(MYRANKS_H[[#This Row],[IDFANGRAPHS]],STEAMER_H[],COLUMN(STEAMER_H[RBI]),FALSE),0)</f>
        <v>0</v>
      </c>
      <c r="M251" s="12">
        <f>IFERROR(VLOOKUP(MYRANKS_H[[#This Row],[IDFANGRAPHS]],STEAMER_H[],COLUMN(STEAMER_H[BB]),FALSE),0)</f>
        <v>0</v>
      </c>
      <c r="N251" s="12">
        <f>IFERROR(VLOOKUP(MYRANKS_H[[#This Row],[IDFANGRAPHS]],STEAMER_H[],COLUMN(STEAMER_H[SO]),FALSE),0)</f>
        <v>0</v>
      </c>
      <c r="O251" s="12">
        <f>IFERROR(VLOOKUP(MYRANKS_H[[#This Row],[IDFANGRAPHS]],STEAMER_H[],COLUMN(STEAMER_H[SB]),FALSE),0)</f>
        <v>0</v>
      </c>
      <c r="P251" s="14">
        <f>IFERROR(MYRANKS_H[[#This Row],[H]]/MYRANKS_H[[#This Row],[AB]],0)</f>
        <v>0</v>
      </c>
      <c r="Q251" s="26">
        <f>MYRANKS_H[[#This Row],[R]]/24.6-VLOOKUP(MYRANKS_H[[#This Row],[POS]],ReplacementLevel_H[],COLUMN(ReplacementLevel_H[R]),FALSE)</f>
        <v>-2.27</v>
      </c>
      <c r="R251" s="26">
        <f>MYRANKS_H[[#This Row],[HR]]/10.4-VLOOKUP(MYRANKS_H[[#This Row],[POS]],ReplacementLevel_H[],COLUMN(ReplacementLevel_H[HR]),FALSE)</f>
        <v>-0.94</v>
      </c>
      <c r="S251" s="26">
        <f>MYRANKS_H[[#This Row],[RBI]]/24.6-VLOOKUP(MYRANKS_H[[#This Row],[POS]],ReplacementLevel_H[],COLUMN(ReplacementLevel_H[RBI]),FALSE)</f>
        <v>-2.1</v>
      </c>
      <c r="T251" s="26">
        <f>MYRANKS_H[[#This Row],[SB]]/9.4-VLOOKUP(MYRANKS_H[[#This Row],[POS]],ReplacementLevel_H[],COLUMN(ReplacementLevel_H[SB]),FALSE)</f>
        <v>-0.62</v>
      </c>
      <c r="U251" s="26">
        <f>((MYRANKS_H[[#This Row],[H]]+1768)/(MYRANKS_H[[#This Row],[AB]]+6617)-0.267)/0.0024-VLOOKUP(MYRANKS_H[[#This Row],[POS]],ReplacementLevel_H[],COLUMN(ReplacementLevel_H[AVG]),FALSE)</f>
        <v>-8.0595939751147275E-2</v>
      </c>
      <c r="V251" s="26">
        <f>MYRANKS_H[[#This Row],[RSGP]]+MYRANKS_H[[#This Row],[HRSGP]]+MYRANKS_H[[#This Row],[RBISGP]]+MYRANKS_H[[#This Row],[SBSGP]]+MYRANKS_H[[#This Row],[AVGSGP]]</f>
        <v>-6.0105959397511475</v>
      </c>
    </row>
    <row r="252" spans="1:22" ht="15" customHeight="1" x14ac:dyDescent="0.25">
      <c r="A252" s="7" t="s">
        <v>4227</v>
      </c>
      <c r="B252" s="8" t="str">
        <f>VLOOKUP(MYRANKS_H[[#This Row],[PLAYERID]],PLAYERIDMAP[],COLUMN(PLAYERIDMAP[LASTNAME]),FALSE)</f>
        <v>Myers</v>
      </c>
      <c r="C252" s="11" t="str">
        <f>VLOOKUP(MYRANKS_H[[#This Row],[PLAYERID]],PLAYERIDMAP[],COLUMN(PLAYERIDMAP[FIRSTNAME]),FALSE)</f>
        <v xml:space="preserve">Wil </v>
      </c>
      <c r="D252" s="11" t="str">
        <f>VLOOKUP(MYRANKS_H[[#This Row],[PLAYERID]],PLAYERIDMAP[],COLUMN(PLAYERIDMAP[TEAM]),FALSE)</f>
        <v>TB</v>
      </c>
      <c r="E252" s="11" t="str">
        <f>VLOOKUP(MYRANKS_H[[#This Row],[PLAYERID]],PLAYERIDMAP[],COLUMN(PLAYERIDMAP[POS]),FALSE)</f>
        <v>OF</v>
      </c>
      <c r="F252" s="11" t="str">
        <f>VLOOKUP(MYRANKS_H[[#This Row],[PLAYERID]],PLAYERIDMAP[],COLUMN(PLAYERIDMAP[IDFANGRAPHS]),FALSE)</f>
        <v>sa501214</v>
      </c>
      <c r="G252" s="12">
        <f>IFERROR(VLOOKUP(MYRANKS_H[[#This Row],[IDFANGRAPHS]],STEAMER_H[],COLUMN(STEAMER_H[PA]),FALSE),0)</f>
        <v>0</v>
      </c>
      <c r="H252" s="12">
        <f>IFERROR(VLOOKUP(MYRANKS_H[[#This Row],[IDFANGRAPHS]],STEAMER_H[],COLUMN(STEAMER_H[AB]),FALSE),0)</f>
        <v>0</v>
      </c>
      <c r="I252" s="12">
        <f>IFERROR(VLOOKUP(MYRANKS_H[[#This Row],[IDFANGRAPHS]],STEAMER_H[],COLUMN(STEAMER_H[H]),FALSE),0)</f>
        <v>0</v>
      </c>
      <c r="J252" s="12">
        <f>IFERROR(VLOOKUP(MYRANKS_H[[#This Row],[IDFANGRAPHS]],STEAMER_H[],COLUMN(STEAMER_H[HR]),FALSE),0)</f>
        <v>0</v>
      </c>
      <c r="K252" s="12">
        <f>IFERROR(VLOOKUP(MYRANKS_H[[#This Row],[IDFANGRAPHS]],STEAMER_H[],COLUMN(STEAMER_H[R]),FALSE),0)</f>
        <v>0</v>
      </c>
      <c r="L252" s="12">
        <f>IFERROR(VLOOKUP(MYRANKS_H[[#This Row],[IDFANGRAPHS]],STEAMER_H[],COLUMN(STEAMER_H[RBI]),FALSE),0)</f>
        <v>0</v>
      </c>
      <c r="M252" s="12">
        <f>IFERROR(VLOOKUP(MYRANKS_H[[#This Row],[IDFANGRAPHS]],STEAMER_H[],COLUMN(STEAMER_H[BB]),FALSE),0)</f>
        <v>0</v>
      </c>
      <c r="N252" s="12">
        <f>IFERROR(VLOOKUP(MYRANKS_H[[#This Row],[IDFANGRAPHS]],STEAMER_H[],COLUMN(STEAMER_H[SO]),FALSE),0)</f>
        <v>0</v>
      </c>
      <c r="O252" s="12">
        <f>IFERROR(VLOOKUP(MYRANKS_H[[#This Row],[IDFANGRAPHS]],STEAMER_H[],COLUMN(STEAMER_H[SB]),FALSE),0)</f>
        <v>0</v>
      </c>
      <c r="P252" s="14">
        <f>IFERROR(MYRANKS_H[[#This Row],[H]]/MYRANKS_H[[#This Row],[AB]],0)</f>
        <v>0</v>
      </c>
      <c r="Q252" s="26">
        <f>MYRANKS_H[[#This Row],[R]]/24.6-VLOOKUP(MYRANKS_H[[#This Row],[POS]],ReplacementLevel_H[],COLUMN(ReplacementLevel_H[R]),FALSE)</f>
        <v>-2.37</v>
      </c>
      <c r="R252" s="26">
        <f>MYRANKS_H[[#This Row],[HR]]/10.4-VLOOKUP(MYRANKS_H[[#This Row],[POS]],ReplacementLevel_H[],COLUMN(ReplacementLevel_H[HR]),FALSE)</f>
        <v>-1.1000000000000001</v>
      </c>
      <c r="S252" s="26">
        <f>MYRANKS_H[[#This Row],[RBI]]/24.6-VLOOKUP(MYRANKS_H[[#This Row],[POS]],ReplacementLevel_H[],COLUMN(ReplacementLevel_H[RBI]),FALSE)</f>
        <v>-2.04</v>
      </c>
      <c r="T252" s="26">
        <f>MYRANKS_H[[#This Row],[SB]]/9.4-VLOOKUP(MYRANKS_H[[#This Row],[POS]],ReplacementLevel_H[],COLUMN(ReplacementLevel_H[SB]),FALSE)</f>
        <v>-1.34</v>
      </c>
      <c r="U252" s="26">
        <f>((MYRANKS_H[[#This Row],[H]]+1768)/(MYRANKS_H[[#This Row],[AB]]+6617)-0.267)/0.0024-VLOOKUP(MYRANKS_H[[#This Row],[POS]],ReplacementLevel_H[],COLUMN(ReplacementLevel_H[AVG]),FALSE)</f>
        <v>0.15940406024885273</v>
      </c>
      <c r="V252" s="26">
        <f>MYRANKS_H[[#This Row],[RSGP]]+MYRANKS_H[[#This Row],[HRSGP]]+MYRANKS_H[[#This Row],[RBISGP]]+MYRANKS_H[[#This Row],[SBSGP]]+MYRANKS_H[[#This Row],[AVGSGP]]</f>
        <v>-6.6905959397511472</v>
      </c>
    </row>
    <row r="253" spans="1:22" x14ac:dyDescent="0.25">
      <c r="A253" s="8" t="s">
        <v>4399</v>
      </c>
      <c r="B253" s="15" t="str">
        <f>VLOOKUP(MYRANKS_H[[#This Row],[PLAYERID]],PLAYERIDMAP[],COLUMN(PLAYERIDMAP[LASTNAME]),FALSE)</f>
        <v>Parmelee</v>
      </c>
      <c r="C253" s="12" t="str">
        <f>VLOOKUP(MYRANKS_H[[#This Row],[PLAYERID]],PLAYERIDMAP[],COLUMN(PLAYERIDMAP[FIRSTNAME]),FALSE)</f>
        <v xml:space="preserve">Chris </v>
      </c>
      <c r="D253" s="12" t="str">
        <f>VLOOKUP(MYRANKS_H[[#This Row],[PLAYERID]],PLAYERIDMAP[],COLUMN(PLAYERIDMAP[TEAM]),FALSE)</f>
        <v>MIN</v>
      </c>
      <c r="E253" s="12" t="str">
        <f>VLOOKUP(MYRANKS_H[[#This Row],[PLAYERID]],PLAYERIDMAP[],COLUMN(PLAYERIDMAP[POS]),FALSE)</f>
        <v>1B</v>
      </c>
      <c r="F253" s="12">
        <f>VLOOKUP(MYRANKS_H[[#This Row],[PLAYERID]],PLAYERIDMAP[],COLUMN(PLAYERIDMAP[IDFANGRAPHS]),FALSE)</f>
        <v>2554</v>
      </c>
      <c r="G253" s="12">
        <f>IFERROR(VLOOKUP(MYRANKS_H[[#This Row],[IDFANGRAPHS]],STEAMER_H[],COLUMN(STEAMER_H[PA]),FALSE),0)</f>
        <v>92</v>
      </c>
      <c r="H253" s="12">
        <f>IFERROR(VLOOKUP(MYRANKS_H[[#This Row],[IDFANGRAPHS]],STEAMER_H[],COLUMN(STEAMER_H[AB]),FALSE),0)</f>
        <v>81</v>
      </c>
      <c r="I253" s="12">
        <f>IFERROR(VLOOKUP(MYRANKS_H[[#This Row],[IDFANGRAPHS]],STEAMER_H[],COLUMN(STEAMER_H[H]),FALSE),0)</f>
        <v>20</v>
      </c>
      <c r="J253" s="12">
        <f>IFERROR(VLOOKUP(MYRANKS_H[[#This Row],[IDFANGRAPHS]],STEAMER_H[],COLUMN(STEAMER_H[HR]),FALSE),0)</f>
        <v>2</v>
      </c>
      <c r="K253" s="12">
        <f>IFERROR(VLOOKUP(MYRANKS_H[[#This Row],[IDFANGRAPHS]],STEAMER_H[],COLUMN(STEAMER_H[R]),FALSE),0)</f>
        <v>9</v>
      </c>
      <c r="L253" s="12">
        <f>IFERROR(VLOOKUP(MYRANKS_H[[#This Row],[IDFANGRAPHS]],STEAMER_H[],COLUMN(STEAMER_H[RBI]),FALSE),0)</f>
        <v>9</v>
      </c>
      <c r="M253" s="12">
        <f>IFERROR(VLOOKUP(MYRANKS_H[[#This Row],[IDFANGRAPHS]],STEAMER_H[],COLUMN(STEAMER_H[BB]),FALSE),0)</f>
        <v>8</v>
      </c>
      <c r="N253" s="12">
        <f>IFERROR(VLOOKUP(MYRANKS_H[[#This Row],[IDFANGRAPHS]],STEAMER_H[],COLUMN(STEAMER_H[SO]),FALSE),0)</f>
        <v>18</v>
      </c>
      <c r="O253" s="12">
        <f>IFERROR(VLOOKUP(MYRANKS_H[[#This Row],[IDFANGRAPHS]],STEAMER_H[],COLUMN(STEAMER_H[SB]),FALSE),0)</f>
        <v>0</v>
      </c>
      <c r="P253" s="14">
        <f>IFERROR(MYRANKS_H[[#This Row],[H]]/MYRANKS_H[[#This Row],[AB]],0)</f>
        <v>0.24691358024691357</v>
      </c>
      <c r="Q253" s="26">
        <f>MYRANKS_H[[#This Row],[R]]/24.6-VLOOKUP(MYRANKS_H[[#This Row],[POS]],ReplacementLevel_H[],COLUMN(ReplacementLevel_H[R]),FALSE)</f>
        <v>-2.0041463414634149</v>
      </c>
      <c r="R253" s="26">
        <f>MYRANKS_H[[#This Row],[HR]]/10.4-VLOOKUP(MYRANKS_H[[#This Row],[POS]],ReplacementLevel_H[],COLUMN(ReplacementLevel_H[HR]),FALSE)</f>
        <v>-1.3476923076923077</v>
      </c>
      <c r="S253" s="26">
        <f>MYRANKS_H[[#This Row],[RBI]]/24.6-VLOOKUP(MYRANKS_H[[#This Row],[POS]],ReplacementLevel_H[],COLUMN(ReplacementLevel_H[RBI]),FALSE)</f>
        <v>-2.0941463414634147</v>
      </c>
      <c r="T253" s="26">
        <f>MYRANKS_H[[#This Row],[SB]]/9.4-VLOOKUP(MYRANKS_H[[#This Row],[POS]],ReplacementLevel_H[],COLUMN(ReplacementLevel_H[SB]),FALSE)</f>
        <v>-0.26</v>
      </c>
      <c r="U253" s="26">
        <f>((MYRANKS_H[[#This Row],[H]]+1768)/(MYRANKS_H[[#This Row],[AB]]+6617)-0.267)/0.0024-VLOOKUP(MYRANKS_H[[#This Row],[POS]],ReplacementLevel_H[],COLUMN(ReplacementLevel_H[AVG]),FALSE)</f>
        <v>0.21723200955509572</v>
      </c>
      <c r="V253" s="26">
        <f>MYRANKS_H[[#This Row],[RSGP]]+MYRANKS_H[[#This Row],[HRSGP]]+MYRANKS_H[[#This Row],[RBISGP]]+MYRANKS_H[[#This Row],[SBSGP]]+MYRANKS_H[[#This Row],[AVGSGP]]</f>
        <v>-5.4887529810640423</v>
      </c>
    </row>
    <row r="254" spans="1:22" ht="15" customHeight="1" x14ac:dyDescent="0.25">
      <c r="A254" s="7" t="s">
        <v>2982</v>
      </c>
      <c r="B254" s="8" t="str">
        <f>VLOOKUP(MYRANKS_H[[#This Row],[PLAYERID]],PLAYERIDMAP[],COLUMN(PLAYERIDMAP[LASTNAME]),FALSE)</f>
        <v>Getz</v>
      </c>
      <c r="C254" s="11" t="str">
        <f>VLOOKUP(MYRANKS_H[[#This Row],[PLAYERID]],PLAYERIDMAP[],COLUMN(PLAYERIDMAP[FIRSTNAME]),FALSE)</f>
        <v xml:space="preserve">Chris </v>
      </c>
      <c r="D254" s="11" t="str">
        <f>VLOOKUP(MYRANKS_H[[#This Row],[PLAYERID]],PLAYERIDMAP[],COLUMN(PLAYERIDMAP[TEAM]),FALSE)</f>
        <v>KC</v>
      </c>
      <c r="E254" s="11" t="str">
        <f>VLOOKUP(MYRANKS_H[[#This Row],[PLAYERID]],PLAYERIDMAP[],COLUMN(PLAYERIDMAP[POS]),FALSE)</f>
        <v>2B</v>
      </c>
      <c r="F254" s="11">
        <f>VLOOKUP(MYRANKS_H[[#This Row],[PLAYERID]],PLAYERIDMAP[],COLUMN(PLAYERIDMAP[IDFANGRAPHS]),FALSE)</f>
        <v>3388</v>
      </c>
      <c r="G254" s="12">
        <f>IFERROR(VLOOKUP(MYRANKS_H[[#This Row],[IDFANGRAPHS]],STEAMER_H[],COLUMN(STEAMER_H[PA]),FALSE),0)</f>
        <v>0</v>
      </c>
      <c r="H254" s="12">
        <f>IFERROR(VLOOKUP(MYRANKS_H[[#This Row],[IDFANGRAPHS]],STEAMER_H[],COLUMN(STEAMER_H[AB]),FALSE),0)</f>
        <v>0</v>
      </c>
      <c r="I254" s="12">
        <f>IFERROR(VLOOKUP(MYRANKS_H[[#This Row],[IDFANGRAPHS]],STEAMER_H[],COLUMN(STEAMER_H[H]),FALSE),0)</f>
        <v>0</v>
      </c>
      <c r="J254" s="12">
        <f>IFERROR(VLOOKUP(MYRANKS_H[[#This Row],[IDFANGRAPHS]],STEAMER_H[],COLUMN(STEAMER_H[HR]),FALSE),0)</f>
        <v>0</v>
      </c>
      <c r="K254" s="12">
        <f>IFERROR(VLOOKUP(MYRANKS_H[[#This Row],[IDFANGRAPHS]],STEAMER_H[],COLUMN(STEAMER_H[R]),FALSE),0)</f>
        <v>0</v>
      </c>
      <c r="L254" s="12">
        <f>IFERROR(VLOOKUP(MYRANKS_H[[#This Row],[IDFANGRAPHS]],STEAMER_H[],COLUMN(STEAMER_H[RBI]),FALSE),0)</f>
        <v>0</v>
      </c>
      <c r="M254" s="12">
        <f>IFERROR(VLOOKUP(MYRANKS_H[[#This Row],[IDFANGRAPHS]],STEAMER_H[],COLUMN(STEAMER_H[BB]),FALSE),0)</f>
        <v>0</v>
      </c>
      <c r="N254" s="12">
        <f>IFERROR(VLOOKUP(MYRANKS_H[[#This Row],[IDFANGRAPHS]],STEAMER_H[],COLUMN(STEAMER_H[SO]),FALSE),0)</f>
        <v>0</v>
      </c>
      <c r="O254" s="12">
        <f>IFERROR(VLOOKUP(MYRANKS_H[[#This Row],[IDFANGRAPHS]],STEAMER_H[],COLUMN(STEAMER_H[SB]),FALSE),0)</f>
        <v>0</v>
      </c>
      <c r="P254" s="14">
        <f>IFERROR(MYRANKS_H[[#This Row],[H]]/MYRANKS_H[[#This Row],[AB]],0)</f>
        <v>0</v>
      </c>
      <c r="Q254" s="26">
        <f>MYRANKS_H[[#This Row],[R]]/24.6-VLOOKUP(MYRANKS_H[[#This Row],[POS]],ReplacementLevel_H[],COLUMN(ReplacementLevel_H[R]),FALSE)</f>
        <v>-2.27</v>
      </c>
      <c r="R254" s="26">
        <f>MYRANKS_H[[#This Row],[HR]]/10.4-VLOOKUP(MYRANKS_H[[#This Row],[POS]],ReplacementLevel_H[],COLUMN(ReplacementLevel_H[HR]),FALSE)</f>
        <v>-0.94</v>
      </c>
      <c r="S254" s="26">
        <f>MYRANKS_H[[#This Row],[RBI]]/24.6-VLOOKUP(MYRANKS_H[[#This Row],[POS]],ReplacementLevel_H[],COLUMN(ReplacementLevel_H[RBI]),FALSE)</f>
        <v>-2.1</v>
      </c>
      <c r="T254" s="26">
        <f>MYRANKS_H[[#This Row],[SB]]/9.4-VLOOKUP(MYRANKS_H[[#This Row],[POS]],ReplacementLevel_H[],COLUMN(ReplacementLevel_H[SB]),FALSE)</f>
        <v>-0.62</v>
      </c>
      <c r="U254" s="26">
        <f>((MYRANKS_H[[#This Row],[H]]+1768)/(MYRANKS_H[[#This Row],[AB]]+6617)-0.267)/0.0024-VLOOKUP(MYRANKS_H[[#This Row],[POS]],ReplacementLevel_H[],COLUMN(ReplacementLevel_H[AVG]),FALSE)</f>
        <v>-8.0595939751147275E-2</v>
      </c>
      <c r="V254" s="26">
        <f>MYRANKS_H[[#This Row],[RSGP]]+MYRANKS_H[[#This Row],[HRSGP]]+MYRANKS_H[[#This Row],[RBISGP]]+MYRANKS_H[[#This Row],[SBSGP]]+MYRANKS_H[[#This Row],[AVGSGP]]</f>
        <v>-6.0105959397511475</v>
      </c>
    </row>
    <row r="255" spans="1:22" ht="15" customHeight="1" x14ac:dyDescent="0.25">
      <c r="A255" s="7" t="s">
        <v>2878</v>
      </c>
      <c r="B255" s="8" t="str">
        <f>VLOOKUP(MYRANKS_H[[#This Row],[PLAYERID]],PLAYERIDMAP[],COLUMN(PLAYERIDMAP[LASTNAME]),FALSE)</f>
        <v>Francoeur</v>
      </c>
      <c r="C255" s="11" t="str">
        <f>VLOOKUP(MYRANKS_H[[#This Row],[PLAYERID]],PLAYERIDMAP[],COLUMN(PLAYERIDMAP[FIRSTNAME]),FALSE)</f>
        <v xml:space="preserve">Jeff </v>
      </c>
      <c r="D255" s="11" t="str">
        <f>VLOOKUP(MYRANKS_H[[#This Row],[PLAYERID]],PLAYERIDMAP[],COLUMN(PLAYERIDMAP[TEAM]),FALSE)</f>
        <v>KC</v>
      </c>
      <c r="E255" s="11" t="str">
        <f>VLOOKUP(MYRANKS_H[[#This Row],[PLAYERID]],PLAYERIDMAP[],COLUMN(PLAYERIDMAP[POS]),FALSE)</f>
        <v>OF</v>
      </c>
      <c r="F255" s="11">
        <f>VLOOKUP(MYRANKS_H[[#This Row],[PLAYERID]],PLAYERIDMAP[],COLUMN(PLAYERIDMAP[IDFANGRAPHS]),FALSE)</f>
        <v>4792</v>
      </c>
      <c r="G255" s="12">
        <f>IFERROR(VLOOKUP(MYRANKS_H[[#This Row],[IDFANGRAPHS]],STEAMER_H[],COLUMN(STEAMER_H[PA]),FALSE),0)</f>
        <v>0</v>
      </c>
      <c r="H255" s="12">
        <f>IFERROR(VLOOKUP(MYRANKS_H[[#This Row],[IDFANGRAPHS]],STEAMER_H[],COLUMN(STEAMER_H[AB]),FALSE),0)</f>
        <v>0</v>
      </c>
      <c r="I255" s="12">
        <f>IFERROR(VLOOKUP(MYRANKS_H[[#This Row],[IDFANGRAPHS]],STEAMER_H[],COLUMN(STEAMER_H[H]),FALSE),0)</f>
        <v>0</v>
      </c>
      <c r="J255" s="12">
        <f>IFERROR(VLOOKUP(MYRANKS_H[[#This Row],[IDFANGRAPHS]],STEAMER_H[],COLUMN(STEAMER_H[HR]),FALSE),0)</f>
        <v>0</v>
      </c>
      <c r="K255" s="12">
        <f>IFERROR(VLOOKUP(MYRANKS_H[[#This Row],[IDFANGRAPHS]],STEAMER_H[],COLUMN(STEAMER_H[R]),FALSE),0)</f>
        <v>0</v>
      </c>
      <c r="L255" s="12">
        <f>IFERROR(VLOOKUP(MYRANKS_H[[#This Row],[IDFANGRAPHS]],STEAMER_H[],COLUMN(STEAMER_H[RBI]),FALSE),0)</f>
        <v>0</v>
      </c>
      <c r="M255" s="12">
        <f>IFERROR(VLOOKUP(MYRANKS_H[[#This Row],[IDFANGRAPHS]],STEAMER_H[],COLUMN(STEAMER_H[BB]),FALSE),0)</f>
        <v>0</v>
      </c>
      <c r="N255" s="12">
        <f>IFERROR(VLOOKUP(MYRANKS_H[[#This Row],[IDFANGRAPHS]],STEAMER_H[],COLUMN(STEAMER_H[SO]),FALSE),0)</f>
        <v>0</v>
      </c>
      <c r="O255" s="12">
        <f>IFERROR(VLOOKUP(MYRANKS_H[[#This Row],[IDFANGRAPHS]],STEAMER_H[],COLUMN(STEAMER_H[SB]),FALSE),0)</f>
        <v>0</v>
      </c>
      <c r="P255" s="14">
        <f>IFERROR(MYRANKS_H[[#This Row],[H]]/MYRANKS_H[[#This Row],[AB]],0)</f>
        <v>0</v>
      </c>
      <c r="Q255" s="26">
        <f>MYRANKS_H[[#This Row],[R]]/24.6-VLOOKUP(MYRANKS_H[[#This Row],[POS]],ReplacementLevel_H[],COLUMN(ReplacementLevel_H[R]),FALSE)</f>
        <v>-2.37</v>
      </c>
      <c r="R255" s="26">
        <f>MYRANKS_H[[#This Row],[HR]]/10.4-VLOOKUP(MYRANKS_H[[#This Row],[POS]],ReplacementLevel_H[],COLUMN(ReplacementLevel_H[HR]),FALSE)</f>
        <v>-1.1000000000000001</v>
      </c>
      <c r="S255" s="26">
        <f>MYRANKS_H[[#This Row],[RBI]]/24.6-VLOOKUP(MYRANKS_H[[#This Row],[POS]],ReplacementLevel_H[],COLUMN(ReplacementLevel_H[RBI]),FALSE)</f>
        <v>-2.04</v>
      </c>
      <c r="T255" s="26">
        <f>MYRANKS_H[[#This Row],[SB]]/9.4-VLOOKUP(MYRANKS_H[[#This Row],[POS]],ReplacementLevel_H[],COLUMN(ReplacementLevel_H[SB]),FALSE)</f>
        <v>-1.34</v>
      </c>
      <c r="U255" s="26">
        <f>((MYRANKS_H[[#This Row],[H]]+1768)/(MYRANKS_H[[#This Row],[AB]]+6617)-0.267)/0.0024-VLOOKUP(MYRANKS_H[[#This Row],[POS]],ReplacementLevel_H[],COLUMN(ReplacementLevel_H[AVG]),FALSE)</f>
        <v>0.15940406024885273</v>
      </c>
      <c r="V255" s="26">
        <f>MYRANKS_H[[#This Row],[RSGP]]+MYRANKS_H[[#This Row],[HRSGP]]+MYRANKS_H[[#This Row],[RBISGP]]+MYRANKS_H[[#This Row],[SBSGP]]+MYRANKS_H[[#This Row],[AVGSGP]]</f>
        <v>-6.6905959397511472</v>
      </c>
    </row>
    <row r="256" spans="1:22" ht="15" customHeight="1" x14ac:dyDescent="0.25">
      <c r="A256" s="7" t="s">
        <v>3798</v>
      </c>
      <c r="B256" s="8" t="str">
        <f>VLOOKUP(MYRANKS_H[[#This Row],[PLAYERID]],PLAYERIDMAP[],COLUMN(PLAYERIDMAP[LASTNAME]),FALSE)</f>
        <v>Lombardozzi</v>
      </c>
      <c r="C256" s="11" t="str">
        <f>VLOOKUP(MYRANKS_H[[#This Row],[PLAYERID]],PLAYERIDMAP[],COLUMN(PLAYERIDMAP[FIRSTNAME]),FALSE)</f>
        <v xml:space="preserve">Steve </v>
      </c>
      <c r="D256" s="11" t="str">
        <f>VLOOKUP(MYRANKS_H[[#This Row],[PLAYERID]],PLAYERIDMAP[],COLUMN(PLAYERIDMAP[TEAM]),FALSE)</f>
        <v>WAS</v>
      </c>
      <c r="E256" s="11" t="str">
        <f>VLOOKUP(MYRANKS_H[[#This Row],[PLAYERID]],PLAYERIDMAP[],COLUMN(PLAYERIDMAP[POS]),FALSE)</f>
        <v>2B</v>
      </c>
      <c r="F256" s="11">
        <f>VLOOKUP(MYRANKS_H[[#This Row],[PLAYERID]],PLAYERIDMAP[],COLUMN(PLAYERIDMAP[IDFANGRAPHS]),FALSE)</f>
        <v>5422</v>
      </c>
      <c r="G256" s="12">
        <f>IFERROR(VLOOKUP(MYRANKS_H[[#This Row],[IDFANGRAPHS]],STEAMER_H[],COLUMN(STEAMER_H[PA]),FALSE),0)</f>
        <v>258</v>
      </c>
      <c r="H256" s="12">
        <f>IFERROR(VLOOKUP(MYRANKS_H[[#This Row],[IDFANGRAPHS]],STEAMER_H[],COLUMN(STEAMER_H[AB]),FALSE),0)</f>
        <v>240</v>
      </c>
      <c r="I256" s="12">
        <f>IFERROR(VLOOKUP(MYRANKS_H[[#This Row],[IDFANGRAPHS]],STEAMER_H[],COLUMN(STEAMER_H[H]),FALSE),0)</f>
        <v>65</v>
      </c>
      <c r="J256" s="12">
        <f>IFERROR(VLOOKUP(MYRANKS_H[[#This Row],[IDFANGRAPHS]],STEAMER_H[],COLUMN(STEAMER_H[HR]),FALSE),0)</f>
        <v>3</v>
      </c>
      <c r="K256" s="12">
        <f>IFERROR(VLOOKUP(MYRANKS_H[[#This Row],[IDFANGRAPHS]],STEAMER_H[],COLUMN(STEAMER_H[R]),FALSE),0)</f>
        <v>27</v>
      </c>
      <c r="L256" s="12">
        <f>IFERROR(VLOOKUP(MYRANKS_H[[#This Row],[IDFANGRAPHS]],STEAMER_H[],COLUMN(STEAMER_H[RBI]),FALSE),0)</f>
        <v>23</v>
      </c>
      <c r="M256" s="12">
        <f>IFERROR(VLOOKUP(MYRANKS_H[[#This Row],[IDFANGRAPHS]],STEAMER_H[],COLUMN(STEAMER_H[BB]),FALSE),0)</f>
        <v>12</v>
      </c>
      <c r="N256" s="12">
        <f>IFERROR(VLOOKUP(MYRANKS_H[[#This Row],[IDFANGRAPHS]],STEAMER_H[],COLUMN(STEAMER_H[SO]),FALSE),0)</f>
        <v>31</v>
      </c>
      <c r="O256" s="12">
        <f>IFERROR(VLOOKUP(MYRANKS_H[[#This Row],[IDFANGRAPHS]],STEAMER_H[],COLUMN(STEAMER_H[SB]),FALSE),0)</f>
        <v>5</v>
      </c>
      <c r="P256" s="14">
        <f>IFERROR(MYRANKS_H[[#This Row],[H]]/MYRANKS_H[[#This Row],[AB]],0)</f>
        <v>0.27083333333333331</v>
      </c>
      <c r="Q256" s="26">
        <f>MYRANKS_H[[#This Row],[R]]/24.6-VLOOKUP(MYRANKS_H[[#This Row],[POS]],ReplacementLevel_H[],COLUMN(ReplacementLevel_H[R]),FALSE)</f>
        <v>-1.1724390243902441</v>
      </c>
      <c r="R256" s="26">
        <f>MYRANKS_H[[#This Row],[HR]]/10.4-VLOOKUP(MYRANKS_H[[#This Row],[POS]],ReplacementLevel_H[],COLUMN(ReplacementLevel_H[HR]),FALSE)</f>
        <v>-0.65153846153846151</v>
      </c>
      <c r="S256" s="26">
        <f>MYRANKS_H[[#This Row],[RBI]]/24.6-VLOOKUP(MYRANKS_H[[#This Row],[POS]],ReplacementLevel_H[],COLUMN(ReplacementLevel_H[RBI]),FALSE)</f>
        <v>-1.1650406504065041</v>
      </c>
      <c r="T256" s="26">
        <f>MYRANKS_H[[#This Row],[SB]]/9.4-VLOOKUP(MYRANKS_H[[#This Row],[POS]],ReplacementLevel_H[],COLUMN(ReplacementLevel_H[SB]),FALSE)</f>
        <v>-8.8085106382978728E-2</v>
      </c>
      <c r="U256" s="26">
        <f>((MYRANKS_H[[#This Row],[H]]+1768)/(MYRANKS_H[[#This Row],[AB]]+6617)-0.267)/0.0024-VLOOKUP(MYRANKS_H[[#This Row],[POS]],ReplacementLevel_H[],COLUMN(ReplacementLevel_H[AVG]),FALSE)</f>
        <v>-2.7471197316619761E-2</v>
      </c>
      <c r="V256" s="26">
        <f>MYRANKS_H[[#This Row],[RSGP]]+MYRANKS_H[[#This Row],[HRSGP]]+MYRANKS_H[[#This Row],[RBISGP]]+MYRANKS_H[[#This Row],[SBSGP]]+MYRANKS_H[[#This Row],[AVGSGP]]</f>
        <v>-3.1045744400348081</v>
      </c>
    </row>
    <row r="257" spans="1:22" x14ac:dyDescent="0.25">
      <c r="A257" s="8" t="s">
        <v>4852</v>
      </c>
      <c r="B257" s="15" t="str">
        <f>VLOOKUP(MYRANKS_H[[#This Row],[PLAYERID]],PLAYERIDMAP[],COLUMN(PLAYERIDMAP[LASTNAME]),FALSE)</f>
        <v>Ross</v>
      </c>
      <c r="C257" s="12" t="str">
        <f>VLOOKUP(MYRANKS_H[[#This Row],[PLAYERID]],PLAYERIDMAP[],COLUMN(PLAYERIDMAP[FIRSTNAME]),FALSE)</f>
        <v xml:space="preserve">David </v>
      </c>
      <c r="D257" s="12" t="str">
        <f>VLOOKUP(MYRANKS_H[[#This Row],[PLAYERID]],PLAYERIDMAP[],COLUMN(PLAYERIDMAP[TEAM]),FALSE)</f>
        <v>BOS</v>
      </c>
      <c r="E257" s="12" t="str">
        <f>VLOOKUP(MYRANKS_H[[#This Row],[PLAYERID]],PLAYERIDMAP[],COLUMN(PLAYERIDMAP[POS]),FALSE)</f>
        <v>C</v>
      </c>
      <c r="F257" s="12">
        <f>VLOOKUP(MYRANKS_H[[#This Row],[PLAYERID]],PLAYERIDMAP[],COLUMN(PLAYERIDMAP[IDFANGRAPHS]),FALSE)</f>
        <v>1551</v>
      </c>
      <c r="G257" s="12">
        <f>IFERROR(VLOOKUP(MYRANKS_H[[#This Row],[IDFANGRAPHS]],STEAMER_H[],COLUMN(STEAMER_H[PA]),FALSE),0)</f>
        <v>153</v>
      </c>
      <c r="H257" s="12">
        <f>IFERROR(VLOOKUP(MYRANKS_H[[#This Row],[IDFANGRAPHS]],STEAMER_H[],COLUMN(STEAMER_H[AB]),FALSE),0)</f>
        <v>137</v>
      </c>
      <c r="I257" s="12">
        <f>IFERROR(VLOOKUP(MYRANKS_H[[#This Row],[IDFANGRAPHS]],STEAMER_H[],COLUMN(STEAMER_H[H]),FALSE),0)</f>
        <v>31</v>
      </c>
      <c r="J257" s="12">
        <f>IFERROR(VLOOKUP(MYRANKS_H[[#This Row],[IDFANGRAPHS]],STEAMER_H[],COLUMN(STEAMER_H[HR]),FALSE),0)</f>
        <v>5</v>
      </c>
      <c r="K257" s="12">
        <f>IFERROR(VLOOKUP(MYRANKS_H[[#This Row],[IDFANGRAPHS]],STEAMER_H[],COLUMN(STEAMER_H[R]),FALSE),0)</f>
        <v>17</v>
      </c>
      <c r="L257" s="12">
        <f>IFERROR(VLOOKUP(MYRANKS_H[[#This Row],[IDFANGRAPHS]],STEAMER_H[],COLUMN(STEAMER_H[RBI]),FALSE),0)</f>
        <v>17</v>
      </c>
      <c r="M257" s="12">
        <f>IFERROR(VLOOKUP(MYRANKS_H[[#This Row],[IDFANGRAPHS]],STEAMER_H[],COLUMN(STEAMER_H[BB]),FALSE),0)</f>
        <v>13</v>
      </c>
      <c r="N257" s="12">
        <f>IFERROR(VLOOKUP(MYRANKS_H[[#This Row],[IDFANGRAPHS]],STEAMER_H[],COLUMN(STEAMER_H[SO]),FALSE),0)</f>
        <v>47</v>
      </c>
      <c r="O257" s="12">
        <f>IFERROR(VLOOKUP(MYRANKS_H[[#This Row],[IDFANGRAPHS]],STEAMER_H[],COLUMN(STEAMER_H[SB]),FALSE),0)</f>
        <v>1</v>
      </c>
      <c r="P257" s="14">
        <f>IFERROR(MYRANKS_H[[#This Row],[H]]/MYRANKS_H[[#This Row],[AB]],0)</f>
        <v>0.22627737226277372</v>
      </c>
      <c r="Q257" s="26">
        <f>MYRANKS_H[[#This Row],[R]]/24.6-VLOOKUP(MYRANKS_H[[#This Row],[POS]],ReplacementLevel_H[],COLUMN(ReplacementLevel_H[R]),FALSE)</f>
        <v>-0.69894308943089423</v>
      </c>
      <c r="R257" s="26">
        <f>MYRANKS_H[[#This Row],[HR]]/10.4-VLOOKUP(MYRANKS_H[[#This Row],[POS]],ReplacementLevel_H[],COLUMN(ReplacementLevel_H[HR]),FALSE)</f>
        <v>-0.38923076923076927</v>
      </c>
      <c r="S257" s="26">
        <f>MYRANKS_H[[#This Row],[RBI]]/24.6-VLOOKUP(MYRANKS_H[[#This Row],[POS]],ReplacementLevel_H[],COLUMN(ReplacementLevel_H[RBI]),FALSE)</f>
        <v>-0.71894308943089424</v>
      </c>
      <c r="T257" s="26">
        <f>MYRANKS_H[[#This Row],[SB]]/9.4-VLOOKUP(MYRANKS_H[[#This Row],[POS]],ReplacementLevel_H[],COLUMN(ReplacementLevel_H[SB]),FALSE)</f>
        <v>-2.3617021276595748E-2</v>
      </c>
      <c r="U257" s="26">
        <f>((MYRANKS_H[[#This Row],[H]]+1768)/(MYRANKS_H[[#This Row],[AB]]+6617)-0.267)/0.0024-VLOOKUP(MYRANKS_H[[#This Row],[POS]],ReplacementLevel_H[],COLUMN(ReplacementLevel_H[AVG]),FALSE)</f>
        <v>8.361464810974828E-2</v>
      </c>
      <c r="V257" s="26">
        <f>MYRANKS_H[[#This Row],[RSGP]]+MYRANKS_H[[#This Row],[HRSGP]]+MYRANKS_H[[#This Row],[RBISGP]]+MYRANKS_H[[#This Row],[SBSGP]]+MYRANKS_H[[#This Row],[AVGSGP]]</f>
        <v>-1.7471193212594049</v>
      </c>
    </row>
    <row r="258" spans="1:22" ht="15" customHeight="1" x14ac:dyDescent="0.25">
      <c r="A258" s="8" t="s">
        <v>5314</v>
      </c>
      <c r="B258" s="15" t="str">
        <f>VLOOKUP(MYRANKS_H[[#This Row],[PLAYERID]],PLAYERIDMAP[],COLUMN(PLAYERIDMAP[LASTNAME]),FALSE)</f>
        <v>Valdespin</v>
      </c>
      <c r="C258" s="12" t="str">
        <f>VLOOKUP(MYRANKS_H[[#This Row],[PLAYERID]],PLAYERIDMAP[],COLUMN(PLAYERIDMAP[FIRSTNAME]),FALSE)</f>
        <v xml:space="preserve">Jordany </v>
      </c>
      <c r="D258" s="12" t="str">
        <f>VLOOKUP(MYRANKS_H[[#This Row],[PLAYERID]],PLAYERIDMAP[],COLUMN(PLAYERIDMAP[TEAM]),FALSE)</f>
        <v>NYM</v>
      </c>
      <c r="E258" s="12" t="str">
        <f>VLOOKUP(MYRANKS_H[[#This Row],[PLAYERID]],PLAYERIDMAP[],COLUMN(PLAYERIDMAP[POS]),FALSE)</f>
        <v>2B</v>
      </c>
      <c r="F258" s="12">
        <f>VLOOKUP(MYRANKS_H[[#This Row],[PLAYERID]],PLAYERIDMAP[],COLUMN(PLAYERIDMAP[IDFANGRAPHS]),FALSE)</f>
        <v>5098</v>
      </c>
      <c r="G258" s="12">
        <f>IFERROR(VLOOKUP(MYRANKS_H[[#This Row],[IDFANGRAPHS]],STEAMER_H[],COLUMN(STEAMER_H[PA]),FALSE),0)</f>
        <v>28</v>
      </c>
      <c r="H258" s="12">
        <f>IFERROR(VLOOKUP(MYRANKS_H[[#This Row],[IDFANGRAPHS]],STEAMER_H[],COLUMN(STEAMER_H[AB]),FALSE),0)</f>
        <v>26</v>
      </c>
      <c r="I258" s="12">
        <f>IFERROR(VLOOKUP(MYRANKS_H[[#This Row],[IDFANGRAPHS]],STEAMER_H[],COLUMN(STEAMER_H[H]),FALSE),0)</f>
        <v>7</v>
      </c>
      <c r="J258" s="12">
        <f>IFERROR(VLOOKUP(MYRANKS_H[[#This Row],[IDFANGRAPHS]],STEAMER_H[],COLUMN(STEAMER_H[HR]),FALSE),0)</f>
        <v>1</v>
      </c>
      <c r="K258" s="12">
        <f>IFERROR(VLOOKUP(MYRANKS_H[[#This Row],[IDFANGRAPHS]],STEAMER_H[],COLUMN(STEAMER_H[R]),FALSE),0)</f>
        <v>3</v>
      </c>
      <c r="L258" s="12">
        <f>IFERROR(VLOOKUP(MYRANKS_H[[#This Row],[IDFANGRAPHS]],STEAMER_H[],COLUMN(STEAMER_H[RBI]),FALSE),0)</f>
        <v>3</v>
      </c>
      <c r="M258" s="12">
        <f>IFERROR(VLOOKUP(MYRANKS_H[[#This Row],[IDFANGRAPHS]],STEAMER_H[],COLUMN(STEAMER_H[BB]),FALSE),0)</f>
        <v>1</v>
      </c>
      <c r="N258" s="12">
        <f>IFERROR(VLOOKUP(MYRANKS_H[[#This Row],[IDFANGRAPHS]],STEAMER_H[],COLUMN(STEAMER_H[SO]),FALSE),0)</f>
        <v>5</v>
      </c>
      <c r="O258" s="12">
        <f>IFERROR(VLOOKUP(MYRANKS_H[[#This Row],[IDFANGRAPHS]],STEAMER_H[],COLUMN(STEAMER_H[SB]),FALSE),0)</f>
        <v>1</v>
      </c>
      <c r="P258" s="14">
        <f>IFERROR(MYRANKS_H[[#This Row],[H]]/MYRANKS_H[[#This Row],[AB]],0)</f>
        <v>0.26923076923076922</v>
      </c>
      <c r="Q258" s="26">
        <f>MYRANKS_H[[#This Row],[R]]/24.6-VLOOKUP(MYRANKS_H[[#This Row],[POS]],ReplacementLevel_H[],COLUMN(ReplacementLevel_H[R]),FALSE)</f>
        <v>-2.1480487804878048</v>
      </c>
      <c r="R258" s="26">
        <f>MYRANKS_H[[#This Row],[HR]]/10.4-VLOOKUP(MYRANKS_H[[#This Row],[POS]],ReplacementLevel_H[],COLUMN(ReplacementLevel_H[HR]),FALSE)</f>
        <v>-0.8438461538461538</v>
      </c>
      <c r="S258" s="26">
        <f>MYRANKS_H[[#This Row],[RBI]]/24.6-VLOOKUP(MYRANKS_H[[#This Row],[POS]],ReplacementLevel_H[],COLUMN(ReplacementLevel_H[RBI]),FALSE)</f>
        <v>-1.9780487804878049</v>
      </c>
      <c r="T258" s="26">
        <f>MYRANKS_H[[#This Row],[SB]]/9.4-VLOOKUP(MYRANKS_H[[#This Row],[POS]],ReplacementLevel_H[],COLUMN(ReplacementLevel_H[SB]),FALSE)</f>
        <v>-0.5136170212765957</v>
      </c>
      <c r="U258" s="26">
        <f>((MYRANKS_H[[#This Row],[H]]+1768)/(MYRANKS_H[[#This Row],[AB]]+6617)-0.267)/0.0024-VLOOKUP(MYRANKS_H[[#This Row],[POS]],ReplacementLevel_H[],COLUMN(ReplacementLevel_H[AVG]),FALSE)</f>
        <v>-7.7268804255123433E-2</v>
      </c>
      <c r="V258" s="26">
        <f>MYRANKS_H[[#This Row],[RSGP]]+MYRANKS_H[[#This Row],[HRSGP]]+MYRANKS_H[[#This Row],[RBISGP]]+MYRANKS_H[[#This Row],[SBSGP]]+MYRANKS_H[[#This Row],[AVGSGP]]</f>
        <v>-5.560829540353482</v>
      </c>
    </row>
    <row r="259" spans="1:22" ht="15" customHeight="1" x14ac:dyDescent="0.25">
      <c r="A259" s="7" t="s">
        <v>2588</v>
      </c>
      <c r="B259" s="8" t="str">
        <f>VLOOKUP(MYRANKS_H[[#This Row],[PLAYERID]],PLAYERIDMAP[],COLUMN(PLAYERIDMAP[LASTNAME]),FALSE)</f>
        <v>Descalso</v>
      </c>
      <c r="C259" s="11" t="str">
        <f>VLOOKUP(MYRANKS_H[[#This Row],[PLAYERID]],PLAYERIDMAP[],COLUMN(PLAYERIDMAP[FIRSTNAME]),FALSE)</f>
        <v xml:space="preserve">Daniel </v>
      </c>
      <c r="D259" s="11" t="str">
        <f>VLOOKUP(MYRANKS_H[[#This Row],[PLAYERID]],PLAYERIDMAP[],COLUMN(PLAYERIDMAP[TEAM]),FALSE)</f>
        <v>STL</v>
      </c>
      <c r="E259" s="11" t="str">
        <f>VLOOKUP(MYRANKS_H[[#This Row],[PLAYERID]],PLAYERIDMAP[],COLUMN(PLAYERIDMAP[POS]),FALSE)</f>
        <v>2B</v>
      </c>
      <c r="F259" s="11">
        <f>VLOOKUP(MYRANKS_H[[#This Row],[PLAYERID]],PLAYERIDMAP[],COLUMN(PLAYERIDMAP[IDFANGRAPHS]),FALSE)</f>
        <v>8392</v>
      </c>
      <c r="G259" s="12">
        <f>IFERROR(VLOOKUP(MYRANKS_H[[#This Row],[IDFANGRAPHS]],STEAMER_H[],COLUMN(STEAMER_H[PA]),FALSE),0)</f>
        <v>208</v>
      </c>
      <c r="H259" s="12">
        <f>IFERROR(VLOOKUP(MYRANKS_H[[#This Row],[IDFANGRAPHS]],STEAMER_H[],COLUMN(STEAMER_H[AB]),FALSE),0)</f>
        <v>187</v>
      </c>
      <c r="I259" s="12">
        <f>IFERROR(VLOOKUP(MYRANKS_H[[#This Row],[IDFANGRAPHS]],STEAMER_H[],COLUMN(STEAMER_H[H]),FALSE),0)</f>
        <v>45</v>
      </c>
      <c r="J259" s="12">
        <f>IFERROR(VLOOKUP(MYRANKS_H[[#This Row],[IDFANGRAPHS]],STEAMER_H[],COLUMN(STEAMER_H[HR]),FALSE),0)</f>
        <v>2</v>
      </c>
      <c r="K259" s="12">
        <f>IFERROR(VLOOKUP(MYRANKS_H[[#This Row],[IDFANGRAPHS]],STEAMER_H[],COLUMN(STEAMER_H[R]),FALSE),0)</f>
        <v>18</v>
      </c>
      <c r="L259" s="12">
        <f>IFERROR(VLOOKUP(MYRANKS_H[[#This Row],[IDFANGRAPHS]],STEAMER_H[],COLUMN(STEAMER_H[RBI]),FALSE),0)</f>
        <v>18</v>
      </c>
      <c r="M259" s="12">
        <f>IFERROR(VLOOKUP(MYRANKS_H[[#This Row],[IDFANGRAPHS]],STEAMER_H[],COLUMN(STEAMER_H[BB]),FALSE),0)</f>
        <v>16</v>
      </c>
      <c r="N259" s="12">
        <f>IFERROR(VLOOKUP(MYRANKS_H[[#This Row],[IDFANGRAPHS]],STEAMER_H[],COLUMN(STEAMER_H[SO]),FALSE),0)</f>
        <v>35</v>
      </c>
      <c r="O259" s="12">
        <f>IFERROR(VLOOKUP(MYRANKS_H[[#This Row],[IDFANGRAPHS]],STEAMER_H[],COLUMN(STEAMER_H[SB]),FALSE),0)</f>
        <v>4</v>
      </c>
      <c r="P259" s="14">
        <f>IFERROR(MYRANKS_H[[#This Row],[H]]/MYRANKS_H[[#This Row],[AB]],0)</f>
        <v>0.24064171122994651</v>
      </c>
      <c r="Q259" s="26">
        <f>MYRANKS_H[[#This Row],[R]]/24.6-VLOOKUP(MYRANKS_H[[#This Row],[POS]],ReplacementLevel_H[],COLUMN(ReplacementLevel_H[R]),FALSE)</f>
        <v>-1.5382926829268293</v>
      </c>
      <c r="R259" s="26">
        <f>MYRANKS_H[[#This Row],[HR]]/10.4-VLOOKUP(MYRANKS_H[[#This Row],[POS]],ReplacementLevel_H[],COLUMN(ReplacementLevel_H[HR]),FALSE)</f>
        <v>-0.74769230769230766</v>
      </c>
      <c r="S259" s="26">
        <f>MYRANKS_H[[#This Row],[RBI]]/24.6-VLOOKUP(MYRANKS_H[[#This Row],[POS]],ReplacementLevel_H[],COLUMN(ReplacementLevel_H[RBI]),FALSE)</f>
        <v>-1.3682926829268294</v>
      </c>
      <c r="T259" s="26">
        <f>MYRANKS_H[[#This Row],[SB]]/9.4-VLOOKUP(MYRANKS_H[[#This Row],[POS]],ReplacementLevel_H[],COLUMN(ReplacementLevel_H[SB]),FALSE)</f>
        <v>-0.19446808510638297</v>
      </c>
      <c r="U259" s="26">
        <f>((MYRANKS_H[[#This Row],[H]]+1768)/(MYRANKS_H[[#This Row],[AB]]+6617)-0.267)/0.0024-VLOOKUP(MYRANKS_H[[#This Row],[POS]],ReplacementLevel_H[],COLUMN(ReplacementLevel_H[AVG]),FALSE)</f>
        <v>-0.38462277091908159</v>
      </c>
      <c r="V259" s="26">
        <f>MYRANKS_H[[#This Row],[RSGP]]+MYRANKS_H[[#This Row],[HRSGP]]+MYRANKS_H[[#This Row],[RBISGP]]+MYRANKS_H[[#This Row],[SBSGP]]+MYRANKS_H[[#This Row],[AVGSGP]]</f>
        <v>-4.2333685295714307</v>
      </c>
    </row>
    <row r="260" spans="1:22" ht="15" customHeight="1" x14ac:dyDescent="0.25">
      <c r="A260" s="7" t="s">
        <v>3642</v>
      </c>
      <c r="B260" s="8" t="str">
        <f>VLOOKUP(MYRANKS_H[[#This Row],[PLAYERID]],PLAYERIDMAP[],COLUMN(PLAYERIDMAP[LASTNAME]),FALSE)</f>
        <v>Kottaras</v>
      </c>
      <c r="C260" s="11" t="str">
        <f>VLOOKUP(MYRANKS_H[[#This Row],[PLAYERID]],PLAYERIDMAP[],COLUMN(PLAYERIDMAP[FIRSTNAME]),FALSE)</f>
        <v xml:space="preserve">George </v>
      </c>
      <c r="D260" s="11" t="str">
        <f>VLOOKUP(MYRANKS_H[[#This Row],[PLAYERID]],PLAYERIDMAP[],COLUMN(PLAYERIDMAP[TEAM]),FALSE)</f>
        <v>KC</v>
      </c>
      <c r="E260" s="11" t="str">
        <f>VLOOKUP(MYRANKS_H[[#This Row],[PLAYERID]],PLAYERIDMAP[],COLUMN(PLAYERIDMAP[POS]),FALSE)</f>
        <v>C</v>
      </c>
      <c r="F260" s="11">
        <f>VLOOKUP(MYRANKS_H[[#This Row],[PLAYERID]],PLAYERIDMAP[],COLUMN(PLAYERIDMAP[IDFANGRAPHS]),FALSE)</f>
        <v>5506</v>
      </c>
      <c r="G260" s="12">
        <f>IFERROR(VLOOKUP(MYRANKS_H[[#This Row],[IDFANGRAPHS]],STEAMER_H[],COLUMN(STEAMER_H[PA]),FALSE),0)</f>
        <v>0</v>
      </c>
      <c r="H260" s="12">
        <f>IFERROR(VLOOKUP(MYRANKS_H[[#This Row],[IDFANGRAPHS]],STEAMER_H[],COLUMN(STEAMER_H[AB]),FALSE),0)</f>
        <v>0</v>
      </c>
      <c r="I260" s="12">
        <f>IFERROR(VLOOKUP(MYRANKS_H[[#This Row],[IDFANGRAPHS]],STEAMER_H[],COLUMN(STEAMER_H[H]),FALSE),0)</f>
        <v>0</v>
      </c>
      <c r="J260" s="12">
        <f>IFERROR(VLOOKUP(MYRANKS_H[[#This Row],[IDFANGRAPHS]],STEAMER_H[],COLUMN(STEAMER_H[HR]),FALSE),0)</f>
        <v>0</v>
      </c>
      <c r="K260" s="12">
        <f>IFERROR(VLOOKUP(MYRANKS_H[[#This Row],[IDFANGRAPHS]],STEAMER_H[],COLUMN(STEAMER_H[R]),FALSE),0)</f>
        <v>0</v>
      </c>
      <c r="L260" s="12">
        <f>IFERROR(VLOOKUP(MYRANKS_H[[#This Row],[IDFANGRAPHS]],STEAMER_H[],COLUMN(STEAMER_H[RBI]),FALSE),0)</f>
        <v>0</v>
      </c>
      <c r="M260" s="12">
        <f>IFERROR(VLOOKUP(MYRANKS_H[[#This Row],[IDFANGRAPHS]],STEAMER_H[],COLUMN(STEAMER_H[BB]),FALSE),0)</f>
        <v>0</v>
      </c>
      <c r="N260" s="12">
        <f>IFERROR(VLOOKUP(MYRANKS_H[[#This Row],[IDFANGRAPHS]],STEAMER_H[],COLUMN(STEAMER_H[SO]),FALSE),0)</f>
        <v>0</v>
      </c>
      <c r="O260" s="12">
        <f>IFERROR(VLOOKUP(MYRANKS_H[[#This Row],[IDFANGRAPHS]],STEAMER_H[],COLUMN(STEAMER_H[SB]),FALSE),0)</f>
        <v>0</v>
      </c>
      <c r="P260" s="14">
        <f>IFERROR(MYRANKS_H[[#This Row],[H]]/MYRANKS_H[[#This Row],[AB]],0)</f>
        <v>0</v>
      </c>
      <c r="Q260" s="26">
        <f>MYRANKS_H[[#This Row],[R]]/24.6-VLOOKUP(MYRANKS_H[[#This Row],[POS]],ReplacementLevel_H[],COLUMN(ReplacementLevel_H[R]),FALSE)</f>
        <v>-1.39</v>
      </c>
      <c r="R260" s="26">
        <f>MYRANKS_H[[#This Row],[HR]]/10.4-VLOOKUP(MYRANKS_H[[#This Row],[POS]],ReplacementLevel_H[],COLUMN(ReplacementLevel_H[HR]),FALSE)</f>
        <v>-0.87</v>
      </c>
      <c r="S260" s="26">
        <f>MYRANKS_H[[#This Row],[RBI]]/24.6-VLOOKUP(MYRANKS_H[[#This Row],[POS]],ReplacementLevel_H[],COLUMN(ReplacementLevel_H[RBI]),FALSE)</f>
        <v>-1.41</v>
      </c>
      <c r="T260" s="26">
        <f>MYRANKS_H[[#This Row],[SB]]/9.4-VLOOKUP(MYRANKS_H[[#This Row],[POS]],ReplacementLevel_H[],COLUMN(ReplacementLevel_H[SB]),FALSE)</f>
        <v>-0.13</v>
      </c>
      <c r="U260" s="26">
        <f>((MYRANKS_H[[#This Row],[H]]+1768)/(MYRANKS_H[[#This Row],[AB]]+6617)-0.267)/0.0024-VLOOKUP(MYRANKS_H[[#This Row],[POS]],ReplacementLevel_H[],COLUMN(ReplacementLevel_H[AVG]),FALSE)</f>
        <v>0.42940406024885269</v>
      </c>
      <c r="V260" s="26">
        <f>MYRANKS_H[[#This Row],[RSGP]]+MYRANKS_H[[#This Row],[HRSGP]]+MYRANKS_H[[#This Row],[RBISGP]]+MYRANKS_H[[#This Row],[SBSGP]]+MYRANKS_H[[#This Row],[AVGSGP]]</f>
        <v>-3.3705959397511469</v>
      </c>
    </row>
    <row r="261" spans="1:22" ht="15" customHeight="1" x14ac:dyDescent="0.25">
      <c r="A261" s="7" t="s">
        <v>3937</v>
      </c>
      <c r="B261" s="8" t="str">
        <f>VLOOKUP(MYRANKS_H[[#This Row],[PLAYERID]],PLAYERIDMAP[],COLUMN(PLAYERIDMAP[LASTNAME]),FALSE)</f>
        <v>Martin</v>
      </c>
      <c r="C261" s="11" t="str">
        <f>VLOOKUP(MYRANKS_H[[#This Row],[PLAYERID]],PLAYERIDMAP[],COLUMN(PLAYERIDMAP[FIRSTNAME]),FALSE)</f>
        <v xml:space="preserve">Leonys </v>
      </c>
      <c r="D261" s="11" t="str">
        <f>VLOOKUP(MYRANKS_H[[#This Row],[PLAYERID]],PLAYERIDMAP[],COLUMN(PLAYERIDMAP[TEAM]),FALSE)</f>
        <v>TEX</v>
      </c>
      <c r="E261" s="11" t="str">
        <f>VLOOKUP(MYRANKS_H[[#This Row],[PLAYERID]],PLAYERIDMAP[],COLUMN(PLAYERIDMAP[POS]),FALSE)</f>
        <v>OF</v>
      </c>
      <c r="F261" s="11">
        <f>VLOOKUP(MYRANKS_H[[#This Row],[PLAYERID]],PLAYERIDMAP[],COLUMN(PLAYERIDMAP[IDFANGRAPHS]),FALSE)</f>
        <v>11846</v>
      </c>
      <c r="G261" s="12">
        <f>IFERROR(VLOOKUP(MYRANKS_H[[#This Row],[IDFANGRAPHS]],STEAMER_H[],COLUMN(STEAMER_H[PA]),FALSE),0)</f>
        <v>473</v>
      </c>
      <c r="H261" s="12">
        <f>IFERROR(VLOOKUP(MYRANKS_H[[#This Row],[IDFANGRAPHS]],STEAMER_H[],COLUMN(STEAMER_H[AB]),FALSE),0)</f>
        <v>431</v>
      </c>
      <c r="I261" s="12">
        <f>IFERROR(VLOOKUP(MYRANKS_H[[#This Row],[IDFANGRAPHS]],STEAMER_H[],COLUMN(STEAMER_H[H]),FALSE),0)</f>
        <v>115</v>
      </c>
      <c r="J261" s="12">
        <f>IFERROR(VLOOKUP(MYRANKS_H[[#This Row],[IDFANGRAPHS]],STEAMER_H[],COLUMN(STEAMER_H[HR]),FALSE),0)</f>
        <v>9</v>
      </c>
      <c r="K261" s="12">
        <f>IFERROR(VLOOKUP(MYRANKS_H[[#This Row],[IDFANGRAPHS]],STEAMER_H[],COLUMN(STEAMER_H[R]),FALSE),0)</f>
        <v>58</v>
      </c>
      <c r="L261" s="12">
        <f>IFERROR(VLOOKUP(MYRANKS_H[[#This Row],[IDFANGRAPHS]],STEAMER_H[],COLUMN(STEAMER_H[RBI]),FALSE),0)</f>
        <v>50</v>
      </c>
      <c r="M261" s="12">
        <f>IFERROR(VLOOKUP(MYRANKS_H[[#This Row],[IDFANGRAPHS]],STEAMER_H[],COLUMN(STEAMER_H[BB]),FALSE),0)</f>
        <v>30</v>
      </c>
      <c r="N261" s="12">
        <f>IFERROR(VLOOKUP(MYRANKS_H[[#This Row],[IDFANGRAPHS]],STEAMER_H[],COLUMN(STEAMER_H[SO]),FALSE),0)</f>
        <v>92</v>
      </c>
      <c r="O261" s="12">
        <f>IFERROR(VLOOKUP(MYRANKS_H[[#This Row],[IDFANGRAPHS]],STEAMER_H[],COLUMN(STEAMER_H[SB]),FALSE),0)</f>
        <v>26</v>
      </c>
      <c r="P261" s="14">
        <f>IFERROR(MYRANKS_H[[#This Row],[H]]/MYRANKS_H[[#This Row],[AB]],0)</f>
        <v>0.26682134570765659</v>
      </c>
      <c r="Q261" s="26">
        <f>MYRANKS_H[[#This Row],[R]]/24.6-VLOOKUP(MYRANKS_H[[#This Row],[POS]],ReplacementLevel_H[],COLUMN(ReplacementLevel_H[R]),FALSE)</f>
        <v>-1.2276422764228023E-2</v>
      </c>
      <c r="R261" s="26">
        <f>MYRANKS_H[[#This Row],[HR]]/10.4-VLOOKUP(MYRANKS_H[[#This Row],[POS]],ReplacementLevel_H[],COLUMN(ReplacementLevel_H[HR]),FALSE)</f>
        <v>-0.23461538461538478</v>
      </c>
      <c r="S261" s="26">
        <f>MYRANKS_H[[#This Row],[RBI]]/24.6-VLOOKUP(MYRANKS_H[[#This Row],[POS]],ReplacementLevel_H[],COLUMN(ReplacementLevel_H[RBI]),FALSE)</f>
        <v>-7.4796747967482702E-3</v>
      </c>
      <c r="T261" s="26">
        <f>MYRANKS_H[[#This Row],[SB]]/9.4-VLOOKUP(MYRANKS_H[[#This Row],[POS]],ReplacementLevel_H[],COLUMN(ReplacementLevel_H[SB]),FALSE)</f>
        <v>1.4259574468085103</v>
      </c>
      <c r="U261" s="26">
        <f>((MYRANKS_H[[#This Row],[H]]+1768)/(MYRANKS_H[[#This Row],[AB]]+6617)-0.267)/0.0024-VLOOKUP(MYRANKS_H[[#This Row],[POS]],ReplacementLevel_H[],COLUMN(ReplacementLevel_H[AVG]),FALSE)</f>
        <v>0.14999621642071742</v>
      </c>
      <c r="V261" s="26">
        <f>MYRANKS_H[[#This Row],[RSGP]]+MYRANKS_H[[#This Row],[HRSGP]]+MYRANKS_H[[#This Row],[RBISGP]]+MYRANKS_H[[#This Row],[SBSGP]]+MYRANKS_H[[#This Row],[AVGSGP]]</f>
        <v>1.3215821810528665</v>
      </c>
    </row>
    <row r="262" spans="1:22" ht="15" customHeight="1" x14ac:dyDescent="0.25">
      <c r="A262" s="7" t="s">
        <v>2299</v>
      </c>
      <c r="B262" s="8" t="str">
        <f>VLOOKUP(MYRANKS_H[[#This Row],[PLAYERID]],PLAYERIDMAP[],COLUMN(PLAYERIDMAP[LASTNAME]),FALSE)</f>
        <v>Cervelli</v>
      </c>
      <c r="C262" s="11" t="str">
        <f>VLOOKUP(MYRANKS_H[[#This Row],[PLAYERID]],PLAYERIDMAP[],COLUMN(PLAYERIDMAP[FIRSTNAME]),FALSE)</f>
        <v xml:space="preserve">Francisco </v>
      </c>
      <c r="D262" s="11" t="str">
        <f>VLOOKUP(MYRANKS_H[[#This Row],[PLAYERID]],PLAYERIDMAP[],COLUMN(PLAYERIDMAP[TEAM]),FALSE)</f>
        <v>NYY</v>
      </c>
      <c r="E262" s="11" t="str">
        <f>VLOOKUP(MYRANKS_H[[#This Row],[PLAYERID]],PLAYERIDMAP[],COLUMN(PLAYERIDMAP[POS]),FALSE)</f>
        <v>C</v>
      </c>
      <c r="F262" s="11">
        <f>VLOOKUP(MYRANKS_H[[#This Row],[PLAYERID]],PLAYERIDMAP[],COLUMN(PLAYERIDMAP[IDFANGRAPHS]),FALSE)</f>
        <v>5275</v>
      </c>
      <c r="G262" s="12">
        <f>IFERROR(VLOOKUP(MYRANKS_H[[#This Row],[IDFANGRAPHS]],STEAMER_H[],COLUMN(STEAMER_H[PA]),FALSE),0)</f>
        <v>79</v>
      </c>
      <c r="H262" s="12">
        <f>IFERROR(VLOOKUP(MYRANKS_H[[#This Row],[IDFANGRAPHS]],STEAMER_H[],COLUMN(STEAMER_H[AB]),FALSE),0)</f>
        <v>70</v>
      </c>
      <c r="I262" s="12">
        <f>IFERROR(VLOOKUP(MYRANKS_H[[#This Row],[IDFANGRAPHS]],STEAMER_H[],COLUMN(STEAMER_H[H]),FALSE),0)</f>
        <v>16</v>
      </c>
      <c r="J262" s="12">
        <f>IFERROR(VLOOKUP(MYRANKS_H[[#This Row],[IDFANGRAPHS]],STEAMER_H[],COLUMN(STEAMER_H[HR]),FALSE),0)</f>
        <v>1</v>
      </c>
      <c r="K262" s="12">
        <f>IFERROR(VLOOKUP(MYRANKS_H[[#This Row],[IDFANGRAPHS]],STEAMER_H[],COLUMN(STEAMER_H[R]),FALSE),0)</f>
        <v>8</v>
      </c>
      <c r="L262" s="12">
        <f>IFERROR(VLOOKUP(MYRANKS_H[[#This Row],[IDFANGRAPHS]],STEAMER_H[],COLUMN(STEAMER_H[RBI]),FALSE),0)</f>
        <v>7</v>
      </c>
      <c r="M262" s="12">
        <f>IFERROR(VLOOKUP(MYRANKS_H[[#This Row],[IDFANGRAPHS]],STEAMER_H[],COLUMN(STEAMER_H[BB]),FALSE),0)</f>
        <v>7</v>
      </c>
      <c r="N262" s="12">
        <f>IFERROR(VLOOKUP(MYRANKS_H[[#This Row],[IDFANGRAPHS]],STEAMER_H[],COLUMN(STEAMER_H[SO]),FALSE),0)</f>
        <v>17</v>
      </c>
      <c r="O262" s="12">
        <f>IFERROR(VLOOKUP(MYRANKS_H[[#This Row],[IDFANGRAPHS]],STEAMER_H[],COLUMN(STEAMER_H[SB]),FALSE),0)</f>
        <v>1</v>
      </c>
      <c r="P262" s="14">
        <f>IFERROR(MYRANKS_H[[#This Row],[H]]/MYRANKS_H[[#This Row],[AB]],0)</f>
        <v>0.22857142857142856</v>
      </c>
      <c r="Q262" s="26">
        <f>MYRANKS_H[[#This Row],[R]]/24.6-VLOOKUP(MYRANKS_H[[#This Row],[POS]],ReplacementLevel_H[],COLUMN(ReplacementLevel_H[R]),FALSE)</f>
        <v>-1.0647967479674796</v>
      </c>
      <c r="R262" s="26">
        <f>MYRANKS_H[[#This Row],[HR]]/10.4-VLOOKUP(MYRANKS_H[[#This Row],[POS]],ReplacementLevel_H[],COLUMN(ReplacementLevel_H[HR]),FALSE)</f>
        <v>-0.77384615384615385</v>
      </c>
      <c r="S262" s="26">
        <f>MYRANKS_H[[#This Row],[RBI]]/24.6-VLOOKUP(MYRANKS_H[[#This Row],[POS]],ReplacementLevel_H[],COLUMN(ReplacementLevel_H[RBI]),FALSE)</f>
        <v>-1.1254471544715448</v>
      </c>
      <c r="T262" s="26">
        <f>MYRANKS_H[[#This Row],[SB]]/9.4-VLOOKUP(MYRANKS_H[[#This Row],[POS]],ReplacementLevel_H[],COLUMN(ReplacementLevel_H[SB]),FALSE)</f>
        <v>-2.3617021276595748E-2</v>
      </c>
      <c r="U262" s="26">
        <f>((MYRANKS_H[[#This Row],[H]]+1768)/(MYRANKS_H[[#This Row],[AB]]+6617)-0.267)/0.0024-VLOOKUP(MYRANKS_H[[#This Row],[POS]],ReplacementLevel_H[],COLUMN(ReplacementLevel_H[AVG]),FALSE)</f>
        <v>0.26095907482178493</v>
      </c>
      <c r="V262" s="26">
        <f>MYRANKS_H[[#This Row],[RSGP]]+MYRANKS_H[[#This Row],[HRSGP]]+MYRANKS_H[[#This Row],[RBISGP]]+MYRANKS_H[[#This Row],[SBSGP]]+MYRANKS_H[[#This Row],[AVGSGP]]</f>
        <v>-2.7267480027399889</v>
      </c>
    </row>
    <row r="263" spans="1:22" ht="15" customHeight="1" x14ac:dyDescent="0.25">
      <c r="A263" s="7" t="s">
        <v>2634</v>
      </c>
      <c r="B263" s="8" t="str">
        <f>VLOOKUP(MYRANKS_H[[#This Row],[PLAYERID]],PLAYERIDMAP[],COLUMN(PLAYERIDMAP[LASTNAME]),FALSE)</f>
        <v>Dominguez</v>
      </c>
      <c r="C263" s="11" t="str">
        <f>VLOOKUP(MYRANKS_H[[#This Row],[PLAYERID]],PLAYERIDMAP[],COLUMN(PLAYERIDMAP[FIRSTNAME]),FALSE)</f>
        <v xml:space="preserve">Matt </v>
      </c>
      <c r="D263" s="11" t="str">
        <f>VLOOKUP(MYRANKS_H[[#This Row],[PLAYERID]],PLAYERIDMAP[],COLUMN(PLAYERIDMAP[TEAM]),FALSE)</f>
        <v>HOU</v>
      </c>
      <c r="E263" s="11" t="str">
        <f>VLOOKUP(MYRANKS_H[[#This Row],[PLAYERID]],PLAYERIDMAP[],COLUMN(PLAYERIDMAP[POS]),FALSE)</f>
        <v>3B</v>
      </c>
      <c r="F263" s="11">
        <f>VLOOKUP(MYRANKS_H[[#This Row],[PLAYERID]],PLAYERIDMAP[],COLUMN(PLAYERIDMAP[IDFANGRAPHS]),FALSE)</f>
        <v>4903</v>
      </c>
      <c r="G263" s="12">
        <f>IFERROR(VLOOKUP(MYRANKS_H[[#This Row],[IDFANGRAPHS]],STEAMER_H[],COLUMN(STEAMER_H[PA]),FALSE),0)</f>
        <v>473</v>
      </c>
      <c r="H263" s="12">
        <f>IFERROR(VLOOKUP(MYRANKS_H[[#This Row],[IDFANGRAPHS]],STEAMER_H[],COLUMN(STEAMER_H[AB]),FALSE),0)</f>
        <v>434</v>
      </c>
      <c r="I263" s="12">
        <f>IFERROR(VLOOKUP(MYRANKS_H[[#This Row],[IDFANGRAPHS]],STEAMER_H[],COLUMN(STEAMER_H[H]),FALSE),0)</f>
        <v>106</v>
      </c>
      <c r="J263" s="12">
        <f>IFERROR(VLOOKUP(MYRANKS_H[[#This Row],[IDFANGRAPHS]],STEAMER_H[],COLUMN(STEAMER_H[HR]),FALSE),0)</f>
        <v>16</v>
      </c>
      <c r="K263" s="12">
        <f>IFERROR(VLOOKUP(MYRANKS_H[[#This Row],[IDFANGRAPHS]],STEAMER_H[],COLUMN(STEAMER_H[R]),FALSE),0)</f>
        <v>50</v>
      </c>
      <c r="L263" s="12">
        <f>IFERROR(VLOOKUP(MYRANKS_H[[#This Row],[IDFANGRAPHS]],STEAMER_H[],COLUMN(STEAMER_H[RBI]),FALSE),0)</f>
        <v>56</v>
      </c>
      <c r="M263" s="12">
        <f>IFERROR(VLOOKUP(MYRANKS_H[[#This Row],[IDFANGRAPHS]],STEAMER_H[],COLUMN(STEAMER_H[BB]),FALSE),0)</f>
        <v>29</v>
      </c>
      <c r="N263" s="12">
        <f>IFERROR(VLOOKUP(MYRANKS_H[[#This Row],[IDFANGRAPHS]],STEAMER_H[],COLUMN(STEAMER_H[SO]),FALSE),0)</f>
        <v>70</v>
      </c>
      <c r="O263" s="12">
        <f>IFERROR(VLOOKUP(MYRANKS_H[[#This Row],[IDFANGRAPHS]],STEAMER_H[],COLUMN(STEAMER_H[SB]),FALSE),0)</f>
        <v>2</v>
      </c>
      <c r="P263" s="14">
        <f>IFERROR(MYRANKS_H[[#This Row],[H]]/MYRANKS_H[[#This Row],[AB]],0)</f>
        <v>0.24423963133640553</v>
      </c>
      <c r="Q263" s="26">
        <f>MYRANKS_H[[#This Row],[R]]/24.6-VLOOKUP(MYRANKS_H[[#This Row],[POS]],ReplacementLevel_H[],COLUMN(ReplacementLevel_H[R]),FALSE)</f>
        <v>-0.15747967479674818</v>
      </c>
      <c r="R263" s="26">
        <f>MYRANKS_H[[#This Row],[HR]]/10.4-VLOOKUP(MYRANKS_H[[#This Row],[POS]],ReplacementLevel_H[],COLUMN(ReplacementLevel_H[HR]),FALSE)</f>
        <v>-2.1538461538461728E-2</v>
      </c>
      <c r="S263" s="26">
        <f>MYRANKS_H[[#This Row],[RBI]]/24.6-VLOOKUP(MYRANKS_H[[#This Row],[POS]],ReplacementLevel_H[],COLUMN(ReplacementLevel_H[RBI]),FALSE)</f>
        <v>-7.3577235772357863E-2</v>
      </c>
      <c r="T263" s="26">
        <f>MYRANKS_H[[#This Row],[SB]]/9.4-VLOOKUP(MYRANKS_H[[#This Row],[POS]],ReplacementLevel_H[],COLUMN(ReplacementLevel_H[SB]),FALSE)</f>
        <v>-0.2372340425531915</v>
      </c>
      <c r="U263" s="26">
        <f>((MYRANKS_H[[#This Row],[H]]+1768)/(MYRANKS_H[[#This Row],[AB]]+6617)-0.267)/0.0024-VLOOKUP(MYRANKS_H[[#This Row],[POS]],ReplacementLevel_H[],COLUMN(ReplacementLevel_H[AVG]),FALSE)</f>
        <v>-0.31920673190564081</v>
      </c>
      <c r="V263" s="26">
        <f>MYRANKS_H[[#This Row],[RSGP]]+MYRANKS_H[[#This Row],[HRSGP]]+MYRANKS_H[[#This Row],[RBISGP]]+MYRANKS_H[[#This Row],[SBSGP]]+MYRANKS_H[[#This Row],[AVGSGP]]</f>
        <v>-0.80903614656639999</v>
      </c>
    </row>
    <row r="264" spans="1:22" ht="15" customHeight="1" x14ac:dyDescent="0.25">
      <c r="A264" s="8" t="s">
        <v>4249</v>
      </c>
      <c r="B264" s="15" t="str">
        <f>VLOOKUP(MYRANKS_H[[#This Row],[PLAYERID]],PLAYERIDMAP[],COLUMN(PLAYERIDMAP[LASTNAME]),FALSE)</f>
        <v>Navarro</v>
      </c>
      <c r="C264" s="12" t="str">
        <f>VLOOKUP(MYRANKS_H[[#This Row],[PLAYERID]],PLAYERIDMAP[],COLUMN(PLAYERIDMAP[FIRSTNAME]),FALSE)</f>
        <v xml:space="preserve">Dioner </v>
      </c>
      <c r="D264" s="12" t="str">
        <f>VLOOKUP(MYRANKS_H[[#This Row],[PLAYERID]],PLAYERIDMAP[],COLUMN(PLAYERIDMAP[TEAM]),FALSE)</f>
        <v>CHC</v>
      </c>
      <c r="E264" s="12" t="str">
        <f>VLOOKUP(MYRANKS_H[[#This Row],[PLAYERID]],PLAYERIDMAP[],COLUMN(PLAYERIDMAP[POS]),FALSE)</f>
        <v>C</v>
      </c>
      <c r="F264" s="12">
        <f>VLOOKUP(MYRANKS_H[[#This Row],[PLAYERID]],PLAYERIDMAP[],COLUMN(PLAYERIDMAP[IDFANGRAPHS]),FALSE)</f>
        <v>3179</v>
      </c>
      <c r="G264" s="12">
        <f>IFERROR(VLOOKUP(MYRANKS_H[[#This Row],[IDFANGRAPHS]],STEAMER_H[],COLUMN(STEAMER_H[PA]),FALSE),0)</f>
        <v>291</v>
      </c>
      <c r="H264" s="12">
        <f>IFERROR(VLOOKUP(MYRANKS_H[[#This Row],[IDFANGRAPHS]],STEAMER_H[],COLUMN(STEAMER_H[AB]),FALSE),0)</f>
        <v>263</v>
      </c>
      <c r="I264" s="12">
        <f>IFERROR(VLOOKUP(MYRANKS_H[[#This Row],[IDFANGRAPHS]],STEAMER_H[],COLUMN(STEAMER_H[H]),FALSE),0)</f>
        <v>69</v>
      </c>
      <c r="J264" s="12">
        <f>IFERROR(VLOOKUP(MYRANKS_H[[#This Row],[IDFANGRAPHS]],STEAMER_H[],COLUMN(STEAMER_H[HR]),FALSE),0)</f>
        <v>8</v>
      </c>
      <c r="K264" s="12">
        <f>IFERROR(VLOOKUP(MYRANKS_H[[#This Row],[IDFANGRAPHS]],STEAMER_H[],COLUMN(STEAMER_H[R]),FALSE),0)</f>
        <v>32</v>
      </c>
      <c r="L264" s="12">
        <f>IFERROR(VLOOKUP(MYRANKS_H[[#This Row],[IDFANGRAPHS]],STEAMER_H[],COLUMN(STEAMER_H[RBI]),FALSE),0)</f>
        <v>33</v>
      </c>
      <c r="M264" s="12">
        <f>IFERROR(VLOOKUP(MYRANKS_H[[#This Row],[IDFANGRAPHS]],STEAMER_H[],COLUMN(STEAMER_H[BB]),FALSE),0)</f>
        <v>22</v>
      </c>
      <c r="N264" s="12">
        <f>IFERROR(VLOOKUP(MYRANKS_H[[#This Row],[IDFANGRAPHS]],STEAMER_H[],COLUMN(STEAMER_H[SO]),FALSE),0)</f>
        <v>37</v>
      </c>
      <c r="O264" s="12">
        <f>IFERROR(VLOOKUP(MYRANKS_H[[#This Row],[IDFANGRAPHS]],STEAMER_H[],COLUMN(STEAMER_H[SB]),FALSE),0)</f>
        <v>2</v>
      </c>
      <c r="P264" s="14">
        <f>IFERROR(MYRANKS_H[[#This Row],[H]]/MYRANKS_H[[#This Row],[AB]],0)</f>
        <v>0.26235741444866922</v>
      </c>
      <c r="Q264" s="26">
        <f>MYRANKS_H[[#This Row],[R]]/24.6-VLOOKUP(MYRANKS_H[[#This Row],[POS]],ReplacementLevel_H[],COLUMN(ReplacementLevel_H[R]),FALSE)</f>
        <v>-8.918699186991863E-2</v>
      </c>
      <c r="R264" s="26">
        <f>MYRANKS_H[[#This Row],[HR]]/10.4-VLOOKUP(MYRANKS_H[[#This Row],[POS]],ReplacementLevel_H[],COLUMN(ReplacementLevel_H[HR]),FALSE)</f>
        <v>-0.10076923076923083</v>
      </c>
      <c r="S264" s="26">
        <f>MYRANKS_H[[#This Row],[RBI]]/24.6-VLOOKUP(MYRANKS_H[[#This Row],[POS]],ReplacementLevel_H[],COLUMN(ReplacementLevel_H[RBI]),FALSE)</f>
        <v>-6.8536585365853719E-2</v>
      </c>
      <c r="T264" s="26">
        <f>MYRANKS_H[[#This Row],[SB]]/9.4-VLOOKUP(MYRANKS_H[[#This Row],[POS]],ReplacementLevel_H[],COLUMN(ReplacementLevel_H[SB]),FALSE)</f>
        <v>8.2765957446808508E-2</v>
      </c>
      <c r="U264" s="26">
        <f>((MYRANKS_H[[#This Row],[H]]+1768)/(MYRANKS_H[[#This Row],[AB]]+6617)-0.267)/0.0024-VLOOKUP(MYRANKS_H[[#This Row],[POS]],ReplacementLevel_H[],COLUMN(ReplacementLevel_H[AVG]),FALSE)</f>
        <v>0.35242248062015208</v>
      </c>
      <c r="V264" s="26">
        <f>MYRANKS_H[[#This Row],[RSGP]]+MYRANKS_H[[#This Row],[HRSGP]]+MYRANKS_H[[#This Row],[RBISGP]]+MYRANKS_H[[#This Row],[SBSGP]]+MYRANKS_H[[#This Row],[AVGSGP]]</f>
        <v>0.1766956300619574</v>
      </c>
    </row>
    <row r="265" spans="1:22" ht="15" customHeight="1" x14ac:dyDescent="0.25">
      <c r="A265" s="7" t="s">
        <v>3376</v>
      </c>
      <c r="B265" s="8" t="str">
        <f>VLOOKUP(MYRANKS_H[[#This Row],[PLAYERID]],PLAYERIDMAP[],COLUMN(PLAYERIDMAP[LASTNAME]),FALSE)</f>
        <v>Hundley</v>
      </c>
      <c r="C265" s="11" t="str">
        <f>VLOOKUP(MYRANKS_H[[#This Row],[PLAYERID]],PLAYERIDMAP[],COLUMN(PLAYERIDMAP[FIRSTNAME]),FALSE)</f>
        <v xml:space="preserve">Nick </v>
      </c>
      <c r="D265" s="11" t="str">
        <f>VLOOKUP(MYRANKS_H[[#This Row],[PLAYERID]],PLAYERIDMAP[],COLUMN(PLAYERIDMAP[TEAM]),FALSE)</f>
        <v>SD</v>
      </c>
      <c r="E265" s="11" t="str">
        <f>VLOOKUP(MYRANKS_H[[#This Row],[PLAYERID]],PLAYERIDMAP[],COLUMN(PLAYERIDMAP[POS]),FALSE)</f>
        <v>C</v>
      </c>
      <c r="F265" s="11">
        <f>VLOOKUP(MYRANKS_H[[#This Row],[PLAYERID]],PLAYERIDMAP[],COLUMN(PLAYERIDMAP[IDFANGRAPHS]),FALSE)</f>
        <v>3376</v>
      </c>
      <c r="G265" s="12">
        <f>IFERROR(VLOOKUP(MYRANKS_H[[#This Row],[IDFANGRAPHS]],STEAMER_H[],COLUMN(STEAMER_H[PA]),FALSE),0)</f>
        <v>77</v>
      </c>
      <c r="H265" s="12">
        <f>IFERROR(VLOOKUP(MYRANKS_H[[#This Row],[IDFANGRAPHS]],STEAMER_H[],COLUMN(STEAMER_H[AB]),FALSE),0)</f>
        <v>70</v>
      </c>
      <c r="I265" s="12">
        <f>IFERROR(VLOOKUP(MYRANKS_H[[#This Row],[IDFANGRAPHS]],STEAMER_H[],COLUMN(STEAMER_H[H]),FALSE),0)</f>
        <v>16</v>
      </c>
      <c r="J265" s="12">
        <f>IFERROR(VLOOKUP(MYRANKS_H[[#This Row],[IDFANGRAPHS]],STEAMER_H[],COLUMN(STEAMER_H[HR]),FALSE),0)</f>
        <v>2</v>
      </c>
      <c r="K265" s="12">
        <f>IFERROR(VLOOKUP(MYRANKS_H[[#This Row],[IDFANGRAPHS]],STEAMER_H[],COLUMN(STEAMER_H[R]),FALSE),0)</f>
        <v>7</v>
      </c>
      <c r="L265" s="12">
        <f>IFERROR(VLOOKUP(MYRANKS_H[[#This Row],[IDFANGRAPHS]],STEAMER_H[],COLUMN(STEAMER_H[RBI]),FALSE),0)</f>
        <v>8</v>
      </c>
      <c r="M265" s="12">
        <f>IFERROR(VLOOKUP(MYRANKS_H[[#This Row],[IDFANGRAPHS]],STEAMER_H[],COLUMN(STEAMER_H[BB]),FALSE),0)</f>
        <v>5</v>
      </c>
      <c r="N265" s="12">
        <f>IFERROR(VLOOKUP(MYRANKS_H[[#This Row],[IDFANGRAPHS]],STEAMER_H[],COLUMN(STEAMER_H[SO]),FALSE),0)</f>
        <v>18</v>
      </c>
      <c r="O265" s="12">
        <f>IFERROR(VLOOKUP(MYRANKS_H[[#This Row],[IDFANGRAPHS]],STEAMER_H[],COLUMN(STEAMER_H[SB]),FALSE),0)</f>
        <v>0</v>
      </c>
      <c r="P265" s="14">
        <f>IFERROR(MYRANKS_H[[#This Row],[H]]/MYRANKS_H[[#This Row],[AB]],0)</f>
        <v>0.22857142857142856</v>
      </c>
      <c r="Q265" s="26">
        <f>MYRANKS_H[[#This Row],[R]]/24.6-VLOOKUP(MYRANKS_H[[#This Row],[POS]],ReplacementLevel_H[],COLUMN(ReplacementLevel_H[R]),FALSE)</f>
        <v>-1.1054471544715447</v>
      </c>
      <c r="R265" s="26">
        <f>MYRANKS_H[[#This Row],[HR]]/10.4-VLOOKUP(MYRANKS_H[[#This Row],[POS]],ReplacementLevel_H[],COLUMN(ReplacementLevel_H[HR]),FALSE)</f>
        <v>-0.6776923076923077</v>
      </c>
      <c r="S265" s="26">
        <f>MYRANKS_H[[#This Row],[RBI]]/24.6-VLOOKUP(MYRANKS_H[[#This Row],[POS]],ReplacementLevel_H[],COLUMN(ReplacementLevel_H[RBI]),FALSE)</f>
        <v>-1.0847967479674796</v>
      </c>
      <c r="T265" s="26">
        <f>MYRANKS_H[[#This Row],[SB]]/9.4-VLOOKUP(MYRANKS_H[[#This Row],[POS]],ReplacementLevel_H[],COLUMN(ReplacementLevel_H[SB]),FALSE)</f>
        <v>-0.13</v>
      </c>
      <c r="U265" s="26">
        <f>((MYRANKS_H[[#This Row],[H]]+1768)/(MYRANKS_H[[#This Row],[AB]]+6617)-0.267)/0.0024-VLOOKUP(MYRANKS_H[[#This Row],[POS]],ReplacementLevel_H[],COLUMN(ReplacementLevel_H[AVG]),FALSE)</f>
        <v>0.26095907482178493</v>
      </c>
      <c r="V265" s="26">
        <f>MYRANKS_H[[#This Row],[RSGP]]+MYRANKS_H[[#This Row],[HRSGP]]+MYRANKS_H[[#This Row],[RBISGP]]+MYRANKS_H[[#This Row],[SBSGP]]+MYRANKS_H[[#This Row],[AVGSGP]]</f>
        <v>-2.7369771353095471</v>
      </c>
    </row>
    <row r="266" spans="1:22" ht="15" customHeight="1" x14ac:dyDescent="0.25">
      <c r="A266" s="8" t="s">
        <v>5597</v>
      </c>
      <c r="B266" s="15" t="str">
        <f>VLOOKUP(MYRANKS_H[[#This Row],[PLAYERID]],PLAYERIDMAP[],COLUMN(PLAYERIDMAP[LASTNAME]),FALSE)</f>
        <v>Zunino</v>
      </c>
      <c r="C266" s="16" t="str">
        <f>VLOOKUP(MYRANKS_H[[#This Row],[PLAYERID]],PLAYERIDMAP[],COLUMN(PLAYERIDMAP[FIRSTNAME]),FALSE)</f>
        <v xml:space="preserve">Michael </v>
      </c>
      <c r="D266" s="16" t="str">
        <f>VLOOKUP(MYRANKS_H[[#This Row],[PLAYERID]],PLAYERIDMAP[],COLUMN(PLAYERIDMAP[TEAM]),FALSE)</f>
        <v>SEA</v>
      </c>
      <c r="E266" s="16" t="str">
        <f>VLOOKUP(MYRANKS_H[[#This Row],[PLAYERID]],PLAYERIDMAP[],COLUMN(PLAYERIDMAP[POS]),FALSE)</f>
        <v>C</v>
      </c>
      <c r="F266" s="16" t="str">
        <f>VLOOKUP(MYRANKS_H[[#This Row],[PLAYERID]],PLAYERIDMAP[],COLUMN(PLAYERIDMAP[IDFANGRAPHS]),FALSE)</f>
        <v>sa502422</v>
      </c>
      <c r="G266" s="16">
        <f>IFERROR(VLOOKUP(MYRANKS_H[[#This Row],[IDFANGRAPHS]],STEAMER_H[],COLUMN(STEAMER_H[PA]),FALSE),0)</f>
        <v>0</v>
      </c>
      <c r="H266" s="16">
        <f>IFERROR(VLOOKUP(MYRANKS_H[[#This Row],[IDFANGRAPHS]],STEAMER_H[],COLUMN(STEAMER_H[AB]),FALSE),0)</f>
        <v>0</v>
      </c>
      <c r="I266" s="16">
        <f>IFERROR(VLOOKUP(MYRANKS_H[[#This Row],[IDFANGRAPHS]],STEAMER_H[],COLUMN(STEAMER_H[H]),FALSE),0)</f>
        <v>0</v>
      </c>
      <c r="J266" s="16">
        <f>IFERROR(VLOOKUP(MYRANKS_H[[#This Row],[IDFANGRAPHS]],STEAMER_H[],COLUMN(STEAMER_H[HR]),FALSE),0)</f>
        <v>0</v>
      </c>
      <c r="K266" s="16">
        <f>IFERROR(VLOOKUP(MYRANKS_H[[#This Row],[IDFANGRAPHS]],STEAMER_H[],COLUMN(STEAMER_H[R]),FALSE),0)</f>
        <v>0</v>
      </c>
      <c r="L266" s="16">
        <f>IFERROR(VLOOKUP(MYRANKS_H[[#This Row],[IDFANGRAPHS]],STEAMER_H[],COLUMN(STEAMER_H[RBI]),FALSE),0)</f>
        <v>0</v>
      </c>
      <c r="M266" s="16">
        <f>IFERROR(VLOOKUP(MYRANKS_H[[#This Row],[IDFANGRAPHS]],STEAMER_H[],COLUMN(STEAMER_H[BB]),FALSE),0)</f>
        <v>0</v>
      </c>
      <c r="N266" s="16">
        <f>IFERROR(VLOOKUP(MYRANKS_H[[#This Row],[IDFANGRAPHS]],STEAMER_H[],COLUMN(STEAMER_H[SO]),FALSE),0)</f>
        <v>0</v>
      </c>
      <c r="O266" s="16">
        <f>IFERROR(VLOOKUP(MYRANKS_H[[#This Row],[IDFANGRAPHS]],STEAMER_H[],COLUMN(STEAMER_H[SB]),FALSE),0)</f>
        <v>0</v>
      </c>
      <c r="P266" s="17">
        <f>IFERROR(MYRANKS_H[[#This Row],[H]]/MYRANKS_H[[#This Row],[AB]],0)</f>
        <v>0</v>
      </c>
      <c r="Q266" s="26">
        <f>MYRANKS_H[[#This Row],[R]]/24.6-VLOOKUP(MYRANKS_H[[#This Row],[POS]],ReplacementLevel_H[],COLUMN(ReplacementLevel_H[R]),FALSE)</f>
        <v>-1.39</v>
      </c>
      <c r="R266" s="26">
        <f>MYRANKS_H[[#This Row],[HR]]/10.4-VLOOKUP(MYRANKS_H[[#This Row],[POS]],ReplacementLevel_H[],COLUMN(ReplacementLevel_H[HR]),FALSE)</f>
        <v>-0.87</v>
      </c>
      <c r="S266" s="26">
        <f>MYRANKS_H[[#This Row],[RBI]]/24.6-VLOOKUP(MYRANKS_H[[#This Row],[POS]],ReplacementLevel_H[],COLUMN(ReplacementLevel_H[RBI]),FALSE)</f>
        <v>-1.41</v>
      </c>
      <c r="T266" s="26">
        <f>MYRANKS_H[[#This Row],[SB]]/9.4-VLOOKUP(MYRANKS_H[[#This Row],[POS]],ReplacementLevel_H[],COLUMN(ReplacementLevel_H[SB]),FALSE)</f>
        <v>-0.13</v>
      </c>
      <c r="U266" s="26">
        <f>((MYRANKS_H[[#This Row],[H]]+1768)/(MYRANKS_H[[#This Row],[AB]]+6617)-0.267)/0.0024-VLOOKUP(MYRANKS_H[[#This Row],[POS]],ReplacementLevel_H[],COLUMN(ReplacementLevel_H[AVG]),FALSE)</f>
        <v>0.42940406024885269</v>
      </c>
      <c r="V266" s="26">
        <f>MYRANKS_H[[#This Row],[RSGP]]+MYRANKS_H[[#This Row],[HRSGP]]+MYRANKS_H[[#This Row],[RBISGP]]+MYRANKS_H[[#This Row],[SBSGP]]+MYRANKS_H[[#This Row],[AVGSGP]]</f>
        <v>-3.3705959397511469</v>
      </c>
    </row>
    <row r="267" spans="1:22" x14ac:dyDescent="0.25">
      <c r="A267" s="7" t="s">
        <v>2676</v>
      </c>
      <c r="B267" s="8" t="str">
        <f>VLOOKUP(MYRANKS_H[[#This Row],[PLAYERID]],PLAYERIDMAP[],COLUMN(PLAYERIDMAP[LASTNAME]),FALSE)</f>
        <v>Drew</v>
      </c>
      <c r="C267" s="11" t="str">
        <f>VLOOKUP(MYRANKS_H[[#This Row],[PLAYERID]],PLAYERIDMAP[],COLUMN(PLAYERIDMAP[FIRSTNAME]),FALSE)</f>
        <v xml:space="preserve">Stephen </v>
      </c>
      <c r="D267" s="11" t="str">
        <f>VLOOKUP(MYRANKS_H[[#This Row],[PLAYERID]],PLAYERIDMAP[],COLUMN(PLAYERIDMAP[TEAM]),FALSE)</f>
        <v>BOS</v>
      </c>
      <c r="E267" s="11" t="str">
        <f>VLOOKUP(MYRANKS_H[[#This Row],[PLAYERID]],PLAYERIDMAP[],COLUMN(PLAYERIDMAP[POS]),FALSE)</f>
        <v>SS</v>
      </c>
      <c r="F267" s="11">
        <f>VLOOKUP(MYRANKS_H[[#This Row],[PLAYERID]],PLAYERIDMAP[],COLUMN(PLAYERIDMAP[IDFANGRAPHS]),FALSE)</f>
        <v>4251</v>
      </c>
      <c r="G267" s="12">
        <f>IFERROR(VLOOKUP(MYRANKS_H[[#This Row],[IDFANGRAPHS]],STEAMER_H[],COLUMN(STEAMER_H[PA]),FALSE),0)</f>
        <v>0</v>
      </c>
      <c r="H267" s="12">
        <f>IFERROR(VLOOKUP(MYRANKS_H[[#This Row],[IDFANGRAPHS]],STEAMER_H[],COLUMN(STEAMER_H[AB]),FALSE),0)</f>
        <v>0</v>
      </c>
      <c r="I267" s="12">
        <f>IFERROR(VLOOKUP(MYRANKS_H[[#This Row],[IDFANGRAPHS]],STEAMER_H[],COLUMN(STEAMER_H[H]),FALSE),0)</f>
        <v>0</v>
      </c>
      <c r="J267" s="12">
        <f>IFERROR(VLOOKUP(MYRANKS_H[[#This Row],[IDFANGRAPHS]],STEAMER_H[],COLUMN(STEAMER_H[HR]),FALSE),0)</f>
        <v>0</v>
      </c>
      <c r="K267" s="12">
        <f>IFERROR(VLOOKUP(MYRANKS_H[[#This Row],[IDFANGRAPHS]],STEAMER_H[],COLUMN(STEAMER_H[R]),FALSE),0)</f>
        <v>0</v>
      </c>
      <c r="L267" s="12">
        <f>IFERROR(VLOOKUP(MYRANKS_H[[#This Row],[IDFANGRAPHS]],STEAMER_H[],COLUMN(STEAMER_H[RBI]),FALSE),0)</f>
        <v>0</v>
      </c>
      <c r="M267" s="12">
        <f>IFERROR(VLOOKUP(MYRANKS_H[[#This Row],[IDFANGRAPHS]],STEAMER_H[],COLUMN(STEAMER_H[BB]),FALSE),0)</f>
        <v>0</v>
      </c>
      <c r="N267" s="12">
        <f>IFERROR(VLOOKUP(MYRANKS_H[[#This Row],[IDFANGRAPHS]],STEAMER_H[],COLUMN(STEAMER_H[SO]),FALSE),0)</f>
        <v>0</v>
      </c>
      <c r="O267" s="12">
        <f>IFERROR(VLOOKUP(MYRANKS_H[[#This Row],[IDFANGRAPHS]],STEAMER_H[],COLUMN(STEAMER_H[SB]),FALSE),0)</f>
        <v>0</v>
      </c>
      <c r="P267" s="14">
        <f>IFERROR(MYRANKS_H[[#This Row],[H]]/MYRANKS_H[[#This Row],[AB]],0)</f>
        <v>0</v>
      </c>
      <c r="Q267" s="26">
        <f>MYRANKS_H[[#This Row],[R]]/24.6-VLOOKUP(MYRANKS_H[[#This Row],[POS]],ReplacementLevel_H[],COLUMN(ReplacementLevel_H[R]),FALSE)</f>
        <v>-2.08</v>
      </c>
      <c r="R267" s="26">
        <f>MYRANKS_H[[#This Row],[HR]]/10.4-VLOOKUP(MYRANKS_H[[#This Row],[POS]],ReplacementLevel_H[],COLUMN(ReplacementLevel_H[HR]),FALSE)</f>
        <v>-0.9</v>
      </c>
      <c r="S267" s="26">
        <f>MYRANKS_H[[#This Row],[RBI]]/24.6-VLOOKUP(MYRANKS_H[[#This Row],[POS]],ReplacementLevel_H[],COLUMN(ReplacementLevel_H[RBI]),FALSE)</f>
        <v>-1.94</v>
      </c>
      <c r="T267" s="26">
        <f>MYRANKS_H[[#This Row],[SB]]/9.4-VLOOKUP(MYRANKS_H[[#This Row],[POS]],ReplacementLevel_H[],COLUMN(ReplacementLevel_H[SB]),FALSE)</f>
        <v>-1.47</v>
      </c>
      <c r="U267" s="26">
        <f>((MYRANKS_H[[#This Row],[H]]+1768)/(MYRANKS_H[[#This Row],[AB]]+6617)-0.267)/0.0024-VLOOKUP(MYRANKS_H[[#This Row],[POS]],ReplacementLevel_H[],COLUMN(ReplacementLevel_H[AVG]),FALSE)</f>
        <v>0.20940406024885272</v>
      </c>
      <c r="V267" s="26">
        <f>MYRANKS_H[[#This Row],[RSGP]]+MYRANKS_H[[#This Row],[HRSGP]]+MYRANKS_H[[#This Row],[RBISGP]]+MYRANKS_H[[#This Row],[SBSGP]]+MYRANKS_H[[#This Row],[AVGSGP]]</f>
        <v>-6.1805959397511465</v>
      </c>
    </row>
    <row r="268" spans="1:22" x14ac:dyDescent="0.25">
      <c r="A268" s="8" t="s">
        <v>5224</v>
      </c>
      <c r="B268" s="15" t="str">
        <f>VLOOKUP(MYRANKS_H[[#This Row],[PLAYERID]],PLAYERIDMAP[],COLUMN(PLAYERIDMAP[LASTNAME]),FALSE)</f>
        <v>Thole</v>
      </c>
      <c r="C268" s="12" t="str">
        <f>VLOOKUP(MYRANKS_H[[#This Row],[PLAYERID]],PLAYERIDMAP[],COLUMN(PLAYERIDMAP[FIRSTNAME]),FALSE)</f>
        <v xml:space="preserve">Josh </v>
      </c>
      <c r="D268" s="12" t="str">
        <f>VLOOKUP(MYRANKS_H[[#This Row],[PLAYERID]],PLAYERIDMAP[],COLUMN(PLAYERIDMAP[TEAM]),FALSE)</f>
        <v>TOR</v>
      </c>
      <c r="E268" s="12" t="str">
        <f>VLOOKUP(MYRANKS_H[[#This Row],[PLAYERID]],PLAYERIDMAP[],COLUMN(PLAYERIDMAP[POS]),FALSE)</f>
        <v>C</v>
      </c>
      <c r="F268" s="12">
        <f>VLOOKUP(MYRANKS_H[[#This Row],[PLAYERID]],PLAYERIDMAP[],COLUMN(PLAYERIDMAP[IDFANGRAPHS]),FALSE)</f>
        <v>9689</v>
      </c>
      <c r="G268" s="12">
        <f>IFERROR(VLOOKUP(MYRANKS_H[[#This Row],[IDFANGRAPHS]],STEAMER_H[],COLUMN(STEAMER_H[PA]),FALSE),0)</f>
        <v>154</v>
      </c>
      <c r="H268" s="12">
        <f>IFERROR(VLOOKUP(MYRANKS_H[[#This Row],[IDFANGRAPHS]],STEAMER_H[],COLUMN(STEAMER_H[AB]),FALSE),0)</f>
        <v>138</v>
      </c>
      <c r="I268" s="12">
        <f>IFERROR(VLOOKUP(MYRANKS_H[[#This Row],[IDFANGRAPHS]],STEAMER_H[],COLUMN(STEAMER_H[H]),FALSE),0)</f>
        <v>34</v>
      </c>
      <c r="J268" s="12">
        <f>IFERROR(VLOOKUP(MYRANKS_H[[#This Row],[IDFANGRAPHS]],STEAMER_H[],COLUMN(STEAMER_H[HR]),FALSE),0)</f>
        <v>2</v>
      </c>
      <c r="K268" s="12">
        <f>IFERROR(VLOOKUP(MYRANKS_H[[#This Row],[IDFANGRAPHS]],STEAMER_H[],COLUMN(STEAMER_H[R]),FALSE),0)</f>
        <v>15</v>
      </c>
      <c r="L268" s="12">
        <f>IFERROR(VLOOKUP(MYRANKS_H[[#This Row],[IDFANGRAPHS]],STEAMER_H[],COLUMN(STEAMER_H[RBI]),FALSE),0)</f>
        <v>14</v>
      </c>
      <c r="M268" s="12">
        <f>IFERROR(VLOOKUP(MYRANKS_H[[#This Row],[IDFANGRAPHS]],STEAMER_H[],COLUMN(STEAMER_H[BB]),FALSE),0)</f>
        <v>13</v>
      </c>
      <c r="N268" s="12">
        <f>IFERROR(VLOOKUP(MYRANKS_H[[#This Row],[IDFANGRAPHS]],STEAMER_H[],COLUMN(STEAMER_H[SO]),FALSE),0)</f>
        <v>23</v>
      </c>
      <c r="O268" s="12">
        <f>IFERROR(VLOOKUP(MYRANKS_H[[#This Row],[IDFANGRAPHS]],STEAMER_H[],COLUMN(STEAMER_H[SB]),FALSE),0)</f>
        <v>1</v>
      </c>
      <c r="P268" s="14">
        <f>IFERROR(MYRANKS_H[[#This Row],[H]]/MYRANKS_H[[#This Row],[AB]],0)</f>
        <v>0.24637681159420291</v>
      </c>
      <c r="Q268" s="26">
        <f>MYRANKS_H[[#This Row],[R]]/24.6-VLOOKUP(MYRANKS_H[[#This Row],[POS]],ReplacementLevel_H[],COLUMN(ReplacementLevel_H[R]),FALSE)</f>
        <v>-0.78024390243902431</v>
      </c>
      <c r="R268" s="26">
        <f>MYRANKS_H[[#This Row],[HR]]/10.4-VLOOKUP(MYRANKS_H[[#This Row],[POS]],ReplacementLevel_H[],COLUMN(ReplacementLevel_H[HR]),FALSE)</f>
        <v>-0.6776923076923077</v>
      </c>
      <c r="S268" s="26">
        <f>MYRANKS_H[[#This Row],[RBI]]/24.6-VLOOKUP(MYRANKS_H[[#This Row],[POS]],ReplacementLevel_H[],COLUMN(ReplacementLevel_H[RBI]),FALSE)</f>
        <v>-0.84089430894308936</v>
      </c>
      <c r="T268" s="26">
        <f>MYRANKS_H[[#This Row],[SB]]/9.4-VLOOKUP(MYRANKS_H[[#This Row],[POS]],ReplacementLevel_H[],COLUMN(ReplacementLevel_H[SB]),FALSE)</f>
        <v>-2.3617021276595748E-2</v>
      </c>
      <c r="U268" s="26">
        <f>((MYRANKS_H[[#This Row],[H]]+1768)/(MYRANKS_H[[#This Row],[AB]]+6617)-0.267)/0.0024-VLOOKUP(MYRANKS_H[[#This Row],[POS]],ReplacementLevel_H[],COLUMN(ReplacementLevel_H[AVG]),FALSE)</f>
        <v>0.25223291389093239</v>
      </c>
      <c r="V268" s="26">
        <f>MYRANKS_H[[#This Row],[RSGP]]+MYRANKS_H[[#This Row],[HRSGP]]+MYRANKS_H[[#This Row],[RBISGP]]+MYRANKS_H[[#This Row],[SBSGP]]+MYRANKS_H[[#This Row],[AVGSGP]]</f>
        <v>-2.0702146264600847</v>
      </c>
    </row>
    <row r="269" spans="1:22" x14ac:dyDescent="0.25">
      <c r="A269" s="7" t="s">
        <v>1782</v>
      </c>
      <c r="B269" s="8" t="str">
        <f>VLOOKUP(MYRANKS_H[[#This Row],[PLAYERID]],PLAYERIDMAP[],COLUMN(PLAYERIDMAP[LASTNAME]),FALSE)</f>
        <v>Aviles</v>
      </c>
      <c r="C269" s="11" t="str">
        <f>VLOOKUP(MYRANKS_H[[#This Row],[PLAYERID]],PLAYERIDMAP[],COLUMN(PLAYERIDMAP[FIRSTNAME]),FALSE)</f>
        <v xml:space="preserve">Mike </v>
      </c>
      <c r="D269" s="11" t="str">
        <f>VLOOKUP(MYRANKS_H[[#This Row],[PLAYERID]],PLAYERIDMAP[],COLUMN(PLAYERIDMAP[TEAM]),FALSE)</f>
        <v>CLE</v>
      </c>
      <c r="E269" s="11" t="str">
        <f>VLOOKUP(MYRANKS_H[[#This Row],[PLAYERID]],PLAYERIDMAP[],COLUMN(PLAYERIDMAP[POS]),FALSE)</f>
        <v>SS</v>
      </c>
      <c r="F269" s="11">
        <f>VLOOKUP(MYRANKS_H[[#This Row],[PLAYERID]],PLAYERIDMAP[],COLUMN(PLAYERIDMAP[IDFANGRAPHS]),FALSE)</f>
        <v>5986</v>
      </c>
      <c r="G269" s="12">
        <f>IFERROR(VLOOKUP(MYRANKS_H[[#This Row],[IDFANGRAPHS]],STEAMER_H[],COLUMN(STEAMER_H[PA]),FALSE),0)</f>
        <v>233</v>
      </c>
      <c r="H269" s="12">
        <f>IFERROR(VLOOKUP(MYRANKS_H[[#This Row],[IDFANGRAPHS]],STEAMER_H[],COLUMN(STEAMER_H[AB]),FALSE),0)</f>
        <v>218</v>
      </c>
      <c r="I269" s="12">
        <f>IFERROR(VLOOKUP(MYRANKS_H[[#This Row],[IDFANGRAPHS]],STEAMER_H[],COLUMN(STEAMER_H[H]),FALSE),0)</f>
        <v>54</v>
      </c>
      <c r="J269" s="12">
        <f>IFERROR(VLOOKUP(MYRANKS_H[[#This Row],[IDFANGRAPHS]],STEAMER_H[],COLUMN(STEAMER_H[HR]),FALSE),0)</f>
        <v>5</v>
      </c>
      <c r="K269" s="12">
        <f>IFERROR(VLOOKUP(MYRANKS_H[[#This Row],[IDFANGRAPHS]],STEAMER_H[],COLUMN(STEAMER_H[R]),FALSE),0)</f>
        <v>23</v>
      </c>
      <c r="L269" s="12">
        <f>IFERROR(VLOOKUP(MYRANKS_H[[#This Row],[IDFANGRAPHS]],STEAMER_H[],COLUMN(STEAMER_H[RBI]),FALSE),0)</f>
        <v>23</v>
      </c>
      <c r="M269" s="12">
        <f>IFERROR(VLOOKUP(MYRANKS_H[[#This Row],[IDFANGRAPHS]],STEAMER_H[],COLUMN(STEAMER_H[BB]),FALSE),0)</f>
        <v>10</v>
      </c>
      <c r="N269" s="12">
        <f>IFERROR(VLOOKUP(MYRANKS_H[[#This Row],[IDFANGRAPHS]],STEAMER_H[],COLUMN(STEAMER_H[SO]),FALSE),0)</f>
        <v>30</v>
      </c>
      <c r="O269" s="12">
        <f>IFERROR(VLOOKUP(MYRANKS_H[[#This Row],[IDFANGRAPHS]],STEAMER_H[],COLUMN(STEAMER_H[SB]),FALSE),0)</f>
        <v>6</v>
      </c>
      <c r="P269" s="14">
        <f>IFERROR(MYRANKS_H[[#This Row],[H]]/MYRANKS_H[[#This Row],[AB]],0)</f>
        <v>0.24770642201834864</v>
      </c>
      <c r="Q269" s="26">
        <f>MYRANKS_H[[#This Row],[R]]/24.6-VLOOKUP(MYRANKS_H[[#This Row],[POS]],ReplacementLevel_H[],COLUMN(ReplacementLevel_H[R]),FALSE)</f>
        <v>-1.145040650406504</v>
      </c>
      <c r="R269" s="26">
        <f>MYRANKS_H[[#This Row],[HR]]/10.4-VLOOKUP(MYRANKS_H[[#This Row],[POS]],ReplacementLevel_H[],COLUMN(ReplacementLevel_H[HR]),FALSE)</f>
        <v>-0.4192307692307693</v>
      </c>
      <c r="S269" s="26">
        <f>MYRANKS_H[[#This Row],[RBI]]/24.6-VLOOKUP(MYRANKS_H[[#This Row],[POS]],ReplacementLevel_H[],COLUMN(ReplacementLevel_H[RBI]),FALSE)</f>
        <v>-1.0050406504065039</v>
      </c>
      <c r="T269" s="26">
        <f>MYRANKS_H[[#This Row],[SB]]/9.4-VLOOKUP(MYRANKS_H[[#This Row],[POS]],ReplacementLevel_H[],COLUMN(ReplacementLevel_H[SB]),FALSE)</f>
        <v>-0.83170212765957452</v>
      </c>
      <c r="U269" s="26">
        <f>((MYRANKS_H[[#This Row],[H]]+1768)/(MYRANKS_H[[#This Row],[AB]]+6617)-0.267)/0.0024-VLOOKUP(MYRANKS_H[[#This Row],[POS]],ReplacementLevel_H[],COLUMN(ReplacementLevel_H[AVG]),FALSE)</f>
        <v>-4.9529383077294459E-2</v>
      </c>
      <c r="V269" s="26">
        <f>MYRANKS_H[[#This Row],[RSGP]]+MYRANKS_H[[#This Row],[HRSGP]]+MYRANKS_H[[#This Row],[RBISGP]]+MYRANKS_H[[#This Row],[SBSGP]]+MYRANKS_H[[#This Row],[AVGSGP]]</f>
        <v>-3.4505435807806459</v>
      </c>
    </row>
    <row r="270" spans="1:22" x14ac:dyDescent="0.25">
      <c r="A270" s="8" t="s">
        <v>4428</v>
      </c>
      <c r="B270" s="15" t="str">
        <f>VLOOKUP(MYRANKS_H[[#This Row],[PLAYERID]],PLAYERIDMAP[],COLUMN(PLAYERIDMAP[LASTNAME]),FALSE)</f>
        <v>Paulino</v>
      </c>
      <c r="C270" s="12" t="str">
        <f>VLOOKUP(MYRANKS_H[[#This Row],[PLAYERID]],PLAYERIDMAP[],COLUMN(PLAYERIDMAP[FIRSTNAME]),FALSE)</f>
        <v xml:space="preserve">Ronny </v>
      </c>
      <c r="D270" s="12" t="str">
        <f>VLOOKUP(MYRANKS_H[[#This Row],[PLAYERID]],PLAYERIDMAP[],COLUMN(PLAYERIDMAP[TEAM]),FALSE)</f>
        <v>BAL</v>
      </c>
      <c r="E270" s="12" t="str">
        <f>VLOOKUP(MYRANKS_H[[#This Row],[PLAYERID]],PLAYERIDMAP[],COLUMN(PLAYERIDMAP[POS]),FALSE)</f>
        <v>C</v>
      </c>
      <c r="F270" s="12">
        <f>VLOOKUP(MYRANKS_H[[#This Row],[PLAYERID]],PLAYERIDMAP[],COLUMN(PLAYERIDMAP[IDFANGRAPHS]),FALSE)</f>
        <v>2129</v>
      </c>
      <c r="G270" s="12">
        <f>IFERROR(VLOOKUP(MYRANKS_H[[#This Row],[IDFANGRAPHS]],STEAMER_H[],COLUMN(STEAMER_H[PA]),FALSE),0)</f>
        <v>0</v>
      </c>
      <c r="H270" s="12">
        <f>IFERROR(VLOOKUP(MYRANKS_H[[#This Row],[IDFANGRAPHS]],STEAMER_H[],COLUMN(STEAMER_H[AB]),FALSE),0)</f>
        <v>0</v>
      </c>
      <c r="I270" s="12">
        <f>IFERROR(VLOOKUP(MYRANKS_H[[#This Row],[IDFANGRAPHS]],STEAMER_H[],COLUMN(STEAMER_H[H]),FALSE),0)</f>
        <v>0</v>
      </c>
      <c r="J270" s="12">
        <f>IFERROR(VLOOKUP(MYRANKS_H[[#This Row],[IDFANGRAPHS]],STEAMER_H[],COLUMN(STEAMER_H[HR]),FALSE),0)</f>
        <v>0</v>
      </c>
      <c r="K270" s="12">
        <f>IFERROR(VLOOKUP(MYRANKS_H[[#This Row],[IDFANGRAPHS]],STEAMER_H[],COLUMN(STEAMER_H[R]),FALSE),0)</f>
        <v>0</v>
      </c>
      <c r="L270" s="12">
        <f>IFERROR(VLOOKUP(MYRANKS_H[[#This Row],[IDFANGRAPHS]],STEAMER_H[],COLUMN(STEAMER_H[RBI]),FALSE),0)</f>
        <v>0</v>
      </c>
      <c r="M270" s="12">
        <f>IFERROR(VLOOKUP(MYRANKS_H[[#This Row],[IDFANGRAPHS]],STEAMER_H[],COLUMN(STEAMER_H[BB]),FALSE),0)</f>
        <v>0</v>
      </c>
      <c r="N270" s="12">
        <f>IFERROR(VLOOKUP(MYRANKS_H[[#This Row],[IDFANGRAPHS]],STEAMER_H[],COLUMN(STEAMER_H[SO]),FALSE),0)</f>
        <v>0</v>
      </c>
      <c r="O270" s="12">
        <f>IFERROR(VLOOKUP(MYRANKS_H[[#This Row],[IDFANGRAPHS]],STEAMER_H[],COLUMN(STEAMER_H[SB]),FALSE),0)</f>
        <v>0</v>
      </c>
      <c r="P270" s="14">
        <f>IFERROR(MYRANKS_H[[#This Row],[H]]/MYRANKS_H[[#This Row],[AB]],0)</f>
        <v>0</v>
      </c>
      <c r="Q270" s="26">
        <f>MYRANKS_H[[#This Row],[R]]/24.6-VLOOKUP(MYRANKS_H[[#This Row],[POS]],ReplacementLevel_H[],COLUMN(ReplacementLevel_H[R]),FALSE)</f>
        <v>-1.39</v>
      </c>
      <c r="R270" s="26">
        <f>MYRANKS_H[[#This Row],[HR]]/10.4-VLOOKUP(MYRANKS_H[[#This Row],[POS]],ReplacementLevel_H[],COLUMN(ReplacementLevel_H[HR]),FALSE)</f>
        <v>-0.87</v>
      </c>
      <c r="S270" s="26">
        <f>MYRANKS_H[[#This Row],[RBI]]/24.6-VLOOKUP(MYRANKS_H[[#This Row],[POS]],ReplacementLevel_H[],COLUMN(ReplacementLevel_H[RBI]),FALSE)</f>
        <v>-1.41</v>
      </c>
      <c r="T270" s="26">
        <f>MYRANKS_H[[#This Row],[SB]]/9.4-VLOOKUP(MYRANKS_H[[#This Row],[POS]],ReplacementLevel_H[],COLUMN(ReplacementLevel_H[SB]),FALSE)</f>
        <v>-0.13</v>
      </c>
      <c r="U270" s="26">
        <f>((MYRANKS_H[[#This Row],[H]]+1768)/(MYRANKS_H[[#This Row],[AB]]+6617)-0.267)/0.0024-VLOOKUP(MYRANKS_H[[#This Row],[POS]],ReplacementLevel_H[],COLUMN(ReplacementLevel_H[AVG]),FALSE)</f>
        <v>0.42940406024885269</v>
      </c>
      <c r="V270" s="26">
        <f>MYRANKS_H[[#This Row],[RSGP]]+MYRANKS_H[[#This Row],[HRSGP]]+MYRANKS_H[[#This Row],[RBISGP]]+MYRANKS_H[[#This Row],[SBSGP]]+MYRANKS_H[[#This Row],[AVGSGP]]</f>
        <v>-3.3705959397511469</v>
      </c>
    </row>
    <row r="271" spans="1:22" x14ac:dyDescent="0.25">
      <c r="A271" s="7" t="s">
        <v>3113</v>
      </c>
      <c r="B271" s="8" t="str">
        <f>VLOOKUP(MYRANKS_H[[#This Row],[PLAYERID]],PLAYERIDMAP[],COLUMN(PLAYERIDMAP[LASTNAME]),FALSE)</f>
        <v>Gutierrez</v>
      </c>
      <c r="C271" s="11" t="str">
        <f>VLOOKUP(MYRANKS_H[[#This Row],[PLAYERID]],PLAYERIDMAP[],COLUMN(PLAYERIDMAP[FIRSTNAME]),FALSE)</f>
        <v xml:space="preserve">Franklin </v>
      </c>
      <c r="D271" s="11" t="str">
        <f>VLOOKUP(MYRANKS_H[[#This Row],[PLAYERID]],PLAYERIDMAP[],COLUMN(PLAYERIDMAP[TEAM]),FALSE)</f>
        <v>SEA</v>
      </c>
      <c r="E271" s="11" t="str">
        <f>VLOOKUP(MYRANKS_H[[#This Row],[PLAYERID]],PLAYERIDMAP[],COLUMN(PLAYERIDMAP[POS]),FALSE)</f>
        <v>OF</v>
      </c>
      <c r="F271" s="11">
        <f>VLOOKUP(MYRANKS_H[[#This Row],[PLAYERID]],PLAYERIDMAP[],COLUMN(PLAYERIDMAP[IDFANGRAPHS]),FALSE)</f>
        <v>3255</v>
      </c>
      <c r="G271" s="12">
        <f>IFERROR(VLOOKUP(MYRANKS_H[[#This Row],[IDFANGRAPHS]],STEAMER_H[],COLUMN(STEAMER_H[PA]),FALSE),0)</f>
        <v>0</v>
      </c>
      <c r="H271" s="12">
        <f>IFERROR(VLOOKUP(MYRANKS_H[[#This Row],[IDFANGRAPHS]],STEAMER_H[],COLUMN(STEAMER_H[AB]),FALSE),0)</f>
        <v>0</v>
      </c>
      <c r="I271" s="12">
        <f>IFERROR(VLOOKUP(MYRANKS_H[[#This Row],[IDFANGRAPHS]],STEAMER_H[],COLUMN(STEAMER_H[H]),FALSE),0)</f>
        <v>0</v>
      </c>
      <c r="J271" s="12">
        <f>IFERROR(VLOOKUP(MYRANKS_H[[#This Row],[IDFANGRAPHS]],STEAMER_H[],COLUMN(STEAMER_H[HR]),FALSE),0)</f>
        <v>0</v>
      </c>
      <c r="K271" s="12">
        <f>IFERROR(VLOOKUP(MYRANKS_H[[#This Row],[IDFANGRAPHS]],STEAMER_H[],COLUMN(STEAMER_H[R]),FALSE),0)</f>
        <v>0</v>
      </c>
      <c r="L271" s="12">
        <f>IFERROR(VLOOKUP(MYRANKS_H[[#This Row],[IDFANGRAPHS]],STEAMER_H[],COLUMN(STEAMER_H[RBI]),FALSE),0)</f>
        <v>0</v>
      </c>
      <c r="M271" s="12">
        <f>IFERROR(VLOOKUP(MYRANKS_H[[#This Row],[IDFANGRAPHS]],STEAMER_H[],COLUMN(STEAMER_H[BB]),FALSE),0)</f>
        <v>0</v>
      </c>
      <c r="N271" s="12">
        <f>IFERROR(VLOOKUP(MYRANKS_H[[#This Row],[IDFANGRAPHS]],STEAMER_H[],COLUMN(STEAMER_H[SO]),FALSE),0)</f>
        <v>0</v>
      </c>
      <c r="O271" s="12">
        <f>IFERROR(VLOOKUP(MYRANKS_H[[#This Row],[IDFANGRAPHS]],STEAMER_H[],COLUMN(STEAMER_H[SB]),FALSE),0)</f>
        <v>0</v>
      </c>
      <c r="P271" s="14">
        <f>IFERROR(MYRANKS_H[[#This Row],[H]]/MYRANKS_H[[#This Row],[AB]],0)</f>
        <v>0</v>
      </c>
      <c r="Q271" s="26">
        <f>MYRANKS_H[[#This Row],[R]]/24.6-VLOOKUP(MYRANKS_H[[#This Row],[POS]],ReplacementLevel_H[],COLUMN(ReplacementLevel_H[R]),FALSE)</f>
        <v>-2.37</v>
      </c>
      <c r="R271" s="26">
        <f>MYRANKS_H[[#This Row],[HR]]/10.4-VLOOKUP(MYRANKS_H[[#This Row],[POS]],ReplacementLevel_H[],COLUMN(ReplacementLevel_H[HR]),FALSE)</f>
        <v>-1.1000000000000001</v>
      </c>
      <c r="S271" s="26">
        <f>MYRANKS_H[[#This Row],[RBI]]/24.6-VLOOKUP(MYRANKS_H[[#This Row],[POS]],ReplacementLevel_H[],COLUMN(ReplacementLevel_H[RBI]),FALSE)</f>
        <v>-2.04</v>
      </c>
      <c r="T271" s="26">
        <f>MYRANKS_H[[#This Row],[SB]]/9.4-VLOOKUP(MYRANKS_H[[#This Row],[POS]],ReplacementLevel_H[],COLUMN(ReplacementLevel_H[SB]),FALSE)</f>
        <v>-1.34</v>
      </c>
      <c r="U271" s="26">
        <f>((MYRANKS_H[[#This Row],[H]]+1768)/(MYRANKS_H[[#This Row],[AB]]+6617)-0.267)/0.0024-VLOOKUP(MYRANKS_H[[#This Row],[POS]],ReplacementLevel_H[],COLUMN(ReplacementLevel_H[AVG]),FALSE)</f>
        <v>0.15940406024885273</v>
      </c>
      <c r="V271" s="26">
        <f>MYRANKS_H[[#This Row],[RSGP]]+MYRANKS_H[[#This Row],[HRSGP]]+MYRANKS_H[[#This Row],[RBISGP]]+MYRANKS_H[[#This Row],[SBSGP]]+MYRANKS_H[[#This Row],[AVGSGP]]</f>
        <v>-6.6905959397511472</v>
      </c>
    </row>
    <row r="272" spans="1:22" ht="15" customHeight="1" x14ac:dyDescent="0.25">
      <c r="A272" s="7" t="s">
        <v>3778</v>
      </c>
      <c r="B272" s="8" t="str">
        <f>VLOOKUP(MYRANKS_H[[#This Row],[PLAYERID]],PLAYERIDMAP[],COLUMN(PLAYERIDMAP[LASTNAME]),FALSE)</f>
        <v>Lobaton</v>
      </c>
      <c r="C272" s="11" t="str">
        <f>VLOOKUP(MYRANKS_H[[#This Row],[PLAYERID]],PLAYERIDMAP[],COLUMN(PLAYERIDMAP[FIRSTNAME]),FALSE)</f>
        <v xml:space="preserve">Jose </v>
      </c>
      <c r="D272" s="11" t="str">
        <f>VLOOKUP(MYRANKS_H[[#This Row],[PLAYERID]],PLAYERIDMAP[],COLUMN(PLAYERIDMAP[TEAM]),FALSE)</f>
        <v>TB</v>
      </c>
      <c r="E272" s="11" t="str">
        <f>VLOOKUP(MYRANKS_H[[#This Row],[PLAYERID]],PLAYERIDMAP[],COLUMN(PLAYERIDMAP[POS]),FALSE)</f>
        <v>C</v>
      </c>
      <c r="F272" s="11">
        <f>VLOOKUP(MYRANKS_H[[#This Row],[PLAYERID]],PLAYERIDMAP[],COLUMN(PLAYERIDMAP[IDFANGRAPHS]),FALSE)</f>
        <v>4243</v>
      </c>
      <c r="G272" s="12">
        <f>IFERROR(VLOOKUP(MYRANKS_H[[#This Row],[IDFANGRAPHS]],STEAMER_H[],COLUMN(STEAMER_H[PA]),FALSE),0)</f>
        <v>227</v>
      </c>
      <c r="H272" s="12">
        <f>IFERROR(VLOOKUP(MYRANKS_H[[#This Row],[IDFANGRAPHS]],STEAMER_H[],COLUMN(STEAMER_H[AB]),FALSE),0)</f>
        <v>200</v>
      </c>
      <c r="I272" s="12">
        <f>IFERROR(VLOOKUP(MYRANKS_H[[#This Row],[IDFANGRAPHS]],STEAMER_H[],COLUMN(STEAMER_H[H]),FALSE),0)</f>
        <v>48</v>
      </c>
      <c r="J272" s="12">
        <f>IFERROR(VLOOKUP(MYRANKS_H[[#This Row],[IDFANGRAPHS]],STEAMER_H[],COLUMN(STEAMER_H[HR]),FALSE),0)</f>
        <v>4</v>
      </c>
      <c r="K272" s="12">
        <f>IFERROR(VLOOKUP(MYRANKS_H[[#This Row],[IDFANGRAPHS]],STEAMER_H[],COLUMN(STEAMER_H[R]),FALSE),0)</f>
        <v>21</v>
      </c>
      <c r="L272" s="12">
        <f>IFERROR(VLOOKUP(MYRANKS_H[[#This Row],[IDFANGRAPHS]],STEAMER_H[],COLUMN(STEAMER_H[RBI]),FALSE),0)</f>
        <v>21</v>
      </c>
      <c r="M272" s="12">
        <f>IFERROR(VLOOKUP(MYRANKS_H[[#This Row],[IDFANGRAPHS]],STEAMER_H[],COLUMN(STEAMER_H[BB]),FALSE),0)</f>
        <v>22</v>
      </c>
      <c r="N272" s="12">
        <f>IFERROR(VLOOKUP(MYRANKS_H[[#This Row],[IDFANGRAPHS]],STEAMER_H[],COLUMN(STEAMER_H[SO]),FALSE),0)</f>
        <v>48</v>
      </c>
      <c r="O272" s="12">
        <f>IFERROR(VLOOKUP(MYRANKS_H[[#This Row],[IDFANGRAPHS]],STEAMER_H[],COLUMN(STEAMER_H[SB]),FALSE),0)</f>
        <v>1</v>
      </c>
      <c r="P272" s="14">
        <f>IFERROR(MYRANKS_H[[#This Row],[H]]/MYRANKS_H[[#This Row],[AB]],0)</f>
        <v>0.24</v>
      </c>
      <c r="Q272" s="26">
        <f>MYRANKS_H[[#This Row],[R]]/24.6-VLOOKUP(MYRANKS_H[[#This Row],[POS]],ReplacementLevel_H[],COLUMN(ReplacementLevel_H[R]),FALSE)</f>
        <v>-0.53634146341463407</v>
      </c>
      <c r="R272" s="26">
        <f>MYRANKS_H[[#This Row],[HR]]/10.4-VLOOKUP(MYRANKS_H[[#This Row],[POS]],ReplacementLevel_H[],COLUMN(ReplacementLevel_H[HR]),FALSE)</f>
        <v>-0.48538461538461541</v>
      </c>
      <c r="S272" s="26">
        <f>MYRANKS_H[[#This Row],[RBI]]/24.6-VLOOKUP(MYRANKS_H[[#This Row],[POS]],ReplacementLevel_H[],COLUMN(ReplacementLevel_H[RBI]),FALSE)</f>
        <v>-0.55634146341463409</v>
      </c>
      <c r="T272" s="26">
        <f>MYRANKS_H[[#This Row],[SB]]/9.4-VLOOKUP(MYRANKS_H[[#This Row],[POS]],ReplacementLevel_H[],COLUMN(ReplacementLevel_H[SB]),FALSE)</f>
        <v>-2.3617021276595748E-2</v>
      </c>
      <c r="U272" s="26">
        <f>((MYRANKS_H[[#This Row],[H]]+1768)/(MYRANKS_H[[#This Row],[AB]]+6617)-0.267)/0.0024-VLOOKUP(MYRANKS_H[[#This Row],[POS]],ReplacementLevel_H[],COLUMN(ReplacementLevel_H[AVG]),FALSE)</f>
        <v>9.7017260769629798E-2</v>
      </c>
      <c r="V272" s="26">
        <f>MYRANKS_H[[#This Row],[RSGP]]+MYRANKS_H[[#This Row],[HRSGP]]+MYRANKS_H[[#This Row],[RBISGP]]+MYRANKS_H[[#This Row],[SBSGP]]+MYRANKS_H[[#This Row],[AVGSGP]]</f>
        <v>-1.5046673027208495</v>
      </c>
    </row>
    <row r="273" spans="1:22" ht="15" customHeight="1" x14ac:dyDescent="0.25">
      <c r="A273" s="7" t="s">
        <v>3930</v>
      </c>
      <c r="B273" s="8" t="str">
        <f>VLOOKUP(MYRANKS_H[[#This Row],[PLAYERID]],PLAYERIDMAP[],COLUMN(PLAYERIDMAP[LASTNAME]),FALSE)</f>
        <v>Martinez</v>
      </c>
      <c r="C273" s="11" t="str">
        <f>VLOOKUP(MYRANKS_H[[#This Row],[PLAYERID]],PLAYERIDMAP[],COLUMN(PLAYERIDMAP[FIRSTNAME]),FALSE)</f>
        <v xml:space="preserve">Fernando </v>
      </c>
      <c r="D273" s="11" t="str">
        <f>VLOOKUP(MYRANKS_H[[#This Row],[PLAYERID]],PLAYERIDMAP[],COLUMN(PLAYERIDMAP[TEAM]),FALSE)</f>
        <v>HOU</v>
      </c>
      <c r="E273" s="11" t="str">
        <f>VLOOKUP(MYRANKS_H[[#This Row],[PLAYERID]],PLAYERIDMAP[],COLUMN(PLAYERIDMAP[POS]),FALSE)</f>
        <v>OF</v>
      </c>
      <c r="F273" s="11">
        <f>VLOOKUP(MYRANKS_H[[#This Row],[PLAYERID]],PLAYERIDMAP[],COLUMN(PLAYERIDMAP[IDFANGRAPHS]),FALSE)</f>
        <v>9210</v>
      </c>
      <c r="G273" s="12">
        <f>IFERROR(VLOOKUP(MYRANKS_H[[#This Row],[IDFANGRAPHS]],STEAMER_H[],COLUMN(STEAMER_H[PA]),FALSE),0)</f>
        <v>0</v>
      </c>
      <c r="H273" s="12">
        <f>IFERROR(VLOOKUP(MYRANKS_H[[#This Row],[IDFANGRAPHS]],STEAMER_H[],COLUMN(STEAMER_H[AB]),FALSE),0)</f>
        <v>0</v>
      </c>
      <c r="I273" s="12">
        <f>IFERROR(VLOOKUP(MYRANKS_H[[#This Row],[IDFANGRAPHS]],STEAMER_H[],COLUMN(STEAMER_H[H]),FALSE),0)</f>
        <v>0</v>
      </c>
      <c r="J273" s="12">
        <f>IFERROR(VLOOKUP(MYRANKS_H[[#This Row],[IDFANGRAPHS]],STEAMER_H[],COLUMN(STEAMER_H[HR]),FALSE),0)</f>
        <v>0</v>
      </c>
      <c r="K273" s="12">
        <f>IFERROR(VLOOKUP(MYRANKS_H[[#This Row],[IDFANGRAPHS]],STEAMER_H[],COLUMN(STEAMER_H[R]),FALSE),0)</f>
        <v>0</v>
      </c>
      <c r="L273" s="12">
        <f>IFERROR(VLOOKUP(MYRANKS_H[[#This Row],[IDFANGRAPHS]],STEAMER_H[],COLUMN(STEAMER_H[RBI]),FALSE),0)</f>
        <v>0</v>
      </c>
      <c r="M273" s="12">
        <f>IFERROR(VLOOKUP(MYRANKS_H[[#This Row],[IDFANGRAPHS]],STEAMER_H[],COLUMN(STEAMER_H[BB]),FALSE),0)</f>
        <v>0</v>
      </c>
      <c r="N273" s="12">
        <f>IFERROR(VLOOKUP(MYRANKS_H[[#This Row],[IDFANGRAPHS]],STEAMER_H[],COLUMN(STEAMER_H[SO]),FALSE),0)</f>
        <v>0</v>
      </c>
      <c r="O273" s="12">
        <f>IFERROR(VLOOKUP(MYRANKS_H[[#This Row],[IDFANGRAPHS]],STEAMER_H[],COLUMN(STEAMER_H[SB]),FALSE),0)</f>
        <v>0</v>
      </c>
      <c r="P273" s="14">
        <f>IFERROR(MYRANKS_H[[#This Row],[H]]/MYRANKS_H[[#This Row],[AB]],0)</f>
        <v>0</v>
      </c>
      <c r="Q273" s="26">
        <f>MYRANKS_H[[#This Row],[R]]/24.6-VLOOKUP(MYRANKS_H[[#This Row],[POS]],ReplacementLevel_H[],COLUMN(ReplacementLevel_H[R]),FALSE)</f>
        <v>-2.37</v>
      </c>
      <c r="R273" s="26">
        <f>MYRANKS_H[[#This Row],[HR]]/10.4-VLOOKUP(MYRANKS_H[[#This Row],[POS]],ReplacementLevel_H[],COLUMN(ReplacementLevel_H[HR]),FALSE)</f>
        <v>-1.1000000000000001</v>
      </c>
      <c r="S273" s="26">
        <f>MYRANKS_H[[#This Row],[RBI]]/24.6-VLOOKUP(MYRANKS_H[[#This Row],[POS]],ReplacementLevel_H[],COLUMN(ReplacementLevel_H[RBI]),FALSE)</f>
        <v>-2.04</v>
      </c>
      <c r="T273" s="26">
        <f>MYRANKS_H[[#This Row],[SB]]/9.4-VLOOKUP(MYRANKS_H[[#This Row],[POS]],ReplacementLevel_H[],COLUMN(ReplacementLevel_H[SB]),FALSE)</f>
        <v>-1.34</v>
      </c>
      <c r="U273" s="26">
        <f>((MYRANKS_H[[#This Row],[H]]+1768)/(MYRANKS_H[[#This Row],[AB]]+6617)-0.267)/0.0024-VLOOKUP(MYRANKS_H[[#This Row],[POS]],ReplacementLevel_H[],COLUMN(ReplacementLevel_H[AVG]),FALSE)</f>
        <v>0.15940406024885273</v>
      </c>
      <c r="V273" s="26">
        <f>MYRANKS_H[[#This Row],[RSGP]]+MYRANKS_H[[#This Row],[HRSGP]]+MYRANKS_H[[#This Row],[RBISGP]]+MYRANKS_H[[#This Row],[SBSGP]]+MYRANKS_H[[#This Row],[AVGSGP]]</f>
        <v>-6.6905959397511472</v>
      </c>
    </row>
    <row r="274" spans="1:22" x14ac:dyDescent="0.25">
      <c r="A274" s="7" t="s">
        <v>2997</v>
      </c>
      <c r="B274" s="8" t="str">
        <f>VLOOKUP(MYRANKS_H[[#This Row],[PLAYERID]],PLAYERIDMAP[],COLUMN(PLAYERIDMAP[LASTNAME]),FALSE)</f>
        <v>Gimenez</v>
      </c>
      <c r="C274" s="11" t="str">
        <f>VLOOKUP(MYRANKS_H[[#This Row],[PLAYERID]],PLAYERIDMAP[],COLUMN(PLAYERIDMAP[FIRSTNAME]),FALSE)</f>
        <v xml:space="preserve">Hector </v>
      </c>
      <c r="D274" s="11" t="str">
        <f>VLOOKUP(MYRANKS_H[[#This Row],[PLAYERID]],PLAYERIDMAP[],COLUMN(PLAYERIDMAP[TEAM]),FALSE)</f>
        <v>CHW</v>
      </c>
      <c r="E274" s="11" t="str">
        <f>VLOOKUP(MYRANKS_H[[#This Row],[PLAYERID]],PLAYERIDMAP[],COLUMN(PLAYERIDMAP[POS]),FALSE)</f>
        <v>C</v>
      </c>
      <c r="F274" s="11">
        <f>VLOOKUP(MYRANKS_H[[#This Row],[PLAYERID]],PLAYERIDMAP[],COLUMN(PLAYERIDMAP[IDFANGRAPHS]),FALSE)</f>
        <v>2172</v>
      </c>
      <c r="G274" s="12">
        <f>IFERROR(VLOOKUP(MYRANKS_H[[#This Row],[IDFANGRAPHS]],STEAMER_H[],COLUMN(STEAMER_H[PA]),FALSE),0)</f>
        <v>25</v>
      </c>
      <c r="H274" s="12">
        <f>IFERROR(VLOOKUP(MYRANKS_H[[#This Row],[IDFANGRAPHS]],STEAMER_H[],COLUMN(STEAMER_H[AB]),FALSE),0)</f>
        <v>23</v>
      </c>
      <c r="I274" s="12">
        <f>IFERROR(VLOOKUP(MYRANKS_H[[#This Row],[IDFANGRAPHS]],STEAMER_H[],COLUMN(STEAMER_H[H]),FALSE),0)</f>
        <v>5</v>
      </c>
      <c r="J274" s="12">
        <f>IFERROR(VLOOKUP(MYRANKS_H[[#This Row],[IDFANGRAPHS]],STEAMER_H[],COLUMN(STEAMER_H[HR]),FALSE),0)</f>
        <v>1</v>
      </c>
      <c r="K274" s="12">
        <f>IFERROR(VLOOKUP(MYRANKS_H[[#This Row],[IDFANGRAPHS]],STEAMER_H[],COLUMN(STEAMER_H[R]),FALSE),0)</f>
        <v>3</v>
      </c>
      <c r="L274" s="12">
        <f>IFERROR(VLOOKUP(MYRANKS_H[[#This Row],[IDFANGRAPHS]],STEAMER_H[],COLUMN(STEAMER_H[RBI]),FALSE),0)</f>
        <v>3</v>
      </c>
      <c r="M274" s="12">
        <f>IFERROR(VLOOKUP(MYRANKS_H[[#This Row],[IDFANGRAPHS]],STEAMER_H[],COLUMN(STEAMER_H[BB]),FALSE),0)</f>
        <v>2</v>
      </c>
      <c r="N274" s="12">
        <f>IFERROR(VLOOKUP(MYRANKS_H[[#This Row],[IDFANGRAPHS]],STEAMER_H[],COLUMN(STEAMER_H[SO]),FALSE),0)</f>
        <v>6</v>
      </c>
      <c r="O274" s="12">
        <f>IFERROR(VLOOKUP(MYRANKS_H[[#This Row],[IDFANGRAPHS]],STEAMER_H[],COLUMN(STEAMER_H[SB]),FALSE),0)</f>
        <v>0</v>
      </c>
      <c r="P274" s="14">
        <f>IFERROR(MYRANKS_H[[#This Row],[H]]/MYRANKS_H[[#This Row],[AB]],0)</f>
        <v>0.21739130434782608</v>
      </c>
      <c r="Q274" s="26">
        <f>MYRANKS_H[[#This Row],[R]]/24.6-VLOOKUP(MYRANKS_H[[#This Row],[POS]],ReplacementLevel_H[],COLUMN(ReplacementLevel_H[R]),FALSE)</f>
        <v>-1.2680487804878049</v>
      </c>
      <c r="R274" s="26">
        <f>MYRANKS_H[[#This Row],[HR]]/10.4-VLOOKUP(MYRANKS_H[[#This Row],[POS]],ReplacementLevel_H[],COLUMN(ReplacementLevel_H[HR]),FALSE)</f>
        <v>-0.77384615384615385</v>
      </c>
      <c r="S274" s="26">
        <f>MYRANKS_H[[#This Row],[RBI]]/24.6-VLOOKUP(MYRANKS_H[[#This Row],[POS]],ReplacementLevel_H[],COLUMN(ReplacementLevel_H[RBI]),FALSE)</f>
        <v>-1.2880487804878049</v>
      </c>
      <c r="T274" s="26">
        <f>MYRANKS_H[[#This Row],[SB]]/9.4-VLOOKUP(MYRANKS_H[[#This Row],[POS]],ReplacementLevel_H[],COLUMN(ReplacementLevel_H[SB]),FALSE)</f>
        <v>-0.13</v>
      </c>
      <c r="U274" s="26">
        <f>((MYRANKS_H[[#This Row],[H]]+1768)/(MYRANKS_H[[#This Row],[AB]]+6617)-0.267)/0.0024-VLOOKUP(MYRANKS_H[[#This Row],[POS]],ReplacementLevel_H[],COLUMN(ReplacementLevel_H[AVG]),FALSE)</f>
        <v>0.35753012048192628</v>
      </c>
      <c r="V274" s="26">
        <f>MYRANKS_H[[#This Row],[RSGP]]+MYRANKS_H[[#This Row],[HRSGP]]+MYRANKS_H[[#This Row],[RBISGP]]+MYRANKS_H[[#This Row],[SBSGP]]+MYRANKS_H[[#This Row],[AVGSGP]]</f>
        <v>-3.1024135943398372</v>
      </c>
    </row>
    <row r="275" spans="1:22" x14ac:dyDescent="0.25">
      <c r="A275" s="7" t="s">
        <v>4056</v>
      </c>
      <c r="B275" s="8" t="str">
        <f>VLOOKUP(MYRANKS_H[[#This Row],[PLAYERID]],PLAYERIDMAP[],COLUMN(PLAYERIDMAP[LASTNAME]),FALSE)</f>
        <v>McLouth</v>
      </c>
      <c r="C275" s="11" t="str">
        <f>VLOOKUP(MYRANKS_H[[#This Row],[PLAYERID]],PLAYERIDMAP[],COLUMN(PLAYERIDMAP[FIRSTNAME]),FALSE)</f>
        <v xml:space="preserve">Nate </v>
      </c>
      <c r="D275" s="11" t="str">
        <f>VLOOKUP(MYRANKS_H[[#This Row],[PLAYERID]],PLAYERIDMAP[],COLUMN(PLAYERIDMAP[TEAM]),FALSE)</f>
        <v>BAL</v>
      </c>
      <c r="E275" s="11" t="str">
        <f>VLOOKUP(MYRANKS_H[[#This Row],[PLAYERID]],PLAYERIDMAP[],COLUMN(PLAYERIDMAP[POS]),FALSE)</f>
        <v>OF</v>
      </c>
      <c r="F275" s="11">
        <f>VLOOKUP(MYRANKS_H[[#This Row],[PLAYERID]],PLAYERIDMAP[],COLUMN(PLAYERIDMAP[IDFANGRAPHS]),FALSE)</f>
        <v>3190</v>
      </c>
      <c r="G275" s="12">
        <f>IFERROR(VLOOKUP(MYRANKS_H[[#This Row],[IDFANGRAPHS]],STEAMER_H[],COLUMN(STEAMER_H[PA]),FALSE),0)</f>
        <v>406</v>
      </c>
      <c r="H275" s="12">
        <f>IFERROR(VLOOKUP(MYRANKS_H[[#This Row],[IDFANGRAPHS]],STEAMER_H[],COLUMN(STEAMER_H[AB]),FALSE),0)</f>
        <v>359</v>
      </c>
      <c r="I275" s="12">
        <f>IFERROR(VLOOKUP(MYRANKS_H[[#This Row],[IDFANGRAPHS]],STEAMER_H[],COLUMN(STEAMER_H[H]),FALSE),0)</f>
        <v>87</v>
      </c>
      <c r="J275" s="12">
        <f>IFERROR(VLOOKUP(MYRANKS_H[[#This Row],[IDFANGRAPHS]],STEAMER_H[],COLUMN(STEAMER_H[HR]),FALSE),0)</f>
        <v>8</v>
      </c>
      <c r="K275" s="12">
        <f>IFERROR(VLOOKUP(MYRANKS_H[[#This Row],[IDFANGRAPHS]],STEAMER_H[],COLUMN(STEAMER_H[R]),FALSE),0)</f>
        <v>46</v>
      </c>
      <c r="L275" s="12">
        <f>IFERROR(VLOOKUP(MYRANKS_H[[#This Row],[IDFANGRAPHS]],STEAMER_H[],COLUMN(STEAMER_H[RBI]),FALSE),0)</f>
        <v>36</v>
      </c>
      <c r="M275" s="12">
        <f>IFERROR(VLOOKUP(MYRANKS_H[[#This Row],[IDFANGRAPHS]],STEAMER_H[],COLUMN(STEAMER_H[BB]),FALSE),0)</f>
        <v>38</v>
      </c>
      <c r="N275" s="12">
        <f>IFERROR(VLOOKUP(MYRANKS_H[[#This Row],[IDFANGRAPHS]],STEAMER_H[],COLUMN(STEAMER_H[SO]),FALSE),0)</f>
        <v>63</v>
      </c>
      <c r="O275" s="12">
        <f>IFERROR(VLOOKUP(MYRANKS_H[[#This Row],[IDFANGRAPHS]],STEAMER_H[],COLUMN(STEAMER_H[SB]),FALSE),0)</f>
        <v>13</v>
      </c>
      <c r="P275" s="14">
        <f>IFERROR(MYRANKS_H[[#This Row],[H]]/MYRANKS_H[[#This Row],[AB]],0)</f>
        <v>0.24233983286908078</v>
      </c>
      <c r="Q275" s="26">
        <f>MYRANKS_H[[#This Row],[R]]/24.6-VLOOKUP(MYRANKS_H[[#This Row],[POS]],ReplacementLevel_H[],COLUMN(ReplacementLevel_H[R]),FALSE)</f>
        <v>-0.50008130081300828</v>
      </c>
      <c r="R275" s="26">
        <f>MYRANKS_H[[#This Row],[HR]]/10.4-VLOOKUP(MYRANKS_H[[#This Row],[POS]],ReplacementLevel_H[],COLUMN(ReplacementLevel_H[HR]),FALSE)</f>
        <v>-0.33076923076923093</v>
      </c>
      <c r="S275" s="26">
        <f>MYRANKS_H[[#This Row],[RBI]]/24.6-VLOOKUP(MYRANKS_H[[#This Row],[POS]],ReplacementLevel_H[],COLUMN(ReplacementLevel_H[RBI]),FALSE)</f>
        <v>-0.5765853658536586</v>
      </c>
      <c r="T275" s="26">
        <f>MYRANKS_H[[#This Row],[SB]]/9.4-VLOOKUP(MYRANKS_H[[#This Row],[POS]],ReplacementLevel_H[],COLUMN(ReplacementLevel_H[SB]),FALSE)</f>
        <v>4.2978723404255126E-2</v>
      </c>
      <c r="U275" s="26">
        <f>((MYRANKS_H[[#This Row],[H]]+1768)/(MYRANKS_H[[#This Row],[AB]]+6617)-0.267)/0.0024-VLOOKUP(MYRANKS_H[[#This Row],[POS]],ReplacementLevel_H[],COLUMN(ReplacementLevel_H[AVG]),FALSE)</f>
        <v>-0.3734594801223341</v>
      </c>
      <c r="V275" s="26">
        <f>MYRANKS_H[[#This Row],[RSGP]]+MYRANKS_H[[#This Row],[HRSGP]]+MYRANKS_H[[#This Row],[RBISGP]]+MYRANKS_H[[#This Row],[SBSGP]]+MYRANKS_H[[#This Row],[AVGSGP]]</f>
        <v>-1.7379166541539768</v>
      </c>
    </row>
    <row r="276" spans="1:22" ht="15" customHeight="1" x14ac:dyDescent="0.25">
      <c r="A276" s="7" t="s">
        <v>2461</v>
      </c>
      <c r="B276" s="8" t="str">
        <f>VLOOKUP(MYRANKS_H[[#This Row],[PLAYERID]],PLAYERIDMAP[],COLUMN(PLAYERIDMAP[LASTNAME]),FALSE)</f>
        <v>Crawford</v>
      </c>
      <c r="C276" s="11" t="str">
        <f>VLOOKUP(MYRANKS_H[[#This Row],[PLAYERID]],PLAYERIDMAP[],COLUMN(PLAYERIDMAP[FIRSTNAME]),FALSE)</f>
        <v xml:space="preserve">Brandon </v>
      </c>
      <c r="D276" s="11" t="str">
        <f>VLOOKUP(MYRANKS_H[[#This Row],[PLAYERID]],PLAYERIDMAP[],COLUMN(PLAYERIDMAP[TEAM]),FALSE)</f>
        <v>SF</v>
      </c>
      <c r="E276" s="11" t="str">
        <f>VLOOKUP(MYRANKS_H[[#This Row],[PLAYERID]],PLAYERIDMAP[],COLUMN(PLAYERIDMAP[POS]),FALSE)</f>
        <v>SS</v>
      </c>
      <c r="F276" s="11">
        <f>VLOOKUP(MYRANKS_H[[#This Row],[PLAYERID]],PLAYERIDMAP[],COLUMN(PLAYERIDMAP[IDFANGRAPHS]),FALSE)</f>
        <v>5343</v>
      </c>
      <c r="G276" s="12">
        <f>IFERROR(VLOOKUP(MYRANKS_H[[#This Row],[IDFANGRAPHS]],STEAMER_H[],COLUMN(STEAMER_H[PA]),FALSE),0)</f>
        <v>446</v>
      </c>
      <c r="H276" s="12">
        <f>IFERROR(VLOOKUP(MYRANKS_H[[#This Row],[IDFANGRAPHS]],STEAMER_H[],COLUMN(STEAMER_H[AB]),FALSE),0)</f>
        <v>400</v>
      </c>
      <c r="I276" s="12">
        <f>IFERROR(VLOOKUP(MYRANKS_H[[#This Row],[IDFANGRAPHS]],STEAMER_H[],COLUMN(STEAMER_H[H]),FALSE),0)</f>
        <v>97</v>
      </c>
      <c r="J276" s="12">
        <f>IFERROR(VLOOKUP(MYRANKS_H[[#This Row],[IDFANGRAPHS]],STEAMER_H[],COLUMN(STEAMER_H[HR]),FALSE),0)</f>
        <v>6</v>
      </c>
      <c r="K276" s="12">
        <f>IFERROR(VLOOKUP(MYRANKS_H[[#This Row],[IDFANGRAPHS]],STEAMER_H[],COLUMN(STEAMER_H[R]),FALSE),0)</f>
        <v>40</v>
      </c>
      <c r="L276" s="12">
        <f>IFERROR(VLOOKUP(MYRANKS_H[[#This Row],[IDFANGRAPHS]],STEAMER_H[],COLUMN(STEAMER_H[RBI]),FALSE),0)</f>
        <v>40</v>
      </c>
      <c r="M276" s="12">
        <f>IFERROR(VLOOKUP(MYRANKS_H[[#This Row],[IDFANGRAPHS]],STEAMER_H[],COLUMN(STEAMER_H[BB]),FALSE),0)</f>
        <v>37</v>
      </c>
      <c r="N276" s="12">
        <f>IFERROR(VLOOKUP(MYRANKS_H[[#This Row],[IDFANGRAPHS]],STEAMER_H[],COLUMN(STEAMER_H[SO]),FALSE),0)</f>
        <v>82</v>
      </c>
      <c r="O276" s="12">
        <f>IFERROR(VLOOKUP(MYRANKS_H[[#This Row],[IDFANGRAPHS]],STEAMER_H[],COLUMN(STEAMER_H[SB]),FALSE),0)</f>
        <v>3</v>
      </c>
      <c r="P276" s="14">
        <f>IFERROR(MYRANKS_H[[#This Row],[H]]/MYRANKS_H[[#This Row],[AB]],0)</f>
        <v>0.24249999999999999</v>
      </c>
      <c r="Q276" s="26">
        <f>MYRANKS_H[[#This Row],[R]]/24.6-VLOOKUP(MYRANKS_H[[#This Row],[POS]],ReplacementLevel_H[],COLUMN(ReplacementLevel_H[R]),FALSE)</f>
        <v>-0.45398373983739848</v>
      </c>
      <c r="R276" s="26">
        <f>MYRANKS_H[[#This Row],[HR]]/10.4-VLOOKUP(MYRANKS_H[[#This Row],[POS]],ReplacementLevel_H[],COLUMN(ReplacementLevel_H[HR]),FALSE)</f>
        <v>-0.32307692307692315</v>
      </c>
      <c r="S276" s="26">
        <f>MYRANKS_H[[#This Row],[RBI]]/24.6-VLOOKUP(MYRANKS_H[[#This Row],[POS]],ReplacementLevel_H[],COLUMN(ReplacementLevel_H[RBI]),FALSE)</f>
        <v>-0.31398373983739836</v>
      </c>
      <c r="T276" s="26">
        <f>MYRANKS_H[[#This Row],[SB]]/9.4-VLOOKUP(MYRANKS_H[[#This Row],[POS]],ReplacementLevel_H[],COLUMN(ReplacementLevel_H[SB]),FALSE)</f>
        <v>-1.1508510638297873</v>
      </c>
      <c r="U276" s="26">
        <f>((MYRANKS_H[[#This Row],[H]]+1768)/(MYRANKS_H[[#This Row],[AB]]+6617)-0.267)/0.0024-VLOOKUP(MYRANKS_H[[#This Row],[POS]],ReplacementLevel_H[],COLUMN(ReplacementLevel_H[AVG]),FALSE)</f>
        <v>-0.37704242078760775</v>
      </c>
      <c r="V276" s="26">
        <f>MYRANKS_H[[#This Row],[RSGP]]+MYRANKS_H[[#This Row],[HRSGP]]+MYRANKS_H[[#This Row],[RBISGP]]+MYRANKS_H[[#This Row],[SBSGP]]+MYRANKS_H[[#This Row],[AVGSGP]]</f>
        <v>-2.6189378873691149</v>
      </c>
    </row>
    <row r="277" spans="1:22" x14ac:dyDescent="0.25">
      <c r="A277" s="8" t="s">
        <v>5105</v>
      </c>
      <c r="B277" s="15" t="str">
        <f>VLOOKUP(MYRANKS_H[[#This Row],[PLAYERID]],PLAYERIDMAP[],COLUMN(PLAYERIDMAP[LASTNAME]),FALSE)</f>
        <v>Stewart</v>
      </c>
      <c r="C277" s="12" t="str">
        <f>VLOOKUP(MYRANKS_H[[#This Row],[PLAYERID]],PLAYERIDMAP[],COLUMN(PLAYERIDMAP[FIRSTNAME]),FALSE)</f>
        <v xml:space="preserve">Chris </v>
      </c>
      <c r="D277" s="12" t="str">
        <f>VLOOKUP(MYRANKS_H[[#This Row],[PLAYERID]],PLAYERIDMAP[],COLUMN(PLAYERIDMAP[TEAM]),FALSE)</f>
        <v>NYY</v>
      </c>
      <c r="E277" s="12" t="str">
        <f>VLOOKUP(MYRANKS_H[[#This Row],[PLAYERID]],PLAYERIDMAP[],COLUMN(PLAYERIDMAP[POS]),FALSE)</f>
        <v>C</v>
      </c>
      <c r="F277" s="12">
        <f>VLOOKUP(MYRANKS_H[[#This Row],[PLAYERID]],PLAYERIDMAP[],COLUMN(PLAYERIDMAP[IDFANGRAPHS]),FALSE)</f>
        <v>3878</v>
      </c>
      <c r="G277" s="12">
        <f>IFERROR(VLOOKUP(MYRANKS_H[[#This Row],[IDFANGRAPHS]],STEAMER_H[],COLUMN(STEAMER_H[PA]),FALSE),0)</f>
        <v>183</v>
      </c>
      <c r="H277" s="12">
        <f>IFERROR(VLOOKUP(MYRANKS_H[[#This Row],[IDFANGRAPHS]],STEAMER_H[],COLUMN(STEAMER_H[AB]),FALSE),0)</f>
        <v>165</v>
      </c>
      <c r="I277" s="12">
        <f>IFERROR(VLOOKUP(MYRANKS_H[[#This Row],[IDFANGRAPHS]],STEAMER_H[],COLUMN(STEAMER_H[H]),FALSE),0)</f>
        <v>39</v>
      </c>
      <c r="J277" s="12">
        <f>IFERROR(VLOOKUP(MYRANKS_H[[#This Row],[IDFANGRAPHS]],STEAMER_H[],COLUMN(STEAMER_H[HR]),FALSE),0)</f>
        <v>2</v>
      </c>
      <c r="K277" s="12">
        <f>IFERROR(VLOOKUP(MYRANKS_H[[#This Row],[IDFANGRAPHS]],STEAMER_H[],COLUMN(STEAMER_H[R]),FALSE),0)</f>
        <v>16</v>
      </c>
      <c r="L277" s="12">
        <f>IFERROR(VLOOKUP(MYRANKS_H[[#This Row],[IDFANGRAPHS]],STEAMER_H[],COLUMN(STEAMER_H[RBI]),FALSE),0)</f>
        <v>15</v>
      </c>
      <c r="M277" s="12">
        <f>IFERROR(VLOOKUP(MYRANKS_H[[#This Row],[IDFANGRAPHS]],STEAMER_H[],COLUMN(STEAMER_H[BB]),FALSE),0)</f>
        <v>13</v>
      </c>
      <c r="N277" s="12">
        <f>IFERROR(VLOOKUP(MYRANKS_H[[#This Row],[IDFANGRAPHS]],STEAMER_H[],COLUMN(STEAMER_H[SO]),FALSE),0)</f>
        <v>25</v>
      </c>
      <c r="O277" s="12">
        <f>IFERROR(VLOOKUP(MYRANKS_H[[#This Row],[IDFANGRAPHS]],STEAMER_H[],COLUMN(STEAMER_H[SB]),FALSE),0)</f>
        <v>2</v>
      </c>
      <c r="P277" s="14">
        <f>IFERROR(MYRANKS_H[[#This Row],[H]]/MYRANKS_H[[#This Row],[AB]],0)</f>
        <v>0.23636363636363636</v>
      </c>
      <c r="Q277" s="26">
        <f>MYRANKS_H[[#This Row],[R]]/24.6-VLOOKUP(MYRANKS_H[[#This Row],[POS]],ReplacementLevel_H[],COLUMN(ReplacementLevel_H[R]),FALSE)</f>
        <v>-0.73959349593495927</v>
      </c>
      <c r="R277" s="26">
        <f>MYRANKS_H[[#This Row],[HR]]/10.4-VLOOKUP(MYRANKS_H[[#This Row],[POS]],ReplacementLevel_H[],COLUMN(ReplacementLevel_H[HR]),FALSE)</f>
        <v>-0.6776923076923077</v>
      </c>
      <c r="S277" s="26">
        <f>MYRANKS_H[[#This Row],[RBI]]/24.6-VLOOKUP(MYRANKS_H[[#This Row],[POS]],ReplacementLevel_H[],COLUMN(ReplacementLevel_H[RBI]),FALSE)</f>
        <v>-0.80024390243902432</v>
      </c>
      <c r="T277" s="26">
        <f>MYRANKS_H[[#This Row],[SB]]/9.4-VLOOKUP(MYRANKS_H[[#This Row],[POS]],ReplacementLevel_H[],COLUMN(ReplacementLevel_H[SB]),FALSE)</f>
        <v>8.2765957446808508E-2</v>
      </c>
      <c r="U277" s="26">
        <f>((MYRANKS_H[[#This Row],[H]]+1768)/(MYRANKS_H[[#This Row],[AB]]+6617)-0.267)/0.0024-VLOOKUP(MYRANKS_H[[#This Row],[POS]],ReplacementLevel_H[],COLUMN(ReplacementLevel_H[AVG]),FALSE)</f>
        <v>0.11690750024573929</v>
      </c>
      <c r="V277" s="26">
        <f>MYRANKS_H[[#This Row],[RSGP]]+MYRANKS_H[[#This Row],[HRSGP]]+MYRANKS_H[[#This Row],[RBISGP]]+MYRANKS_H[[#This Row],[SBSGP]]+MYRANKS_H[[#This Row],[AVGSGP]]</f>
        <v>-2.0178562483737434</v>
      </c>
    </row>
    <row r="278" spans="1:22" ht="15" customHeight="1" x14ac:dyDescent="0.25">
      <c r="A278" s="8" t="s">
        <v>4341</v>
      </c>
      <c r="B278" s="15" t="str">
        <f>VLOOKUP(MYRANKS_H[[#This Row],[PLAYERID]],PLAYERIDMAP[],COLUMN(PLAYERIDMAP[LASTNAME]),FALSE)</f>
        <v>Olivo</v>
      </c>
      <c r="C278" s="12" t="str">
        <f>VLOOKUP(MYRANKS_H[[#This Row],[PLAYERID]],PLAYERIDMAP[],COLUMN(PLAYERIDMAP[FIRSTNAME]),FALSE)</f>
        <v xml:space="preserve">Miguel </v>
      </c>
      <c r="D278" s="12" t="str">
        <f>VLOOKUP(MYRANKS_H[[#This Row],[PLAYERID]],PLAYERIDMAP[],COLUMN(PLAYERIDMAP[TEAM]),FALSE)</f>
        <v>SEA</v>
      </c>
      <c r="E278" s="12" t="str">
        <f>VLOOKUP(MYRANKS_H[[#This Row],[PLAYERID]],PLAYERIDMAP[],COLUMN(PLAYERIDMAP[POS]),FALSE)</f>
        <v>C</v>
      </c>
      <c r="F278" s="12">
        <f>VLOOKUP(MYRANKS_H[[#This Row],[PLAYERID]],PLAYERIDMAP[],COLUMN(PLAYERIDMAP[IDFANGRAPHS]),FALSE)</f>
        <v>1638</v>
      </c>
      <c r="G278" s="12">
        <f>IFERROR(VLOOKUP(MYRANKS_H[[#This Row],[IDFANGRAPHS]],STEAMER_H[],COLUMN(STEAMER_H[PA]),FALSE),0)</f>
        <v>0</v>
      </c>
      <c r="H278" s="12">
        <f>IFERROR(VLOOKUP(MYRANKS_H[[#This Row],[IDFANGRAPHS]],STEAMER_H[],COLUMN(STEAMER_H[AB]),FALSE),0)</f>
        <v>0</v>
      </c>
      <c r="I278" s="12">
        <f>IFERROR(VLOOKUP(MYRANKS_H[[#This Row],[IDFANGRAPHS]],STEAMER_H[],COLUMN(STEAMER_H[H]),FALSE),0)</f>
        <v>0</v>
      </c>
      <c r="J278" s="12">
        <f>IFERROR(VLOOKUP(MYRANKS_H[[#This Row],[IDFANGRAPHS]],STEAMER_H[],COLUMN(STEAMER_H[HR]),FALSE),0)</f>
        <v>0</v>
      </c>
      <c r="K278" s="12">
        <f>IFERROR(VLOOKUP(MYRANKS_H[[#This Row],[IDFANGRAPHS]],STEAMER_H[],COLUMN(STEAMER_H[R]),FALSE),0)</f>
        <v>0</v>
      </c>
      <c r="L278" s="12">
        <f>IFERROR(VLOOKUP(MYRANKS_H[[#This Row],[IDFANGRAPHS]],STEAMER_H[],COLUMN(STEAMER_H[RBI]),FALSE),0)</f>
        <v>0</v>
      </c>
      <c r="M278" s="12">
        <f>IFERROR(VLOOKUP(MYRANKS_H[[#This Row],[IDFANGRAPHS]],STEAMER_H[],COLUMN(STEAMER_H[BB]),FALSE),0)</f>
        <v>0</v>
      </c>
      <c r="N278" s="12">
        <f>IFERROR(VLOOKUP(MYRANKS_H[[#This Row],[IDFANGRAPHS]],STEAMER_H[],COLUMN(STEAMER_H[SO]),FALSE),0)</f>
        <v>0</v>
      </c>
      <c r="O278" s="12">
        <f>IFERROR(VLOOKUP(MYRANKS_H[[#This Row],[IDFANGRAPHS]],STEAMER_H[],COLUMN(STEAMER_H[SB]),FALSE),0)</f>
        <v>0</v>
      </c>
      <c r="P278" s="14">
        <f>IFERROR(MYRANKS_H[[#This Row],[H]]/MYRANKS_H[[#This Row],[AB]],0)</f>
        <v>0</v>
      </c>
      <c r="Q278" s="26">
        <f>MYRANKS_H[[#This Row],[R]]/24.6-VLOOKUP(MYRANKS_H[[#This Row],[POS]],ReplacementLevel_H[],COLUMN(ReplacementLevel_H[R]),FALSE)</f>
        <v>-1.39</v>
      </c>
      <c r="R278" s="26">
        <f>MYRANKS_H[[#This Row],[HR]]/10.4-VLOOKUP(MYRANKS_H[[#This Row],[POS]],ReplacementLevel_H[],COLUMN(ReplacementLevel_H[HR]),FALSE)</f>
        <v>-0.87</v>
      </c>
      <c r="S278" s="26">
        <f>MYRANKS_H[[#This Row],[RBI]]/24.6-VLOOKUP(MYRANKS_H[[#This Row],[POS]],ReplacementLevel_H[],COLUMN(ReplacementLevel_H[RBI]),FALSE)</f>
        <v>-1.41</v>
      </c>
      <c r="T278" s="26">
        <f>MYRANKS_H[[#This Row],[SB]]/9.4-VLOOKUP(MYRANKS_H[[#This Row],[POS]],ReplacementLevel_H[],COLUMN(ReplacementLevel_H[SB]),FALSE)</f>
        <v>-0.13</v>
      </c>
      <c r="U278" s="26">
        <f>((MYRANKS_H[[#This Row],[H]]+1768)/(MYRANKS_H[[#This Row],[AB]]+6617)-0.267)/0.0024-VLOOKUP(MYRANKS_H[[#This Row],[POS]],ReplacementLevel_H[],COLUMN(ReplacementLevel_H[AVG]),FALSE)</f>
        <v>0.42940406024885269</v>
      </c>
      <c r="V278" s="26">
        <f>MYRANKS_H[[#This Row],[RSGP]]+MYRANKS_H[[#This Row],[HRSGP]]+MYRANKS_H[[#This Row],[RBISGP]]+MYRANKS_H[[#This Row],[SBSGP]]+MYRANKS_H[[#This Row],[AVGSGP]]</f>
        <v>-3.3705959397511469</v>
      </c>
    </row>
    <row r="279" spans="1:22" x14ac:dyDescent="0.25">
      <c r="A279" s="7" t="s">
        <v>2414</v>
      </c>
      <c r="B279" s="8" t="str">
        <f>VLOOKUP(MYRANKS_H[[#This Row],[PLAYERID]],PLAYERIDMAP[],COLUMN(PLAYERIDMAP[LASTNAME]),FALSE)</f>
        <v>Conger</v>
      </c>
      <c r="C279" s="11" t="str">
        <f>VLOOKUP(MYRANKS_H[[#This Row],[PLAYERID]],PLAYERIDMAP[],COLUMN(PLAYERIDMAP[FIRSTNAME]),FALSE)</f>
        <v xml:space="preserve">Hank </v>
      </c>
      <c r="D279" s="11" t="str">
        <f>VLOOKUP(MYRANKS_H[[#This Row],[PLAYERID]],PLAYERIDMAP[],COLUMN(PLAYERIDMAP[TEAM]),FALSE)</f>
        <v>LAA</v>
      </c>
      <c r="E279" s="11" t="str">
        <f>VLOOKUP(MYRANKS_H[[#This Row],[PLAYERID]],PLAYERIDMAP[],COLUMN(PLAYERIDMAP[POS]),FALSE)</f>
        <v>C</v>
      </c>
      <c r="F279" s="11">
        <f>VLOOKUP(MYRANKS_H[[#This Row],[PLAYERID]],PLAYERIDMAP[],COLUMN(PLAYERIDMAP[IDFANGRAPHS]),FALSE)</f>
        <v>2505</v>
      </c>
      <c r="G279" s="12">
        <f>IFERROR(VLOOKUP(MYRANKS_H[[#This Row],[IDFANGRAPHS]],STEAMER_H[],COLUMN(STEAMER_H[PA]),FALSE),0)</f>
        <v>300</v>
      </c>
      <c r="H279" s="12">
        <f>IFERROR(VLOOKUP(MYRANKS_H[[#This Row],[IDFANGRAPHS]],STEAMER_H[],COLUMN(STEAMER_H[AB]),FALSE),0)</f>
        <v>272</v>
      </c>
      <c r="I279" s="12">
        <f>IFERROR(VLOOKUP(MYRANKS_H[[#This Row],[IDFANGRAPHS]],STEAMER_H[],COLUMN(STEAMER_H[H]),FALSE),0)</f>
        <v>67</v>
      </c>
      <c r="J279" s="12">
        <f>IFERROR(VLOOKUP(MYRANKS_H[[#This Row],[IDFANGRAPHS]],STEAMER_H[],COLUMN(STEAMER_H[HR]),FALSE),0)</f>
        <v>8</v>
      </c>
      <c r="K279" s="12">
        <f>IFERROR(VLOOKUP(MYRANKS_H[[#This Row],[IDFANGRAPHS]],STEAMER_H[],COLUMN(STEAMER_H[R]),FALSE),0)</f>
        <v>32</v>
      </c>
      <c r="L279" s="12">
        <f>IFERROR(VLOOKUP(MYRANKS_H[[#This Row],[IDFANGRAPHS]],STEAMER_H[],COLUMN(STEAMER_H[RBI]),FALSE),0)</f>
        <v>32</v>
      </c>
      <c r="M279" s="12">
        <f>IFERROR(VLOOKUP(MYRANKS_H[[#This Row],[IDFANGRAPHS]],STEAMER_H[],COLUMN(STEAMER_H[BB]),FALSE),0)</f>
        <v>21</v>
      </c>
      <c r="N279" s="12">
        <f>IFERROR(VLOOKUP(MYRANKS_H[[#This Row],[IDFANGRAPHS]],STEAMER_H[],COLUMN(STEAMER_H[SO]),FALSE),0)</f>
        <v>59</v>
      </c>
      <c r="O279" s="12">
        <f>IFERROR(VLOOKUP(MYRANKS_H[[#This Row],[IDFANGRAPHS]],STEAMER_H[],COLUMN(STEAMER_H[SB]),FALSE),0)</f>
        <v>2</v>
      </c>
      <c r="P279" s="14">
        <f>IFERROR(MYRANKS_H[[#This Row],[H]]/MYRANKS_H[[#This Row],[AB]],0)</f>
        <v>0.24632352941176472</v>
      </c>
      <c r="Q279" s="26">
        <f>MYRANKS_H[[#This Row],[R]]/24.6-VLOOKUP(MYRANKS_H[[#This Row],[POS]],ReplacementLevel_H[],COLUMN(ReplacementLevel_H[R]),FALSE)</f>
        <v>-8.918699186991863E-2</v>
      </c>
      <c r="R279" s="26">
        <f>MYRANKS_H[[#This Row],[HR]]/10.4-VLOOKUP(MYRANKS_H[[#This Row],[POS]],ReplacementLevel_H[],COLUMN(ReplacementLevel_H[HR]),FALSE)</f>
        <v>-0.10076923076923083</v>
      </c>
      <c r="S279" s="26">
        <f>MYRANKS_H[[#This Row],[RBI]]/24.6-VLOOKUP(MYRANKS_H[[#This Row],[POS]],ReplacementLevel_H[],COLUMN(ReplacementLevel_H[RBI]),FALSE)</f>
        <v>-0.10918699186991865</v>
      </c>
      <c r="T279" s="26">
        <f>MYRANKS_H[[#This Row],[SB]]/9.4-VLOOKUP(MYRANKS_H[[#This Row],[POS]],ReplacementLevel_H[],COLUMN(ReplacementLevel_H[SB]),FALSE)</f>
        <v>8.2765957446808508E-2</v>
      </c>
      <c r="U279" s="26">
        <f>((MYRANKS_H[[#This Row],[H]]+1768)/(MYRANKS_H[[#This Row],[AB]]+6617)-0.267)/0.0024-VLOOKUP(MYRANKS_H[[#This Row],[POS]],ReplacementLevel_H[],COLUMN(ReplacementLevel_H[AVG]),FALSE)</f>
        <v>8.6113127207619711E-2</v>
      </c>
      <c r="V279" s="26">
        <f>MYRANKS_H[[#This Row],[RSGP]]+MYRANKS_H[[#This Row],[HRSGP]]+MYRANKS_H[[#This Row],[RBISGP]]+MYRANKS_H[[#This Row],[SBSGP]]+MYRANKS_H[[#This Row],[AVGSGP]]</f>
        <v>-0.13026412985463989</v>
      </c>
    </row>
    <row r="280" spans="1:22" x14ac:dyDescent="0.25">
      <c r="A280" s="7" t="s">
        <v>3302</v>
      </c>
      <c r="B280" s="8" t="str">
        <f>VLOOKUP(MYRANKS_H[[#This Row],[PLAYERID]],PLAYERIDMAP[],COLUMN(PLAYERIDMAP[LASTNAME]),FALSE)</f>
        <v>Hill</v>
      </c>
      <c r="C280" s="11" t="str">
        <f>VLOOKUP(MYRANKS_H[[#This Row],[PLAYERID]],PLAYERIDMAP[],COLUMN(PLAYERIDMAP[FIRSTNAME]),FALSE)</f>
        <v xml:space="preserve">Steven </v>
      </c>
      <c r="D280" s="11" t="str">
        <f>VLOOKUP(MYRANKS_H[[#This Row],[PLAYERID]],PLAYERIDMAP[],COLUMN(PLAYERIDMAP[TEAM]),FALSE)</f>
        <v>STL</v>
      </c>
      <c r="E280" s="11" t="str">
        <f>VLOOKUP(MYRANKS_H[[#This Row],[PLAYERID]],PLAYERIDMAP[],COLUMN(PLAYERIDMAP[POS]),FALSE)</f>
        <v>C</v>
      </c>
      <c r="F280" s="11">
        <f>VLOOKUP(MYRANKS_H[[#This Row],[PLAYERID]],PLAYERIDMAP[],COLUMN(PLAYERIDMAP[IDFANGRAPHS]),FALSE)</f>
        <v>8211</v>
      </c>
      <c r="G280" s="12">
        <f>IFERROR(VLOOKUP(MYRANKS_H[[#This Row],[IDFANGRAPHS]],STEAMER_H[],COLUMN(STEAMER_H[PA]),FALSE),0)</f>
        <v>0</v>
      </c>
      <c r="H280" s="12">
        <f>IFERROR(VLOOKUP(MYRANKS_H[[#This Row],[IDFANGRAPHS]],STEAMER_H[],COLUMN(STEAMER_H[AB]),FALSE),0)</f>
        <v>0</v>
      </c>
      <c r="I280" s="12">
        <f>IFERROR(VLOOKUP(MYRANKS_H[[#This Row],[IDFANGRAPHS]],STEAMER_H[],COLUMN(STEAMER_H[H]),FALSE),0)</f>
        <v>0</v>
      </c>
      <c r="J280" s="12">
        <f>IFERROR(VLOOKUP(MYRANKS_H[[#This Row],[IDFANGRAPHS]],STEAMER_H[],COLUMN(STEAMER_H[HR]),FALSE),0)</f>
        <v>0</v>
      </c>
      <c r="K280" s="12">
        <f>IFERROR(VLOOKUP(MYRANKS_H[[#This Row],[IDFANGRAPHS]],STEAMER_H[],COLUMN(STEAMER_H[R]),FALSE),0)</f>
        <v>0</v>
      </c>
      <c r="L280" s="12">
        <f>IFERROR(VLOOKUP(MYRANKS_H[[#This Row],[IDFANGRAPHS]],STEAMER_H[],COLUMN(STEAMER_H[RBI]),FALSE),0)</f>
        <v>0</v>
      </c>
      <c r="M280" s="12">
        <f>IFERROR(VLOOKUP(MYRANKS_H[[#This Row],[IDFANGRAPHS]],STEAMER_H[],COLUMN(STEAMER_H[BB]),FALSE),0)</f>
        <v>0</v>
      </c>
      <c r="N280" s="12">
        <f>IFERROR(VLOOKUP(MYRANKS_H[[#This Row],[IDFANGRAPHS]],STEAMER_H[],COLUMN(STEAMER_H[SO]),FALSE),0)</f>
        <v>0</v>
      </c>
      <c r="O280" s="12">
        <f>IFERROR(VLOOKUP(MYRANKS_H[[#This Row],[IDFANGRAPHS]],STEAMER_H[],COLUMN(STEAMER_H[SB]),FALSE),0)</f>
        <v>0</v>
      </c>
      <c r="P280" s="14">
        <f>IFERROR(MYRANKS_H[[#This Row],[H]]/MYRANKS_H[[#This Row],[AB]],0)</f>
        <v>0</v>
      </c>
      <c r="Q280" s="26">
        <f>MYRANKS_H[[#This Row],[R]]/24.6-VLOOKUP(MYRANKS_H[[#This Row],[POS]],ReplacementLevel_H[],COLUMN(ReplacementLevel_H[R]),FALSE)</f>
        <v>-1.39</v>
      </c>
      <c r="R280" s="26">
        <f>MYRANKS_H[[#This Row],[HR]]/10.4-VLOOKUP(MYRANKS_H[[#This Row],[POS]],ReplacementLevel_H[],COLUMN(ReplacementLevel_H[HR]),FALSE)</f>
        <v>-0.87</v>
      </c>
      <c r="S280" s="26">
        <f>MYRANKS_H[[#This Row],[RBI]]/24.6-VLOOKUP(MYRANKS_H[[#This Row],[POS]],ReplacementLevel_H[],COLUMN(ReplacementLevel_H[RBI]),FALSE)</f>
        <v>-1.41</v>
      </c>
      <c r="T280" s="26">
        <f>MYRANKS_H[[#This Row],[SB]]/9.4-VLOOKUP(MYRANKS_H[[#This Row],[POS]],ReplacementLevel_H[],COLUMN(ReplacementLevel_H[SB]),FALSE)</f>
        <v>-0.13</v>
      </c>
      <c r="U280" s="26">
        <f>((MYRANKS_H[[#This Row],[H]]+1768)/(MYRANKS_H[[#This Row],[AB]]+6617)-0.267)/0.0024-VLOOKUP(MYRANKS_H[[#This Row],[POS]],ReplacementLevel_H[],COLUMN(ReplacementLevel_H[AVG]),FALSE)</f>
        <v>0.42940406024885269</v>
      </c>
      <c r="V280" s="26">
        <f>MYRANKS_H[[#This Row],[RSGP]]+MYRANKS_H[[#This Row],[HRSGP]]+MYRANKS_H[[#This Row],[RBISGP]]+MYRANKS_H[[#This Row],[SBSGP]]+MYRANKS_H[[#This Row],[AVGSGP]]</f>
        <v>-3.3705959397511469</v>
      </c>
    </row>
    <row r="281" spans="1:22" ht="15" customHeight="1" x14ac:dyDescent="0.25">
      <c r="A281" s="7" t="s">
        <v>3247</v>
      </c>
      <c r="B281" s="8" t="str">
        <f>VLOOKUP(MYRANKS_H[[#This Row],[PLAYERID]],PLAYERIDMAP[],COLUMN(PLAYERIDMAP[LASTNAME]),FALSE)</f>
        <v>Helton</v>
      </c>
      <c r="C281" s="11" t="str">
        <f>VLOOKUP(MYRANKS_H[[#This Row],[PLAYERID]],PLAYERIDMAP[],COLUMN(PLAYERIDMAP[FIRSTNAME]),FALSE)</f>
        <v xml:space="preserve">Todd </v>
      </c>
      <c r="D281" s="11" t="str">
        <f>VLOOKUP(MYRANKS_H[[#This Row],[PLAYERID]],PLAYERIDMAP[],COLUMN(PLAYERIDMAP[TEAM]),FALSE)</f>
        <v>COL</v>
      </c>
      <c r="E281" s="11" t="str">
        <f>VLOOKUP(MYRANKS_H[[#This Row],[PLAYERID]],PLAYERIDMAP[],COLUMN(PLAYERIDMAP[POS]),FALSE)</f>
        <v>1B</v>
      </c>
      <c r="F281" s="11">
        <f>VLOOKUP(MYRANKS_H[[#This Row],[PLAYERID]],PLAYERIDMAP[],COLUMN(PLAYERIDMAP[IDFANGRAPHS]),FALSE)</f>
        <v>432</v>
      </c>
      <c r="G281" s="12">
        <f>IFERROR(VLOOKUP(MYRANKS_H[[#This Row],[IDFANGRAPHS]],STEAMER_H[],COLUMN(STEAMER_H[PA]),FALSE),0)</f>
        <v>0</v>
      </c>
      <c r="H281" s="12">
        <f>IFERROR(VLOOKUP(MYRANKS_H[[#This Row],[IDFANGRAPHS]],STEAMER_H[],COLUMN(STEAMER_H[AB]),FALSE),0)</f>
        <v>0</v>
      </c>
      <c r="I281" s="12">
        <f>IFERROR(VLOOKUP(MYRANKS_H[[#This Row],[IDFANGRAPHS]],STEAMER_H[],COLUMN(STEAMER_H[H]),FALSE),0)</f>
        <v>0</v>
      </c>
      <c r="J281" s="12">
        <f>IFERROR(VLOOKUP(MYRANKS_H[[#This Row],[IDFANGRAPHS]],STEAMER_H[],COLUMN(STEAMER_H[HR]),FALSE),0)</f>
        <v>0</v>
      </c>
      <c r="K281" s="12">
        <f>IFERROR(VLOOKUP(MYRANKS_H[[#This Row],[IDFANGRAPHS]],STEAMER_H[],COLUMN(STEAMER_H[R]),FALSE),0)</f>
        <v>0</v>
      </c>
      <c r="L281" s="12">
        <f>IFERROR(VLOOKUP(MYRANKS_H[[#This Row],[IDFANGRAPHS]],STEAMER_H[],COLUMN(STEAMER_H[RBI]),FALSE),0)</f>
        <v>0</v>
      </c>
      <c r="M281" s="12">
        <f>IFERROR(VLOOKUP(MYRANKS_H[[#This Row],[IDFANGRAPHS]],STEAMER_H[],COLUMN(STEAMER_H[BB]),FALSE),0)</f>
        <v>0</v>
      </c>
      <c r="N281" s="12">
        <f>IFERROR(VLOOKUP(MYRANKS_H[[#This Row],[IDFANGRAPHS]],STEAMER_H[],COLUMN(STEAMER_H[SO]),FALSE),0)</f>
        <v>0</v>
      </c>
      <c r="O281" s="12">
        <f>IFERROR(VLOOKUP(MYRANKS_H[[#This Row],[IDFANGRAPHS]],STEAMER_H[],COLUMN(STEAMER_H[SB]),FALSE),0)</f>
        <v>0</v>
      </c>
      <c r="P281" s="14">
        <f>IFERROR(MYRANKS_H[[#This Row],[H]]/MYRANKS_H[[#This Row],[AB]],0)</f>
        <v>0</v>
      </c>
      <c r="Q281" s="26">
        <f>MYRANKS_H[[#This Row],[R]]/24.6-VLOOKUP(MYRANKS_H[[#This Row],[POS]],ReplacementLevel_H[],COLUMN(ReplacementLevel_H[R]),FALSE)</f>
        <v>-2.37</v>
      </c>
      <c r="R281" s="26">
        <f>MYRANKS_H[[#This Row],[HR]]/10.4-VLOOKUP(MYRANKS_H[[#This Row],[POS]],ReplacementLevel_H[],COLUMN(ReplacementLevel_H[HR]),FALSE)</f>
        <v>-1.54</v>
      </c>
      <c r="S281" s="26">
        <f>MYRANKS_H[[#This Row],[RBI]]/24.6-VLOOKUP(MYRANKS_H[[#This Row],[POS]],ReplacementLevel_H[],COLUMN(ReplacementLevel_H[RBI]),FALSE)</f>
        <v>-2.46</v>
      </c>
      <c r="T281" s="26">
        <f>MYRANKS_H[[#This Row],[SB]]/9.4-VLOOKUP(MYRANKS_H[[#This Row],[POS]],ReplacementLevel_H[],COLUMN(ReplacementLevel_H[SB]),FALSE)</f>
        <v>-0.26</v>
      </c>
      <c r="U281" s="26">
        <f>((MYRANKS_H[[#This Row],[H]]+1768)/(MYRANKS_H[[#This Row],[AB]]+6617)-0.267)/0.0024-VLOOKUP(MYRANKS_H[[#This Row],[POS]],ReplacementLevel_H[],COLUMN(ReplacementLevel_H[AVG]),FALSE)</f>
        <v>0.31940406024885271</v>
      </c>
      <c r="V281" s="26">
        <f>MYRANKS_H[[#This Row],[RSGP]]+MYRANKS_H[[#This Row],[HRSGP]]+MYRANKS_H[[#This Row],[RBISGP]]+MYRANKS_H[[#This Row],[SBSGP]]+MYRANKS_H[[#This Row],[AVGSGP]]</f>
        <v>-6.3105959397511473</v>
      </c>
    </row>
    <row r="282" spans="1:22" x14ac:dyDescent="0.25">
      <c r="A282" s="8" t="s">
        <v>5018</v>
      </c>
      <c r="B282" s="15" t="str">
        <f>VLOOKUP(MYRANKS_H[[#This Row],[PLAYERID]],PLAYERIDMAP[],COLUMN(PLAYERIDMAP[LASTNAME]),FALSE)</f>
        <v>Shoppach</v>
      </c>
      <c r="C282" s="12" t="str">
        <f>VLOOKUP(MYRANKS_H[[#This Row],[PLAYERID]],PLAYERIDMAP[],COLUMN(PLAYERIDMAP[FIRSTNAME]),FALSE)</f>
        <v xml:space="preserve">Kelly </v>
      </c>
      <c r="D282" s="12" t="str">
        <f>VLOOKUP(MYRANKS_H[[#This Row],[PLAYERID]],PLAYERIDMAP[],COLUMN(PLAYERIDMAP[TEAM]),FALSE)</f>
        <v>SEA</v>
      </c>
      <c r="E282" s="12" t="str">
        <f>VLOOKUP(MYRANKS_H[[#This Row],[PLAYERID]],PLAYERIDMAP[],COLUMN(PLAYERIDMAP[POS]),FALSE)</f>
        <v>C</v>
      </c>
      <c r="F282" s="12">
        <f>VLOOKUP(MYRANKS_H[[#This Row],[PLAYERID]],PLAYERIDMAP[],COLUMN(PLAYERIDMAP[IDFANGRAPHS]),FALSE)</f>
        <v>3867</v>
      </c>
      <c r="G282" s="12">
        <f>IFERROR(VLOOKUP(MYRANKS_H[[#This Row],[IDFANGRAPHS]],STEAMER_H[],COLUMN(STEAMER_H[PA]),FALSE),0)</f>
        <v>0</v>
      </c>
      <c r="H282" s="12">
        <f>IFERROR(VLOOKUP(MYRANKS_H[[#This Row],[IDFANGRAPHS]],STEAMER_H[],COLUMN(STEAMER_H[AB]),FALSE),0)</f>
        <v>0</v>
      </c>
      <c r="I282" s="12">
        <f>IFERROR(VLOOKUP(MYRANKS_H[[#This Row],[IDFANGRAPHS]],STEAMER_H[],COLUMN(STEAMER_H[H]),FALSE),0)</f>
        <v>0</v>
      </c>
      <c r="J282" s="12">
        <f>IFERROR(VLOOKUP(MYRANKS_H[[#This Row],[IDFANGRAPHS]],STEAMER_H[],COLUMN(STEAMER_H[HR]),FALSE),0)</f>
        <v>0</v>
      </c>
      <c r="K282" s="12">
        <f>IFERROR(VLOOKUP(MYRANKS_H[[#This Row],[IDFANGRAPHS]],STEAMER_H[],COLUMN(STEAMER_H[R]),FALSE),0)</f>
        <v>0</v>
      </c>
      <c r="L282" s="12">
        <f>IFERROR(VLOOKUP(MYRANKS_H[[#This Row],[IDFANGRAPHS]],STEAMER_H[],COLUMN(STEAMER_H[RBI]),FALSE),0)</f>
        <v>0</v>
      </c>
      <c r="M282" s="12">
        <f>IFERROR(VLOOKUP(MYRANKS_H[[#This Row],[IDFANGRAPHS]],STEAMER_H[],COLUMN(STEAMER_H[BB]),FALSE),0)</f>
        <v>0</v>
      </c>
      <c r="N282" s="12">
        <f>IFERROR(VLOOKUP(MYRANKS_H[[#This Row],[IDFANGRAPHS]],STEAMER_H[],COLUMN(STEAMER_H[SO]),FALSE),0)</f>
        <v>0</v>
      </c>
      <c r="O282" s="12">
        <f>IFERROR(VLOOKUP(MYRANKS_H[[#This Row],[IDFANGRAPHS]],STEAMER_H[],COLUMN(STEAMER_H[SB]),FALSE),0)</f>
        <v>0</v>
      </c>
      <c r="P282" s="14">
        <f>IFERROR(MYRANKS_H[[#This Row],[H]]/MYRANKS_H[[#This Row],[AB]],0)</f>
        <v>0</v>
      </c>
      <c r="Q282" s="26">
        <f>MYRANKS_H[[#This Row],[R]]/24.6-VLOOKUP(MYRANKS_H[[#This Row],[POS]],ReplacementLevel_H[],COLUMN(ReplacementLevel_H[R]),FALSE)</f>
        <v>-1.39</v>
      </c>
      <c r="R282" s="26">
        <f>MYRANKS_H[[#This Row],[HR]]/10.4-VLOOKUP(MYRANKS_H[[#This Row],[POS]],ReplacementLevel_H[],COLUMN(ReplacementLevel_H[HR]),FALSE)</f>
        <v>-0.87</v>
      </c>
      <c r="S282" s="26">
        <f>MYRANKS_H[[#This Row],[RBI]]/24.6-VLOOKUP(MYRANKS_H[[#This Row],[POS]],ReplacementLevel_H[],COLUMN(ReplacementLevel_H[RBI]),FALSE)</f>
        <v>-1.41</v>
      </c>
      <c r="T282" s="26">
        <f>MYRANKS_H[[#This Row],[SB]]/9.4-VLOOKUP(MYRANKS_H[[#This Row],[POS]],ReplacementLevel_H[],COLUMN(ReplacementLevel_H[SB]),FALSE)</f>
        <v>-0.13</v>
      </c>
      <c r="U282" s="26">
        <f>((MYRANKS_H[[#This Row],[H]]+1768)/(MYRANKS_H[[#This Row],[AB]]+6617)-0.267)/0.0024-VLOOKUP(MYRANKS_H[[#This Row],[POS]],ReplacementLevel_H[],COLUMN(ReplacementLevel_H[AVG]),FALSE)</f>
        <v>0.42940406024885269</v>
      </c>
      <c r="V282" s="26">
        <f>MYRANKS_H[[#This Row],[RSGP]]+MYRANKS_H[[#This Row],[HRSGP]]+MYRANKS_H[[#This Row],[RBISGP]]+MYRANKS_H[[#This Row],[SBSGP]]+MYRANKS_H[[#This Row],[AVGSGP]]</f>
        <v>-3.3705959397511469</v>
      </c>
    </row>
    <row r="283" spans="1:22" ht="15" customHeight="1" x14ac:dyDescent="0.25">
      <c r="A283" s="7" t="s">
        <v>2267</v>
      </c>
      <c r="B283" s="8" t="str">
        <f>VLOOKUP(MYRANKS_H[[#This Row],[PLAYERID]],PLAYERIDMAP[],COLUMN(PLAYERIDMAP[LASTNAME]),FALSE)</f>
        <v>Casilla</v>
      </c>
      <c r="C283" s="11" t="str">
        <f>VLOOKUP(MYRANKS_H[[#This Row],[PLAYERID]],PLAYERIDMAP[],COLUMN(PLAYERIDMAP[FIRSTNAME]),FALSE)</f>
        <v xml:space="preserve">Alexi </v>
      </c>
      <c r="D283" s="11" t="str">
        <f>VLOOKUP(MYRANKS_H[[#This Row],[PLAYERID]],PLAYERIDMAP[],COLUMN(PLAYERIDMAP[TEAM]),FALSE)</f>
        <v>BAL</v>
      </c>
      <c r="E283" s="11" t="str">
        <f>VLOOKUP(MYRANKS_H[[#This Row],[PLAYERID]],PLAYERIDMAP[],COLUMN(PLAYERIDMAP[POS]),FALSE)</f>
        <v>2B</v>
      </c>
      <c r="F283" s="11">
        <f>VLOOKUP(MYRANKS_H[[#This Row],[PLAYERID]],PLAYERIDMAP[],COLUMN(PLAYERIDMAP[IDFANGRAPHS]),FALSE)</f>
        <v>5248</v>
      </c>
      <c r="G283" s="12">
        <f>IFERROR(VLOOKUP(MYRANKS_H[[#This Row],[IDFANGRAPHS]],STEAMER_H[],COLUMN(STEAMER_H[PA]),FALSE),0)</f>
        <v>22</v>
      </c>
      <c r="H283" s="12">
        <f>IFERROR(VLOOKUP(MYRANKS_H[[#This Row],[IDFANGRAPHS]],STEAMER_H[],COLUMN(STEAMER_H[AB]),FALSE),0)</f>
        <v>20</v>
      </c>
      <c r="I283" s="12">
        <f>IFERROR(VLOOKUP(MYRANKS_H[[#This Row],[IDFANGRAPHS]],STEAMER_H[],COLUMN(STEAMER_H[H]),FALSE),0)</f>
        <v>5</v>
      </c>
      <c r="J283" s="12">
        <f>IFERROR(VLOOKUP(MYRANKS_H[[#This Row],[IDFANGRAPHS]],STEAMER_H[],COLUMN(STEAMER_H[HR]),FALSE),0)</f>
        <v>0</v>
      </c>
      <c r="K283" s="12">
        <f>IFERROR(VLOOKUP(MYRANKS_H[[#This Row],[IDFANGRAPHS]],STEAMER_H[],COLUMN(STEAMER_H[R]),FALSE),0)</f>
        <v>2</v>
      </c>
      <c r="L283" s="12">
        <f>IFERROR(VLOOKUP(MYRANKS_H[[#This Row],[IDFANGRAPHS]],STEAMER_H[],COLUMN(STEAMER_H[RBI]),FALSE),0)</f>
        <v>2</v>
      </c>
      <c r="M283" s="12">
        <f>IFERROR(VLOOKUP(MYRANKS_H[[#This Row],[IDFANGRAPHS]],STEAMER_H[],COLUMN(STEAMER_H[BB]),FALSE),0)</f>
        <v>1</v>
      </c>
      <c r="N283" s="12">
        <f>IFERROR(VLOOKUP(MYRANKS_H[[#This Row],[IDFANGRAPHS]],STEAMER_H[],COLUMN(STEAMER_H[SO]),FALSE),0)</f>
        <v>4</v>
      </c>
      <c r="O283" s="12">
        <f>IFERROR(VLOOKUP(MYRANKS_H[[#This Row],[IDFANGRAPHS]],STEAMER_H[],COLUMN(STEAMER_H[SB]),FALSE),0)</f>
        <v>1</v>
      </c>
      <c r="P283" s="14">
        <f>IFERROR(MYRANKS_H[[#This Row],[H]]/MYRANKS_H[[#This Row],[AB]],0)</f>
        <v>0.25</v>
      </c>
      <c r="Q283" s="26">
        <f>MYRANKS_H[[#This Row],[R]]/24.6-VLOOKUP(MYRANKS_H[[#This Row],[POS]],ReplacementLevel_H[],COLUMN(ReplacementLevel_H[R]),FALSE)</f>
        <v>-2.1886991869918697</v>
      </c>
      <c r="R283" s="26">
        <f>MYRANKS_H[[#This Row],[HR]]/10.4-VLOOKUP(MYRANKS_H[[#This Row],[POS]],ReplacementLevel_H[],COLUMN(ReplacementLevel_H[HR]),FALSE)</f>
        <v>-0.94</v>
      </c>
      <c r="S283" s="26">
        <f>MYRANKS_H[[#This Row],[RBI]]/24.6-VLOOKUP(MYRANKS_H[[#This Row],[POS]],ReplacementLevel_H[],COLUMN(ReplacementLevel_H[RBI]),FALSE)</f>
        <v>-2.0186991869918698</v>
      </c>
      <c r="T283" s="26">
        <f>MYRANKS_H[[#This Row],[SB]]/9.4-VLOOKUP(MYRANKS_H[[#This Row],[POS]],ReplacementLevel_H[],COLUMN(ReplacementLevel_H[SB]),FALSE)</f>
        <v>-0.5136170212765957</v>
      </c>
      <c r="U283" s="26">
        <f>((MYRANKS_H[[#This Row],[H]]+1768)/(MYRANKS_H[[#This Row],[AB]]+6617)-0.267)/0.0024-VLOOKUP(MYRANKS_H[[#This Row],[POS]],ReplacementLevel_H[],COLUMN(ReplacementLevel_H[AVG]),FALSE)</f>
        <v>-0.10218020189844694</v>
      </c>
      <c r="V283" s="26">
        <f>MYRANKS_H[[#This Row],[RSGP]]+MYRANKS_H[[#This Row],[HRSGP]]+MYRANKS_H[[#This Row],[RBISGP]]+MYRANKS_H[[#This Row],[SBSGP]]+MYRANKS_H[[#This Row],[AVGSGP]]</f>
        <v>-5.7631955971587816</v>
      </c>
    </row>
    <row r="284" spans="1:22" ht="15" customHeight="1" x14ac:dyDescent="0.25">
      <c r="A284" s="7" t="s">
        <v>1994</v>
      </c>
      <c r="B284" s="8" t="str">
        <f>VLOOKUP(MYRANKS_H[[#This Row],[PLAYERID]],PLAYERIDMAP[],COLUMN(PLAYERIDMAP[LASTNAME]),FALSE)</f>
        <v>Blanco</v>
      </c>
      <c r="C284" s="11" t="str">
        <f>VLOOKUP(MYRANKS_H[[#This Row],[PLAYERID]],PLAYERIDMAP[],COLUMN(PLAYERIDMAP[FIRSTNAME]),FALSE)</f>
        <v xml:space="preserve">Gregor </v>
      </c>
      <c r="D284" s="11" t="str">
        <f>VLOOKUP(MYRANKS_H[[#This Row],[PLAYERID]],PLAYERIDMAP[],COLUMN(PLAYERIDMAP[TEAM]),FALSE)</f>
        <v>SF</v>
      </c>
      <c r="E284" s="11" t="str">
        <f>VLOOKUP(MYRANKS_H[[#This Row],[PLAYERID]],PLAYERIDMAP[],COLUMN(PLAYERIDMAP[POS]),FALSE)</f>
        <v>OF</v>
      </c>
      <c r="F284" s="11">
        <f>VLOOKUP(MYRANKS_H[[#This Row],[PLAYERID]],PLAYERIDMAP[],COLUMN(PLAYERIDMAP[IDFANGRAPHS]),FALSE)</f>
        <v>3123</v>
      </c>
      <c r="G284" s="12">
        <f>IFERROR(VLOOKUP(MYRANKS_H[[#This Row],[IDFANGRAPHS]],STEAMER_H[],COLUMN(STEAMER_H[PA]),FALSE),0)</f>
        <v>245</v>
      </c>
      <c r="H284" s="12">
        <f>IFERROR(VLOOKUP(MYRANKS_H[[#This Row],[IDFANGRAPHS]],STEAMER_H[],COLUMN(STEAMER_H[AB]),FALSE),0)</f>
        <v>214</v>
      </c>
      <c r="I284" s="12">
        <f>IFERROR(VLOOKUP(MYRANKS_H[[#This Row],[IDFANGRAPHS]],STEAMER_H[],COLUMN(STEAMER_H[H]),FALSE),0)</f>
        <v>51</v>
      </c>
      <c r="J284" s="12">
        <f>IFERROR(VLOOKUP(MYRANKS_H[[#This Row],[IDFANGRAPHS]],STEAMER_H[],COLUMN(STEAMER_H[HR]),FALSE),0)</f>
        <v>2</v>
      </c>
      <c r="K284" s="12">
        <f>IFERROR(VLOOKUP(MYRANKS_H[[#This Row],[IDFANGRAPHS]],STEAMER_H[],COLUMN(STEAMER_H[R]),FALSE),0)</f>
        <v>24</v>
      </c>
      <c r="L284" s="12">
        <f>IFERROR(VLOOKUP(MYRANKS_H[[#This Row],[IDFANGRAPHS]],STEAMER_H[],COLUMN(STEAMER_H[RBI]),FALSE),0)</f>
        <v>18</v>
      </c>
      <c r="M284" s="12">
        <f>IFERROR(VLOOKUP(MYRANKS_H[[#This Row],[IDFANGRAPHS]],STEAMER_H[],COLUMN(STEAMER_H[BB]),FALSE),0)</f>
        <v>26</v>
      </c>
      <c r="N284" s="12">
        <f>IFERROR(VLOOKUP(MYRANKS_H[[#This Row],[IDFANGRAPHS]],STEAMER_H[],COLUMN(STEAMER_H[SO]),FALSE),0)</f>
        <v>49</v>
      </c>
      <c r="O284" s="12">
        <f>IFERROR(VLOOKUP(MYRANKS_H[[#This Row],[IDFANGRAPHS]],STEAMER_H[],COLUMN(STEAMER_H[SB]),FALSE),0)</f>
        <v>8</v>
      </c>
      <c r="P284" s="14">
        <f>IFERROR(MYRANKS_H[[#This Row],[H]]/MYRANKS_H[[#This Row],[AB]],0)</f>
        <v>0.23831775700934579</v>
      </c>
      <c r="Q284" s="26">
        <f>MYRANKS_H[[#This Row],[R]]/24.6-VLOOKUP(MYRANKS_H[[#This Row],[POS]],ReplacementLevel_H[],COLUMN(ReplacementLevel_H[R]),FALSE)</f>
        <v>-1.3943902439024392</v>
      </c>
      <c r="R284" s="26">
        <f>MYRANKS_H[[#This Row],[HR]]/10.4-VLOOKUP(MYRANKS_H[[#This Row],[POS]],ReplacementLevel_H[],COLUMN(ReplacementLevel_H[HR]),FALSE)</f>
        <v>-0.9076923076923078</v>
      </c>
      <c r="S284" s="26">
        <f>MYRANKS_H[[#This Row],[RBI]]/24.6-VLOOKUP(MYRANKS_H[[#This Row],[POS]],ReplacementLevel_H[],COLUMN(ReplacementLevel_H[RBI]),FALSE)</f>
        <v>-1.3082926829268293</v>
      </c>
      <c r="T284" s="26">
        <f>MYRANKS_H[[#This Row],[SB]]/9.4-VLOOKUP(MYRANKS_H[[#This Row],[POS]],ReplacementLevel_H[],COLUMN(ReplacementLevel_H[SB]),FALSE)</f>
        <v>-0.48893617021276603</v>
      </c>
      <c r="U284" s="26">
        <f>((MYRANKS_H[[#This Row],[H]]+1768)/(MYRANKS_H[[#This Row],[AB]]+6617)-0.267)/0.0024-VLOOKUP(MYRANKS_H[[#This Row],[POS]],ReplacementLevel_H[],COLUMN(ReplacementLevel_H[AVG]),FALSE)</f>
        <v>-0.21747962718977559</v>
      </c>
      <c r="V284" s="26">
        <f>MYRANKS_H[[#This Row],[RSGP]]+MYRANKS_H[[#This Row],[HRSGP]]+MYRANKS_H[[#This Row],[RBISGP]]+MYRANKS_H[[#This Row],[SBSGP]]+MYRANKS_H[[#This Row],[AVGSGP]]</f>
        <v>-4.3167910319241187</v>
      </c>
    </row>
    <row r="285" spans="1:22" ht="15" customHeight="1" x14ac:dyDescent="0.25">
      <c r="A285" s="7" t="s">
        <v>3234</v>
      </c>
      <c r="B285" s="8" t="str">
        <f>VLOOKUP(MYRANKS_H[[#This Row],[PLAYERID]],PLAYERIDMAP[],COLUMN(PLAYERIDMAP[LASTNAME]),FALSE)</f>
        <v>Hechavarria</v>
      </c>
      <c r="C285" s="11" t="str">
        <f>VLOOKUP(MYRANKS_H[[#This Row],[PLAYERID]],PLAYERIDMAP[],COLUMN(PLAYERIDMAP[FIRSTNAME]),FALSE)</f>
        <v xml:space="preserve">Adeiny </v>
      </c>
      <c r="D285" s="11" t="str">
        <f>VLOOKUP(MYRANKS_H[[#This Row],[PLAYERID]],PLAYERIDMAP[],COLUMN(PLAYERIDMAP[TEAM]),FALSE)</f>
        <v>MIA</v>
      </c>
      <c r="E285" s="11" t="str">
        <f>VLOOKUP(MYRANKS_H[[#This Row],[PLAYERID]],PLAYERIDMAP[],COLUMN(PLAYERIDMAP[POS]),FALSE)</f>
        <v>SS</v>
      </c>
      <c r="F285" s="11">
        <f>VLOOKUP(MYRANKS_H[[#This Row],[PLAYERID]],PLAYERIDMAP[],COLUMN(PLAYERIDMAP[IDFANGRAPHS]),FALSE)</f>
        <v>10459</v>
      </c>
      <c r="G285" s="12">
        <f>IFERROR(VLOOKUP(MYRANKS_H[[#This Row],[IDFANGRAPHS]],STEAMER_H[],COLUMN(STEAMER_H[PA]),FALSE),0)</f>
        <v>485</v>
      </c>
      <c r="H285" s="12">
        <f>IFERROR(VLOOKUP(MYRANKS_H[[#This Row],[IDFANGRAPHS]],STEAMER_H[],COLUMN(STEAMER_H[AB]),FALSE),0)</f>
        <v>450</v>
      </c>
      <c r="I285" s="12">
        <f>IFERROR(VLOOKUP(MYRANKS_H[[#This Row],[IDFANGRAPHS]],STEAMER_H[],COLUMN(STEAMER_H[H]),FALSE),0)</f>
        <v>110</v>
      </c>
      <c r="J285" s="12">
        <f>IFERROR(VLOOKUP(MYRANKS_H[[#This Row],[IDFANGRAPHS]],STEAMER_H[],COLUMN(STEAMER_H[HR]),FALSE),0)</f>
        <v>4</v>
      </c>
      <c r="K285" s="12">
        <f>IFERROR(VLOOKUP(MYRANKS_H[[#This Row],[IDFANGRAPHS]],STEAMER_H[],COLUMN(STEAMER_H[R]),FALSE),0)</f>
        <v>39</v>
      </c>
      <c r="L285" s="12">
        <f>IFERROR(VLOOKUP(MYRANKS_H[[#This Row],[IDFANGRAPHS]],STEAMER_H[],COLUMN(STEAMER_H[RBI]),FALSE),0)</f>
        <v>39</v>
      </c>
      <c r="M285" s="12">
        <f>IFERROR(VLOOKUP(MYRANKS_H[[#This Row],[IDFANGRAPHS]],STEAMER_H[],COLUMN(STEAMER_H[BB]),FALSE),0)</f>
        <v>26</v>
      </c>
      <c r="N285" s="12">
        <f>IFERROR(VLOOKUP(MYRANKS_H[[#This Row],[IDFANGRAPHS]],STEAMER_H[],COLUMN(STEAMER_H[SO]),FALSE),0)</f>
        <v>82</v>
      </c>
      <c r="O285" s="12">
        <f>IFERROR(VLOOKUP(MYRANKS_H[[#This Row],[IDFANGRAPHS]],STEAMER_H[],COLUMN(STEAMER_H[SB]),FALSE),0)</f>
        <v>10</v>
      </c>
      <c r="P285" s="14">
        <f>IFERROR(MYRANKS_H[[#This Row],[H]]/MYRANKS_H[[#This Row],[AB]],0)</f>
        <v>0.24444444444444444</v>
      </c>
      <c r="Q285" s="26">
        <f>MYRANKS_H[[#This Row],[R]]/24.6-VLOOKUP(MYRANKS_H[[#This Row],[POS]],ReplacementLevel_H[],COLUMN(ReplacementLevel_H[R]),FALSE)</f>
        <v>-0.49463414634146363</v>
      </c>
      <c r="R285" s="26">
        <f>MYRANKS_H[[#This Row],[HR]]/10.4-VLOOKUP(MYRANKS_H[[#This Row],[POS]],ReplacementLevel_H[],COLUMN(ReplacementLevel_H[HR]),FALSE)</f>
        <v>-0.51538461538461544</v>
      </c>
      <c r="S285" s="26">
        <f>MYRANKS_H[[#This Row],[RBI]]/24.6-VLOOKUP(MYRANKS_H[[#This Row],[POS]],ReplacementLevel_H[],COLUMN(ReplacementLevel_H[RBI]),FALSE)</f>
        <v>-0.35463414634146351</v>
      </c>
      <c r="T285" s="26">
        <f>MYRANKS_H[[#This Row],[SB]]/9.4-VLOOKUP(MYRANKS_H[[#This Row],[POS]],ReplacementLevel_H[],COLUMN(ReplacementLevel_H[SB]),FALSE)</f>
        <v>-0.40617021276595744</v>
      </c>
      <c r="U285" s="26">
        <f>((MYRANKS_H[[#This Row],[H]]+1768)/(MYRANKS_H[[#This Row],[AB]]+6617)-0.267)/0.0024-VLOOKUP(MYRANKS_H[[#This Row],[POS]],ReplacementLevel_H[],COLUMN(ReplacementLevel_H[AVG]),FALSE)</f>
        <v>-0.39409084477148448</v>
      </c>
      <c r="V285" s="26">
        <f>MYRANKS_H[[#This Row],[RSGP]]+MYRANKS_H[[#This Row],[HRSGP]]+MYRANKS_H[[#This Row],[RBISGP]]+MYRANKS_H[[#This Row],[SBSGP]]+MYRANKS_H[[#This Row],[AVGSGP]]</f>
        <v>-2.1649139656049847</v>
      </c>
    </row>
    <row r="286" spans="1:22" ht="15" customHeight="1" x14ac:dyDescent="0.25">
      <c r="A286" s="8" t="s">
        <v>4569</v>
      </c>
      <c r="B286" s="15" t="str">
        <f>VLOOKUP(MYRANKS_H[[#This Row],[PLAYERID]],PLAYERIDMAP[],COLUMN(PLAYERIDMAP[LASTNAME]),FALSE)</f>
        <v>Polanco</v>
      </c>
      <c r="C286" s="12" t="str">
        <f>VLOOKUP(MYRANKS_H[[#This Row],[PLAYERID]],PLAYERIDMAP[],COLUMN(PLAYERIDMAP[FIRSTNAME]),FALSE)</f>
        <v xml:space="preserve">Placido </v>
      </c>
      <c r="D286" s="12" t="str">
        <f>VLOOKUP(MYRANKS_H[[#This Row],[PLAYERID]],PLAYERIDMAP[],COLUMN(PLAYERIDMAP[TEAM]),FALSE)</f>
        <v>MIA</v>
      </c>
      <c r="E286" s="12" t="str">
        <f>VLOOKUP(MYRANKS_H[[#This Row],[PLAYERID]],PLAYERIDMAP[],COLUMN(PLAYERIDMAP[POS]),FALSE)</f>
        <v>3B</v>
      </c>
      <c r="F286" s="12">
        <f>VLOOKUP(MYRANKS_H[[#This Row],[PLAYERID]],PLAYERIDMAP[],COLUMN(PLAYERIDMAP[IDFANGRAPHS]),FALSE)</f>
        <v>1176</v>
      </c>
      <c r="G286" s="12">
        <f>IFERROR(VLOOKUP(MYRANKS_H[[#This Row],[IDFANGRAPHS]],STEAMER_H[],COLUMN(STEAMER_H[PA]),FALSE),0)</f>
        <v>0</v>
      </c>
      <c r="H286" s="12">
        <f>IFERROR(VLOOKUP(MYRANKS_H[[#This Row],[IDFANGRAPHS]],STEAMER_H[],COLUMN(STEAMER_H[AB]),FALSE),0)</f>
        <v>0</v>
      </c>
      <c r="I286" s="12">
        <f>IFERROR(VLOOKUP(MYRANKS_H[[#This Row],[IDFANGRAPHS]],STEAMER_H[],COLUMN(STEAMER_H[H]),FALSE),0)</f>
        <v>0</v>
      </c>
      <c r="J286" s="12">
        <f>IFERROR(VLOOKUP(MYRANKS_H[[#This Row],[IDFANGRAPHS]],STEAMER_H[],COLUMN(STEAMER_H[HR]),FALSE),0)</f>
        <v>0</v>
      </c>
      <c r="K286" s="12">
        <f>IFERROR(VLOOKUP(MYRANKS_H[[#This Row],[IDFANGRAPHS]],STEAMER_H[],COLUMN(STEAMER_H[R]),FALSE),0)</f>
        <v>0</v>
      </c>
      <c r="L286" s="12">
        <f>IFERROR(VLOOKUP(MYRANKS_H[[#This Row],[IDFANGRAPHS]],STEAMER_H[],COLUMN(STEAMER_H[RBI]),FALSE),0)</f>
        <v>0</v>
      </c>
      <c r="M286" s="12">
        <f>IFERROR(VLOOKUP(MYRANKS_H[[#This Row],[IDFANGRAPHS]],STEAMER_H[],COLUMN(STEAMER_H[BB]),FALSE),0)</f>
        <v>0</v>
      </c>
      <c r="N286" s="12">
        <f>IFERROR(VLOOKUP(MYRANKS_H[[#This Row],[IDFANGRAPHS]],STEAMER_H[],COLUMN(STEAMER_H[SO]),FALSE),0)</f>
        <v>0</v>
      </c>
      <c r="O286" s="12">
        <f>IFERROR(VLOOKUP(MYRANKS_H[[#This Row],[IDFANGRAPHS]],STEAMER_H[],COLUMN(STEAMER_H[SB]),FALSE),0)</f>
        <v>0</v>
      </c>
      <c r="P286" s="14">
        <f>IFERROR(MYRANKS_H[[#This Row],[H]]/MYRANKS_H[[#This Row],[AB]],0)</f>
        <v>0</v>
      </c>
      <c r="Q286" s="26">
        <f>MYRANKS_H[[#This Row],[R]]/24.6-VLOOKUP(MYRANKS_H[[#This Row],[POS]],ReplacementLevel_H[],COLUMN(ReplacementLevel_H[R]),FALSE)</f>
        <v>-2.19</v>
      </c>
      <c r="R286" s="26">
        <f>MYRANKS_H[[#This Row],[HR]]/10.4-VLOOKUP(MYRANKS_H[[#This Row],[POS]],ReplacementLevel_H[],COLUMN(ReplacementLevel_H[HR]),FALSE)</f>
        <v>-1.56</v>
      </c>
      <c r="S286" s="26">
        <f>MYRANKS_H[[#This Row],[RBI]]/24.6-VLOOKUP(MYRANKS_H[[#This Row],[POS]],ReplacementLevel_H[],COLUMN(ReplacementLevel_H[RBI]),FALSE)</f>
        <v>-2.35</v>
      </c>
      <c r="T286" s="26">
        <f>MYRANKS_H[[#This Row],[SB]]/9.4-VLOOKUP(MYRANKS_H[[#This Row],[POS]],ReplacementLevel_H[],COLUMN(ReplacementLevel_H[SB]),FALSE)</f>
        <v>-0.45</v>
      </c>
      <c r="U286" s="26">
        <f>((MYRANKS_H[[#This Row],[H]]+1768)/(MYRANKS_H[[#This Row],[AB]]+6617)-0.267)/0.0024-VLOOKUP(MYRANKS_H[[#This Row],[POS]],ReplacementLevel_H[],COLUMN(ReplacementLevel_H[AVG]),FALSE)</f>
        <v>0.26940406024885272</v>
      </c>
      <c r="V286" s="26">
        <f>MYRANKS_H[[#This Row],[RSGP]]+MYRANKS_H[[#This Row],[HRSGP]]+MYRANKS_H[[#This Row],[RBISGP]]+MYRANKS_H[[#This Row],[SBSGP]]+MYRANKS_H[[#This Row],[AVGSGP]]</f>
        <v>-6.280595939751147</v>
      </c>
    </row>
    <row r="287" spans="1:22" x14ac:dyDescent="0.25">
      <c r="A287" s="7" t="s">
        <v>1998</v>
      </c>
      <c r="B287" s="8" t="str">
        <f>VLOOKUP(MYRANKS_H[[#This Row],[PLAYERID]],PLAYERIDMAP[],COLUMN(PLAYERIDMAP[LASTNAME]),FALSE)</f>
        <v>Blanco</v>
      </c>
      <c r="C287" s="11" t="str">
        <f>VLOOKUP(MYRANKS_H[[#This Row],[PLAYERID]],PLAYERIDMAP[],COLUMN(PLAYERIDMAP[FIRSTNAME]),FALSE)</f>
        <v xml:space="preserve">Henry </v>
      </c>
      <c r="D287" s="11" t="str">
        <f>VLOOKUP(MYRANKS_H[[#This Row],[PLAYERID]],PLAYERIDMAP[],COLUMN(PLAYERIDMAP[TEAM]),FALSE)</f>
        <v>TOR</v>
      </c>
      <c r="E287" s="11" t="str">
        <f>VLOOKUP(MYRANKS_H[[#This Row],[PLAYERID]],PLAYERIDMAP[],COLUMN(PLAYERIDMAP[POS]),FALSE)</f>
        <v>C</v>
      </c>
      <c r="F287" s="11">
        <f>VLOOKUP(MYRANKS_H[[#This Row],[PLAYERID]],PLAYERIDMAP[],COLUMN(PLAYERIDMAP[IDFANGRAPHS]),FALSE)</f>
        <v>81</v>
      </c>
      <c r="G287" s="12">
        <f>IFERROR(VLOOKUP(MYRANKS_H[[#This Row],[IDFANGRAPHS]],STEAMER_H[],COLUMN(STEAMER_H[PA]),FALSE),0)</f>
        <v>0</v>
      </c>
      <c r="H287" s="12">
        <f>IFERROR(VLOOKUP(MYRANKS_H[[#This Row],[IDFANGRAPHS]],STEAMER_H[],COLUMN(STEAMER_H[AB]),FALSE),0)</f>
        <v>0</v>
      </c>
      <c r="I287" s="12">
        <f>IFERROR(VLOOKUP(MYRANKS_H[[#This Row],[IDFANGRAPHS]],STEAMER_H[],COLUMN(STEAMER_H[H]),FALSE),0)</f>
        <v>0</v>
      </c>
      <c r="J287" s="12">
        <f>IFERROR(VLOOKUP(MYRANKS_H[[#This Row],[IDFANGRAPHS]],STEAMER_H[],COLUMN(STEAMER_H[HR]),FALSE),0)</f>
        <v>0</v>
      </c>
      <c r="K287" s="12">
        <f>IFERROR(VLOOKUP(MYRANKS_H[[#This Row],[IDFANGRAPHS]],STEAMER_H[],COLUMN(STEAMER_H[R]),FALSE),0)</f>
        <v>0</v>
      </c>
      <c r="L287" s="12">
        <f>IFERROR(VLOOKUP(MYRANKS_H[[#This Row],[IDFANGRAPHS]],STEAMER_H[],COLUMN(STEAMER_H[RBI]),FALSE),0)</f>
        <v>0</v>
      </c>
      <c r="M287" s="12">
        <f>IFERROR(VLOOKUP(MYRANKS_H[[#This Row],[IDFANGRAPHS]],STEAMER_H[],COLUMN(STEAMER_H[BB]),FALSE),0)</f>
        <v>0</v>
      </c>
      <c r="N287" s="12">
        <f>IFERROR(VLOOKUP(MYRANKS_H[[#This Row],[IDFANGRAPHS]],STEAMER_H[],COLUMN(STEAMER_H[SO]),FALSE),0)</f>
        <v>0</v>
      </c>
      <c r="O287" s="12">
        <f>IFERROR(VLOOKUP(MYRANKS_H[[#This Row],[IDFANGRAPHS]],STEAMER_H[],COLUMN(STEAMER_H[SB]),FALSE),0)</f>
        <v>0</v>
      </c>
      <c r="P287" s="14">
        <f>IFERROR(MYRANKS_H[[#This Row],[H]]/MYRANKS_H[[#This Row],[AB]],0)</f>
        <v>0</v>
      </c>
      <c r="Q287" s="26">
        <f>MYRANKS_H[[#This Row],[R]]/24.6-VLOOKUP(MYRANKS_H[[#This Row],[POS]],ReplacementLevel_H[],COLUMN(ReplacementLevel_H[R]),FALSE)</f>
        <v>-1.39</v>
      </c>
      <c r="R287" s="26">
        <f>MYRANKS_H[[#This Row],[HR]]/10.4-VLOOKUP(MYRANKS_H[[#This Row],[POS]],ReplacementLevel_H[],COLUMN(ReplacementLevel_H[HR]),FALSE)</f>
        <v>-0.87</v>
      </c>
      <c r="S287" s="26">
        <f>MYRANKS_H[[#This Row],[RBI]]/24.6-VLOOKUP(MYRANKS_H[[#This Row],[POS]],ReplacementLevel_H[],COLUMN(ReplacementLevel_H[RBI]),FALSE)</f>
        <v>-1.41</v>
      </c>
      <c r="T287" s="26">
        <f>MYRANKS_H[[#This Row],[SB]]/9.4-VLOOKUP(MYRANKS_H[[#This Row],[POS]],ReplacementLevel_H[],COLUMN(ReplacementLevel_H[SB]),FALSE)</f>
        <v>-0.13</v>
      </c>
      <c r="U287" s="26">
        <f>((MYRANKS_H[[#This Row],[H]]+1768)/(MYRANKS_H[[#This Row],[AB]]+6617)-0.267)/0.0024-VLOOKUP(MYRANKS_H[[#This Row],[POS]],ReplacementLevel_H[],COLUMN(ReplacementLevel_H[AVG]),FALSE)</f>
        <v>0.42940406024885269</v>
      </c>
      <c r="V287" s="26">
        <f>MYRANKS_H[[#This Row],[RSGP]]+MYRANKS_H[[#This Row],[HRSGP]]+MYRANKS_H[[#This Row],[RBISGP]]+MYRANKS_H[[#This Row],[SBSGP]]+MYRANKS_H[[#This Row],[AVGSGP]]</f>
        <v>-3.3705959397511469</v>
      </c>
    </row>
    <row r="288" spans="1:22" ht="15" customHeight="1" x14ac:dyDescent="0.25">
      <c r="A288" s="7" t="s">
        <v>3634</v>
      </c>
      <c r="B288" s="8" t="str">
        <f>VLOOKUP(MYRANKS_H[[#This Row],[PLAYERID]],PLAYERIDMAP[],COLUMN(PLAYERIDMAP[LASTNAME]),FALSE)</f>
        <v>Kotchman</v>
      </c>
      <c r="C288" s="11" t="str">
        <f>VLOOKUP(MYRANKS_H[[#This Row],[PLAYERID]],PLAYERIDMAP[],COLUMN(PLAYERIDMAP[FIRSTNAME]),FALSE)</f>
        <v xml:space="preserve">Casey </v>
      </c>
      <c r="D288" s="11" t="str">
        <f>VLOOKUP(MYRANKS_H[[#This Row],[PLAYERID]],PLAYERIDMAP[],COLUMN(PLAYERIDMAP[TEAM]),FALSE)</f>
        <v>CLE</v>
      </c>
      <c r="E288" s="11" t="str">
        <f>VLOOKUP(MYRANKS_H[[#This Row],[PLAYERID]],PLAYERIDMAP[],COLUMN(PLAYERIDMAP[POS]),FALSE)</f>
        <v>1B</v>
      </c>
      <c r="F288" s="11">
        <f>VLOOKUP(MYRANKS_H[[#This Row],[PLAYERID]],PLAYERIDMAP[],COLUMN(PLAYERIDMAP[IDFANGRAPHS]),FALSE)</f>
        <v>1930</v>
      </c>
      <c r="G288" s="12">
        <f>IFERROR(VLOOKUP(MYRANKS_H[[#This Row],[IDFANGRAPHS]],STEAMER_H[],COLUMN(STEAMER_H[PA]),FALSE),0)</f>
        <v>0</v>
      </c>
      <c r="H288" s="12">
        <f>IFERROR(VLOOKUP(MYRANKS_H[[#This Row],[IDFANGRAPHS]],STEAMER_H[],COLUMN(STEAMER_H[AB]),FALSE),0)</f>
        <v>0</v>
      </c>
      <c r="I288" s="12">
        <f>IFERROR(VLOOKUP(MYRANKS_H[[#This Row],[IDFANGRAPHS]],STEAMER_H[],COLUMN(STEAMER_H[H]),FALSE),0)</f>
        <v>0</v>
      </c>
      <c r="J288" s="12">
        <f>IFERROR(VLOOKUP(MYRANKS_H[[#This Row],[IDFANGRAPHS]],STEAMER_H[],COLUMN(STEAMER_H[HR]),FALSE),0)</f>
        <v>0</v>
      </c>
      <c r="K288" s="12">
        <f>IFERROR(VLOOKUP(MYRANKS_H[[#This Row],[IDFANGRAPHS]],STEAMER_H[],COLUMN(STEAMER_H[R]),FALSE),0)</f>
        <v>0</v>
      </c>
      <c r="L288" s="12">
        <f>IFERROR(VLOOKUP(MYRANKS_H[[#This Row],[IDFANGRAPHS]],STEAMER_H[],COLUMN(STEAMER_H[RBI]),FALSE),0)</f>
        <v>0</v>
      </c>
      <c r="M288" s="12">
        <f>IFERROR(VLOOKUP(MYRANKS_H[[#This Row],[IDFANGRAPHS]],STEAMER_H[],COLUMN(STEAMER_H[BB]),FALSE),0)</f>
        <v>0</v>
      </c>
      <c r="N288" s="12">
        <f>IFERROR(VLOOKUP(MYRANKS_H[[#This Row],[IDFANGRAPHS]],STEAMER_H[],COLUMN(STEAMER_H[SO]),FALSE),0)</f>
        <v>0</v>
      </c>
      <c r="O288" s="12">
        <f>IFERROR(VLOOKUP(MYRANKS_H[[#This Row],[IDFANGRAPHS]],STEAMER_H[],COLUMN(STEAMER_H[SB]),FALSE),0)</f>
        <v>0</v>
      </c>
      <c r="P288" s="14">
        <f>IFERROR(MYRANKS_H[[#This Row],[H]]/MYRANKS_H[[#This Row],[AB]],0)</f>
        <v>0</v>
      </c>
      <c r="Q288" s="26">
        <f>MYRANKS_H[[#This Row],[R]]/24.6-VLOOKUP(MYRANKS_H[[#This Row],[POS]],ReplacementLevel_H[],COLUMN(ReplacementLevel_H[R]),FALSE)</f>
        <v>-2.37</v>
      </c>
      <c r="R288" s="26">
        <f>MYRANKS_H[[#This Row],[HR]]/10.4-VLOOKUP(MYRANKS_H[[#This Row],[POS]],ReplacementLevel_H[],COLUMN(ReplacementLevel_H[HR]),FALSE)</f>
        <v>-1.54</v>
      </c>
      <c r="S288" s="26">
        <f>MYRANKS_H[[#This Row],[RBI]]/24.6-VLOOKUP(MYRANKS_H[[#This Row],[POS]],ReplacementLevel_H[],COLUMN(ReplacementLevel_H[RBI]),FALSE)</f>
        <v>-2.46</v>
      </c>
      <c r="T288" s="26">
        <f>MYRANKS_H[[#This Row],[SB]]/9.4-VLOOKUP(MYRANKS_H[[#This Row],[POS]],ReplacementLevel_H[],COLUMN(ReplacementLevel_H[SB]),FALSE)</f>
        <v>-0.26</v>
      </c>
      <c r="U288" s="26">
        <f>((MYRANKS_H[[#This Row],[H]]+1768)/(MYRANKS_H[[#This Row],[AB]]+6617)-0.267)/0.0024-VLOOKUP(MYRANKS_H[[#This Row],[POS]],ReplacementLevel_H[],COLUMN(ReplacementLevel_H[AVG]),FALSE)</f>
        <v>0.31940406024885271</v>
      </c>
      <c r="V288" s="26">
        <f>MYRANKS_H[[#This Row],[RSGP]]+MYRANKS_H[[#This Row],[HRSGP]]+MYRANKS_H[[#This Row],[RBISGP]]+MYRANKS_H[[#This Row],[SBSGP]]+MYRANKS_H[[#This Row],[AVGSGP]]</f>
        <v>-6.3105959397511473</v>
      </c>
    </row>
    <row r="289" spans="1:22" ht="15" customHeight="1" x14ac:dyDescent="0.25">
      <c r="A289" s="7" t="s">
        <v>2433</v>
      </c>
      <c r="B289" s="8" t="str">
        <f>VLOOKUP(MYRANKS_H[[#This Row],[PLAYERID]],PLAYERIDMAP[],COLUMN(PLAYERIDMAP[LASTNAME]),FALSE)</f>
        <v>Corporan</v>
      </c>
      <c r="C289" s="11" t="str">
        <f>VLOOKUP(MYRANKS_H[[#This Row],[PLAYERID]],PLAYERIDMAP[],COLUMN(PLAYERIDMAP[FIRSTNAME]),FALSE)</f>
        <v xml:space="preserve">Carlos </v>
      </c>
      <c r="D289" s="11" t="str">
        <f>VLOOKUP(MYRANKS_H[[#This Row],[PLAYERID]],PLAYERIDMAP[],COLUMN(PLAYERIDMAP[TEAM]),FALSE)</f>
        <v>HOU</v>
      </c>
      <c r="E289" s="11" t="str">
        <f>VLOOKUP(MYRANKS_H[[#This Row],[PLAYERID]],PLAYERIDMAP[],COLUMN(PLAYERIDMAP[POS]),FALSE)</f>
        <v>C</v>
      </c>
      <c r="F289" s="11">
        <f>VLOOKUP(MYRANKS_H[[#This Row],[PLAYERID]],PLAYERIDMAP[],COLUMN(PLAYERIDMAP[IDFANGRAPHS]),FALSE)</f>
        <v>5587</v>
      </c>
      <c r="G289" s="12">
        <f>IFERROR(VLOOKUP(MYRANKS_H[[#This Row],[IDFANGRAPHS]],STEAMER_H[],COLUMN(STEAMER_H[PA]),FALSE),0)</f>
        <v>89</v>
      </c>
      <c r="H289" s="12">
        <f>IFERROR(VLOOKUP(MYRANKS_H[[#This Row],[IDFANGRAPHS]],STEAMER_H[],COLUMN(STEAMER_H[AB]),FALSE),0)</f>
        <v>82</v>
      </c>
      <c r="I289" s="12">
        <f>IFERROR(VLOOKUP(MYRANKS_H[[#This Row],[IDFANGRAPHS]],STEAMER_H[],COLUMN(STEAMER_H[H]),FALSE),0)</f>
        <v>18</v>
      </c>
      <c r="J289" s="12">
        <f>IFERROR(VLOOKUP(MYRANKS_H[[#This Row],[IDFANGRAPHS]],STEAMER_H[],COLUMN(STEAMER_H[HR]),FALSE),0)</f>
        <v>2</v>
      </c>
      <c r="K289" s="12">
        <f>IFERROR(VLOOKUP(MYRANKS_H[[#This Row],[IDFANGRAPHS]],STEAMER_H[],COLUMN(STEAMER_H[R]),FALSE),0)</f>
        <v>9</v>
      </c>
      <c r="L289" s="12">
        <f>IFERROR(VLOOKUP(MYRANKS_H[[#This Row],[IDFANGRAPHS]],STEAMER_H[],COLUMN(STEAMER_H[RBI]),FALSE),0)</f>
        <v>9</v>
      </c>
      <c r="M289" s="12">
        <f>IFERROR(VLOOKUP(MYRANKS_H[[#This Row],[IDFANGRAPHS]],STEAMER_H[],COLUMN(STEAMER_H[BB]),FALSE),0)</f>
        <v>5</v>
      </c>
      <c r="N289" s="12">
        <f>IFERROR(VLOOKUP(MYRANKS_H[[#This Row],[IDFANGRAPHS]],STEAMER_H[],COLUMN(STEAMER_H[SO]),FALSE),0)</f>
        <v>21</v>
      </c>
      <c r="O289" s="12">
        <f>IFERROR(VLOOKUP(MYRANKS_H[[#This Row],[IDFANGRAPHS]],STEAMER_H[],COLUMN(STEAMER_H[SB]),FALSE),0)</f>
        <v>0</v>
      </c>
      <c r="P289" s="14">
        <f>IFERROR(MYRANKS_H[[#This Row],[H]]/MYRANKS_H[[#This Row],[AB]],0)</f>
        <v>0.21951219512195122</v>
      </c>
      <c r="Q289" s="26">
        <f>MYRANKS_H[[#This Row],[R]]/24.6-VLOOKUP(MYRANKS_H[[#This Row],[POS]],ReplacementLevel_H[],COLUMN(ReplacementLevel_H[R]),FALSE)</f>
        <v>-1.0241463414634144</v>
      </c>
      <c r="R289" s="26">
        <f>MYRANKS_H[[#This Row],[HR]]/10.4-VLOOKUP(MYRANKS_H[[#This Row],[POS]],ReplacementLevel_H[],COLUMN(ReplacementLevel_H[HR]),FALSE)</f>
        <v>-0.6776923076923077</v>
      </c>
      <c r="S289" s="26">
        <f>MYRANKS_H[[#This Row],[RBI]]/24.6-VLOOKUP(MYRANKS_H[[#This Row],[POS]],ReplacementLevel_H[],COLUMN(ReplacementLevel_H[RBI]),FALSE)</f>
        <v>-1.0441463414634145</v>
      </c>
      <c r="T289" s="26">
        <f>MYRANKS_H[[#This Row],[SB]]/9.4-VLOOKUP(MYRANKS_H[[#This Row],[POS]],ReplacementLevel_H[],COLUMN(ReplacementLevel_H[SB]),FALSE)</f>
        <v>-0.13</v>
      </c>
      <c r="U289" s="26">
        <f>((MYRANKS_H[[#This Row],[H]]+1768)/(MYRANKS_H[[#This Row],[AB]]+6617)-0.267)/0.0024-VLOOKUP(MYRANKS_H[[#This Row],[POS]],ReplacementLevel_H[],COLUMN(ReplacementLevel_H[AVG]),FALSE)</f>
        <v>0.18623177588693457</v>
      </c>
      <c r="V289" s="26">
        <f>MYRANKS_H[[#This Row],[RSGP]]+MYRANKS_H[[#This Row],[HRSGP]]+MYRANKS_H[[#This Row],[RBISGP]]+MYRANKS_H[[#This Row],[SBSGP]]+MYRANKS_H[[#This Row],[AVGSGP]]</f>
        <v>-2.6897532147322019</v>
      </c>
    </row>
    <row r="290" spans="1:22" ht="15" customHeight="1" x14ac:dyDescent="0.25">
      <c r="A290" s="7" t="s">
        <v>1707</v>
      </c>
      <c r="B290" s="8" t="str">
        <f>VLOOKUP(MYRANKS_H[[#This Row],[PLAYERID]],PLAYERIDMAP[],COLUMN(PLAYERIDMAP[LASTNAME]),FALSE)</f>
        <v>Amarista</v>
      </c>
      <c r="C290" s="11" t="str">
        <f>VLOOKUP(MYRANKS_H[[#This Row],[PLAYERID]],PLAYERIDMAP[],COLUMN(PLAYERIDMAP[FIRSTNAME]),FALSE)</f>
        <v xml:space="preserve">Alexi </v>
      </c>
      <c r="D290" s="11" t="str">
        <f>VLOOKUP(MYRANKS_H[[#This Row],[PLAYERID]],PLAYERIDMAP[],COLUMN(PLAYERIDMAP[TEAM]),FALSE)</f>
        <v>SD</v>
      </c>
      <c r="E290" s="11" t="str">
        <f>VLOOKUP(MYRANKS_H[[#This Row],[PLAYERID]],PLAYERIDMAP[],COLUMN(PLAYERIDMAP[POS]),FALSE)</f>
        <v>2B</v>
      </c>
      <c r="F290" s="11">
        <f>VLOOKUP(MYRANKS_H[[#This Row],[PLAYERID]],PLAYERIDMAP[],COLUMN(PLAYERIDMAP[IDFANGRAPHS]),FALSE)</f>
        <v>9063</v>
      </c>
      <c r="G290" s="12">
        <f>IFERROR(VLOOKUP(MYRANKS_H[[#This Row],[IDFANGRAPHS]],STEAMER_H[],COLUMN(STEAMER_H[PA]),FALSE),0)</f>
        <v>297</v>
      </c>
      <c r="H290" s="12">
        <f>IFERROR(VLOOKUP(MYRANKS_H[[#This Row],[IDFANGRAPHS]],STEAMER_H[],COLUMN(STEAMER_H[AB]),FALSE),0)</f>
        <v>274</v>
      </c>
      <c r="I290" s="12">
        <f>IFERROR(VLOOKUP(MYRANKS_H[[#This Row],[IDFANGRAPHS]],STEAMER_H[],COLUMN(STEAMER_H[H]),FALSE),0)</f>
        <v>68</v>
      </c>
      <c r="J290" s="12">
        <f>IFERROR(VLOOKUP(MYRANKS_H[[#This Row],[IDFANGRAPHS]],STEAMER_H[],COLUMN(STEAMER_H[HR]),FALSE),0)</f>
        <v>4</v>
      </c>
      <c r="K290" s="12">
        <f>IFERROR(VLOOKUP(MYRANKS_H[[#This Row],[IDFANGRAPHS]],STEAMER_H[],COLUMN(STEAMER_H[R]),FALSE),0)</f>
        <v>28</v>
      </c>
      <c r="L290" s="12">
        <f>IFERROR(VLOOKUP(MYRANKS_H[[#This Row],[IDFANGRAPHS]],STEAMER_H[],COLUMN(STEAMER_H[RBI]),FALSE),0)</f>
        <v>27</v>
      </c>
      <c r="M290" s="12">
        <f>IFERROR(VLOOKUP(MYRANKS_H[[#This Row],[IDFANGRAPHS]],STEAMER_H[],COLUMN(STEAMER_H[BB]),FALSE),0)</f>
        <v>18</v>
      </c>
      <c r="N290" s="12">
        <f>IFERROR(VLOOKUP(MYRANKS_H[[#This Row],[IDFANGRAPHS]],STEAMER_H[],COLUMN(STEAMER_H[SO]),FALSE),0)</f>
        <v>43</v>
      </c>
      <c r="O290" s="12">
        <f>IFERROR(VLOOKUP(MYRANKS_H[[#This Row],[IDFANGRAPHS]],STEAMER_H[],COLUMN(STEAMER_H[SB]),FALSE),0)</f>
        <v>6</v>
      </c>
      <c r="P290" s="14">
        <f>IFERROR(MYRANKS_H[[#This Row],[H]]/MYRANKS_H[[#This Row],[AB]],0)</f>
        <v>0.24817518248175183</v>
      </c>
      <c r="Q290" s="26">
        <f>MYRANKS_H[[#This Row],[R]]/24.6-VLOOKUP(MYRANKS_H[[#This Row],[POS]],ReplacementLevel_H[],COLUMN(ReplacementLevel_H[R]),FALSE)</f>
        <v>-1.1317886178861789</v>
      </c>
      <c r="R290" s="26">
        <f>MYRANKS_H[[#This Row],[HR]]/10.4-VLOOKUP(MYRANKS_H[[#This Row],[POS]],ReplacementLevel_H[],COLUMN(ReplacementLevel_H[HR]),FALSE)</f>
        <v>-0.55538461538461537</v>
      </c>
      <c r="S290" s="26">
        <f>MYRANKS_H[[#This Row],[RBI]]/24.6-VLOOKUP(MYRANKS_H[[#This Row],[POS]],ReplacementLevel_H[],COLUMN(ReplacementLevel_H[RBI]),FALSE)</f>
        <v>-1.0024390243902441</v>
      </c>
      <c r="T290" s="26">
        <f>MYRANKS_H[[#This Row],[SB]]/9.4-VLOOKUP(MYRANKS_H[[#This Row],[POS]],ReplacementLevel_H[],COLUMN(ReplacementLevel_H[SB]),FALSE)</f>
        <v>1.8297872340425458E-2</v>
      </c>
      <c r="U290" s="26">
        <f>((MYRANKS_H[[#This Row],[H]]+1768)/(MYRANKS_H[[#This Row],[AB]]+6617)-0.267)/0.0024-VLOOKUP(MYRANKS_H[[#This Row],[POS]],ReplacementLevel_H[],COLUMN(ReplacementLevel_H[AVG]),FALSE)</f>
        <v>-0.39563343491510294</v>
      </c>
      <c r="V290" s="26">
        <f>MYRANKS_H[[#This Row],[RSGP]]+MYRANKS_H[[#This Row],[HRSGP]]+MYRANKS_H[[#This Row],[RBISGP]]+MYRANKS_H[[#This Row],[SBSGP]]+MYRANKS_H[[#This Row],[AVGSGP]]</f>
        <v>-3.0669478202357165</v>
      </c>
    </row>
    <row r="291" spans="1:22" x14ac:dyDescent="0.25">
      <c r="A291" s="7" t="s">
        <v>1745</v>
      </c>
      <c r="B291" s="8" t="str">
        <f>VLOOKUP(MYRANKS_H[[#This Row],[PLAYERID]],PLAYERIDMAP[],COLUMN(PLAYERIDMAP[LASTNAME]),FALSE)</f>
        <v>Arenado</v>
      </c>
      <c r="C291" s="11" t="str">
        <f>VLOOKUP(MYRANKS_H[[#This Row],[PLAYERID]],PLAYERIDMAP[],COLUMN(PLAYERIDMAP[FIRSTNAME]),FALSE)</f>
        <v xml:space="preserve">Nolan </v>
      </c>
      <c r="D291" s="11" t="str">
        <f>VLOOKUP(MYRANKS_H[[#This Row],[PLAYERID]],PLAYERIDMAP[],COLUMN(PLAYERIDMAP[TEAM]),FALSE)</f>
        <v>-</v>
      </c>
      <c r="E291" s="11" t="str">
        <f>VLOOKUP(MYRANKS_H[[#This Row],[PLAYERID]],PLAYERIDMAP[],COLUMN(PLAYERIDMAP[POS]),FALSE)</f>
        <v>3B</v>
      </c>
      <c r="F291" s="11" t="str">
        <f>VLOOKUP(MYRANKS_H[[#This Row],[PLAYERID]],PLAYERIDMAP[],COLUMN(PLAYERIDMAP[IDFANGRAPHS]),FALSE)</f>
        <v>sa500816</v>
      </c>
      <c r="G291" s="12">
        <f>IFERROR(VLOOKUP(MYRANKS_H[[#This Row],[IDFANGRAPHS]],STEAMER_H[],COLUMN(STEAMER_H[PA]),FALSE),0)</f>
        <v>0</v>
      </c>
      <c r="H291" s="12">
        <f>IFERROR(VLOOKUP(MYRANKS_H[[#This Row],[IDFANGRAPHS]],STEAMER_H[],COLUMN(STEAMER_H[AB]),FALSE),0)</f>
        <v>0</v>
      </c>
      <c r="I291" s="12">
        <f>IFERROR(VLOOKUP(MYRANKS_H[[#This Row],[IDFANGRAPHS]],STEAMER_H[],COLUMN(STEAMER_H[H]),FALSE),0)</f>
        <v>0</v>
      </c>
      <c r="J291" s="12">
        <f>IFERROR(VLOOKUP(MYRANKS_H[[#This Row],[IDFANGRAPHS]],STEAMER_H[],COLUMN(STEAMER_H[HR]),FALSE),0)</f>
        <v>0</v>
      </c>
      <c r="K291" s="12">
        <f>IFERROR(VLOOKUP(MYRANKS_H[[#This Row],[IDFANGRAPHS]],STEAMER_H[],COLUMN(STEAMER_H[R]),FALSE),0)</f>
        <v>0</v>
      </c>
      <c r="L291" s="12">
        <f>IFERROR(VLOOKUP(MYRANKS_H[[#This Row],[IDFANGRAPHS]],STEAMER_H[],COLUMN(STEAMER_H[RBI]),FALSE),0)</f>
        <v>0</v>
      </c>
      <c r="M291" s="12">
        <f>IFERROR(VLOOKUP(MYRANKS_H[[#This Row],[IDFANGRAPHS]],STEAMER_H[],COLUMN(STEAMER_H[BB]),FALSE),0)</f>
        <v>0</v>
      </c>
      <c r="N291" s="12">
        <f>IFERROR(VLOOKUP(MYRANKS_H[[#This Row],[IDFANGRAPHS]],STEAMER_H[],COLUMN(STEAMER_H[SO]),FALSE),0)</f>
        <v>0</v>
      </c>
      <c r="O291" s="12">
        <f>IFERROR(VLOOKUP(MYRANKS_H[[#This Row],[IDFANGRAPHS]],STEAMER_H[],COLUMN(STEAMER_H[SB]),FALSE),0)</f>
        <v>0</v>
      </c>
      <c r="P291" s="14">
        <f>IFERROR(MYRANKS_H[[#This Row],[H]]/MYRANKS_H[[#This Row],[AB]],0)</f>
        <v>0</v>
      </c>
      <c r="Q291" s="26">
        <f>MYRANKS_H[[#This Row],[R]]/24.6-VLOOKUP(MYRANKS_H[[#This Row],[POS]],ReplacementLevel_H[],COLUMN(ReplacementLevel_H[R]),FALSE)</f>
        <v>-2.19</v>
      </c>
      <c r="R291" s="26">
        <f>MYRANKS_H[[#This Row],[HR]]/10.4-VLOOKUP(MYRANKS_H[[#This Row],[POS]],ReplacementLevel_H[],COLUMN(ReplacementLevel_H[HR]),FALSE)</f>
        <v>-1.56</v>
      </c>
      <c r="S291" s="26">
        <f>MYRANKS_H[[#This Row],[RBI]]/24.6-VLOOKUP(MYRANKS_H[[#This Row],[POS]],ReplacementLevel_H[],COLUMN(ReplacementLevel_H[RBI]),FALSE)</f>
        <v>-2.35</v>
      </c>
      <c r="T291" s="26">
        <f>MYRANKS_H[[#This Row],[SB]]/9.4-VLOOKUP(MYRANKS_H[[#This Row],[POS]],ReplacementLevel_H[],COLUMN(ReplacementLevel_H[SB]),FALSE)</f>
        <v>-0.45</v>
      </c>
      <c r="U291" s="26">
        <f>((MYRANKS_H[[#This Row],[H]]+1768)/(MYRANKS_H[[#This Row],[AB]]+6617)-0.267)/0.0024-VLOOKUP(MYRANKS_H[[#This Row],[POS]],ReplacementLevel_H[],COLUMN(ReplacementLevel_H[AVG]),FALSE)</f>
        <v>0.26940406024885272</v>
      </c>
      <c r="V291" s="26">
        <f>MYRANKS_H[[#This Row],[RSGP]]+MYRANKS_H[[#This Row],[HRSGP]]+MYRANKS_H[[#This Row],[RBISGP]]+MYRANKS_H[[#This Row],[SBSGP]]+MYRANKS_H[[#This Row],[AVGSGP]]</f>
        <v>-6.280595939751147</v>
      </c>
    </row>
    <row r="292" spans="1:22" ht="15" customHeight="1" x14ac:dyDescent="0.25">
      <c r="A292" s="7" t="s">
        <v>3989</v>
      </c>
      <c r="B292" s="8" t="str">
        <f>VLOOKUP(MYRANKS_H[[#This Row],[PLAYERID]],PLAYERIDMAP[],COLUMN(PLAYERIDMAP[LASTNAME]),FALSE)</f>
        <v>Mayberry</v>
      </c>
      <c r="C292" s="11" t="str">
        <f>VLOOKUP(MYRANKS_H[[#This Row],[PLAYERID]],PLAYERIDMAP[],COLUMN(PLAYERIDMAP[FIRSTNAME]),FALSE)</f>
        <v xml:space="preserve">John </v>
      </c>
      <c r="D292" s="11" t="str">
        <f>VLOOKUP(MYRANKS_H[[#This Row],[PLAYERID]],PLAYERIDMAP[],COLUMN(PLAYERIDMAP[TEAM]),FALSE)</f>
        <v>PHI</v>
      </c>
      <c r="E292" s="11" t="str">
        <f>VLOOKUP(MYRANKS_H[[#This Row],[PLAYERID]],PLAYERIDMAP[],COLUMN(PLAYERIDMAP[POS]),FALSE)</f>
        <v>OF</v>
      </c>
      <c r="F292" s="11">
        <f>VLOOKUP(MYRANKS_H[[#This Row],[PLAYERID]],PLAYERIDMAP[],COLUMN(PLAYERIDMAP[IDFANGRAPHS]),FALSE)</f>
        <v>3390</v>
      </c>
      <c r="G292" s="12">
        <f>IFERROR(VLOOKUP(MYRANKS_H[[#This Row],[IDFANGRAPHS]],STEAMER_H[],COLUMN(STEAMER_H[PA]),FALSE),0)</f>
        <v>223</v>
      </c>
      <c r="H292" s="12">
        <f>IFERROR(VLOOKUP(MYRANKS_H[[#This Row],[IDFANGRAPHS]],STEAMER_H[],COLUMN(STEAMER_H[AB]),FALSE),0)</f>
        <v>202</v>
      </c>
      <c r="I292" s="12">
        <f>IFERROR(VLOOKUP(MYRANKS_H[[#This Row],[IDFANGRAPHS]],STEAMER_H[],COLUMN(STEAMER_H[H]),FALSE),0)</f>
        <v>48</v>
      </c>
      <c r="J292" s="12">
        <f>IFERROR(VLOOKUP(MYRANKS_H[[#This Row],[IDFANGRAPHS]],STEAMER_H[],COLUMN(STEAMER_H[HR]),FALSE),0)</f>
        <v>7</v>
      </c>
      <c r="K292" s="12">
        <f>IFERROR(VLOOKUP(MYRANKS_H[[#This Row],[IDFANGRAPHS]],STEAMER_H[],COLUMN(STEAMER_H[R]),FALSE),0)</f>
        <v>21</v>
      </c>
      <c r="L292" s="12">
        <f>IFERROR(VLOOKUP(MYRANKS_H[[#This Row],[IDFANGRAPHS]],STEAMER_H[],COLUMN(STEAMER_H[RBI]),FALSE),0)</f>
        <v>24</v>
      </c>
      <c r="M292" s="12">
        <f>IFERROR(VLOOKUP(MYRANKS_H[[#This Row],[IDFANGRAPHS]],STEAMER_H[],COLUMN(STEAMER_H[BB]),FALSE),0)</f>
        <v>16</v>
      </c>
      <c r="N292" s="12">
        <f>IFERROR(VLOOKUP(MYRANKS_H[[#This Row],[IDFANGRAPHS]],STEAMER_H[],COLUMN(STEAMER_H[SO]),FALSE),0)</f>
        <v>51</v>
      </c>
      <c r="O292" s="12">
        <f>IFERROR(VLOOKUP(MYRANKS_H[[#This Row],[IDFANGRAPHS]],STEAMER_H[],COLUMN(STEAMER_H[SB]),FALSE),0)</f>
        <v>2</v>
      </c>
      <c r="P292" s="14">
        <f>IFERROR(MYRANKS_H[[#This Row],[H]]/MYRANKS_H[[#This Row],[AB]],0)</f>
        <v>0.23762376237623761</v>
      </c>
      <c r="Q292" s="26">
        <f>MYRANKS_H[[#This Row],[R]]/24.6-VLOOKUP(MYRANKS_H[[#This Row],[POS]],ReplacementLevel_H[],COLUMN(ReplacementLevel_H[R]),FALSE)</f>
        <v>-1.5163414634146344</v>
      </c>
      <c r="R292" s="26">
        <f>MYRANKS_H[[#This Row],[HR]]/10.4-VLOOKUP(MYRANKS_H[[#This Row],[POS]],ReplacementLevel_H[],COLUMN(ReplacementLevel_H[HR]),FALSE)</f>
        <v>-0.42692307692307707</v>
      </c>
      <c r="S292" s="26">
        <f>MYRANKS_H[[#This Row],[RBI]]/24.6-VLOOKUP(MYRANKS_H[[#This Row],[POS]],ReplacementLevel_H[],COLUMN(ReplacementLevel_H[RBI]),FALSE)</f>
        <v>-1.0643902439024391</v>
      </c>
      <c r="T292" s="26">
        <f>MYRANKS_H[[#This Row],[SB]]/9.4-VLOOKUP(MYRANKS_H[[#This Row],[POS]],ReplacementLevel_H[],COLUMN(ReplacementLevel_H[SB]),FALSE)</f>
        <v>-1.1272340425531915</v>
      </c>
      <c r="U292" s="26">
        <f>((MYRANKS_H[[#This Row],[H]]+1768)/(MYRANKS_H[[#This Row],[AB]]+6617)-0.267)/0.0024-VLOOKUP(MYRANKS_H[[#This Row],[POS]],ReplacementLevel_H[],COLUMN(ReplacementLevel_H[AVG]),FALSE)</f>
        <v>-0.20553795766730892</v>
      </c>
      <c r="V292" s="26">
        <f>MYRANKS_H[[#This Row],[RSGP]]+MYRANKS_H[[#This Row],[HRSGP]]+MYRANKS_H[[#This Row],[RBISGP]]+MYRANKS_H[[#This Row],[SBSGP]]+MYRANKS_H[[#This Row],[AVGSGP]]</f>
        <v>-4.340426784460651</v>
      </c>
    </row>
    <row r="293" spans="1:22" ht="15" customHeight="1" x14ac:dyDescent="0.25">
      <c r="A293" s="8" t="s">
        <v>4686</v>
      </c>
      <c r="B293" s="15" t="str">
        <f>VLOOKUP(MYRANKS_H[[#This Row],[PLAYERID]],PLAYERIDMAP[],COLUMN(PLAYERIDMAP[LASTNAME]),FALSE)</f>
        <v>Recker</v>
      </c>
      <c r="C293" s="12" t="str">
        <f>VLOOKUP(MYRANKS_H[[#This Row],[PLAYERID]],PLAYERIDMAP[],COLUMN(PLAYERIDMAP[FIRSTNAME]),FALSE)</f>
        <v xml:space="preserve">Anthony </v>
      </c>
      <c r="D293" s="12" t="str">
        <f>VLOOKUP(MYRANKS_H[[#This Row],[PLAYERID]],PLAYERIDMAP[],COLUMN(PLAYERIDMAP[TEAM]),FALSE)</f>
        <v>NYM</v>
      </c>
      <c r="E293" s="12" t="str">
        <f>VLOOKUP(MYRANKS_H[[#This Row],[PLAYERID]],PLAYERIDMAP[],COLUMN(PLAYERIDMAP[POS]),FALSE)</f>
        <v>C</v>
      </c>
      <c r="F293" s="12">
        <f>VLOOKUP(MYRANKS_H[[#This Row],[PLAYERID]],PLAYERIDMAP[],COLUMN(PLAYERIDMAP[IDFANGRAPHS]),FALSE)</f>
        <v>4063</v>
      </c>
      <c r="G293" s="12">
        <f>IFERROR(VLOOKUP(MYRANKS_H[[#This Row],[IDFANGRAPHS]],STEAMER_H[],COLUMN(STEAMER_H[PA]),FALSE),0)</f>
        <v>140</v>
      </c>
      <c r="H293" s="12">
        <f>IFERROR(VLOOKUP(MYRANKS_H[[#This Row],[IDFANGRAPHS]],STEAMER_H[],COLUMN(STEAMER_H[AB]),FALSE),0)</f>
        <v>124</v>
      </c>
      <c r="I293" s="12">
        <f>IFERROR(VLOOKUP(MYRANKS_H[[#This Row],[IDFANGRAPHS]],STEAMER_H[],COLUMN(STEAMER_H[H]),FALSE),0)</f>
        <v>28</v>
      </c>
      <c r="J293" s="12">
        <f>IFERROR(VLOOKUP(MYRANKS_H[[#This Row],[IDFANGRAPHS]],STEAMER_H[],COLUMN(STEAMER_H[HR]),FALSE),0)</f>
        <v>4</v>
      </c>
      <c r="K293" s="12">
        <f>IFERROR(VLOOKUP(MYRANKS_H[[#This Row],[IDFANGRAPHS]],STEAMER_H[],COLUMN(STEAMER_H[R]),FALSE),0)</f>
        <v>13</v>
      </c>
      <c r="L293" s="12">
        <f>IFERROR(VLOOKUP(MYRANKS_H[[#This Row],[IDFANGRAPHS]],STEAMER_H[],COLUMN(STEAMER_H[RBI]),FALSE),0)</f>
        <v>15</v>
      </c>
      <c r="M293" s="12">
        <f>IFERROR(VLOOKUP(MYRANKS_H[[#This Row],[IDFANGRAPHS]],STEAMER_H[],COLUMN(STEAMER_H[BB]),FALSE),0)</f>
        <v>13</v>
      </c>
      <c r="N293" s="12">
        <f>IFERROR(VLOOKUP(MYRANKS_H[[#This Row],[IDFANGRAPHS]],STEAMER_H[],COLUMN(STEAMER_H[SO]),FALSE),0)</f>
        <v>39</v>
      </c>
      <c r="O293" s="12">
        <f>IFERROR(VLOOKUP(MYRANKS_H[[#This Row],[IDFANGRAPHS]],STEAMER_H[],COLUMN(STEAMER_H[SB]),FALSE),0)</f>
        <v>2</v>
      </c>
      <c r="P293" s="14">
        <f>IFERROR(MYRANKS_H[[#This Row],[H]]/MYRANKS_H[[#This Row],[AB]],0)</f>
        <v>0.22580645161290322</v>
      </c>
      <c r="Q293" s="26">
        <f>MYRANKS_H[[#This Row],[R]]/24.6-VLOOKUP(MYRANKS_H[[#This Row],[POS]],ReplacementLevel_H[],COLUMN(ReplacementLevel_H[R]),FALSE)</f>
        <v>-0.86154471544715439</v>
      </c>
      <c r="R293" s="26">
        <f>MYRANKS_H[[#This Row],[HR]]/10.4-VLOOKUP(MYRANKS_H[[#This Row],[POS]],ReplacementLevel_H[],COLUMN(ReplacementLevel_H[HR]),FALSE)</f>
        <v>-0.48538461538461541</v>
      </c>
      <c r="S293" s="26">
        <f>MYRANKS_H[[#This Row],[RBI]]/24.6-VLOOKUP(MYRANKS_H[[#This Row],[POS]],ReplacementLevel_H[],COLUMN(ReplacementLevel_H[RBI]),FALSE)</f>
        <v>-0.80024390243902432</v>
      </c>
      <c r="T293" s="26">
        <f>MYRANKS_H[[#This Row],[SB]]/9.4-VLOOKUP(MYRANKS_H[[#This Row],[POS]],ReplacementLevel_H[],COLUMN(ReplacementLevel_H[SB]),FALSE)</f>
        <v>8.2765957446808508E-2</v>
      </c>
      <c r="U293" s="26">
        <f>((MYRANKS_H[[#This Row],[H]]+1768)/(MYRANKS_H[[#This Row],[AB]]+6617)-0.267)/0.0024-VLOOKUP(MYRANKS_H[[#This Row],[POS]],ReplacementLevel_H[],COLUMN(ReplacementLevel_H[AVG]),FALSE)</f>
        <v>0.11221381595212207</v>
      </c>
      <c r="V293" s="26">
        <f>MYRANKS_H[[#This Row],[RSGP]]+MYRANKS_H[[#This Row],[HRSGP]]+MYRANKS_H[[#This Row],[RBISGP]]+MYRANKS_H[[#This Row],[SBSGP]]+MYRANKS_H[[#This Row],[AVGSGP]]</f>
        <v>-1.9521934598718635</v>
      </c>
    </row>
    <row r="294" spans="1:22" ht="15" customHeight="1" x14ac:dyDescent="0.25">
      <c r="A294" s="7" t="s">
        <v>1969</v>
      </c>
      <c r="B294" s="8" t="str">
        <f>VLOOKUP(MYRANKS_H[[#This Row],[PLAYERID]],PLAYERIDMAP[],COLUMN(PLAYERIDMAP[LASTNAME]),FALSE)</f>
        <v>Betemit</v>
      </c>
      <c r="C294" s="11" t="str">
        <f>VLOOKUP(MYRANKS_H[[#This Row],[PLAYERID]],PLAYERIDMAP[],COLUMN(PLAYERIDMAP[FIRSTNAME]),FALSE)</f>
        <v xml:space="preserve">Wilson </v>
      </c>
      <c r="D294" s="11" t="str">
        <f>VLOOKUP(MYRANKS_H[[#This Row],[PLAYERID]],PLAYERIDMAP[],COLUMN(PLAYERIDMAP[TEAM]),FALSE)</f>
        <v>BAL</v>
      </c>
      <c r="E294" s="11" t="str">
        <f>VLOOKUP(MYRANKS_H[[#This Row],[PLAYERID]],PLAYERIDMAP[],COLUMN(PLAYERIDMAP[POS]),FALSE)</f>
        <v>3B</v>
      </c>
      <c r="F294" s="11">
        <f>VLOOKUP(MYRANKS_H[[#This Row],[PLAYERID]],PLAYERIDMAP[],COLUMN(PLAYERIDMAP[IDFANGRAPHS]),FALSE)</f>
        <v>1861</v>
      </c>
      <c r="G294" s="12">
        <f>IFERROR(VLOOKUP(MYRANKS_H[[#This Row],[IDFANGRAPHS]],STEAMER_H[],COLUMN(STEAMER_H[PA]),FALSE),0)</f>
        <v>0</v>
      </c>
      <c r="H294" s="12">
        <f>IFERROR(VLOOKUP(MYRANKS_H[[#This Row],[IDFANGRAPHS]],STEAMER_H[],COLUMN(STEAMER_H[AB]),FALSE),0)</f>
        <v>0</v>
      </c>
      <c r="I294" s="12">
        <f>IFERROR(VLOOKUP(MYRANKS_H[[#This Row],[IDFANGRAPHS]],STEAMER_H[],COLUMN(STEAMER_H[H]),FALSE),0)</f>
        <v>0</v>
      </c>
      <c r="J294" s="12">
        <f>IFERROR(VLOOKUP(MYRANKS_H[[#This Row],[IDFANGRAPHS]],STEAMER_H[],COLUMN(STEAMER_H[HR]),FALSE),0)</f>
        <v>0</v>
      </c>
      <c r="K294" s="12">
        <f>IFERROR(VLOOKUP(MYRANKS_H[[#This Row],[IDFANGRAPHS]],STEAMER_H[],COLUMN(STEAMER_H[R]),FALSE),0)</f>
        <v>0</v>
      </c>
      <c r="L294" s="12">
        <f>IFERROR(VLOOKUP(MYRANKS_H[[#This Row],[IDFANGRAPHS]],STEAMER_H[],COLUMN(STEAMER_H[RBI]),FALSE),0)</f>
        <v>0</v>
      </c>
      <c r="M294" s="12">
        <f>IFERROR(VLOOKUP(MYRANKS_H[[#This Row],[IDFANGRAPHS]],STEAMER_H[],COLUMN(STEAMER_H[BB]),FALSE),0)</f>
        <v>0</v>
      </c>
      <c r="N294" s="12">
        <f>IFERROR(VLOOKUP(MYRANKS_H[[#This Row],[IDFANGRAPHS]],STEAMER_H[],COLUMN(STEAMER_H[SO]),FALSE),0)</f>
        <v>0</v>
      </c>
      <c r="O294" s="12">
        <f>IFERROR(VLOOKUP(MYRANKS_H[[#This Row],[IDFANGRAPHS]],STEAMER_H[],COLUMN(STEAMER_H[SB]),FALSE),0)</f>
        <v>0</v>
      </c>
      <c r="P294" s="14">
        <f>IFERROR(MYRANKS_H[[#This Row],[H]]/MYRANKS_H[[#This Row],[AB]],0)</f>
        <v>0</v>
      </c>
      <c r="Q294" s="26">
        <f>MYRANKS_H[[#This Row],[R]]/24.6-VLOOKUP(MYRANKS_H[[#This Row],[POS]],ReplacementLevel_H[],COLUMN(ReplacementLevel_H[R]),FALSE)</f>
        <v>-2.19</v>
      </c>
      <c r="R294" s="26">
        <f>MYRANKS_H[[#This Row],[HR]]/10.4-VLOOKUP(MYRANKS_H[[#This Row],[POS]],ReplacementLevel_H[],COLUMN(ReplacementLevel_H[HR]),FALSE)</f>
        <v>-1.56</v>
      </c>
      <c r="S294" s="26">
        <f>MYRANKS_H[[#This Row],[RBI]]/24.6-VLOOKUP(MYRANKS_H[[#This Row],[POS]],ReplacementLevel_H[],COLUMN(ReplacementLevel_H[RBI]),FALSE)</f>
        <v>-2.35</v>
      </c>
      <c r="T294" s="26">
        <f>MYRANKS_H[[#This Row],[SB]]/9.4-VLOOKUP(MYRANKS_H[[#This Row],[POS]],ReplacementLevel_H[],COLUMN(ReplacementLevel_H[SB]),FALSE)</f>
        <v>-0.45</v>
      </c>
      <c r="U294" s="26">
        <f>((MYRANKS_H[[#This Row],[H]]+1768)/(MYRANKS_H[[#This Row],[AB]]+6617)-0.267)/0.0024-VLOOKUP(MYRANKS_H[[#This Row],[POS]],ReplacementLevel_H[],COLUMN(ReplacementLevel_H[AVG]),FALSE)</f>
        <v>0.26940406024885272</v>
      </c>
      <c r="V294" s="26">
        <f>MYRANKS_H[[#This Row],[RSGP]]+MYRANKS_H[[#This Row],[HRSGP]]+MYRANKS_H[[#This Row],[RBISGP]]+MYRANKS_H[[#This Row],[SBSGP]]+MYRANKS_H[[#This Row],[AVGSGP]]</f>
        <v>-6.280595939751147</v>
      </c>
    </row>
    <row r="295" spans="1:22" ht="15" customHeight="1" x14ac:dyDescent="0.25">
      <c r="A295" s="7" t="s">
        <v>4142</v>
      </c>
      <c r="B295" s="8" t="str">
        <f>VLOOKUP(MYRANKS_H[[#This Row],[PLAYERID]],PLAYERIDMAP[],COLUMN(PLAYERIDMAP[LASTNAME]),FALSE)</f>
        <v>Moore</v>
      </c>
      <c r="C295" s="11" t="str">
        <f>VLOOKUP(MYRANKS_H[[#This Row],[PLAYERID]],PLAYERIDMAP[],COLUMN(PLAYERIDMAP[FIRSTNAME]),FALSE)</f>
        <v xml:space="preserve">Adam </v>
      </c>
      <c r="D295" s="11" t="str">
        <f>VLOOKUP(MYRANKS_H[[#This Row],[PLAYERID]],PLAYERIDMAP[],COLUMN(PLAYERIDMAP[TEAM]),FALSE)</f>
        <v>KC</v>
      </c>
      <c r="E295" s="11" t="str">
        <f>VLOOKUP(MYRANKS_H[[#This Row],[PLAYERID]],PLAYERIDMAP[],COLUMN(PLAYERIDMAP[POS]),FALSE)</f>
        <v>C</v>
      </c>
      <c r="F295" s="11">
        <f>VLOOKUP(MYRANKS_H[[#This Row],[PLAYERID]],PLAYERIDMAP[],COLUMN(PLAYERIDMAP[IDFANGRAPHS]),FALSE)</f>
        <v>9362</v>
      </c>
      <c r="G295" s="12">
        <f>IFERROR(VLOOKUP(MYRANKS_H[[#This Row],[IDFANGRAPHS]],STEAMER_H[],COLUMN(STEAMER_H[PA]),FALSE),0)</f>
        <v>0</v>
      </c>
      <c r="H295" s="12">
        <f>IFERROR(VLOOKUP(MYRANKS_H[[#This Row],[IDFANGRAPHS]],STEAMER_H[],COLUMN(STEAMER_H[AB]),FALSE),0)</f>
        <v>0</v>
      </c>
      <c r="I295" s="12">
        <f>IFERROR(VLOOKUP(MYRANKS_H[[#This Row],[IDFANGRAPHS]],STEAMER_H[],COLUMN(STEAMER_H[H]),FALSE),0)</f>
        <v>0</v>
      </c>
      <c r="J295" s="12">
        <f>IFERROR(VLOOKUP(MYRANKS_H[[#This Row],[IDFANGRAPHS]],STEAMER_H[],COLUMN(STEAMER_H[HR]),FALSE),0)</f>
        <v>0</v>
      </c>
      <c r="K295" s="12">
        <f>IFERROR(VLOOKUP(MYRANKS_H[[#This Row],[IDFANGRAPHS]],STEAMER_H[],COLUMN(STEAMER_H[R]),FALSE),0)</f>
        <v>0</v>
      </c>
      <c r="L295" s="12">
        <f>IFERROR(VLOOKUP(MYRANKS_H[[#This Row],[IDFANGRAPHS]],STEAMER_H[],COLUMN(STEAMER_H[RBI]),FALSE),0)</f>
        <v>0</v>
      </c>
      <c r="M295" s="12">
        <f>IFERROR(VLOOKUP(MYRANKS_H[[#This Row],[IDFANGRAPHS]],STEAMER_H[],COLUMN(STEAMER_H[BB]),FALSE),0)</f>
        <v>0</v>
      </c>
      <c r="N295" s="12">
        <f>IFERROR(VLOOKUP(MYRANKS_H[[#This Row],[IDFANGRAPHS]],STEAMER_H[],COLUMN(STEAMER_H[SO]),FALSE),0)</f>
        <v>0</v>
      </c>
      <c r="O295" s="12">
        <f>IFERROR(VLOOKUP(MYRANKS_H[[#This Row],[IDFANGRAPHS]],STEAMER_H[],COLUMN(STEAMER_H[SB]),FALSE),0)</f>
        <v>0</v>
      </c>
      <c r="P295" s="14">
        <f>IFERROR(MYRANKS_H[[#This Row],[H]]/MYRANKS_H[[#This Row],[AB]],0)</f>
        <v>0</v>
      </c>
      <c r="Q295" s="26">
        <f>MYRANKS_H[[#This Row],[R]]/24.6-VLOOKUP(MYRANKS_H[[#This Row],[POS]],ReplacementLevel_H[],COLUMN(ReplacementLevel_H[R]),FALSE)</f>
        <v>-1.39</v>
      </c>
      <c r="R295" s="26">
        <f>MYRANKS_H[[#This Row],[HR]]/10.4-VLOOKUP(MYRANKS_H[[#This Row],[POS]],ReplacementLevel_H[],COLUMN(ReplacementLevel_H[HR]),FALSE)</f>
        <v>-0.87</v>
      </c>
      <c r="S295" s="26">
        <f>MYRANKS_H[[#This Row],[RBI]]/24.6-VLOOKUP(MYRANKS_H[[#This Row],[POS]],ReplacementLevel_H[],COLUMN(ReplacementLevel_H[RBI]),FALSE)</f>
        <v>-1.41</v>
      </c>
      <c r="T295" s="26">
        <f>MYRANKS_H[[#This Row],[SB]]/9.4-VLOOKUP(MYRANKS_H[[#This Row],[POS]],ReplacementLevel_H[],COLUMN(ReplacementLevel_H[SB]),FALSE)</f>
        <v>-0.13</v>
      </c>
      <c r="U295" s="26">
        <f>((MYRANKS_H[[#This Row],[H]]+1768)/(MYRANKS_H[[#This Row],[AB]]+6617)-0.267)/0.0024-VLOOKUP(MYRANKS_H[[#This Row],[POS]],ReplacementLevel_H[],COLUMN(ReplacementLevel_H[AVG]),FALSE)</f>
        <v>0.42940406024885269</v>
      </c>
      <c r="V295" s="26">
        <f>MYRANKS_H[[#This Row],[RSGP]]+MYRANKS_H[[#This Row],[HRSGP]]+MYRANKS_H[[#This Row],[RBISGP]]+MYRANKS_H[[#This Row],[SBSGP]]+MYRANKS_H[[#This Row],[AVGSGP]]</f>
        <v>-3.3705959397511469</v>
      </c>
    </row>
    <row r="296" spans="1:22" ht="15" customHeight="1" x14ac:dyDescent="0.25">
      <c r="A296" s="7" t="s">
        <v>3913</v>
      </c>
      <c r="B296" s="8" t="str">
        <f>VLOOKUP(MYRANKS_H[[#This Row],[PLAYERID]],PLAYERIDMAP[],COLUMN(PLAYERIDMAP[LASTNAME]),FALSE)</f>
        <v>Marson</v>
      </c>
      <c r="C296" s="11" t="str">
        <f>VLOOKUP(MYRANKS_H[[#This Row],[PLAYERID]],PLAYERIDMAP[],COLUMN(PLAYERIDMAP[FIRSTNAME]),FALSE)</f>
        <v xml:space="preserve">Lou </v>
      </c>
      <c r="D296" s="11" t="str">
        <f>VLOOKUP(MYRANKS_H[[#This Row],[PLAYERID]],PLAYERIDMAP[],COLUMN(PLAYERIDMAP[TEAM]),FALSE)</f>
        <v>CLE</v>
      </c>
      <c r="E296" s="11" t="str">
        <f>VLOOKUP(MYRANKS_H[[#This Row],[PLAYERID]],PLAYERIDMAP[],COLUMN(PLAYERIDMAP[POS]),FALSE)</f>
        <v>C</v>
      </c>
      <c r="F296" s="11">
        <f>VLOOKUP(MYRANKS_H[[#This Row],[PLAYERID]],PLAYERIDMAP[],COLUMN(PLAYERIDMAP[IDFANGRAPHS]),FALSE)</f>
        <v>7610</v>
      </c>
      <c r="G296" s="12">
        <f>IFERROR(VLOOKUP(MYRANKS_H[[#This Row],[IDFANGRAPHS]],STEAMER_H[],COLUMN(STEAMER_H[PA]),FALSE),0)</f>
        <v>0</v>
      </c>
      <c r="H296" s="12">
        <f>IFERROR(VLOOKUP(MYRANKS_H[[#This Row],[IDFANGRAPHS]],STEAMER_H[],COLUMN(STEAMER_H[AB]),FALSE),0)</f>
        <v>0</v>
      </c>
      <c r="I296" s="12">
        <f>IFERROR(VLOOKUP(MYRANKS_H[[#This Row],[IDFANGRAPHS]],STEAMER_H[],COLUMN(STEAMER_H[H]),FALSE),0)</f>
        <v>0</v>
      </c>
      <c r="J296" s="12">
        <f>IFERROR(VLOOKUP(MYRANKS_H[[#This Row],[IDFANGRAPHS]],STEAMER_H[],COLUMN(STEAMER_H[HR]),FALSE),0)</f>
        <v>0</v>
      </c>
      <c r="K296" s="12">
        <f>IFERROR(VLOOKUP(MYRANKS_H[[#This Row],[IDFANGRAPHS]],STEAMER_H[],COLUMN(STEAMER_H[R]),FALSE),0)</f>
        <v>0</v>
      </c>
      <c r="L296" s="12">
        <f>IFERROR(VLOOKUP(MYRANKS_H[[#This Row],[IDFANGRAPHS]],STEAMER_H[],COLUMN(STEAMER_H[RBI]),FALSE),0)</f>
        <v>0</v>
      </c>
      <c r="M296" s="12">
        <f>IFERROR(VLOOKUP(MYRANKS_H[[#This Row],[IDFANGRAPHS]],STEAMER_H[],COLUMN(STEAMER_H[BB]),FALSE),0)</f>
        <v>0</v>
      </c>
      <c r="N296" s="12">
        <f>IFERROR(VLOOKUP(MYRANKS_H[[#This Row],[IDFANGRAPHS]],STEAMER_H[],COLUMN(STEAMER_H[SO]),FALSE),0)</f>
        <v>0</v>
      </c>
      <c r="O296" s="12">
        <f>IFERROR(VLOOKUP(MYRANKS_H[[#This Row],[IDFANGRAPHS]],STEAMER_H[],COLUMN(STEAMER_H[SB]),FALSE),0)</f>
        <v>0</v>
      </c>
      <c r="P296" s="14">
        <f>IFERROR(MYRANKS_H[[#This Row],[H]]/MYRANKS_H[[#This Row],[AB]],0)</f>
        <v>0</v>
      </c>
      <c r="Q296" s="26">
        <f>MYRANKS_H[[#This Row],[R]]/24.6-VLOOKUP(MYRANKS_H[[#This Row],[POS]],ReplacementLevel_H[],COLUMN(ReplacementLevel_H[R]),FALSE)</f>
        <v>-1.39</v>
      </c>
      <c r="R296" s="26">
        <f>MYRANKS_H[[#This Row],[HR]]/10.4-VLOOKUP(MYRANKS_H[[#This Row],[POS]],ReplacementLevel_H[],COLUMN(ReplacementLevel_H[HR]),FALSE)</f>
        <v>-0.87</v>
      </c>
      <c r="S296" s="26">
        <f>MYRANKS_H[[#This Row],[RBI]]/24.6-VLOOKUP(MYRANKS_H[[#This Row],[POS]],ReplacementLevel_H[],COLUMN(ReplacementLevel_H[RBI]),FALSE)</f>
        <v>-1.41</v>
      </c>
      <c r="T296" s="26">
        <f>MYRANKS_H[[#This Row],[SB]]/9.4-VLOOKUP(MYRANKS_H[[#This Row],[POS]],ReplacementLevel_H[],COLUMN(ReplacementLevel_H[SB]),FALSE)</f>
        <v>-0.13</v>
      </c>
      <c r="U296" s="26">
        <f>((MYRANKS_H[[#This Row],[H]]+1768)/(MYRANKS_H[[#This Row],[AB]]+6617)-0.267)/0.0024-VLOOKUP(MYRANKS_H[[#This Row],[POS]],ReplacementLevel_H[],COLUMN(ReplacementLevel_H[AVG]),FALSE)</f>
        <v>0.42940406024885269</v>
      </c>
      <c r="V296" s="26">
        <f>MYRANKS_H[[#This Row],[RSGP]]+MYRANKS_H[[#This Row],[HRSGP]]+MYRANKS_H[[#This Row],[RBISGP]]+MYRANKS_H[[#This Row],[SBSGP]]+MYRANKS_H[[#This Row],[AVGSGP]]</f>
        <v>-3.3705959397511469</v>
      </c>
    </row>
    <row r="297" spans="1:22" x14ac:dyDescent="0.25">
      <c r="A297" s="8" t="s">
        <v>4461</v>
      </c>
      <c r="B297" s="15" t="str">
        <f>VLOOKUP(MYRANKS_H[[#This Row],[PLAYERID]],PLAYERIDMAP[],COLUMN(PLAYERIDMAP[LASTNAME]),FALSE)</f>
        <v>Pena</v>
      </c>
      <c r="C297" s="12" t="str">
        <f>VLOOKUP(MYRANKS_H[[#This Row],[PLAYERID]],PLAYERIDMAP[],COLUMN(PLAYERIDMAP[FIRSTNAME]),FALSE)</f>
        <v xml:space="preserve">Brayan </v>
      </c>
      <c r="D297" s="12" t="str">
        <f>VLOOKUP(MYRANKS_H[[#This Row],[PLAYERID]],PLAYERIDMAP[],COLUMN(PLAYERIDMAP[TEAM]),FALSE)</f>
        <v>DET</v>
      </c>
      <c r="E297" s="12" t="str">
        <f>VLOOKUP(MYRANKS_H[[#This Row],[PLAYERID]],PLAYERIDMAP[],COLUMN(PLAYERIDMAP[POS]),FALSE)</f>
        <v>C</v>
      </c>
      <c r="F297" s="12">
        <f>VLOOKUP(MYRANKS_H[[#This Row],[PLAYERID]],PLAYERIDMAP[],COLUMN(PLAYERIDMAP[IDFANGRAPHS]),FALSE)</f>
        <v>3231</v>
      </c>
      <c r="G297" s="12">
        <f>IFERROR(VLOOKUP(MYRANKS_H[[#This Row],[IDFANGRAPHS]],STEAMER_H[],COLUMN(STEAMER_H[PA]),FALSE),0)</f>
        <v>163</v>
      </c>
      <c r="H297" s="12">
        <f>IFERROR(VLOOKUP(MYRANKS_H[[#This Row],[IDFANGRAPHS]],STEAMER_H[],COLUMN(STEAMER_H[AB]),FALSE),0)</f>
        <v>151</v>
      </c>
      <c r="I297" s="12">
        <f>IFERROR(VLOOKUP(MYRANKS_H[[#This Row],[IDFANGRAPHS]],STEAMER_H[],COLUMN(STEAMER_H[H]),FALSE),0)</f>
        <v>38</v>
      </c>
      <c r="J297" s="12">
        <f>IFERROR(VLOOKUP(MYRANKS_H[[#This Row],[IDFANGRAPHS]],STEAMER_H[],COLUMN(STEAMER_H[HR]),FALSE),0)</f>
        <v>3</v>
      </c>
      <c r="K297" s="12">
        <f>IFERROR(VLOOKUP(MYRANKS_H[[#This Row],[IDFANGRAPHS]],STEAMER_H[],COLUMN(STEAMER_H[R]),FALSE),0)</f>
        <v>14</v>
      </c>
      <c r="L297" s="12">
        <f>IFERROR(VLOOKUP(MYRANKS_H[[#This Row],[IDFANGRAPHS]],STEAMER_H[],COLUMN(STEAMER_H[RBI]),FALSE),0)</f>
        <v>16</v>
      </c>
      <c r="M297" s="12">
        <f>IFERROR(VLOOKUP(MYRANKS_H[[#This Row],[IDFANGRAPHS]],STEAMER_H[],COLUMN(STEAMER_H[BB]),FALSE),0)</f>
        <v>8</v>
      </c>
      <c r="N297" s="12">
        <f>IFERROR(VLOOKUP(MYRANKS_H[[#This Row],[IDFANGRAPHS]],STEAMER_H[],COLUMN(STEAMER_H[SO]),FALSE),0)</f>
        <v>22</v>
      </c>
      <c r="O297" s="12">
        <f>IFERROR(VLOOKUP(MYRANKS_H[[#This Row],[IDFANGRAPHS]],STEAMER_H[],COLUMN(STEAMER_H[SB]),FALSE),0)</f>
        <v>2</v>
      </c>
      <c r="P297" s="14">
        <f>IFERROR(MYRANKS_H[[#This Row],[H]]/MYRANKS_H[[#This Row],[AB]],0)</f>
        <v>0.25165562913907286</v>
      </c>
      <c r="Q297" s="26">
        <f>MYRANKS_H[[#This Row],[R]]/24.6-VLOOKUP(MYRANKS_H[[#This Row],[POS]],ReplacementLevel_H[],COLUMN(ReplacementLevel_H[R]),FALSE)</f>
        <v>-0.82089430894308935</v>
      </c>
      <c r="R297" s="26">
        <f>MYRANKS_H[[#This Row],[HR]]/10.4-VLOOKUP(MYRANKS_H[[#This Row],[POS]],ReplacementLevel_H[],COLUMN(ReplacementLevel_H[HR]),FALSE)</f>
        <v>-0.58153846153846156</v>
      </c>
      <c r="S297" s="26">
        <f>MYRANKS_H[[#This Row],[RBI]]/24.6-VLOOKUP(MYRANKS_H[[#This Row],[POS]],ReplacementLevel_H[],COLUMN(ReplacementLevel_H[RBI]),FALSE)</f>
        <v>-0.75959349593495928</v>
      </c>
      <c r="T297" s="26">
        <f>MYRANKS_H[[#This Row],[SB]]/9.4-VLOOKUP(MYRANKS_H[[#This Row],[POS]],ReplacementLevel_H[],COLUMN(ReplacementLevel_H[SB]),FALSE)</f>
        <v>8.2765957446808508E-2</v>
      </c>
      <c r="U297" s="26">
        <f>((MYRANKS_H[[#This Row],[H]]+1768)/(MYRANKS_H[[#This Row],[AB]]+6617)-0.267)/0.0024-VLOOKUP(MYRANKS_H[[#This Row],[POS]],ReplacementLevel_H[],COLUMN(ReplacementLevel_H[AVG]),FALSE)</f>
        <v>0.28498817966901718</v>
      </c>
      <c r="V297" s="26">
        <f>MYRANKS_H[[#This Row],[RSGP]]+MYRANKS_H[[#This Row],[HRSGP]]+MYRANKS_H[[#This Row],[RBISGP]]+MYRANKS_H[[#This Row],[SBSGP]]+MYRANKS_H[[#This Row],[AVGSGP]]</f>
        <v>-1.7942721293006842</v>
      </c>
    </row>
    <row r="298" spans="1:22" x14ac:dyDescent="0.25">
      <c r="A298" s="8" t="s">
        <v>5048</v>
      </c>
      <c r="B298" s="15" t="str">
        <f>VLOOKUP(MYRANKS_H[[#This Row],[PLAYERID]],PLAYERIDMAP[],COLUMN(PLAYERIDMAP[LASTNAME]),FALSE)</f>
        <v>Smoak</v>
      </c>
      <c r="C298" s="12" t="str">
        <f>VLOOKUP(MYRANKS_H[[#This Row],[PLAYERID]],PLAYERIDMAP[],COLUMN(PLAYERIDMAP[FIRSTNAME]),FALSE)</f>
        <v xml:space="preserve">Justin </v>
      </c>
      <c r="D298" s="12" t="str">
        <f>VLOOKUP(MYRANKS_H[[#This Row],[PLAYERID]],PLAYERIDMAP[],COLUMN(PLAYERIDMAP[TEAM]),FALSE)</f>
        <v>SEA</v>
      </c>
      <c r="E298" s="12" t="str">
        <f>VLOOKUP(MYRANKS_H[[#This Row],[PLAYERID]],PLAYERIDMAP[],COLUMN(PLAYERIDMAP[POS]),FALSE)</f>
        <v>1B</v>
      </c>
      <c r="F298" s="12">
        <f>VLOOKUP(MYRANKS_H[[#This Row],[PLAYERID]],PLAYERIDMAP[],COLUMN(PLAYERIDMAP[IDFANGRAPHS]),FALSE)</f>
        <v>9054</v>
      </c>
      <c r="G298" s="12">
        <f>IFERROR(VLOOKUP(MYRANKS_H[[#This Row],[IDFANGRAPHS]],STEAMER_H[],COLUMN(STEAMER_H[PA]),FALSE),0)</f>
        <v>477</v>
      </c>
      <c r="H298" s="12">
        <f>IFERROR(VLOOKUP(MYRANKS_H[[#This Row],[IDFANGRAPHS]],STEAMER_H[],COLUMN(STEAMER_H[AB]),FALSE),0)</f>
        <v>415</v>
      </c>
      <c r="I298" s="12">
        <f>IFERROR(VLOOKUP(MYRANKS_H[[#This Row],[IDFANGRAPHS]],STEAMER_H[],COLUMN(STEAMER_H[H]),FALSE),0)</f>
        <v>98</v>
      </c>
      <c r="J298" s="12">
        <f>IFERROR(VLOOKUP(MYRANKS_H[[#This Row],[IDFANGRAPHS]],STEAMER_H[],COLUMN(STEAMER_H[HR]),FALSE),0)</f>
        <v>17</v>
      </c>
      <c r="K298" s="12">
        <f>IFERROR(VLOOKUP(MYRANKS_H[[#This Row],[IDFANGRAPHS]],STEAMER_H[],COLUMN(STEAMER_H[R]),FALSE),0)</f>
        <v>54</v>
      </c>
      <c r="L298" s="12">
        <f>IFERROR(VLOOKUP(MYRANKS_H[[#This Row],[IDFANGRAPHS]],STEAMER_H[],COLUMN(STEAMER_H[RBI]),FALSE),0)</f>
        <v>56</v>
      </c>
      <c r="M298" s="12">
        <f>IFERROR(VLOOKUP(MYRANKS_H[[#This Row],[IDFANGRAPHS]],STEAMER_H[],COLUMN(STEAMER_H[BB]),FALSE),0)</f>
        <v>54</v>
      </c>
      <c r="N298" s="12">
        <f>IFERROR(VLOOKUP(MYRANKS_H[[#This Row],[IDFANGRAPHS]],STEAMER_H[],COLUMN(STEAMER_H[SO]),FALSE),0)</f>
        <v>104</v>
      </c>
      <c r="O298" s="12">
        <f>IFERROR(VLOOKUP(MYRANKS_H[[#This Row],[IDFANGRAPHS]],STEAMER_H[],COLUMN(STEAMER_H[SB]),FALSE),0)</f>
        <v>2</v>
      </c>
      <c r="P298" s="14">
        <f>IFERROR(MYRANKS_H[[#This Row],[H]]/MYRANKS_H[[#This Row],[AB]],0)</f>
        <v>0.236144578313253</v>
      </c>
      <c r="Q298" s="26">
        <f>MYRANKS_H[[#This Row],[R]]/24.6-VLOOKUP(MYRANKS_H[[#This Row],[POS]],ReplacementLevel_H[],COLUMN(ReplacementLevel_H[R]),FALSE)</f>
        <v>-0.17487804878048818</v>
      </c>
      <c r="R298" s="26">
        <f>MYRANKS_H[[#This Row],[HR]]/10.4-VLOOKUP(MYRANKS_H[[#This Row],[POS]],ReplacementLevel_H[],COLUMN(ReplacementLevel_H[HR]),FALSE)</f>
        <v>9.4615384615384546E-2</v>
      </c>
      <c r="S298" s="26">
        <f>MYRANKS_H[[#This Row],[RBI]]/24.6-VLOOKUP(MYRANKS_H[[#This Row],[POS]],ReplacementLevel_H[],COLUMN(ReplacementLevel_H[RBI]),FALSE)</f>
        <v>-0.18357723577235774</v>
      </c>
      <c r="T298" s="26">
        <f>MYRANKS_H[[#This Row],[SB]]/9.4-VLOOKUP(MYRANKS_H[[#This Row],[POS]],ReplacementLevel_H[],COLUMN(ReplacementLevel_H[SB]),FALSE)</f>
        <v>-4.7234042553191496E-2</v>
      </c>
      <c r="U298" s="26">
        <f>((MYRANKS_H[[#This Row],[H]]+1768)/(MYRANKS_H[[#This Row],[AB]]+6617)-0.267)/0.0024-VLOOKUP(MYRANKS_H[[#This Row],[POS]],ReplacementLevel_H[],COLUMN(ReplacementLevel_H[AVG]),FALSE)</f>
        <v>-0.44401592718999228</v>
      </c>
      <c r="V298" s="26">
        <f>MYRANKS_H[[#This Row],[RSGP]]+MYRANKS_H[[#This Row],[HRSGP]]+MYRANKS_H[[#This Row],[RBISGP]]+MYRANKS_H[[#This Row],[SBSGP]]+MYRANKS_H[[#This Row],[AVGSGP]]</f>
        <v>-0.75508986968064518</v>
      </c>
    </row>
    <row r="299" spans="1:22" ht="15" customHeight="1" x14ac:dyDescent="0.25">
      <c r="A299" s="7" t="s">
        <v>2482</v>
      </c>
      <c r="B299" s="8" t="str">
        <f>VLOOKUP(MYRANKS_H[[#This Row],[PLAYERID]],PLAYERIDMAP[],COLUMN(PLAYERIDMAP[LASTNAME]),FALSE)</f>
        <v>Cruz</v>
      </c>
      <c r="C299" s="11" t="str">
        <f>VLOOKUP(MYRANKS_H[[#This Row],[PLAYERID]],PLAYERIDMAP[],COLUMN(PLAYERIDMAP[FIRSTNAME]),FALSE)</f>
        <v xml:space="preserve">Luis </v>
      </c>
      <c r="D299" s="11" t="str">
        <f>VLOOKUP(MYRANKS_H[[#This Row],[PLAYERID]],PLAYERIDMAP[],COLUMN(PLAYERIDMAP[TEAM]),FALSE)</f>
        <v>LAD</v>
      </c>
      <c r="E299" s="11" t="str">
        <f>VLOOKUP(MYRANKS_H[[#This Row],[PLAYERID]],PLAYERIDMAP[],COLUMN(PLAYERIDMAP[POS]),FALSE)</f>
        <v>SS</v>
      </c>
      <c r="F299" s="11">
        <f>VLOOKUP(MYRANKS_H[[#This Row],[PLAYERID]],PLAYERIDMAP[],COLUMN(PLAYERIDMAP[IDFANGRAPHS]),FALSE)</f>
        <v>3188</v>
      </c>
      <c r="G299" s="12">
        <f>IFERROR(VLOOKUP(MYRANKS_H[[#This Row],[IDFANGRAPHS]],STEAMER_H[],COLUMN(STEAMER_H[PA]),FALSE),0)</f>
        <v>0</v>
      </c>
      <c r="H299" s="12">
        <f>IFERROR(VLOOKUP(MYRANKS_H[[#This Row],[IDFANGRAPHS]],STEAMER_H[],COLUMN(STEAMER_H[AB]),FALSE),0)</f>
        <v>0</v>
      </c>
      <c r="I299" s="12">
        <f>IFERROR(VLOOKUP(MYRANKS_H[[#This Row],[IDFANGRAPHS]],STEAMER_H[],COLUMN(STEAMER_H[H]),FALSE),0)</f>
        <v>0</v>
      </c>
      <c r="J299" s="12">
        <f>IFERROR(VLOOKUP(MYRANKS_H[[#This Row],[IDFANGRAPHS]],STEAMER_H[],COLUMN(STEAMER_H[HR]),FALSE),0)</f>
        <v>0</v>
      </c>
      <c r="K299" s="12">
        <f>IFERROR(VLOOKUP(MYRANKS_H[[#This Row],[IDFANGRAPHS]],STEAMER_H[],COLUMN(STEAMER_H[R]),FALSE),0)</f>
        <v>0</v>
      </c>
      <c r="L299" s="12">
        <f>IFERROR(VLOOKUP(MYRANKS_H[[#This Row],[IDFANGRAPHS]],STEAMER_H[],COLUMN(STEAMER_H[RBI]),FALSE),0)</f>
        <v>0</v>
      </c>
      <c r="M299" s="12">
        <f>IFERROR(VLOOKUP(MYRANKS_H[[#This Row],[IDFANGRAPHS]],STEAMER_H[],COLUMN(STEAMER_H[BB]),FALSE),0)</f>
        <v>0</v>
      </c>
      <c r="N299" s="12">
        <f>IFERROR(VLOOKUP(MYRANKS_H[[#This Row],[IDFANGRAPHS]],STEAMER_H[],COLUMN(STEAMER_H[SO]),FALSE),0)</f>
        <v>0</v>
      </c>
      <c r="O299" s="12">
        <f>IFERROR(VLOOKUP(MYRANKS_H[[#This Row],[IDFANGRAPHS]],STEAMER_H[],COLUMN(STEAMER_H[SB]),FALSE),0)</f>
        <v>0</v>
      </c>
      <c r="P299" s="14">
        <f>IFERROR(MYRANKS_H[[#This Row],[H]]/MYRANKS_H[[#This Row],[AB]],0)</f>
        <v>0</v>
      </c>
      <c r="Q299" s="26">
        <f>MYRANKS_H[[#This Row],[R]]/24.6-VLOOKUP(MYRANKS_H[[#This Row],[POS]],ReplacementLevel_H[],COLUMN(ReplacementLevel_H[R]),FALSE)</f>
        <v>-2.08</v>
      </c>
      <c r="R299" s="26">
        <f>MYRANKS_H[[#This Row],[HR]]/10.4-VLOOKUP(MYRANKS_H[[#This Row],[POS]],ReplacementLevel_H[],COLUMN(ReplacementLevel_H[HR]),FALSE)</f>
        <v>-0.9</v>
      </c>
      <c r="S299" s="26">
        <f>MYRANKS_H[[#This Row],[RBI]]/24.6-VLOOKUP(MYRANKS_H[[#This Row],[POS]],ReplacementLevel_H[],COLUMN(ReplacementLevel_H[RBI]),FALSE)</f>
        <v>-1.94</v>
      </c>
      <c r="T299" s="26">
        <f>MYRANKS_H[[#This Row],[SB]]/9.4-VLOOKUP(MYRANKS_H[[#This Row],[POS]],ReplacementLevel_H[],COLUMN(ReplacementLevel_H[SB]),FALSE)</f>
        <v>-1.47</v>
      </c>
      <c r="U299" s="26">
        <f>((MYRANKS_H[[#This Row],[H]]+1768)/(MYRANKS_H[[#This Row],[AB]]+6617)-0.267)/0.0024-VLOOKUP(MYRANKS_H[[#This Row],[POS]],ReplacementLevel_H[],COLUMN(ReplacementLevel_H[AVG]),FALSE)</f>
        <v>0.20940406024885272</v>
      </c>
      <c r="V299" s="26">
        <f>MYRANKS_H[[#This Row],[RSGP]]+MYRANKS_H[[#This Row],[HRSGP]]+MYRANKS_H[[#This Row],[RBISGP]]+MYRANKS_H[[#This Row],[SBSGP]]+MYRANKS_H[[#This Row],[AVGSGP]]</f>
        <v>-6.1805959397511465</v>
      </c>
    </row>
    <row r="300" spans="1:22" ht="15" customHeight="1" x14ac:dyDescent="0.25">
      <c r="A300" s="8" t="s">
        <v>5566</v>
      </c>
      <c r="B300" s="15" t="str">
        <f>VLOOKUP(MYRANKS_H[[#This Row],[PLAYERID]],PLAYERIDMAP[],COLUMN(PLAYERIDMAP[LASTNAME]),FALSE)</f>
        <v>Young</v>
      </c>
      <c r="C300" s="12" t="str">
        <f>VLOOKUP(MYRANKS_H[[#This Row],[PLAYERID]],PLAYERIDMAP[],COLUMN(PLAYERIDMAP[FIRSTNAME]),FALSE)</f>
        <v xml:space="preserve">Eric </v>
      </c>
      <c r="D300" s="12" t="str">
        <f>VLOOKUP(MYRANKS_H[[#This Row],[PLAYERID]],PLAYERIDMAP[],COLUMN(PLAYERIDMAP[TEAM]),FALSE)</f>
        <v>COL</v>
      </c>
      <c r="E300" s="12" t="str">
        <f>VLOOKUP(MYRANKS_H[[#This Row],[PLAYERID]],PLAYERIDMAP[],COLUMN(PLAYERIDMAP[POS]),FALSE)</f>
        <v>OF</v>
      </c>
      <c r="F300" s="12">
        <f>VLOOKUP(MYRANKS_H[[#This Row],[PLAYERID]],PLAYERIDMAP[],COLUMN(PLAYERIDMAP[IDFANGRAPHS]),FALSE)</f>
        <v>7158</v>
      </c>
      <c r="G300" s="12">
        <f>IFERROR(VLOOKUP(MYRANKS_H[[#This Row],[IDFANGRAPHS]],STEAMER_H[],COLUMN(STEAMER_H[PA]),FALSE),0)</f>
        <v>427</v>
      </c>
      <c r="H300" s="12">
        <f>IFERROR(VLOOKUP(MYRANKS_H[[#This Row],[IDFANGRAPHS]],STEAMER_H[],COLUMN(STEAMER_H[AB]),FALSE),0)</f>
        <v>379</v>
      </c>
      <c r="I300" s="12">
        <f>IFERROR(VLOOKUP(MYRANKS_H[[#This Row],[IDFANGRAPHS]],STEAMER_H[],COLUMN(STEAMER_H[H]),FALSE),0)</f>
        <v>90</v>
      </c>
      <c r="J300" s="12">
        <f>IFERROR(VLOOKUP(MYRANKS_H[[#This Row],[IDFANGRAPHS]],STEAMER_H[],COLUMN(STEAMER_H[HR]),FALSE),0)</f>
        <v>3</v>
      </c>
      <c r="K300" s="12">
        <f>IFERROR(VLOOKUP(MYRANKS_H[[#This Row],[IDFANGRAPHS]],STEAMER_H[],COLUMN(STEAMER_H[R]),FALSE),0)</f>
        <v>45</v>
      </c>
      <c r="L300" s="12">
        <f>IFERROR(VLOOKUP(MYRANKS_H[[#This Row],[IDFANGRAPHS]],STEAMER_H[],COLUMN(STEAMER_H[RBI]),FALSE),0)</f>
        <v>29</v>
      </c>
      <c r="M300" s="12">
        <f>IFERROR(VLOOKUP(MYRANKS_H[[#This Row],[IDFANGRAPHS]],STEAMER_H[],COLUMN(STEAMER_H[BB]),FALSE),0)</f>
        <v>38</v>
      </c>
      <c r="N300" s="12">
        <f>IFERROR(VLOOKUP(MYRANKS_H[[#This Row],[IDFANGRAPHS]],STEAMER_H[],COLUMN(STEAMER_H[SO]),FALSE),0)</f>
        <v>80</v>
      </c>
      <c r="O300" s="12">
        <f>IFERROR(VLOOKUP(MYRANKS_H[[#This Row],[IDFANGRAPHS]],STEAMER_H[],COLUMN(STEAMER_H[SB]),FALSE),0)</f>
        <v>30</v>
      </c>
      <c r="P300" s="14">
        <f>IFERROR(MYRANKS_H[[#This Row],[H]]/MYRANKS_H[[#This Row],[AB]],0)</f>
        <v>0.23746701846965698</v>
      </c>
      <c r="Q300" s="26">
        <f>MYRANKS_H[[#This Row],[R]]/24.6-VLOOKUP(MYRANKS_H[[#This Row],[POS]],ReplacementLevel_H[],COLUMN(ReplacementLevel_H[R]),FALSE)</f>
        <v>-0.54073170731707343</v>
      </c>
      <c r="R300" s="26">
        <f>MYRANKS_H[[#This Row],[HR]]/10.4-VLOOKUP(MYRANKS_H[[#This Row],[POS]],ReplacementLevel_H[],COLUMN(ReplacementLevel_H[HR]),FALSE)</f>
        <v>-0.81153846153846165</v>
      </c>
      <c r="S300" s="26">
        <f>MYRANKS_H[[#This Row],[RBI]]/24.6-VLOOKUP(MYRANKS_H[[#This Row],[POS]],ReplacementLevel_H[],COLUMN(ReplacementLevel_H[RBI]),FALSE)</f>
        <v>-0.86113821138211399</v>
      </c>
      <c r="T300" s="26">
        <f>MYRANKS_H[[#This Row],[SB]]/9.4-VLOOKUP(MYRANKS_H[[#This Row],[POS]],ReplacementLevel_H[],COLUMN(ReplacementLevel_H[SB]),FALSE)</f>
        <v>1.8514893617021275</v>
      </c>
      <c r="U300" s="26">
        <f>((MYRANKS_H[[#This Row],[H]]+1768)/(MYRANKS_H[[#This Row],[AB]]+6617)-0.267)/0.0024-VLOOKUP(MYRANKS_H[[#This Row],[POS]],ReplacementLevel_H[],COLUMN(ReplacementLevel_H[AVG]),FALSE)</f>
        <v>-0.51152849247188603</v>
      </c>
      <c r="V300" s="26">
        <f>MYRANKS_H[[#This Row],[RSGP]]+MYRANKS_H[[#This Row],[HRSGP]]+MYRANKS_H[[#This Row],[RBISGP]]+MYRANKS_H[[#This Row],[SBSGP]]+MYRANKS_H[[#This Row],[AVGSGP]]</f>
        <v>-0.8734475110074077</v>
      </c>
    </row>
    <row r="301" spans="1:22" ht="15" customHeight="1" x14ac:dyDescent="0.25">
      <c r="A301" s="7" t="s">
        <v>4052</v>
      </c>
      <c r="B301" s="8" t="str">
        <f>VLOOKUP(MYRANKS_H[[#This Row],[PLAYERID]],PLAYERIDMAP[],COLUMN(PLAYERIDMAP[LASTNAME]),FALSE)</f>
        <v>McKenry</v>
      </c>
      <c r="C301" s="11" t="str">
        <f>VLOOKUP(MYRANKS_H[[#This Row],[PLAYERID]],PLAYERIDMAP[],COLUMN(PLAYERIDMAP[FIRSTNAME]),FALSE)</f>
        <v xml:space="preserve">Michael </v>
      </c>
      <c r="D301" s="11" t="str">
        <f>VLOOKUP(MYRANKS_H[[#This Row],[PLAYERID]],PLAYERIDMAP[],COLUMN(PLAYERIDMAP[TEAM]),FALSE)</f>
        <v>PIT</v>
      </c>
      <c r="E301" s="11" t="str">
        <f>VLOOKUP(MYRANKS_H[[#This Row],[PLAYERID]],PLAYERIDMAP[],COLUMN(PLAYERIDMAP[POS]),FALSE)</f>
        <v>C</v>
      </c>
      <c r="F301" s="11">
        <f>VLOOKUP(MYRANKS_H[[#This Row],[PLAYERID]],PLAYERIDMAP[],COLUMN(PLAYERIDMAP[IDFANGRAPHS]),FALSE)</f>
        <v>9628</v>
      </c>
      <c r="G301" s="12">
        <f>IFERROR(VLOOKUP(MYRANKS_H[[#This Row],[IDFANGRAPHS]],STEAMER_H[],COLUMN(STEAMER_H[PA]),FALSE),0)</f>
        <v>20</v>
      </c>
      <c r="H301" s="12">
        <f>IFERROR(VLOOKUP(MYRANKS_H[[#This Row],[IDFANGRAPHS]],STEAMER_H[],COLUMN(STEAMER_H[AB]),FALSE),0)</f>
        <v>18</v>
      </c>
      <c r="I301" s="12">
        <f>IFERROR(VLOOKUP(MYRANKS_H[[#This Row],[IDFANGRAPHS]],STEAMER_H[],COLUMN(STEAMER_H[H]),FALSE),0)</f>
        <v>5</v>
      </c>
      <c r="J301" s="12">
        <f>IFERROR(VLOOKUP(MYRANKS_H[[#This Row],[IDFANGRAPHS]],STEAMER_H[],COLUMN(STEAMER_H[HR]),FALSE),0)</f>
        <v>1</v>
      </c>
      <c r="K301" s="12">
        <f>IFERROR(VLOOKUP(MYRANKS_H[[#This Row],[IDFANGRAPHS]],STEAMER_H[],COLUMN(STEAMER_H[R]),FALSE),0)</f>
        <v>2</v>
      </c>
      <c r="L301" s="12">
        <f>IFERROR(VLOOKUP(MYRANKS_H[[#This Row],[IDFANGRAPHS]],STEAMER_H[],COLUMN(STEAMER_H[RBI]),FALSE),0)</f>
        <v>2</v>
      </c>
      <c r="M301" s="12">
        <f>IFERROR(VLOOKUP(MYRANKS_H[[#This Row],[IDFANGRAPHS]],STEAMER_H[],COLUMN(STEAMER_H[BB]),FALSE),0)</f>
        <v>2</v>
      </c>
      <c r="N301" s="12">
        <f>IFERROR(VLOOKUP(MYRANKS_H[[#This Row],[IDFANGRAPHS]],STEAMER_H[],COLUMN(STEAMER_H[SO]),FALSE),0)</f>
        <v>4</v>
      </c>
      <c r="O301" s="12">
        <f>IFERROR(VLOOKUP(MYRANKS_H[[#This Row],[IDFANGRAPHS]],STEAMER_H[],COLUMN(STEAMER_H[SB]),FALSE),0)</f>
        <v>0</v>
      </c>
      <c r="P301" s="14">
        <f>IFERROR(MYRANKS_H[[#This Row],[H]]/MYRANKS_H[[#This Row],[AB]],0)</f>
        <v>0.27777777777777779</v>
      </c>
      <c r="Q301" s="26">
        <f>MYRANKS_H[[#This Row],[R]]/24.6-VLOOKUP(MYRANKS_H[[#This Row],[POS]],ReplacementLevel_H[],COLUMN(ReplacementLevel_H[R]),FALSE)</f>
        <v>-1.3086991869918698</v>
      </c>
      <c r="R301" s="26">
        <f>MYRANKS_H[[#This Row],[HR]]/10.4-VLOOKUP(MYRANKS_H[[#This Row],[POS]],ReplacementLevel_H[],COLUMN(ReplacementLevel_H[HR]),FALSE)</f>
        <v>-0.77384615384615385</v>
      </c>
      <c r="S301" s="26">
        <f>MYRANKS_H[[#This Row],[RBI]]/24.6-VLOOKUP(MYRANKS_H[[#This Row],[POS]],ReplacementLevel_H[],COLUMN(ReplacementLevel_H[RBI]),FALSE)</f>
        <v>-1.3286991869918698</v>
      </c>
      <c r="T301" s="26">
        <f>MYRANKS_H[[#This Row],[SB]]/9.4-VLOOKUP(MYRANKS_H[[#This Row],[POS]],ReplacementLevel_H[],COLUMN(ReplacementLevel_H[SB]),FALSE)</f>
        <v>-0.13</v>
      </c>
      <c r="U301" s="26">
        <f>((MYRANKS_H[[#This Row],[H]]+1768)/(MYRANKS_H[[#This Row],[AB]]+6617)-0.267)/0.0024-VLOOKUP(MYRANKS_H[[#This Row],[POS]],ReplacementLevel_H[],COLUMN(ReplacementLevel_H[AVG]),FALSE)</f>
        <v>0.44137151469479818</v>
      </c>
      <c r="V301" s="26">
        <f>MYRANKS_H[[#This Row],[RSGP]]+MYRANKS_H[[#This Row],[HRSGP]]+MYRANKS_H[[#This Row],[RBISGP]]+MYRANKS_H[[#This Row],[SBSGP]]+MYRANKS_H[[#This Row],[AVGSGP]]</f>
        <v>-3.0998730131350953</v>
      </c>
    </row>
    <row r="302" spans="1:22" ht="15" customHeight="1" x14ac:dyDescent="0.25">
      <c r="A302" s="7" t="s">
        <v>3483</v>
      </c>
      <c r="B302" s="8" t="str">
        <f>VLOOKUP(MYRANKS_H[[#This Row],[PLAYERID]],PLAYERIDMAP[],COLUMN(PLAYERIDMAP[LASTNAME]),FALSE)</f>
        <v>Jimenez</v>
      </c>
      <c r="C302" s="11" t="str">
        <f>VLOOKUP(MYRANKS_H[[#This Row],[PLAYERID]],PLAYERIDMAP[],COLUMN(PLAYERIDMAP[FIRSTNAME]),FALSE)</f>
        <v xml:space="preserve">A.J. </v>
      </c>
      <c r="D302" s="11" t="str">
        <f>VLOOKUP(MYRANKS_H[[#This Row],[PLAYERID]],PLAYERIDMAP[],COLUMN(PLAYERIDMAP[TEAM]),FALSE)</f>
        <v>TOR</v>
      </c>
      <c r="E302" s="11" t="str">
        <f>VLOOKUP(MYRANKS_H[[#This Row],[PLAYERID]],PLAYERIDMAP[],COLUMN(PLAYERIDMAP[POS]),FALSE)</f>
        <v>C</v>
      </c>
      <c r="F302" s="11" t="str">
        <f>VLOOKUP(MYRANKS_H[[#This Row],[PLAYERID]],PLAYERIDMAP[],COLUMN(PLAYERIDMAP[IDFANGRAPHS]),FALSE)</f>
        <v>sa454887</v>
      </c>
      <c r="G302" s="12">
        <f>IFERROR(VLOOKUP(MYRANKS_H[[#This Row],[IDFANGRAPHS]],STEAMER_H[],COLUMN(STEAMER_H[PA]),FALSE),0)</f>
        <v>26</v>
      </c>
      <c r="H302" s="12">
        <f>IFERROR(VLOOKUP(MYRANKS_H[[#This Row],[IDFANGRAPHS]],STEAMER_H[],COLUMN(STEAMER_H[AB]),FALSE),0)</f>
        <v>24</v>
      </c>
      <c r="I302" s="12">
        <f>IFERROR(VLOOKUP(MYRANKS_H[[#This Row],[IDFANGRAPHS]],STEAMER_H[],COLUMN(STEAMER_H[H]),FALSE),0)</f>
        <v>6</v>
      </c>
      <c r="J302" s="12">
        <f>IFERROR(VLOOKUP(MYRANKS_H[[#This Row],[IDFANGRAPHS]],STEAMER_H[],COLUMN(STEAMER_H[HR]),FALSE),0)</f>
        <v>0</v>
      </c>
      <c r="K302" s="12">
        <f>IFERROR(VLOOKUP(MYRANKS_H[[#This Row],[IDFANGRAPHS]],STEAMER_H[],COLUMN(STEAMER_H[R]),FALSE),0)</f>
        <v>3</v>
      </c>
      <c r="L302" s="12">
        <f>IFERROR(VLOOKUP(MYRANKS_H[[#This Row],[IDFANGRAPHS]],STEAMER_H[],COLUMN(STEAMER_H[RBI]),FALSE),0)</f>
        <v>3</v>
      </c>
      <c r="M302" s="12">
        <f>IFERROR(VLOOKUP(MYRANKS_H[[#This Row],[IDFANGRAPHS]],STEAMER_H[],COLUMN(STEAMER_H[BB]),FALSE),0)</f>
        <v>1</v>
      </c>
      <c r="N302" s="12">
        <f>IFERROR(VLOOKUP(MYRANKS_H[[#This Row],[IDFANGRAPHS]],STEAMER_H[],COLUMN(STEAMER_H[SO]),FALSE),0)</f>
        <v>4</v>
      </c>
      <c r="O302" s="12">
        <f>IFERROR(VLOOKUP(MYRANKS_H[[#This Row],[IDFANGRAPHS]],STEAMER_H[],COLUMN(STEAMER_H[SB]),FALSE),0)</f>
        <v>0</v>
      </c>
      <c r="P302" s="14">
        <f>IFERROR(MYRANKS_H[[#This Row],[H]]/MYRANKS_H[[#This Row],[AB]],0)</f>
        <v>0.25</v>
      </c>
      <c r="Q302" s="26">
        <f>MYRANKS_H[[#This Row],[R]]/24.6-VLOOKUP(MYRANKS_H[[#This Row],[POS]],ReplacementLevel_H[],COLUMN(ReplacementLevel_H[R]),FALSE)</f>
        <v>-1.2680487804878049</v>
      </c>
      <c r="R302" s="26">
        <f>MYRANKS_H[[#This Row],[HR]]/10.4-VLOOKUP(MYRANKS_H[[#This Row],[POS]],ReplacementLevel_H[],COLUMN(ReplacementLevel_H[HR]),FALSE)</f>
        <v>-0.87</v>
      </c>
      <c r="S302" s="26">
        <f>MYRANKS_H[[#This Row],[RBI]]/24.6-VLOOKUP(MYRANKS_H[[#This Row],[POS]],ReplacementLevel_H[],COLUMN(ReplacementLevel_H[RBI]),FALSE)</f>
        <v>-1.2880487804878049</v>
      </c>
      <c r="T302" s="26">
        <f>MYRANKS_H[[#This Row],[SB]]/9.4-VLOOKUP(MYRANKS_H[[#This Row],[POS]],ReplacementLevel_H[],COLUMN(ReplacementLevel_H[SB]),FALSE)</f>
        <v>-0.13</v>
      </c>
      <c r="U302" s="26">
        <f>((MYRANKS_H[[#This Row],[H]]+1768)/(MYRANKS_H[[#This Row],[AB]]+6617)-0.267)/0.0024-VLOOKUP(MYRANKS_H[[#This Row],[POS]],ReplacementLevel_H[],COLUMN(ReplacementLevel_H[AVG]),FALSE)</f>
        <v>0.40351854640363766</v>
      </c>
      <c r="V302" s="26">
        <f>MYRANKS_H[[#This Row],[RSGP]]+MYRANKS_H[[#This Row],[HRSGP]]+MYRANKS_H[[#This Row],[RBISGP]]+MYRANKS_H[[#This Row],[SBSGP]]+MYRANKS_H[[#This Row],[AVGSGP]]</f>
        <v>-3.1525790145719723</v>
      </c>
    </row>
    <row r="303" spans="1:22" ht="15" customHeight="1" x14ac:dyDescent="0.25">
      <c r="A303" s="8" t="s">
        <v>4925</v>
      </c>
      <c r="B303" s="15" t="str">
        <f>VLOOKUP(MYRANKS_H[[#This Row],[PLAYERID]],PLAYERIDMAP[],COLUMN(PLAYERIDMAP[LASTNAME]),FALSE)</f>
        <v>Sanchez</v>
      </c>
      <c r="C303" s="12" t="str">
        <f>VLOOKUP(MYRANKS_H[[#This Row],[PLAYERID]],PLAYERIDMAP[],COLUMN(PLAYERIDMAP[FIRSTNAME]),FALSE)</f>
        <v xml:space="preserve">Hector </v>
      </c>
      <c r="D303" s="12" t="str">
        <f>VLOOKUP(MYRANKS_H[[#This Row],[PLAYERID]],PLAYERIDMAP[],COLUMN(PLAYERIDMAP[TEAM]),FALSE)</f>
        <v>SF</v>
      </c>
      <c r="E303" s="12" t="str">
        <f>VLOOKUP(MYRANKS_H[[#This Row],[PLAYERID]],PLAYERIDMAP[],COLUMN(PLAYERIDMAP[POS]),FALSE)</f>
        <v>C</v>
      </c>
      <c r="F303" s="12">
        <f>VLOOKUP(MYRANKS_H[[#This Row],[PLAYERID]],PLAYERIDMAP[],COLUMN(PLAYERIDMAP[IDFANGRAPHS]),FALSE)</f>
        <v>10289</v>
      </c>
      <c r="G303" s="12">
        <f>IFERROR(VLOOKUP(MYRANKS_H[[#This Row],[IDFANGRAPHS]],STEAMER_H[],COLUMN(STEAMER_H[PA]),FALSE),0)</f>
        <v>78</v>
      </c>
      <c r="H303" s="12">
        <f>IFERROR(VLOOKUP(MYRANKS_H[[#This Row],[IDFANGRAPHS]],STEAMER_H[],COLUMN(STEAMER_H[AB]),FALSE),0)</f>
        <v>72</v>
      </c>
      <c r="I303" s="12">
        <f>IFERROR(VLOOKUP(MYRANKS_H[[#This Row],[IDFANGRAPHS]],STEAMER_H[],COLUMN(STEAMER_H[H]),FALSE),0)</f>
        <v>17</v>
      </c>
      <c r="J303" s="12">
        <f>IFERROR(VLOOKUP(MYRANKS_H[[#This Row],[IDFANGRAPHS]],STEAMER_H[],COLUMN(STEAMER_H[HR]),FALSE),0)</f>
        <v>2</v>
      </c>
      <c r="K303" s="12">
        <f>IFERROR(VLOOKUP(MYRANKS_H[[#This Row],[IDFANGRAPHS]],STEAMER_H[],COLUMN(STEAMER_H[R]),FALSE),0)</f>
        <v>7</v>
      </c>
      <c r="L303" s="12">
        <f>IFERROR(VLOOKUP(MYRANKS_H[[#This Row],[IDFANGRAPHS]],STEAMER_H[],COLUMN(STEAMER_H[RBI]),FALSE),0)</f>
        <v>8</v>
      </c>
      <c r="M303" s="12">
        <f>IFERROR(VLOOKUP(MYRANKS_H[[#This Row],[IDFANGRAPHS]],STEAMER_H[],COLUMN(STEAMER_H[BB]),FALSE),0)</f>
        <v>4</v>
      </c>
      <c r="N303" s="12">
        <f>IFERROR(VLOOKUP(MYRANKS_H[[#This Row],[IDFANGRAPHS]],STEAMER_H[],COLUMN(STEAMER_H[SO]),FALSE),0)</f>
        <v>16</v>
      </c>
      <c r="O303" s="12">
        <f>IFERROR(VLOOKUP(MYRANKS_H[[#This Row],[IDFANGRAPHS]],STEAMER_H[],COLUMN(STEAMER_H[SB]),FALSE),0)</f>
        <v>0</v>
      </c>
      <c r="P303" s="14">
        <f>IFERROR(MYRANKS_H[[#This Row],[H]]/MYRANKS_H[[#This Row],[AB]],0)</f>
        <v>0.2361111111111111</v>
      </c>
      <c r="Q303" s="26">
        <f>MYRANKS_H[[#This Row],[R]]/24.6-VLOOKUP(MYRANKS_H[[#This Row],[POS]],ReplacementLevel_H[],COLUMN(ReplacementLevel_H[R]),FALSE)</f>
        <v>-1.1054471544715447</v>
      </c>
      <c r="R303" s="26">
        <f>MYRANKS_H[[#This Row],[HR]]/10.4-VLOOKUP(MYRANKS_H[[#This Row],[POS]],ReplacementLevel_H[],COLUMN(ReplacementLevel_H[HR]),FALSE)</f>
        <v>-0.6776923076923077</v>
      </c>
      <c r="S303" s="26">
        <f>MYRANKS_H[[#This Row],[RBI]]/24.6-VLOOKUP(MYRANKS_H[[#This Row],[POS]],ReplacementLevel_H[],COLUMN(ReplacementLevel_H[RBI]),FALSE)</f>
        <v>-1.0847967479674796</v>
      </c>
      <c r="T303" s="26">
        <f>MYRANKS_H[[#This Row],[SB]]/9.4-VLOOKUP(MYRANKS_H[[#This Row],[POS]],ReplacementLevel_H[],COLUMN(ReplacementLevel_H[SB]),FALSE)</f>
        <v>-0.13</v>
      </c>
      <c r="U303" s="26">
        <f>((MYRANKS_H[[#This Row],[H]]+1768)/(MYRANKS_H[[#This Row],[AB]]+6617)-0.267)/0.0024-VLOOKUP(MYRANKS_H[[#This Row],[POS]],ReplacementLevel_H[],COLUMN(ReplacementLevel_H[AVG]),FALSE)</f>
        <v>0.29001345492600217</v>
      </c>
      <c r="V303" s="26">
        <f>MYRANKS_H[[#This Row],[RSGP]]+MYRANKS_H[[#This Row],[HRSGP]]+MYRANKS_H[[#This Row],[RBISGP]]+MYRANKS_H[[#This Row],[SBSGP]]+MYRANKS_H[[#This Row],[AVGSGP]]</f>
        <v>-2.7079227552053298</v>
      </c>
    </row>
    <row r="304" spans="1:22" x14ac:dyDescent="0.25">
      <c r="A304" s="8" t="s">
        <v>5254</v>
      </c>
      <c r="B304" s="15" t="str">
        <f>VLOOKUP(MYRANKS_H[[#This Row],[PLAYERID]],PLAYERIDMAP[],COLUMN(PLAYERIDMAP[LASTNAME]),FALSE)</f>
        <v>Torrealba</v>
      </c>
      <c r="C304" s="12" t="str">
        <f>VLOOKUP(MYRANKS_H[[#This Row],[PLAYERID]],PLAYERIDMAP[],COLUMN(PLAYERIDMAP[FIRSTNAME]),FALSE)</f>
        <v xml:space="preserve">Yorvit </v>
      </c>
      <c r="D304" s="12" t="str">
        <f>VLOOKUP(MYRANKS_H[[#This Row],[PLAYERID]],PLAYERIDMAP[],COLUMN(PLAYERIDMAP[TEAM]),FALSE)</f>
        <v>MIL</v>
      </c>
      <c r="E304" s="12" t="str">
        <f>VLOOKUP(MYRANKS_H[[#This Row],[PLAYERID]],PLAYERIDMAP[],COLUMN(PLAYERIDMAP[POS]),FALSE)</f>
        <v>C</v>
      </c>
      <c r="F304" s="12">
        <f>VLOOKUP(MYRANKS_H[[#This Row],[PLAYERID]],PLAYERIDMAP[],COLUMN(PLAYERIDMAP[IDFANGRAPHS]),FALSE)</f>
        <v>1135</v>
      </c>
      <c r="G304" s="12">
        <f>IFERROR(VLOOKUP(MYRANKS_H[[#This Row],[IDFANGRAPHS]],STEAMER_H[],COLUMN(STEAMER_H[PA]),FALSE),0)</f>
        <v>0</v>
      </c>
      <c r="H304" s="12">
        <f>IFERROR(VLOOKUP(MYRANKS_H[[#This Row],[IDFANGRAPHS]],STEAMER_H[],COLUMN(STEAMER_H[AB]),FALSE),0)</f>
        <v>0</v>
      </c>
      <c r="I304" s="12">
        <f>IFERROR(VLOOKUP(MYRANKS_H[[#This Row],[IDFANGRAPHS]],STEAMER_H[],COLUMN(STEAMER_H[H]),FALSE),0)</f>
        <v>0</v>
      </c>
      <c r="J304" s="12">
        <f>IFERROR(VLOOKUP(MYRANKS_H[[#This Row],[IDFANGRAPHS]],STEAMER_H[],COLUMN(STEAMER_H[HR]),FALSE),0)</f>
        <v>0</v>
      </c>
      <c r="K304" s="12">
        <f>IFERROR(VLOOKUP(MYRANKS_H[[#This Row],[IDFANGRAPHS]],STEAMER_H[],COLUMN(STEAMER_H[R]),FALSE),0)</f>
        <v>0</v>
      </c>
      <c r="L304" s="12">
        <f>IFERROR(VLOOKUP(MYRANKS_H[[#This Row],[IDFANGRAPHS]],STEAMER_H[],COLUMN(STEAMER_H[RBI]),FALSE),0)</f>
        <v>0</v>
      </c>
      <c r="M304" s="12">
        <f>IFERROR(VLOOKUP(MYRANKS_H[[#This Row],[IDFANGRAPHS]],STEAMER_H[],COLUMN(STEAMER_H[BB]),FALSE),0)</f>
        <v>0</v>
      </c>
      <c r="N304" s="12">
        <f>IFERROR(VLOOKUP(MYRANKS_H[[#This Row],[IDFANGRAPHS]],STEAMER_H[],COLUMN(STEAMER_H[SO]),FALSE),0)</f>
        <v>0</v>
      </c>
      <c r="O304" s="12">
        <f>IFERROR(VLOOKUP(MYRANKS_H[[#This Row],[IDFANGRAPHS]],STEAMER_H[],COLUMN(STEAMER_H[SB]),FALSE),0)</f>
        <v>0</v>
      </c>
      <c r="P304" s="14">
        <f>IFERROR(MYRANKS_H[[#This Row],[H]]/MYRANKS_H[[#This Row],[AB]],0)</f>
        <v>0</v>
      </c>
      <c r="Q304" s="26">
        <f>MYRANKS_H[[#This Row],[R]]/24.6-VLOOKUP(MYRANKS_H[[#This Row],[POS]],ReplacementLevel_H[],COLUMN(ReplacementLevel_H[R]),FALSE)</f>
        <v>-1.39</v>
      </c>
      <c r="R304" s="26">
        <f>MYRANKS_H[[#This Row],[HR]]/10.4-VLOOKUP(MYRANKS_H[[#This Row],[POS]],ReplacementLevel_H[],COLUMN(ReplacementLevel_H[HR]),FALSE)</f>
        <v>-0.87</v>
      </c>
      <c r="S304" s="26">
        <f>MYRANKS_H[[#This Row],[RBI]]/24.6-VLOOKUP(MYRANKS_H[[#This Row],[POS]],ReplacementLevel_H[],COLUMN(ReplacementLevel_H[RBI]),FALSE)</f>
        <v>-1.41</v>
      </c>
      <c r="T304" s="26">
        <f>MYRANKS_H[[#This Row],[SB]]/9.4-VLOOKUP(MYRANKS_H[[#This Row],[POS]],ReplacementLevel_H[],COLUMN(ReplacementLevel_H[SB]),FALSE)</f>
        <v>-0.13</v>
      </c>
      <c r="U304" s="26">
        <f>((MYRANKS_H[[#This Row],[H]]+1768)/(MYRANKS_H[[#This Row],[AB]]+6617)-0.267)/0.0024-VLOOKUP(MYRANKS_H[[#This Row],[POS]],ReplacementLevel_H[],COLUMN(ReplacementLevel_H[AVG]),FALSE)</f>
        <v>0.42940406024885269</v>
      </c>
      <c r="V304" s="26">
        <f>MYRANKS_H[[#This Row],[RSGP]]+MYRANKS_H[[#This Row],[HRSGP]]+MYRANKS_H[[#This Row],[RBISGP]]+MYRANKS_H[[#This Row],[SBSGP]]+MYRANKS_H[[#This Row],[AVGSGP]]</f>
        <v>-3.3705959397511469</v>
      </c>
    </row>
    <row r="305" spans="1:22" ht="15" customHeight="1" x14ac:dyDescent="0.25">
      <c r="A305" s="8" t="s">
        <v>5193</v>
      </c>
      <c r="B305" s="15" t="str">
        <f>VLOOKUP(MYRANKS_H[[#This Row],[PLAYERID]],PLAYERIDMAP[],COLUMN(PLAYERIDMAP[LASTNAME]),FALSE)</f>
        <v>Teagarden</v>
      </c>
      <c r="C305" s="12" t="str">
        <f>VLOOKUP(MYRANKS_H[[#This Row],[PLAYERID]],PLAYERIDMAP[],COLUMN(PLAYERIDMAP[FIRSTNAME]),FALSE)</f>
        <v xml:space="preserve">Taylor </v>
      </c>
      <c r="D305" s="12" t="str">
        <f>VLOOKUP(MYRANKS_H[[#This Row],[PLAYERID]],PLAYERIDMAP[],COLUMN(PLAYERIDMAP[TEAM]),FALSE)</f>
        <v>BAL</v>
      </c>
      <c r="E305" s="12" t="str">
        <f>VLOOKUP(MYRANKS_H[[#This Row],[PLAYERID]],PLAYERIDMAP[],COLUMN(PLAYERIDMAP[POS]),FALSE)</f>
        <v>C</v>
      </c>
      <c r="F305" s="12">
        <f>VLOOKUP(MYRANKS_H[[#This Row],[PLAYERID]],PLAYERIDMAP[],COLUMN(PLAYERIDMAP[IDFANGRAPHS]),FALSE)</f>
        <v>5199</v>
      </c>
      <c r="G305" s="12">
        <f>IFERROR(VLOOKUP(MYRANKS_H[[#This Row],[IDFANGRAPHS]],STEAMER_H[],COLUMN(STEAMER_H[PA]),FALSE),0)</f>
        <v>15</v>
      </c>
      <c r="H305" s="12">
        <f>IFERROR(VLOOKUP(MYRANKS_H[[#This Row],[IDFANGRAPHS]],STEAMER_H[],COLUMN(STEAMER_H[AB]),FALSE),0)</f>
        <v>14</v>
      </c>
      <c r="I305" s="12">
        <f>IFERROR(VLOOKUP(MYRANKS_H[[#This Row],[IDFANGRAPHS]],STEAMER_H[],COLUMN(STEAMER_H[H]),FALSE),0)</f>
        <v>3</v>
      </c>
      <c r="J305" s="12">
        <f>IFERROR(VLOOKUP(MYRANKS_H[[#This Row],[IDFANGRAPHS]],STEAMER_H[],COLUMN(STEAMER_H[HR]),FALSE),0)</f>
        <v>0</v>
      </c>
      <c r="K305" s="12">
        <f>IFERROR(VLOOKUP(MYRANKS_H[[#This Row],[IDFANGRAPHS]],STEAMER_H[],COLUMN(STEAMER_H[R]),FALSE),0)</f>
        <v>1</v>
      </c>
      <c r="L305" s="12">
        <f>IFERROR(VLOOKUP(MYRANKS_H[[#This Row],[IDFANGRAPHS]],STEAMER_H[],COLUMN(STEAMER_H[RBI]),FALSE),0)</f>
        <v>2</v>
      </c>
      <c r="M305" s="12">
        <f>IFERROR(VLOOKUP(MYRANKS_H[[#This Row],[IDFANGRAPHS]],STEAMER_H[],COLUMN(STEAMER_H[BB]),FALSE),0)</f>
        <v>1</v>
      </c>
      <c r="N305" s="12">
        <f>IFERROR(VLOOKUP(MYRANKS_H[[#This Row],[IDFANGRAPHS]],STEAMER_H[],COLUMN(STEAMER_H[SO]),FALSE),0)</f>
        <v>4</v>
      </c>
      <c r="O305" s="12">
        <f>IFERROR(VLOOKUP(MYRANKS_H[[#This Row],[IDFANGRAPHS]],STEAMER_H[],COLUMN(STEAMER_H[SB]),FALSE),0)</f>
        <v>0</v>
      </c>
      <c r="P305" s="14">
        <f>IFERROR(MYRANKS_H[[#This Row],[H]]/MYRANKS_H[[#This Row],[AB]],0)</f>
        <v>0.21428571428571427</v>
      </c>
      <c r="Q305" s="26">
        <f>MYRANKS_H[[#This Row],[R]]/24.6-VLOOKUP(MYRANKS_H[[#This Row],[POS]],ReplacementLevel_H[],COLUMN(ReplacementLevel_H[R]),FALSE)</f>
        <v>-1.3493495934959348</v>
      </c>
      <c r="R305" s="26">
        <f>MYRANKS_H[[#This Row],[HR]]/10.4-VLOOKUP(MYRANKS_H[[#This Row],[POS]],ReplacementLevel_H[],COLUMN(ReplacementLevel_H[HR]),FALSE)</f>
        <v>-0.87</v>
      </c>
      <c r="S305" s="26">
        <f>MYRANKS_H[[#This Row],[RBI]]/24.6-VLOOKUP(MYRANKS_H[[#This Row],[POS]],ReplacementLevel_H[],COLUMN(ReplacementLevel_H[RBI]),FALSE)</f>
        <v>-1.3286991869918698</v>
      </c>
      <c r="T305" s="26">
        <f>MYRANKS_H[[#This Row],[SB]]/9.4-VLOOKUP(MYRANKS_H[[#This Row],[POS]],ReplacementLevel_H[],COLUMN(ReplacementLevel_H[SB]),FALSE)</f>
        <v>-0.13</v>
      </c>
      <c r="U305" s="26">
        <f>((MYRANKS_H[[#This Row],[H]]+1768)/(MYRANKS_H[[#This Row],[AB]]+6617)-0.267)/0.0024-VLOOKUP(MYRANKS_H[[#This Row],[POS]],ReplacementLevel_H[],COLUMN(ReplacementLevel_H[AVG]),FALSE)</f>
        <v>0.38286331875534491</v>
      </c>
      <c r="V305" s="26">
        <f>MYRANKS_H[[#This Row],[RSGP]]+MYRANKS_H[[#This Row],[HRSGP]]+MYRANKS_H[[#This Row],[RBISGP]]+MYRANKS_H[[#This Row],[SBSGP]]+MYRANKS_H[[#This Row],[AVGSGP]]</f>
        <v>-3.2951854617324599</v>
      </c>
    </row>
    <row r="306" spans="1:22" x14ac:dyDescent="0.25">
      <c r="A306" s="8" t="s">
        <v>5250</v>
      </c>
      <c r="B306" s="15" t="str">
        <f>VLOOKUP(MYRANKS_H[[#This Row],[PLAYERID]],PLAYERIDMAP[],COLUMN(PLAYERIDMAP[LASTNAME]),FALSE)</f>
        <v>Torres</v>
      </c>
      <c r="C306" s="12" t="str">
        <f>VLOOKUP(MYRANKS_H[[#This Row],[PLAYERID]],PLAYERIDMAP[],COLUMN(PLAYERIDMAP[FIRSTNAME]),FALSE)</f>
        <v xml:space="preserve">Andres </v>
      </c>
      <c r="D306" s="12" t="str">
        <f>VLOOKUP(MYRANKS_H[[#This Row],[PLAYERID]],PLAYERIDMAP[],COLUMN(PLAYERIDMAP[TEAM]),FALSE)</f>
        <v>SF</v>
      </c>
      <c r="E306" s="12" t="str">
        <f>VLOOKUP(MYRANKS_H[[#This Row],[PLAYERID]],PLAYERIDMAP[],COLUMN(PLAYERIDMAP[POS]),FALSE)</f>
        <v>OF</v>
      </c>
      <c r="F306" s="12">
        <f>VLOOKUP(MYRANKS_H[[#This Row],[PLAYERID]],PLAYERIDMAP[],COLUMN(PLAYERIDMAP[IDFANGRAPHS]),FALSE)</f>
        <v>1488</v>
      </c>
      <c r="G306" s="12">
        <f>IFERROR(VLOOKUP(MYRANKS_H[[#This Row],[IDFANGRAPHS]],STEAMER_H[],COLUMN(STEAMER_H[PA]),FALSE),0)</f>
        <v>0</v>
      </c>
      <c r="H306" s="12">
        <f>IFERROR(VLOOKUP(MYRANKS_H[[#This Row],[IDFANGRAPHS]],STEAMER_H[],COLUMN(STEAMER_H[AB]),FALSE),0)</f>
        <v>0</v>
      </c>
      <c r="I306" s="12">
        <f>IFERROR(VLOOKUP(MYRANKS_H[[#This Row],[IDFANGRAPHS]],STEAMER_H[],COLUMN(STEAMER_H[H]),FALSE),0)</f>
        <v>0</v>
      </c>
      <c r="J306" s="12">
        <f>IFERROR(VLOOKUP(MYRANKS_H[[#This Row],[IDFANGRAPHS]],STEAMER_H[],COLUMN(STEAMER_H[HR]),FALSE),0)</f>
        <v>0</v>
      </c>
      <c r="K306" s="12">
        <f>IFERROR(VLOOKUP(MYRANKS_H[[#This Row],[IDFANGRAPHS]],STEAMER_H[],COLUMN(STEAMER_H[R]),FALSE),0)</f>
        <v>0</v>
      </c>
      <c r="L306" s="12">
        <f>IFERROR(VLOOKUP(MYRANKS_H[[#This Row],[IDFANGRAPHS]],STEAMER_H[],COLUMN(STEAMER_H[RBI]),FALSE),0)</f>
        <v>0</v>
      </c>
      <c r="M306" s="12">
        <f>IFERROR(VLOOKUP(MYRANKS_H[[#This Row],[IDFANGRAPHS]],STEAMER_H[],COLUMN(STEAMER_H[BB]),FALSE),0)</f>
        <v>0</v>
      </c>
      <c r="N306" s="12">
        <f>IFERROR(VLOOKUP(MYRANKS_H[[#This Row],[IDFANGRAPHS]],STEAMER_H[],COLUMN(STEAMER_H[SO]),FALSE),0)</f>
        <v>0</v>
      </c>
      <c r="O306" s="12">
        <f>IFERROR(VLOOKUP(MYRANKS_H[[#This Row],[IDFANGRAPHS]],STEAMER_H[],COLUMN(STEAMER_H[SB]),FALSE),0)</f>
        <v>0</v>
      </c>
      <c r="P306" s="14">
        <f>IFERROR(MYRANKS_H[[#This Row],[H]]/MYRANKS_H[[#This Row],[AB]],0)</f>
        <v>0</v>
      </c>
      <c r="Q306" s="26">
        <f>MYRANKS_H[[#This Row],[R]]/24.6-VLOOKUP(MYRANKS_H[[#This Row],[POS]],ReplacementLevel_H[],COLUMN(ReplacementLevel_H[R]),FALSE)</f>
        <v>-2.37</v>
      </c>
      <c r="R306" s="26">
        <f>MYRANKS_H[[#This Row],[HR]]/10.4-VLOOKUP(MYRANKS_H[[#This Row],[POS]],ReplacementLevel_H[],COLUMN(ReplacementLevel_H[HR]),FALSE)</f>
        <v>-1.1000000000000001</v>
      </c>
      <c r="S306" s="26">
        <f>MYRANKS_H[[#This Row],[RBI]]/24.6-VLOOKUP(MYRANKS_H[[#This Row],[POS]],ReplacementLevel_H[],COLUMN(ReplacementLevel_H[RBI]),FALSE)</f>
        <v>-2.04</v>
      </c>
      <c r="T306" s="26">
        <f>MYRANKS_H[[#This Row],[SB]]/9.4-VLOOKUP(MYRANKS_H[[#This Row],[POS]],ReplacementLevel_H[],COLUMN(ReplacementLevel_H[SB]),FALSE)</f>
        <v>-1.34</v>
      </c>
      <c r="U306" s="26">
        <f>((MYRANKS_H[[#This Row],[H]]+1768)/(MYRANKS_H[[#This Row],[AB]]+6617)-0.267)/0.0024-VLOOKUP(MYRANKS_H[[#This Row],[POS]],ReplacementLevel_H[],COLUMN(ReplacementLevel_H[AVG]),FALSE)</f>
        <v>0.15940406024885273</v>
      </c>
      <c r="V306" s="26">
        <f>MYRANKS_H[[#This Row],[RSGP]]+MYRANKS_H[[#This Row],[HRSGP]]+MYRANKS_H[[#This Row],[RBISGP]]+MYRANKS_H[[#This Row],[SBSGP]]+MYRANKS_H[[#This Row],[AVGSGP]]</f>
        <v>-6.6905959397511472</v>
      </c>
    </row>
    <row r="307" spans="1:22" x14ac:dyDescent="0.25">
      <c r="A307" s="7" t="s">
        <v>3425</v>
      </c>
      <c r="B307" s="8" t="str">
        <f>VLOOKUP(MYRANKS_H[[#This Row],[PLAYERID]],PLAYERIDMAP[],COLUMN(PLAYERIDMAP[LASTNAME]),FALSE)</f>
        <v>Izturis</v>
      </c>
      <c r="C307" s="11" t="str">
        <f>VLOOKUP(MYRANKS_H[[#This Row],[PLAYERID]],PLAYERIDMAP[],COLUMN(PLAYERIDMAP[FIRSTNAME]),FALSE)</f>
        <v xml:space="preserve">Maicer </v>
      </c>
      <c r="D307" s="11" t="str">
        <f>VLOOKUP(MYRANKS_H[[#This Row],[PLAYERID]],PLAYERIDMAP[],COLUMN(PLAYERIDMAP[TEAM]),FALSE)</f>
        <v>TOR</v>
      </c>
      <c r="E307" s="11" t="str">
        <f>VLOOKUP(MYRANKS_H[[#This Row],[PLAYERID]],PLAYERIDMAP[],COLUMN(PLAYERIDMAP[POS]),FALSE)</f>
        <v>3B</v>
      </c>
      <c r="F307" s="11">
        <f>VLOOKUP(MYRANKS_H[[#This Row],[PLAYERID]],PLAYERIDMAP[],COLUMN(PLAYERIDMAP[IDFANGRAPHS]),FALSE)</f>
        <v>2437</v>
      </c>
      <c r="G307" s="12">
        <f>IFERROR(VLOOKUP(MYRANKS_H[[#This Row],[IDFANGRAPHS]],STEAMER_H[],COLUMN(STEAMER_H[PA]),FALSE),0)</f>
        <v>132</v>
      </c>
      <c r="H307" s="12">
        <f>IFERROR(VLOOKUP(MYRANKS_H[[#This Row],[IDFANGRAPHS]],STEAMER_H[],COLUMN(STEAMER_H[AB]),FALSE),0)</f>
        <v>120</v>
      </c>
      <c r="I307" s="12">
        <f>IFERROR(VLOOKUP(MYRANKS_H[[#This Row],[IDFANGRAPHS]],STEAMER_H[],COLUMN(STEAMER_H[H]),FALSE),0)</f>
        <v>31</v>
      </c>
      <c r="J307" s="12">
        <f>IFERROR(VLOOKUP(MYRANKS_H[[#This Row],[IDFANGRAPHS]],STEAMER_H[],COLUMN(STEAMER_H[HR]),FALSE),0)</f>
        <v>2</v>
      </c>
      <c r="K307" s="12">
        <f>IFERROR(VLOOKUP(MYRANKS_H[[#This Row],[IDFANGRAPHS]],STEAMER_H[],COLUMN(STEAMER_H[R]),FALSE),0)</f>
        <v>14</v>
      </c>
      <c r="L307" s="12">
        <f>IFERROR(VLOOKUP(MYRANKS_H[[#This Row],[IDFANGRAPHS]],STEAMER_H[],COLUMN(STEAMER_H[RBI]),FALSE),0)</f>
        <v>12</v>
      </c>
      <c r="M307" s="12">
        <f>IFERROR(VLOOKUP(MYRANKS_H[[#This Row],[IDFANGRAPHS]],STEAMER_H[],COLUMN(STEAMER_H[BB]),FALSE),0)</f>
        <v>9</v>
      </c>
      <c r="N307" s="12">
        <f>IFERROR(VLOOKUP(MYRANKS_H[[#This Row],[IDFANGRAPHS]],STEAMER_H[],COLUMN(STEAMER_H[SO]),FALSE),0)</f>
        <v>15</v>
      </c>
      <c r="O307" s="12">
        <f>IFERROR(VLOOKUP(MYRANKS_H[[#This Row],[IDFANGRAPHS]],STEAMER_H[],COLUMN(STEAMER_H[SB]),FALSE),0)</f>
        <v>2</v>
      </c>
      <c r="P307" s="14">
        <f>IFERROR(MYRANKS_H[[#This Row],[H]]/MYRANKS_H[[#This Row],[AB]],0)</f>
        <v>0.25833333333333336</v>
      </c>
      <c r="Q307" s="26">
        <f>MYRANKS_H[[#This Row],[R]]/24.6-VLOOKUP(MYRANKS_H[[#This Row],[POS]],ReplacementLevel_H[],COLUMN(ReplacementLevel_H[R]),FALSE)</f>
        <v>-1.6208943089430894</v>
      </c>
      <c r="R307" s="26">
        <f>MYRANKS_H[[#This Row],[HR]]/10.4-VLOOKUP(MYRANKS_H[[#This Row],[POS]],ReplacementLevel_H[],COLUMN(ReplacementLevel_H[HR]),FALSE)</f>
        <v>-1.3676923076923078</v>
      </c>
      <c r="S307" s="26">
        <f>MYRANKS_H[[#This Row],[RBI]]/24.6-VLOOKUP(MYRANKS_H[[#This Row],[POS]],ReplacementLevel_H[],COLUMN(ReplacementLevel_H[RBI]),FALSE)</f>
        <v>-1.8621951219512196</v>
      </c>
      <c r="T307" s="26">
        <f>MYRANKS_H[[#This Row],[SB]]/9.4-VLOOKUP(MYRANKS_H[[#This Row],[POS]],ReplacementLevel_H[],COLUMN(ReplacementLevel_H[SB]),FALSE)</f>
        <v>-0.2372340425531915</v>
      </c>
      <c r="U307" s="26">
        <f>((MYRANKS_H[[#This Row],[H]]+1768)/(MYRANKS_H[[#This Row],[AB]]+6617)-0.267)/0.0024-VLOOKUP(MYRANKS_H[[#This Row],[POS]],ReplacementLevel_H[],COLUMN(ReplacementLevel_H[AVG]),FALSE)</f>
        <v>0.20366829944088322</v>
      </c>
      <c r="V307" s="26">
        <f>MYRANKS_H[[#This Row],[RSGP]]+MYRANKS_H[[#This Row],[HRSGP]]+MYRANKS_H[[#This Row],[RBISGP]]+MYRANKS_H[[#This Row],[SBSGP]]+MYRANKS_H[[#This Row],[AVGSGP]]</f>
        <v>-4.8843474816989252</v>
      </c>
    </row>
    <row r="308" spans="1:22" x14ac:dyDescent="0.25">
      <c r="A308" s="7" t="s">
        <v>2236</v>
      </c>
      <c r="B308" s="8" t="str">
        <f>VLOOKUP(MYRANKS_H[[#This Row],[PLAYERID]],PLAYERIDMAP[],COLUMN(PLAYERIDMAP[LASTNAME]),FALSE)</f>
        <v>Carpenter</v>
      </c>
      <c r="C308" s="11" t="str">
        <f>VLOOKUP(MYRANKS_H[[#This Row],[PLAYERID]],PLAYERIDMAP[],COLUMN(PLAYERIDMAP[FIRSTNAME]),FALSE)</f>
        <v xml:space="preserve">Matt </v>
      </c>
      <c r="D308" s="11" t="str">
        <f>VLOOKUP(MYRANKS_H[[#This Row],[PLAYERID]],PLAYERIDMAP[],COLUMN(PLAYERIDMAP[TEAM]),FALSE)</f>
        <v>STL</v>
      </c>
      <c r="E308" s="11" t="str">
        <f>VLOOKUP(MYRANKS_H[[#This Row],[PLAYERID]],PLAYERIDMAP[],COLUMN(PLAYERIDMAP[POS]),FALSE)</f>
        <v>1B</v>
      </c>
      <c r="F308" s="11">
        <f>VLOOKUP(MYRANKS_H[[#This Row],[PLAYERID]],PLAYERIDMAP[],COLUMN(PLAYERIDMAP[IDFANGRAPHS]),FALSE)</f>
        <v>8090</v>
      </c>
      <c r="G308" s="12">
        <f>IFERROR(VLOOKUP(MYRANKS_H[[#This Row],[IDFANGRAPHS]],STEAMER_H[],COLUMN(STEAMER_H[PA]),FALSE),0)</f>
        <v>505</v>
      </c>
      <c r="H308" s="12">
        <f>IFERROR(VLOOKUP(MYRANKS_H[[#This Row],[IDFANGRAPHS]],STEAMER_H[],COLUMN(STEAMER_H[AB]),FALSE),0)</f>
        <v>437</v>
      </c>
      <c r="I308" s="12">
        <f>IFERROR(VLOOKUP(MYRANKS_H[[#This Row],[IDFANGRAPHS]],STEAMER_H[],COLUMN(STEAMER_H[H]),FALSE),0)</f>
        <v>123</v>
      </c>
      <c r="J308" s="12">
        <f>IFERROR(VLOOKUP(MYRANKS_H[[#This Row],[IDFANGRAPHS]],STEAMER_H[],COLUMN(STEAMER_H[HR]),FALSE),0)</f>
        <v>8</v>
      </c>
      <c r="K308" s="12">
        <f>IFERROR(VLOOKUP(MYRANKS_H[[#This Row],[IDFANGRAPHS]],STEAMER_H[],COLUMN(STEAMER_H[R]),FALSE),0)</f>
        <v>63</v>
      </c>
      <c r="L308" s="12">
        <f>IFERROR(VLOOKUP(MYRANKS_H[[#This Row],[IDFANGRAPHS]],STEAMER_H[],COLUMN(STEAMER_H[RBI]),FALSE),0)</f>
        <v>44</v>
      </c>
      <c r="M308" s="12">
        <f>IFERROR(VLOOKUP(MYRANKS_H[[#This Row],[IDFANGRAPHS]],STEAMER_H[],COLUMN(STEAMER_H[BB]),FALSE),0)</f>
        <v>55</v>
      </c>
      <c r="N308" s="12">
        <f>IFERROR(VLOOKUP(MYRANKS_H[[#This Row],[IDFANGRAPHS]],STEAMER_H[],COLUMN(STEAMER_H[SO]),FALSE),0)</f>
        <v>80</v>
      </c>
      <c r="O308" s="12">
        <f>IFERROR(VLOOKUP(MYRANKS_H[[#This Row],[IDFANGRAPHS]],STEAMER_H[],COLUMN(STEAMER_H[SB]),FALSE),0)</f>
        <v>4</v>
      </c>
      <c r="P308" s="14">
        <f>IFERROR(MYRANKS_H[[#This Row],[H]]/MYRANKS_H[[#This Row],[AB]],0)</f>
        <v>0.28146453089244849</v>
      </c>
      <c r="Q308" s="26">
        <f>MYRANKS_H[[#This Row],[R]]/24.6-VLOOKUP(MYRANKS_H[[#This Row],[POS]],ReplacementLevel_H[],COLUMN(ReplacementLevel_H[R]),FALSE)</f>
        <v>0.19097560975609751</v>
      </c>
      <c r="R308" s="26">
        <f>MYRANKS_H[[#This Row],[HR]]/10.4-VLOOKUP(MYRANKS_H[[#This Row],[POS]],ReplacementLevel_H[],COLUMN(ReplacementLevel_H[HR]),FALSE)</f>
        <v>-0.77076923076923087</v>
      </c>
      <c r="S308" s="26">
        <f>MYRANKS_H[[#This Row],[RBI]]/24.6-VLOOKUP(MYRANKS_H[[#This Row],[POS]],ReplacementLevel_H[],COLUMN(ReplacementLevel_H[RBI]),FALSE)</f>
        <v>-0.67138211382113822</v>
      </c>
      <c r="T308" s="26">
        <f>MYRANKS_H[[#This Row],[SB]]/9.4-VLOOKUP(MYRANKS_H[[#This Row],[POS]],ReplacementLevel_H[],COLUMN(ReplacementLevel_H[SB]),FALSE)</f>
        <v>0.16553191489361702</v>
      </c>
      <c r="U308" s="26">
        <f>((MYRANKS_H[[#This Row],[H]]+1768)/(MYRANKS_H[[#This Row],[AB]]+6617)-0.267)/0.0024-VLOOKUP(MYRANKS_H[[#This Row],[POS]],ReplacementLevel_H[],COLUMN(ReplacementLevel_H[AVG]),FALSE)</f>
        <v>0.68785464511860428</v>
      </c>
      <c r="V308" s="26">
        <f>MYRANKS_H[[#This Row],[RSGP]]+MYRANKS_H[[#This Row],[HRSGP]]+MYRANKS_H[[#This Row],[RBISGP]]+MYRANKS_H[[#This Row],[SBSGP]]+MYRANKS_H[[#This Row],[AVGSGP]]</f>
        <v>-0.39778917482205034</v>
      </c>
    </row>
    <row r="309" spans="1:22" ht="15" customHeight="1" x14ac:dyDescent="0.25">
      <c r="A309" s="8" t="s">
        <v>4556</v>
      </c>
      <c r="B309" s="15" t="str">
        <f>VLOOKUP(MYRANKS_H[[#This Row],[PLAYERID]],PLAYERIDMAP[],COLUMN(PLAYERIDMAP[LASTNAME]),FALSE)</f>
        <v>Pina</v>
      </c>
      <c r="C309" s="12" t="str">
        <f>VLOOKUP(MYRANKS_H[[#This Row],[PLAYERID]],PLAYERIDMAP[],COLUMN(PLAYERIDMAP[FIRSTNAME]),FALSE)</f>
        <v xml:space="preserve">Manny </v>
      </c>
      <c r="D309" s="12" t="str">
        <f>VLOOKUP(MYRANKS_H[[#This Row],[PLAYERID]],PLAYERIDMAP[],COLUMN(PLAYERIDMAP[TEAM]),FALSE)</f>
        <v>KC</v>
      </c>
      <c r="E309" s="12" t="str">
        <f>VLOOKUP(MYRANKS_H[[#This Row],[PLAYERID]],PLAYERIDMAP[],COLUMN(PLAYERIDMAP[POS]),FALSE)</f>
        <v>C</v>
      </c>
      <c r="F309" s="12">
        <f>VLOOKUP(MYRANKS_H[[#This Row],[PLAYERID]],PLAYERIDMAP[],COLUMN(PLAYERIDMAP[IDFANGRAPHS]),FALSE)</f>
        <v>2829</v>
      </c>
      <c r="G309" s="12">
        <f>IFERROR(VLOOKUP(MYRANKS_H[[#This Row],[IDFANGRAPHS]],STEAMER_H[],COLUMN(STEAMER_H[PA]),FALSE),0)</f>
        <v>0</v>
      </c>
      <c r="H309" s="12">
        <f>IFERROR(VLOOKUP(MYRANKS_H[[#This Row],[IDFANGRAPHS]],STEAMER_H[],COLUMN(STEAMER_H[AB]),FALSE),0)</f>
        <v>0</v>
      </c>
      <c r="I309" s="12">
        <f>IFERROR(VLOOKUP(MYRANKS_H[[#This Row],[IDFANGRAPHS]],STEAMER_H[],COLUMN(STEAMER_H[H]),FALSE),0)</f>
        <v>0</v>
      </c>
      <c r="J309" s="12">
        <f>IFERROR(VLOOKUP(MYRANKS_H[[#This Row],[IDFANGRAPHS]],STEAMER_H[],COLUMN(STEAMER_H[HR]),FALSE),0)</f>
        <v>0</v>
      </c>
      <c r="K309" s="12">
        <f>IFERROR(VLOOKUP(MYRANKS_H[[#This Row],[IDFANGRAPHS]],STEAMER_H[],COLUMN(STEAMER_H[R]),FALSE),0)</f>
        <v>0</v>
      </c>
      <c r="L309" s="12">
        <f>IFERROR(VLOOKUP(MYRANKS_H[[#This Row],[IDFANGRAPHS]],STEAMER_H[],COLUMN(STEAMER_H[RBI]),FALSE),0)</f>
        <v>0</v>
      </c>
      <c r="M309" s="12">
        <f>IFERROR(VLOOKUP(MYRANKS_H[[#This Row],[IDFANGRAPHS]],STEAMER_H[],COLUMN(STEAMER_H[BB]),FALSE),0)</f>
        <v>0</v>
      </c>
      <c r="N309" s="12">
        <f>IFERROR(VLOOKUP(MYRANKS_H[[#This Row],[IDFANGRAPHS]],STEAMER_H[],COLUMN(STEAMER_H[SO]),FALSE),0)</f>
        <v>0</v>
      </c>
      <c r="O309" s="12">
        <f>IFERROR(VLOOKUP(MYRANKS_H[[#This Row],[IDFANGRAPHS]],STEAMER_H[],COLUMN(STEAMER_H[SB]),FALSE),0)</f>
        <v>0</v>
      </c>
      <c r="P309" s="14">
        <f>IFERROR(MYRANKS_H[[#This Row],[H]]/MYRANKS_H[[#This Row],[AB]],0)</f>
        <v>0</v>
      </c>
      <c r="Q309" s="26">
        <f>MYRANKS_H[[#This Row],[R]]/24.6-VLOOKUP(MYRANKS_H[[#This Row],[POS]],ReplacementLevel_H[],COLUMN(ReplacementLevel_H[R]),FALSE)</f>
        <v>-1.39</v>
      </c>
      <c r="R309" s="26">
        <f>MYRANKS_H[[#This Row],[HR]]/10.4-VLOOKUP(MYRANKS_H[[#This Row],[POS]],ReplacementLevel_H[],COLUMN(ReplacementLevel_H[HR]),FALSE)</f>
        <v>-0.87</v>
      </c>
      <c r="S309" s="26">
        <f>MYRANKS_H[[#This Row],[RBI]]/24.6-VLOOKUP(MYRANKS_H[[#This Row],[POS]],ReplacementLevel_H[],COLUMN(ReplacementLevel_H[RBI]),FALSE)</f>
        <v>-1.41</v>
      </c>
      <c r="T309" s="26">
        <f>MYRANKS_H[[#This Row],[SB]]/9.4-VLOOKUP(MYRANKS_H[[#This Row],[POS]],ReplacementLevel_H[],COLUMN(ReplacementLevel_H[SB]),FALSE)</f>
        <v>-0.13</v>
      </c>
      <c r="U309" s="26">
        <f>((MYRANKS_H[[#This Row],[H]]+1768)/(MYRANKS_H[[#This Row],[AB]]+6617)-0.267)/0.0024-VLOOKUP(MYRANKS_H[[#This Row],[POS]],ReplacementLevel_H[],COLUMN(ReplacementLevel_H[AVG]),FALSE)</f>
        <v>0.42940406024885269</v>
      </c>
      <c r="V309" s="26">
        <f>MYRANKS_H[[#This Row],[RSGP]]+MYRANKS_H[[#This Row],[HRSGP]]+MYRANKS_H[[#This Row],[RBISGP]]+MYRANKS_H[[#This Row],[SBSGP]]+MYRANKS_H[[#This Row],[AVGSGP]]</f>
        <v>-3.3705959397511469</v>
      </c>
    </row>
    <row r="310" spans="1:22" x14ac:dyDescent="0.25">
      <c r="A310" s="8" t="s">
        <v>4921</v>
      </c>
      <c r="B310" s="15" t="str">
        <f>VLOOKUP(MYRANKS_H[[#This Row],[PLAYERID]],PLAYERIDMAP[],COLUMN(PLAYERIDMAP[LASTNAME]),FALSE)</f>
        <v>Sanchez</v>
      </c>
      <c r="C310" s="12" t="str">
        <f>VLOOKUP(MYRANKS_H[[#This Row],[PLAYERID]],PLAYERIDMAP[],COLUMN(PLAYERIDMAP[FIRSTNAME]),FALSE)</f>
        <v xml:space="preserve">Gaby </v>
      </c>
      <c r="D310" s="12" t="str">
        <f>VLOOKUP(MYRANKS_H[[#This Row],[PLAYERID]],PLAYERIDMAP[],COLUMN(PLAYERIDMAP[TEAM]),FALSE)</f>
        <v>MIA</v>
      </c>
      <c r="E310" s="12" t="str">
        <f>VLOOKUP(MYRANKS_H[[#This Row],[PLAYERID]],PLAYERIDMAP[],COLUMN(PLAYERIDMAP[POS]),FALSE)</f>
        <v>1B</v>
      </c>
      <c r="F310" s="12">
        <f>VLOOKUP(MYRANKS_H[[#This Row],[PLAYERID]],PLAYERIDMAP[],COLUMN(PLAYERIDMAP[IDFANGRAPHS]),FALSE)</f>
        <v>3361</v>
      </c>
      <c r="G310" s="12">
        <f>IFERROR(VLOOKUP(MYRANKS_H[[#This Row],[IDFANGRAPHS]],STEAMER_H[],COLUMN(STEAMER_H[PA]),FALSE),0)</f>
        <v>250</v>
      </c>
      <c r="H310" s="12">
        <f>IFERROR(VLOOKUP(MYRANKS_H[[#This Row],[IDFANGRAPHS]],STEAMER_H[],COLUMN(STEAMER_H[AB]),FALSE),0)</f>
        <v>219</v>
      </c>
      <c r="I310" s="12">
        <f>IFERROR(VLOOKUP(MYRANKS_H[[#This Row],[IDFANGRAPHS]],STEAMER_H[],COLUMN(STEAMER_H[H]),FALSE),0)</f>
        <v>55</v>
      </c>
      <c r="J310" s="12">
        <f>IFERROR(VLOOKUP(MYRANKS_H[[#This Row],[IDFANGRAPHS]],STEAMER_H[],COLUMN(STEAMER_H[HR]),FALSE),0)</f>
        <v>7</v>
      </c>
      <c r="K310" s="12">
        <f>IFERROR(VLOOKUP(MYRANKS_H[[#This Row],[IDFANGRAPHS]],STEAMER_H[],COLUMN(STEAMER_H[R]),FALSE),0)</f>
        <v>26</v>
      </c>
      <c r="L310" s="12">
        <f>IFERROR(VLOOKUP(MYRANKS_H[[#This Row],[IDFANGRAPHS]],STEAMER_H[],COLUMN(STEAMER_H[RBI]),FALSE),0)</f>
        <v>28</v>
      </c>
      <c r="M310" s="12">
        <f>IFERROR(VLOOKUP(MYRANKS_H[[#This Row],[IDFANGRAPHS]],STEAMER_H[],COLUMN(STEAMER_H[BB]),FALSE),0)</f>
        <v>26</v>
      </c>
      <c r="N310" s="12">
        <f>IFERROR(VLOOKUP(MYRANKS_H[[#This Row],[IDFANGRAPHS]],STEAMER_H[],COLUMN(STEAMER_H[SO]),FALSE),0)</f>
        <v>43</v>
      </c>
      <c r="O310" s="12">
        <f>IFERROR(VLOOKUP(MYRANKS_H[[#This Row],[IDFANGRAPHS]],STEAMER_H[],COLUMN(STEAMER_H[SB]),FALSE),0)</f>
        <v>1</v>
      </c>
      <c r="P310" s="14">
        <f>IFERROR(MYRANKS_H[[#This Row],[H]]/MYRANKS_H[[#This Row],[AB]],0)</f>
        <v>0.25114155251141551</v>
      </c>
      <c r="Q310" s="26">
        <f>MYRANKS_H[[#This Row],[R]]/24.6-VLOOKUP(MYRANKS_H[[#This Row],[POS]],ReplacementLevel_H[],COLUMN(ReplacementLevel_H[R]),FALSE)</f>
        <v>-1.3130894308943091</v>
      </c>
      <c r="R310" s="26">
        <f>MYRANKS_H[[#This Row],[HR]]/10.4-VLOOKUP(MYRANKS_H[[#This Row],[POS]],ReplacementLevel_H[],COLUMN(ReplacementLevel_H[HR]),FALSE)</f>
        <v>-0.86692307692307702</v>
      </c>
      <c r="S310" s="26">
        <f>MYRANKS_H[[#This Row],[RBI]]/24.6-VLOOKUP(MYRANKS_H[[#This Row],[POS]],ReplacementLevel_H[],COLUMN(ReplacementLevel_H[RBI]),FALSE)</f>
        <v>-1.3217886178861789</v>
      </c>
      <c r="T310" s="26">
        <f>MYRANKS_H[[#This Row],[SB]]/9.4-VLOOKUP(MYRANKS_H[[#This Row],[POS]],ReplacementLevel_H[],COLUMN(ReplacementLevel_H[SB]),FALSE)</f>
        <v>-0.15361702127659577</v>
      </c>
      <c r="U310" s="26">
        <f>((MYRANKS_H[[#This Row],[H]]+1768)/(MYRANKS_H[[#This Row],[AB]]+6617)-0.267)/0.0024-VLOOKUP(MYRANKS_H[[#This Row],[POS]],ReplacementLevel_H[],COLUMN(ReplacementLevel_H[AVG]),FALSE)</f>
        <v>0.10517456602300629</v>
      </c>
      <c r="V310" s="26">
        <f>MYRANKS_H[[#This Row],[RSGP]]+MYRANKS_H[[#This Row],[HRSGP]]+MYRANKS_H[[#This Row],[RBISGP]]+MYRANKS_H[[#This Row],[SBSGP]]+MYRANKS_H[[#This Row],[AVGSGP]]</f>
        <v>-3.5502435809571544</v>
      </c>
    </row>
    <row r="311" spans="1:22" x14ac:dyDescent="0.25">
      <c r="A311" s="8" t="s">
        <v>5258</v>
      </c>
      <c r="B311" s="15" t="str">
        <f>VLOOKUP(MYRANKS_H[[#This Row],[PLAYERID]],PLAYERIDMAP[],COLUMN(PLAYERIDMAP[LASTNAME]),FALSE)</f>
        <v>Tovar</v>
      </c>
      <c r="C311" s="12" t="str">
        <f>VLOOKUP(MYRANKS_H[[#This Row],[PLAYERID]],PLAYERIDMAP[],COLUMN(PLAYERIDMAP[FIRSTNAME]),FALSE)</f>
        <v xml:space="preserve">Wilfredo </v>
      </c>
      <c r="D311" s="12" t="str">
        <f>VLOOKUP(MYRANKS_H[[#This Row],[PLAYERID]],PLAYERIDMAP[],COLUMN(PLAYERIDMAP[TEAM]),FALSE)</f>
        <v>NYM</v>
      </c>
      <c r="E311" s="12" t="str">
        <f>VLOOKUP(MYRANKS_H[[#This Row],[PLAYERID]],PLAYERIDMAP[],COLUMN(PLAYERIDMAP[POS]),FALSE)</f>
        <v>SS</v>
      </c>
      <c r="F311" s="12" t="str">
        <f>VLOOKUP(MYRANKS_H[[#This Row],[PLAYERID]],PLAYERIDMAP[],COLUMN(PLAYERIDMAP[IDFANGRAPHS]),FALSE)</f>
        <v>sa503679</v>
      </c>
      <c r="G311" s="12">
        <f>IFERROR(VLOOKUP(MYRANKS_H[[#This Row],[IDFANGRAPHS]],STEAMER_H[],COLUMN(STEAMER_H[PA]),FALSE),0)</f>
        <v>0</v>
      </c>
      <c r="H311" s="12">
        <f>IFERROR(VLOOKUP(MYRANKS_H[[#This Row],[IDFANGRAPHS]],STEAMER_H[],COLUMN(STEAMER_H[AB]),FALSE),0)</f>
        <v>0</v>
      </c>
      <c r="I311" s="12">
        <f>IFERROR(VLOOKUP(MYRANKS_H[[#This Row],[IDFANGRAPHS]],STEAMER_H[],COLUMN(STEAMER_H[H]),FALSE),0)</f>
        <v>0</v>
      </c>
      <c r="J311" s="12">
        <f>IFERROR(VLOOKUP(MYRANKS_H[[#This Row],[IDFANGRAPHS]],STEAMER_H[],COLUMN(STEAMER_H[HR]),FALSE),0)</f>
        <v>0</v>
      </c>
      <c r="K311" s="12">
        <f>IFERROR(VLOOKUP(MYRANKS_H[[#This Row],[IDFANGRAPHS]],STEAMER_H[],COLUMN(STEAMER_H[R]),FALSE),0)</f>
        <v>0</v>
      </c>
      <c r="L311" s="12">
        <f>IFERROR(VLOOKUP(MYRANKS_H[[#This Row],[IDFANGRAPHS]],STEAMER_H[],COLUMN(STEAMER_H[RBI]),FALSE),0)</f>
        <v>0</v>
      </c>
      <c r="M311" s="12">
        <f>IFERROR(VLOOKUP(MYRANKS_H[[#This Row],[IDFANGRAPHS]],STEAMER_H[],COLUMN(STEAMER_H[BB]),FALSE),0)</f>
        <v>0</v>
      </c>
      <c r="N311" s="12">
        <f>IFERROR(VLOOKUP(MYRANKS_H[[#This Row],[IDFANGRAPHS]],STEAMER_H[],COLUMN(STEAMER_H[SO]),FALSE),0)</f>
        <v>0</v>
      </c>
      <c r="O311" s="12">
        <f>IFERROR(VLOOKUP(MYRANKS_H[[#This Row],[IDFANGRAPHS]],STEAMER_H[],COLUMN(STEAMER_H[SB]),FALSE),0)</f>
        <v>0</v>
      </c>
      <c r="P311" s="14">
        <f>IFERROR(MYRANKS_H[[#This Row],[H]]/MYRANKS_H[[#This Row],[AB]],0)</f>
        <v>0</v>
      </c>
      <c r="Q311" s="26">
        <f>MYRANKS_H[[#This Row],[R]]/24.6-VLOOKUP(MYRANKS_H[[#This Row],[POS]],ReplacementLevel_H[],COLUMN(ReplacementLevel_H[R]),FALSE)</f>
        <v>-2.08</v>
      </c>
      <c r="R311" s="26">
        <f>MYRANKS_H[[#This Row],[HR]]/10.4-VLOOKUP(MYRANKS_H[[#This Row],[POS]],ReplacementLevel_H[],COLUMN(ReplacementLevel_H[HR]),FALSE)</f>
        <v>-0.9</v>
      </c>
      <c r="S311" s="26">
        <f>MYRANKS_H[[#This Row],[RBI]]/24.6-VLOOKUP(MYRANKS_H[[#This Row],[POS]],ReplacementLevel_H[],COLUMN(ReplacementLevel_H[RBI]),FALSE)</f>
        <v>-1.94</v>
      </c>
      <c r="T311" s="26">
        <f>MYRANKS_H[[#This Row],[SB]]/9.4-VLOOKUP(MYRANKS_H[[#This Row],[POS]],ReplacementLevel_H[],COLUMN(ReplacementLevel_H[SB]),FALSE)</f>
        <v>-1.47</v>
      </c>
      <c r="U311" s="26">
        <f>((MYRANKS_H[[#This Row],[H]]+1768)/(MYRANKS_H[[#This Row],[AB]]+6617)-0.267)/0.0024-VLOOKUP(MYRANKS_H[[#This Row],[POS]],ReplacementLevel_H[],COLUMN(ReplacementLevel_H[AVG]),FALSE)</f>
        <v>0.20940406024885272</v>
      </c>
      <c r="V311" s="26">
        <f>MYRANKS_H[[#This Row],[RSGP]]+MYRANKS_H[[#This Row],[HRSGP]]+MYRANKS_H[[#This Row],[RBISGP]]+MYRANKS_H[[#This Row],[SBSGP]]+MYRANKS_H[[#This Row],[AVGSGP]]</f>
        <v>-6.1805959397511465</v>
      </c>
    </row>
    <row r="312" spans="1:22" ht="15" customHeight="1" x14ac:dyDescent="0.25">
      <c r="A312" s="7" t="s">
        <v>3886</v>
      </c>
      <c r="B312" s="8" t="str">
        <f>VLOOKUP(MYRANKS_H[[#This Row],[PLAYERID]],PLAYERIDMAP[],COLUMN(PLAYERIDMAP[LASTNAME]),FALSE)</f>
        <v>Maldonado</v>
      </c>
      <c r="C312" s="11" t="str">
        <f>VLOOKUP(MYRANKS_H[[#This Row],[PLAYERID]],PLAYERIDMAP[],COLUMN(PLAYERIDMAP[FIRSTNAME]),FALSE)</f>
        <v xml:space="preserve">Martin </v>
      </c>
      <c r="D312" s="11" t="str">
        <f>VLOOKUP(MYRANKS_H[[#This Row],[PLAYERID]],PLAYERIDMAP[],COLUMN(PLAYERIDMAP[TEAM]),FALSE)</f>
        <v>MIL</v>
      </c>
      <c r="E312" s="11" t="str">
        <f>VLOOKUP(MYRANKS_H[[#This Row],[PLAYERID]],PLAYERIDMAP[],COLUMN(PLAYERIDMAP[POS]),FALSE)</f>
        <v>C</v>
      </c>
      <c r="F312" s="11">
        <f>VLOOKUP(MYRANKS_H[[#This Row],[PLAYERID]],PLAYERIDMAP[],COLUMN(PLAYERIDMAP[IDFANGRAPHS]),FALSE)</f>
        <v>6887</v>
      </c>
      <c r="G312" s="12">
        <f>IFERROR(VLOOKUP(MYRANKS_H[[#This Row],[IDFANGRAPHS]],STEAMER_H[],COLUMN(STEAMER_H[PA]),FALSE),0)</f>
        <v>178</v>
      </c>
      <c r="H312" s="12">
        <f>IFERROR(VLOOKUP(MYRANKS_H[[#This Row],[IDFANGRAPHS]],STEAMER_H[],COLUMN(STEAMER_H[AB]),FALSE),0)</f>
        <v>161</v>
      </c>
      <c r="I312" s="12">
        <f>IFERROR(VLOOKUP(MYRANKS_H[[#This Row],[IDFANGRAPHS]],STEAMER_H[],COLUMN(STEAMER_H[H]),FALSE),0)</f>
        <v>36</v>
      </c>
      <c r="J312" s="12">
        <f>IFERROR(VLOOKUP(MYRANKS_H[[#This Row],[IDFANGRAPHS]],STEAMER_H[],COLUMN(STEAMER_H[HR]),FALSE),0)</f>
        <v>4</v>
      </c>
      <c r="K312" s="12">
        <f>IFERROR(VLOOKUP(MYRANKS_H[[#This Row],[IDFANGRAPHS]],STEAMER_H[],COLUMN(STEAMER_H[R]),FALSE),0)</f>
        <v>16</v>
      </c>
      <c r="L312" s="12">
        <f>IFERROR(VLOOKUP(MYRANKS_H[[#This Row],[IDFANGRAPHS]],STEAMER_H[],COLUMN(STEAMER_H[RBI]),FALSE),0)</f>
        <v>17</v>
      </c>
      <c r="M312" s="12">
        <f>IFERROR(VLOOKUP(MYRANKS_H[[#This Row],[IDFANGRAPHS]],STEAMER_H[],COLUMN(STEAMER_H[BB]),FALSE),0)</f>
        <v>12</v>
      </c>
      <c r="N312" s="12">
        <f>IFERROR(VLOOKUP(MYRANKS_H[[#This Row],[IDFANGRAPHS]],STEAMER_H[],COLUMN(STEAMER_H[SO]),FALSE),0)</f>
        <v>41</v>
      </c>
      <c r="O312" s="12">
        <f>IFERROR(VLOOKUP(MYRANKS_H[[#This Row],[IDFANGRAPHS]],STEAMER_H[],COLUMN(STEAMER_H[SB]),FALSE),0)</f>
        <v>1</v>
      </c>
      <c r="P312" s="14">
        <f>IFERROR(MYRANKS_H[[#This Row],[H]]/MYRANKS_H[[#This Row],[AB]],0)</f>
        <v>0.2236024844720497</v>
      </c>
      <c r="Q312" s="26">
        <f>MYRANKS_H[[#This Row],[R]]/24.6-VLOOKUP(MYRANKS_H[[#This Row],[POS]],ReplacementLevel_H[],COLUMN(ReplacementLevel_H[R]),FALSE)</f>
        <v>-0.73959349593495927</v>
      </c>
      <c r="R312" s="26">
        <f>MYRANKS_H[[#This Row],[HR]]/10.4-VLOOKUP(MYRANKS_H[[#This Row],[POS]],ReplacementLevel_H[],COLUMN(ReplacementLevel_H[HR]),FALSE)</f>
        <v>-0.48538461538461541</v>
      </c>
      <c r="S312" s="26">
        <f>MYRANKS_H[[#This Row],[RBI]]/24.6-VLOOKUP(MYRANKS_H[[#This Row],[POS]],ReplacementLevel_H[],COLUMN(ReplacementLevel_H[RBI]),FALSE)</f>
        <v>-0.71894308943089424</v>
      </c>
      <c r="T312" s="26">
        <f>MYRANKS_H[[#This Row],[SB]]/9.4-VLOOKUP(MYRANKS_H[[#This Row],[POS]],ReplacementLevel_H[],COLUMN(ReplacementLevel_H[SB]),FALSE)</f>
        <v>-2.3617021276595748E-2</v>
      </c>
      <c r="U312" s="26">
        <f>((MYRANKS_H[[#This Row],[H]]+1768)/(MYRANKS_H[[#This Row],[AB]]+6617)-0.267)/0.0024-VLOOKUP(MYRANKS_H[[#This Row],[POS]],ReplacementLevel_H[],COLUMN(ReplacementLevel_H[AVG]),FALSE)</f>
        <v>-1.9966558473512586E-3</v>
      </c>
      <c r="V312" s="26">
        <f>MYRANKS_H[[#This Row],[RSGP]]+MYRANKS_H[[#This Row],[HRSGP]]+MYRANKS_H[[#This Row],[RBISGP]]+MYRANKS_H[[#This Row],[SBSGP]]+MYRANKS_H[[#This Row],[AVGSGP]]</f>
        <v>-1.9695348778744157</v>
      </c>
    </row>
    <row r="313" spans="1:22" x14ac:dyDescent="0.25">
      <c r="A313" s="8" t="s">
        <v>4756</v>
      </c>
      <c r="B313" s="15" t="str">
        <f>VLOOKUP(MYRANKS_H[[#This Row],[PLAYERID]],PLAYERIDMAP[],COLUMN(PLAYERIDMAP[LASTNAME]),FALSE)</f>
        <v>Roberts</v>
      </c>
      <c r="C313" s="12" t="str">
        <f>VLOOKUP(MYRANKS_H[[#This Row],[PLAYERID]],PLAYERIDMAP[],COLUMN(PLAYERIDMAP[FIRSTNAME]),FALSE)</f>
        <v xml:space="preserve">Ryan </v>
      </c>
      <c r="D313" s="12" t="str">
        <f>VLOOKUP(MYRANKS_H[[#This Row],[PLAYERID]],PLAYERIDMAP[],COLUMN(PLAYERIDMAP[TEAM]),FALSE)</f>
        <v>TB</v>
      </c>
      <c r="E313" s="12" t="str">
        <f>VLOOKUP(MYRANKS_H[[#This Row],[PLAYERID]],PLAYERIDMAP[],COLUMN(PLAYERIDMAP[POS]),FALSE)</f>
        <v>3B</v>
      </c>
      <c r="F313" s="12">
        <f>VLOOKUP(MYRANKS_H[[#This Row],[PLAYERID]],PLAYERIDMAP[],COLUMN(PLAYERIDMAP[IDFANGRAPHS]),FALSE)</f>
        <v>5653</v>
      </c>
      <c r="G313" s="12">
        <f>IFERROR(VLOOKUP(MYRANKS_H[[#This Row],[IDFANGRAPHS]],STEAMER_H[],COLUMN(STEAMER_H[PA]),FALSE),0)</f>
        <v>57</v>
      </c>
      <c r="H313" s="12">
        <f>IFERROR(VLOOKUP(MYRANKS_H[[#This Row],[IDFANGRAPHS]],STEAMER_H[],COLUMN(STEAMER_H[AB]),FALSE),0)</f>
        <v>51</v>
      </c>
      <c r="I313" s="12">
        <f>IFERROR(VLOOKUP(MYRANKS_H[[#This Row],[IDFANGRAPHS]],STEAMER_H[],COLUMN(STEAMER_H[H]),FALSE),0)</f>
        <v>12</v>
      </c>
      <c r="J313" s="12">
        <f>IFERROR(VLOOKUP(MYRANKS_H[[#This Row],[IDFANGRAPHS]],STEAMER_H[],COLUMN(STEAMER_H[HR]),FALSE),0)</f>
        <v>1</v>
      </c>
      <c r="K313" s="12">
        <f>IFERROR(VLOOKUP(MYRANKS_H[[#This Row],[IDFANGRAPHS]],STEAMER_H[],COLUMN(STEAMER_H[R]),FALSE),0)</f>
        <v>6</v>
      </c>
      <c r="L313" s="12">
        <f>IFERROR(VLOOKUP(MYRANKS_H[[#This Row],[IDFANGRAPHS]],STEAMER_H[],COLUMN(STEAMER_H[RBI]),FALSE),0)</f>
        <v>6</v>
      </c>
      <c r="M313" s="12">
        <f>IFERROR(VLOOKUP(MYRANKS_H[[#This Row],[IDFANGRAPHS]],STEAMER_H[],COLUMN(STEAMER_H[BB]),FALSE),0)</f>
        <v>5</v>
      </c>
      <c r="N313" s="12">
        <f>IFERROR(VLOOKUP(MYRANKS_H[[#This Row],[IDFANGRAPHS]],STEAMER_H[],COLUMN(STEAMER_H[SO]),FALSE),0)</f>
        <v>12</v>
      </c>
      <c r="O313" s="12">
        <f>IFERROR(VLOOKUP(MYRANKS_H[[#This Row],[IDFANGRAPHS]],STEAMER_H[],COLUMN(STEAMER_H[SB]),FALSE),0)</f>
        <v>1</v>
      </c>
      <c r="P313" s="14">
        <f>IFERROR(MYRANKS_H[[#This Row],[H]]/MYRANKS_H[[#This Row],[AB]],0)</f>
        <v>0.23529411764705882</v>
      </c>
      <c r="Q313" s="26">
        <f>MYRANKS_H[[#This Row],[R]]/24.6-VLOOKUP(MYRANKS_H[[#This Row],[POS]],ReplacementLevel_H[],COLUMN(ReplacementLevel_H[R]),FALSE)</f>
        <v>-1.9460975609756097</v>
      </c>
      <c r="R313" s="26">
        <f>MYRANKS_H[[#This Row],[HR]]/10.4-VLOOKUP(MYRANKS_H[[#This Row],[POS]],ReplacementLevel_H[],COLUMN(ReplacementLevel_H[HR]),FALSE)</f>
        <v>-1.4638461538461538</v>
      </c>
      <c r="S313" s="26">
        <f>MYRANKS_H[[#This Row],[RBI]]/24.6-VLOOKUP(MYRANKS_H[[#This Row],[POS]],ReplacementLevel_H[],COLUMN(ReplacementLevel_H[RBI]),FALSE)</f>
        <v>-2.1060975609756101</v>
      </c>
      <c r="T313" s="26">
        <f>MYRANKS_H[[#This Row],[SB]]/9.4-VLOOKUP(MYRANKS_H[[#This Row],[POS]],ReplacementLevel_H[],COLUMN(ReplacementLevel_H[SB]),FALSE)</f>
        <v>-0.34361702127659577</v>
      </c>
      <c r="U313" s="26">
        <f>((MYRANKS_H[[#This Row],[H]]+1768)/(MYRANKS_H[[#This Row],[AB]]+6617)-0.267)/0.0024-VLOOKUP(MYRANKS_H[[#This Row],[POS]],ReplacementLevel_H[],COLUMN(ReplacementLevel_H[AVG]),FALSE)</f>
        <v>0.16775444911016218</v>
      </c>
      <c r="V313" s="26">
        <f>MYRANKS_H[[#This Row],[RSGP]]+MYRANKS_H[[#This Row],[HRSGP]]+MYRANKS_H[[#This Row],[RBISGP]]+MYRANKS_H[[#This Row],[SBSGP]]+MYRANKS_H[[#This Row],[AVGSGP]]</f>
        <v>-5.6919038479638076</v>
      </c>
    </row>
    <row r="314" spans="1:22" ht="15" customHeight="1" x14ac:dyDescent="0.25">
      <c r="A314" s="8" t="s">
        <v>5062</v>
      </c>
      <c r="B314" s="15" t="str">
        <f>VLOOKUP(MYRANKS_H[[#This Row],[PLAYERID]],PLAYERIDMAP[],COLUMN(PLAYERIDMAP[LASTNAME]),FALSE)</f>
        <v>Snyder</v>
      </c>
      <c r="C314" s="12" t="str">
        <f>VLOOKUP(MYRANKS_H[[#This Row],[PLAYERID]],PLAYERIDMAP[],COLUMN(PLAYERIDMAP[FIRSTNAME]),FALSE)</f>
        <v xml:space="preserve">Chris </v>
      </c>
      <c r="D314" s="12" t="str">
        <f>VLOOKUP(MYRANKS_H[[#This Row],[PLAYERID]],PLAYERIDMAP[],COLUMN(PLAYERIDMAP[TEAM]),FALSE)</f>
        <v>HOU</v>
      </c>
      <c r="E314" s="12" t="str">
        <f>VLOOKUP(MYRANKS_H[[#This Row],[PLAYERID]],PLAYERIDMAP[],COLUMN(PLAYERIDMAP[POS]),FALSE)</f>
        <v>C</v>
      </c>
      <c r="F314" s="12">
        <f>VLOOKUP(MYRANKS_H[[#This Row],[PLAYERID]],PLAYERIDMAP[],COLUMN(PLAYERIDMAP[IDFANGRAPHS]),FALSE)</f>
        <v>4606</v>
      </c>
      <c r="G314" s="12">
        <f>IFERROR(VLOOKUP(MYRANKS_H[[#This Row],[IDFANGRAPHS]],STEAMER_H[],COLUMN(STEAMER_H[PA]),FALSE),0)</f>
        <v>0</v>
      </c>
      <c r="H314" s="12">
        <f>IFERROR(VLOOKUP(MYRANKS_H[[#This Row],[IDFANGRAPHS]],STEAMER_H[],COLUMN(STEAMER_H[AB]),FALSE),0)</f>
        <v>0</v>
      </c>
      <c r="I314" s="12">
        <f>IFERROR(VLOOKUP(MYRANKS_H[[#This Row],[IDFANGRAPHS]],STEAMER_H[],COLUMN(STEAMER_H[H]),FALSE),0)</f>
        <v>0</v>
      </c>
      <c r="J314" s="12">
        <f>IFERROR(VLOOKUP(MYRANKS_H[[#This Row],[IDFANGRAPHS]],STEAMER_H[],COLUMN(STEAMER_H[HR]),FALSE),0)</f>
        <v>0</v>
      </c>
      <c r="K314" s="12">
        <f>IFERROR(VLOOKUP(MYRANKS_H[[#This Row],[IDFANGRAPHS]],STEAMER_H[],COLUMN(STEAMER_H[R]),FALSE),0)</f>
        <v>0</v>
      </c>
      <c r="L314" s="12">
        <f>IFERROR(VLOOKUP(MYRANKS_H[[#This Row],[IDFANGRAPHS]],STEAMER_H[],COLUMN(STEAMER_H[RBI]),FALSE),0)</f>
        <v>0</v>
      </c>
      <c r="M314" s="12">
        <f>IFERROR(VLOOKUP(MYRANKS_H[[#This Row],[IDFANGRAPHS]],STEAMER_H[],COLUMN(STEAMER_H[BB]),FALSE),0)</f>
        <v>0</v>
      </c>
      <c r="N314" s="12">
        <f>IFERROR(VLOOKUP(MYRANKS_H[[#This Row],[IDFANGRAPHS]],STEAMER_H[],COLUMN(STEAMER_H[SO]),FALSE),0)</f>
        <v>0</v>
      </c>
      <c r="O314" s="12">
        <f>IFERROR(VLOOKUP(MYRANKS_H[[#This Row],[IDFANGRAPHS]],STEAMER_H[],COLUMN(STEAMER_H[SB]),FALSE),0)</f>
        <v>0</v>
      </c>
      <c r="P314" s="14">
        <f>IFERROR(MYRANKS_H[[#This Row],[H]]/MYRANKS_H[[#This Row],[AB]],0)</f>
        <v>0</v>
      </c>
      <c r="Q314" s="26">
        <f>MYRANKS_H[[#This Row],[R]]/24.6-VLOOKUP(MYRANKS_H[[#This Row],[POS]],ReplacementLevel_H[],COLUMN(ReplacementLevel_H[R]),FALSE)</f>
        <v>-1.39</v>
      </c>
      <c r="R314" s="26">
        <f>MYRANKS_H[[#This Row],[HR]]/10.4-VLOOKUP(MYRANKS_H[[#This Row],[POS]],ReplacementLevel_H[],COLUMN(ReplacementLevel_H[HR]),FALSE)</f>
        <v>-0.87</v>
      </c>
      <c r="S314" s="26">
        <f>MYRANKS_H[[#This Row],[RBI]]/24.6-VLOOKUP(MYRANKS_H[[#This Row],[POS]],ReplacementLevel_H[],COLUMN(ReplacementLevel_H[RBI]),FALSE)</f>
        <v>-1.41</v>
      </c>
      <c r="T314" s="26">
        <f>MYRANKS_H[[#This Row],[SB]]/9.4-VLOOKUP(MYRANKS_H[[#This Row],[POS]],ReplacementLevel_H[],COLUMN(ReplacementLevel_H[SB]),FALSE)</f>
        <v>-0.13</v>
      </c>
      <c r="U314" s="26">
        <f>((MYRANKS_H[[#This Row],[H]]+1768)/(MYRANKS_H[[#This Row],[AB]]+6617)-0.267)/0.0024-VLOOKUP(MYRANKS_H[[#This Row],[POS]],ReplacementLevel_H[],COLUMN(ReplacementLevel_H[AVG]),FALSE)</f>
        <v>0.42940406024885269</v>
      </c>
      <c r="V314" s="26">
        <f>MYRANKS_H[[#This Row],[RSGP]]+MYRANKS_H[[#This Row],[HRSGP]]+MYRANKS_H[[#This Row],[RBISGP]]+MYRANKS_H[[#This Row],[SBSGP]]+MYRANKS_H[[#This Row],[AVGSGP]]</f>
        <v>-3.3705959397511469</v>
      </c>
    </row>
    <row r="315" spans="1:22" x14ac:dyDescent="0.25">
      <c r="A315" s="7" t="s">
        <v>3131</v>
      </c>
      <c r="B315" s="8" t="str">
        <f>VLOOKUP(MYRANKS_H[[#This Row],[PLAYERID]],PLAYERIDMAP[],COLUMN(PLAYERIDMAP[LASTNAME]),FALSE)</f>
        <v>Hafner</v>
      </c>
      <c r="C315" s="11" t="str">
        <f>VLOOKUP(MYRANKS_H[[#This Row],[PLAYERID]],PLAYERIDMAP[],COLUMN(PLAYERIDMAP[FIRSTNAME]),FALSE)</f>
        <v xml:space="preserve">Travis </v>
      </c>
      <c r="D315" s="11" t="str">
        <f>VLOOKUP(MYRANKS_H[[#This Row],[PLAYERID]],PLAYERIDMAP[],COLUMN(PLAYERIDMAP[TEAM]),FALSE)</f>
        <v>NYY</v>
      </c>
      <c r="E315" s="11" t="str">
        <f>VLOOKUP(MYRANKS_H[[#This Row],[PLAYERID]],PLAYERIDMAP[],COLUMN(PLAYERIDMAP[POS]),FALSE)</f>
        <v>DH</v>
      </c>
      <c r="F315" s="11">
        <f>VLOOKUP(MYRANKS_H[[#This Row],[PLAYERID]],PLAYERIDMAP[],COLUMN(PLAYERIDMAP[IDFANGRAPHS]),FALSE)</f>
        <v>1573</v>
      </c>
      <c r="G315" s="12">
        <f>IFERROR(VLOOKUP(MYRANKS_H[[#This Row],[IDFANGRAPHS]],STEAMER_H[],COLUMN(STEAMER_H[PA]),FALSE),0)</f>
        <v>0</v>
      </c>
      <c r="H315" s="12">
        <f>IFERROR(VLOOKUP(MYRANKS_H[[#This Row],[IDFANGRAPHS]],STEAMER_H[],COLUMN(STEAMER_H[AB]),FALSE),0)</f>
        <v>0</v>
      </c>
      <c r="I315" s="12">
        <f>IFERROR(VLOOKUP(MYRANKS_H[[#This Row],[IDFANGRAPHS]],STEAMER_H[],COLUMN(STEAMER_H[H]),FALSE),0)</f>
        <v>0</v>
      </c>
      <c r="J315" s="12">
        <f>IFERROR(VLOOKUP(MYRANKS_H[[#This Row],[IDFANGRAPHS]],STEAMER_H[],COLUMN(STEAMER_H[HR]),FALSE),0)</f>
        <v>0</v>
      </c>
      <c r="K315" s="12">
        <f>IFERROR(VLOOKUP(MYRANKS_H[[#This Row],[IDFANGRAPHS]],STEAMER_H[],COLUMN(STEAMER_H[R]),FALSE),0)</f>
        <v>0</v>
      </c>
      <c r="L315" s="12">
        <f>IFERROR(VLOOKUP(MYRANKS_H[[#This Row],[IDFANGRAPHS]],STEAMER_H[],COLUMN(STEAMER_H[RBI]),FALSE),0)</f>
        <v>0</v>
      </c>
      <c r="M315" s="12">
        <f>IFERROR(VLOOKUP(MYRANKS_H[[#This Row],[IDFANGRAPHS]],STEAMER_H[],COLUMN(STEAMER_H[BB]),FALSE),0)</f>
        <v>0</v>
      </c>
      <c r="N315" s="12">
        <f>IFERROR(VLOOKUP(MYRANKS_H[[#This Row],[IDFANGRAPHS]],STEAMER_H[],COLUMN(STEAMER_H[SO]),FALSE),0)</f>
        <v>0</v>
      </c>
      <c r="O315" s="12">
        <f>IFERROR(VLOOKUP(MYRANKS_H[[#This Row],[IDFANGRAPHS]],STEAMER_H[],COLUMN(STEAMER_H[SB]),FALSE),0)</f>
        <v>0</v>
      </c>
      <c r="P315" s="14">
        <f>IFERROR(MYRANKS_H[[#This Row],[H]]/MYRANKS_H[[#This Row],[AB]],0)</f>
        <v>0</v>
      </c>
      <c r="Q315" s="26">
        <f>MYRANKS_H[[#This Row],[R]]/24.6-VLOOKUP(MYRANKS_H[[#This Row],[POS]],ReplacementLevel_H[],COLUMN(ReplacementLevel_H[R]),FALSE)</f>
        <v>-2.37</v>
      </c>
      <c r="R315" s="26">
        <f>MYRANKS_H[[#This Row],[HR]]/10.4-VLOOKUP(MYRANKS_H[[#This Row],[POS]],ReplacementLevel_H[],COLUMN(ReplacementLevel_H[HR]),FALSE)</f>
        <v>-1.54</v>
      </c>
      <c r="S315" s="26">
        <f>MYRANKS_H[[#This Row],[RBI]]/24.6-VLOOKUP(MYRANKS_H[[#This Row],[POS]],ReplacementLevel_H[],COLUMN(ReplacementLevel_H[RBI]),FALSE)</f>
        <v>-2.46</v>
      </c>
      <c r="T315" s="26">
        <f>MYRANKS_H[[#This Row],[SB]]/9.4-VLOOKUP(MYRANKS_H[[#This Row],[POS]],ReplacementLevel_H[],COLUMN(ReplacementLevel_H[SB]),FALSE)</f>
        <v>-0.26</v>
      </c>
      <c r="U315" s="26">
        <f>((MYRANKS_H[[#This Row],[H]]+1768)/(MYRANKS_H[[#This Row],[AB]]+6617)-0.267)/0.0024-VLOOKUP(MYRANKS_H[[#This Row],[POS]],ReplacementLevel_H[],COLUMN(ReplacementLevel_H[AVG]),FALSE)</f>
        <v>0.31940406024885271</v>
      </c>
      <c r="V315" s="26">
        <f>MYRANKS_H[[#This Row],[RSGP]]+MYRANKS_H[[#This Row],[HRSGP]]+MYRANKS_H[[#This Row],[RBISGP]]+MYRANKS_H[[#This Row],[SBSGP]]+MYRANKS_H[[#This Row],[AVGSGP]]</f>
        <v>-6.3105959397511473</v>
      </c>
    </row>
    <row r="316" spans="1:22" ht="15" customHeight="1" x14ac:dyDescent="0.25">
      <c r="A316" s="8" t="s">
        <v>5520</v>
      </c>
      <c r="B316" s="15" t="str">
        <f>VLOOKUP(MYRANKS_H[[#This Row],[PLAYERID]],PLAYERIDMAP[],COLUMN(PLAYERIDMAP[LASTNAME]),FALSE)</f>
        <v>Wise</v>
      </c>
      <c r="C316" s="12" t="str">
        <f>VLOOKUP(MYRANKS_H[[#This Row],[PLAYERID]],PLAYERIDMAP[],COLUMN(PLAYERIDMAP[FIRSTNAME]),FALSE)</f>
        <v xml:space="preserve">DeWayne </v>
      </c>
      <c r="D316" s="12" t="str">
        <f>VLOOKUP(MYRANKS_H[[#This Row],[PLAYERID]],PLAYERIDMAP[],COLUMN(PLAYERIDMAP[TEAM]),FALSE)</f>
        <v>CWS</v>
      </c>
      <c r="E316" s="12" t="str">
        <f>VLOOKUP(MYRANKS_H[[#This Row],[PLAYERID]],PLAYERIDMAP[],COLUMN(PLAYERIDMAP[POS]),FALSE)</f>
        <v>OF</v>
      </c>
      <c r="F316" s="12">
        <f>VLOOKUP(MYRANKS_H[[#This Row],[PLAYERID]],PLAYERIDMAP[],COLUMN(PLAYERIDMAP[IDFANGRAPHS]),FALSE)</f>
        <v>1554</v>
      </c>
      <c r="G316" s="12">
        <f>IFERROR(VLOOKUP(MYRANKS_H[[#This Row],[IDFANGRAPHS]],STEAMER_H[],COLUMN(STEAMER_H[PA]),FALSE),0)</f>
        <v>0</v>
      </c>
      <c r="H316" s="12">
        <f>IFERROR(VLOOKUP(MYRANKS_H[[#This Row],[IDFANGRAPHS]],STEAMER_H[],COLUMN(STEAMER_H[AB]),FALSE),0)</f>
        <v>0</v>
      </c>
      <c r="I316" s="12">
        <f>IFERROR(VLOOKUP(MYRANKS_H[[#This Row],[IDFANGRAPHS]],STEAMER_H[],COLUMN(STEAMER_H[H]),FALSE),0)</f>
        <v>0</v>
      </c>
      <c r="J316" s="12">
        <f>IFERROR(VLOOKUP(MYRANKS_H[[#This Row],[IDFANGRAPHS]],STEAMER_H[],COLUMN(STEAMER_H[HR]),FALSE),0)</f>
        <v>0</v>
      </c>
      <c r="K316" s="12">
        <f>IFERROR(VLOOKUP(MYRANKS_H[[#This Row],[IDFANGRAPHS]],STEAMER_H[],COLUMN(STEAMER_H[R]),FALSE),0)</f>
        <v>0</v>
      </c>
      <c r="L316" s="12">
        <f>IFERROR(VLOOKUP(MYRANKS_H[[#This Row],[IDFANGRAPHS]],STEAMER_H[],COLUMN(STEAMER_H[RBI]),FALSE),0)</f>
        <v>0</v>
      </c>
      <c r="M316" s="12">
        <f>IFERROR(VLOOKUP(MYRANKS_H[[#This Row],[IDFANGRAPHS]],STEAMER_H[],COLUMN(STEAMER_H[BB]),FALSE),0)</f>
        <v>0</v>
      </c>
      <c r="N316" s="12">
        <f>IFERROR(VLOOKUP(MYRANKS_H[[#This Row],[IDFANGRAPHS]],STEAMER_H[],COLUMN(STEAMER_H[SO]),FALSE),0)</f>
        <v>0</v>
      </c>
      <c r="O316" s="12">
        <f>IFERROR(VLOOKUP(MYRANKS_H[[#This Row],[IDFANGRAPHS]],STEAMER_H[],COLUMN(STEAMER_H[SB]),FALSE),0)</f>
        <v>0</v>
      </c>
      <c r="P316" s="14">
        <f>IFERROR(MYRANKS_H[[#This Row],[H]]/MYRANKS_H[[#This Row],[AB]],0)</f>
        <v>0</v>
      </c>
      <c r="Q316" s="26">
        <f>MYRANKS_H[[#This Row],[R]]/24.6-VLOOKUP(MYRANKS_H[[#This Row],[POS]],ReplacementLevel_H[],COLUMN(ReplacementLevel_H[R]),FALSE)</f>
        <v>-2.37</v>
      </c>
      <c r="R316" s="26">
        <f>MYRANKS_H[[#This Row],[HR]]/10.4-VLOOKUP(MYRANKS_H[[#This Row],[POS]],ReplacementLevel_H[],COLUMN(ReplacementLevel_H[HR]),FALSE)</f>
        <v>-1.1000000000000001</v>
      </c>
      <c r="S316" s="26">
        <f>MYRANKS_H[[#This Row],[RBI]]/24.6-VLOOKUP(MYRANKS_H[[#This Row],[POS]],ReplacementLevel_H[],COLUMN(ReplacementLevel_H[RBI]),FALSE)</f>
        <v>-2.04</v>
      </c>
      <c r="T316" s="26">
        <f>MYRANKS_H[[#This Row],[SB]]/9.4-VLOOKUP(MYRANKS_H[[#This Row],[POS]],ReplacementLevel_H[],COLUMN(ReplacementLevel_H[SB]),FALSE)</f>
        <v>-1.34</v>
      </c>
      <c r="U316" s="26">
        <f>((MYRANKS_H[[#This Row],[H]]+1768)/(MYRANKS_H[[#This Row],[AB]]+6617)-0.267)/0.0024-VLOOKUP(MYRANKS_H[[#This Row],[POS]],ReplacementLevel_H[],COLUMN(ReplacementLevel_H[AVG]),FALSE)</f>
        <v>0.15940406024885273</v>
      </c>
      <c r="V316" s="26">
        <f>MYRANKS_H[[#This Row],[RSGP]]+MYRANKS_H[[#This Row],[HRSGP]]+MYRANKS_H[[#This Row],[RBISGP]]+MYRANKS_H[[#This Row],[SBSGP]]+MYRANKS_H[[#This Row],[AVGSGP]]</f>
        <v>-6.6905959397511472</v>
      </c>
    </row>
    <row r="317" spans="1:22" x14ac:dyDescent="0.25">
      <c r="A317" s="7" t="s">
        <v>1716</v>
      </c>
      <c r="B317" s="8" t="str">
        <f>VLOOKUP(MYRANKS_H[[#This Row],[PLAYERID]],PLAYERIDMAP[],COLUMN(PLAYERIDMAP[LASTNAME]),FALSE)</f>
        <v>Anderson</v>
      </c>
      <c r="C317" s="11" t="str">
        <f>VLOOKUP(MYRANKS_H[[#This Row],[PLAYERID]],PLAYERIDMAP[],COLUMN(PLAYERIDMAP[FIRSTNAME]),FALSE)</f>
        <v xml:space="preserve">Bryan </v>
      </c>
      <c r="D317" s="11" t="str">
        <f>VLOOKUP(MYRANKS_H[[#This Row],[PLAYERID]],PLAYERIDMAP[],COLUMN(PLAYERIDMAP[TEAM]),FALSE)</f>
        <v>STL</v>
      </c>
      <c r="E317" s="11" t="str">
        <f>VLOOKUP(MYRANKS_H[[#This Row],[PLAYERID]],PLAYERIDMAP[],COLUMN(PLAYERIDMAP[POS]),FALSE)</f>
        <v>C</v>
      </c>
      <c r="F317" s="11">
        <f>VLOOKUP(MYRANKS_H[[#This Row],[PLAYERID]],PLAYERIDMAP[],COLUMN(PLAYERIDMAP[IDFANGRAPHS]),FALSE)</f>
        <v>9871</v>
      </c>
      <c r="G317" s="12">
        <f>IFERROR(VLOOKUP(MYRANKS_H[[#This Row],[IDFANGRAPHS]],STEAMER_H[],COLUMN(STEAMER_H[PA]),FALSE),0)</f>
        <v>0</v>
      </c>
      <c r="H317" s="12">
        <f>IFERROR(VLOOKUP(MYRANKS_H[[#This Row],[IDFANGRAPHS]],STEAMER_H[],COLUMN(STEAMER_H[AB]),FALSE),0)</f>
        <v>0</v>
      </c>
      <c r="I317" s="12">
        <f>IFERROR(VLOOKUP(MYRANKS_H[[#This Row],[IDFANGRAPHS]],STEAMER_H[],COLUMN(STEAMER_H[H]),FALSE),0)</f>
        <v>0</v>
      </c>
      <c r="J317" s="12">
        <f>IFERROR(VLOOKUP(MYRANKS_H[[#This Row],[IDFANGRAPHS]],STEAMER_H[],COLUMN(STEAMER_H[HR]),FALSE),0)</f>
        <v>0</v>
      </c>
      <c r="K317" s="12">
        <f>IFERROR(VLOOKUP(MYRANKS_H[[#This Row],[IDFANGRAPHS]],STEAMER_H[],COLUMN(STEAMER_H[R]),FALSE),0)</f>
        <v>0</v>
      </c>
      <c r="L317" s="12">
        <f>IFERROR(VLOOKUP(MYRANKS_H[[#This Row],[IDFANGRAPHS]],STEAMER_H[],COLUMN(STEAMER_H[RBI]),FALSE),0)</f>
        <v>0</v>
      </c>
      <c r="M317" s="12">
        <f>IFERROR(VLOOKUP(MYRANKS_H[[#This Row],[IDFANGRAPHS]],STEAMER_H[],COLUMN(STEAMER_H[BB]),FALSE),0)</f>
        <v>0</v>
      </c>
      <c r="N317" s="12">
        <f>IFERROR(VLOOKUP(MYRANKS_H[[#This Row],[IDFANGRAPHS]],STEAMER_H[],COLUMN(STEAMER_H[SO]),FALSE),0)</f>
        <v>0</v>
      </c>
      <c r="O317" s="12">
        <f>IFERROR(VLOOKUP(MYRANKS_H[[#This Row],[IDFANGRAPHS]],STEAMER_H[],COLUMN(STEAMER_H[SB]),FALSE),0)</f>
        <v>0</v>
      </c>
      <c r="P317" s="14">
        <f>IFERROR(MYRANKS_H[[#This Row],[H]]/MYRANKS_H[[#This Row],[AB]],0)</f>
        <v>0</v>
      </c>
      <c r="Q317" s="26">
        <f>MYRANKS_H[[#This Row],[R]]/24.6-VLOOKUP(MYRANKS_H[[#This Row],[POS]],ReplacementLevel_H[],COLUMN(ReplacementLevel_H[R]),FALSE)</f>
        <v>-1.39</v>
      </c>
      <c r="R317" s="26">
        <f>MYRANKS_H[[#This Row],[HR]]/10.4-VLOOKUP(MYRANKS_H[[#This Row],[POS]],ReplacementLevel_H[],COLUMN(ReplacementLevel_H[HR]),FALSE)</f>
        <v>-0.87</v>
      </c>
      <c r="S317" s="26">
        <f>MYRANKS_H[[#This Row],[RBI]]/24.6-VLOOKUP(MYRANKS_H[[#This Row],[POS]],ReplacementLevel_H[],COLUMN(ReplacementLevel_H[RBI]),FALSE)</f>
        <v>-1.41</v>
      </c>
      <c r="T317" s="26">
        <f>MYRANKS_H[[#This Row],[SB]]/9.4-VLOOKUP(MYRANKS_H[[#This Row],[POS]],ReplacementLevel_H[],COLUMN(ReplacementLevel_H[SB]),FALSE)</f>
        <v>-0.13</v>
      </c>
      <c r="U317" s="26">
        <f>((MYRANKS_H[[#This Row],[H]]+1768)/(MYRANKS_H[[#This Row],[AB]]+6617)-0.267)/0.0024-VLOOKUP(MYRANKS_H[[#This Row],[POS]],ReplacementLevel_H[],COLUMN(ReplacementLevel_H[AVG]),FALSE)</f>
        <v>0.42940406024885269</v>
      </c>
      <c r="V317" s="26">
        <f>MYRANKS_H[[#This Row],[RSGP]]+MYRANKS_H[[#This Row],[HRSGP]]+MYRANKS_H[[#This Row],[RBISGP]]+MYRANKS_H[[#This Row],[SBSGP]]+MYRANKS_H[[#This Row],[AVGSGP]]</f>
        <v>-3.3705959397511469</v>
      </c>
    </row>
    <row r="318" spans="1:22" ht="15" customHeight="1" x14ac:dyDescent="0.25">
      <c r="A318" s="8" t="s">
        <v>5507</v>
      </c>
      <c r="B318" s="15" t="str">
        <f>VLOOKUP(MYRANKS_H[[#This Row],[PLAYERID]],PLAYERIDMAP[],COLUMN(PLAYERIDMAP[LASTNAME]),FALSE)</f>
        <v>Wilson</v>
      </c>
      <c r="C318" s="12" t="str">
        <f>VLOOKUP(MYRANKS_H[[#This Row],[PLAYERID]],PLAYERIDMAP[],COLUMN(PLAYERIDMAP[FIRSTNAME]),FALSE)</f>
        <v xml:space="preserve">Bobby </v>
      </c>
      <c r="D318" s="12" t="str">
        <f>VLOOKUP(MYRANKS_H[[#This Row],[PLAYERID]],PLAYERIDMAP[],COLUMN(PLAYERIDMAP[TEAM]),FALSE)</f>
        <v>TOR</v>
      </c>
      <c r="E318" s="12" t="str">
        <f>VLOOKUP(MYRANKS_H[[#This Row],[PLAYERID]],PLAYERIDMAP[],COLUMN(PLAYERIDMAP[POS]),FALSE)</f>
        <v>C</v>
      </c>
      <c r="F318" s="12">
        <f>VLOOKUP(MYRANKS_H[[#This Row],[PLAYERID]],PLAYERIDMAP[],COLUMN(PLAYERIDMAP[IDFANGRAPHS]),FALSE)</f>
        <v>6564</v>
      </c>
      <c r="G318" s="12">
        <f>IFERROR(VLOOKUP(MYRANKS_H[[#This Row],[IDFANGRAPHS]],STEAMER_H[],COLUMN(STEAMER_H[PA]),FALSE),0)</f>
        <v>0</v>
      </c>
      <c r="H318" s="12">
        <f>IFERROR(VLOOKUP(MYRANKS_H[[#This Row],[IDFANGRAPHS]],STEAMER_H[],COLUMN(STEAMER_H[AB]),FALSE),0)</f>
        <v>0</v>
      </c>
      <c r="I318" s="12">
        <f>IFERROR(VLOOKUP(MYRANKS_H[[#This Row],[IDFANGRAPHS]],STEAMER_H[],COLUMN(STEAMER_H[H]),FALSE),0)</f>
        <v>0</v>
      </c>
      <c r="J318" s="12">
        <f>IFERROR(VLOOKUP(MYRANKS_H[[#This Row],[IDFANGRAPHS]],STEAMER_H[],COLUMN(STEAMER_H[HR]),FALSE),0)</f>
        <v>0</v>
      </c>
      <c r="K318" s="12">
        <f>IFERROR(VLOOKUP(MYRANKS_H[[#This Row],[IDFANGRAPHS]],STEAMER_H[],COLUMN(STEAMER_H[R]),FALSE),0)</f>
        <v>0</v>
      </c>
      <c r="L318" s="12">
        <f>IFERROR(VLOOKUP(MYRANKS_H[[#This Row],[IDFANGRAPHS]],STEAMER_H[],COLUMN(STEAMER_H[RBI]),FALSE),0)</f>
        <v>0</v>
      </c>
      <c r="M318" s="12">
        <f>IFERROR(VLOOKUP(MYRANKS_H[[#This Row],[IDFANGRAPHS]],STEAMER_H[],COLUMN(STEAMER_H[BB]),FALSE),0)</f>
        <v>0</v>
      </c>
      <c r="N318" s="12">
        <f>IFERROR(VLOOKUP(MYRANKS_H[[#This Row],[IDFANGRAPHS]],STEAMER_H[],COLUMN(STEAMER_H[SO]),FALSE),0)</f>
        <v>0</v>
      </c>
      <c r="O318" s="12">
        <f>IFERROR(VLOOKUP(MYRANKS_H[[#This Row],[IDFANGRAPHS]],STEAMER_H[],COLUMN(STEAMER_H[SB]),FALSE),0)</f>
        <v>0</v>
      </c>
      <c r="P318" s="14">
        <f>IFERROR(MYRANKS_H[[#This Row],[H]]/MYRANKS_H[[#This Row],[AB]],0)</f>
        <v>0</v>
      </c>
      <c r="Q318" s="26">
        <f>MYRANKS_H[[#This Row],[R]]/24.6-VLOOKUP(MYRANKS_H[[#This Row],[POS]],ReplacementLevel_H[],COLUMN(ReplacementLevel_H[R]),FALSE)</f>
        <v>-1.39</v>
      </c>
      <c r="R318" s="26">
        <f>MYRANKS_H[[#This Row],[HR]]/10.4-VLOOKUP(MYRANKS_H[[#This Row],[POS]],ReplacementLevel_H[],COLUMN(ReplacementLevel_H[HR]),FALSE)</f>
        <v>-0.87</v>
      </c>
      <c r="S318" s="26">
        <f>MYRANKS_H[[#This Row],[RBI]]/24.6-VLOOKUP(MYRANKS_H[[#This Row],[POS]],ReplacementLevel_H[],COLUMN(ReplacementLevel_H[RBI]),FALSE)</f>
        <v>-1.41</v>
      </c>
      <c r="T318" s="26">
        <f>MYRANKS_H[[#This Row],[SB]]/9.4-VLOOKUP(MYRANKS_H[[#This Row],[POS]],ReplacementLevel_H[],COLUMN(ReplacementLevel_H[SB]),FALSE)</f>
        <v>-0.13</v>
      </c>
      <c r="U318" s="26">
        <f>((MYRANKS_H[[#This Row],[H]]+1768)/(MYRANKS_H[[#This Row],[AB]]+6617)-0.267)/0.0024-VLOOKUP(MYRANKS_H[[#This Row],[POS]],ReplacementLevel_H[],COLUMN(ReplacementLevel_H[AVG]),FALSE)</f>
        <v>0.42940406024885269</v>
      </c>
      <c r="V318" s="26">
        <f>MYRANKS_H[[#This Row],[RSGP]]+MYRANKS_H[[#This Row],[HRSGP]]+MYRANKS_H[[#This Row],[RBISGP]]+MYRANKS_H[[#This Row],[SBSGP]]+MYRANKS_H[[#This Row],[AVGSGP]]</f>
        <v>-3.3705959397511469</v>
      </c>
    </row>
    <row r="319" spans="1:22" x14ac:dyDescent="0.25">
      <c r="A319" s="7" t="s">
        <v>3285</v>
      </c>
      <c r="B319" s="8" t="str">
        <f>VLOOKUP(MYRANKS_H[[#This Row],[PLAYERID]],PLAYERIDMAP[],COLUMN(PLAYERIDMAP[LASTNAME]),FALSE)</f>
        <v>Hester</v>
      </c>
      <c r="C319" s="11" t="str">
        <f>VLOOKUP(MYRANKS_H[[#This Row],[PLAYERID]],PLAYERIDMAP[],COLUMN(PLAYERIDMAP[FIRSTNAME]),FALSE)</f>
        <v xml:space="preserve">John </v>
      </c>
      <c r="D319" s="11" t="str">
        <f>VLOOKUP(MYRANKS_H[[#This Row],[PLAYERID]],PLAYERIDMAP[],COLUMN(PLAYERIDMAP[TEAM]),FALSE)</f>
        <v>LAA</v>
      </c>
      <c r="E319" s="11" t="str">
        <f>VLOOKUP(MYRANKS_H[[#This Row],[PLAYERID]],PLAYERIDMAP[],COLUMN(PLAYERIDMAP[POS]),FALSE)</f>
        <v>C</v>
      </c>
      <c r="F319" s="11">
        <f>VLOOKUP(MYRANKS_H[[#This Row],[PLAYERID]],PLAYERIDMAP[],COLUMN(PLAYERIDMAP[IDFANGRAPHS]),FALSE)</f>
        <v>877</v>
      </c>
      <c r="G319" s="12">
        <f>IFERROR(VLOOKUP(MYRANKS_H[[#This Row],[IDFANGRAPHS]],STEAMER_H[],COLUMN(STEAMER_H[PA]),FALSE),0)</f>
        <v>26</v>
      </c>
      <c r="H319" s="12">
        <f>IFERROR(VLOOKUP(MYRANKS_H[[#This Row],[IDFANGRAPHS]],STEAMER_H[],COLUMN(STEAMER_H[AB]),FALSE),0)</f>
        <v>23</v>
      </c>
      <c r="I319" s="12">
        <f>IFERROR(VLOOKUP(MYRANKS_H[[#This Row],[IDFANGRAPHS]],STEAMER_H[],COLUMN(STEAMER_H[H]),FALSE),0)</f>
        <v>5</v>
      </c>
      <c r="J319" s="12">
        <f>IFERROR(VLOOKUP(MYRANKS_H[[#This Row],[IDFANGRAPHS]],STEAMER_H[],COLUMN(STEAMER_H[HR]),FALSE),0)</f>
        <v>0</v>
      </c>
      <c r="K319" s="12">
        <f>IFERROR(VLOOKUP(MYRANKS_H[[#This Row],[IDFANGRAPHS]],STEAMER_H[],COLUMN(STEAMER_H[R]),FALSE),0)</f>
        <v>3</v>
      </c>
      <c r="L319" s="12">
        <f>IFERROR(VLOOKUP(MYRANKS_H[[#This Row],[IDFANGRAPHS]],STEAMER_H[],COLUMN(STEAMER_H[RBI]),FALSE),0)</f>
        <v>2</v>
      </c>
      <c r="M319" s="12">
        <f>IFERROR(VLOOKUP(MYRANKS_H[[#This Row],[IDFANGRAPHS]],STEAMER_H[],COLUMN(STEAMER_H[BB]),FALSE),0)</f>
        <v>2</v>
      </c>
      <c r="N319" s="12">
        <f>IFERROR(VLOOKUP(MYRANKS_H[[#This Row],[IDFANGRAPHS]],STEAMER_H[],COLUMN(STEAMER_H[SO]),FALSE),0)</f>
        <v>7</v>
      </c>
      <c r="O319" s="12">
        <f>IFERROR(VLOOKUP(MYRANKS_H[[#This Row],[IDFANGRAPHS]],STEAMER_H[],COLUMN(STEAMER_H[SB]),FALSE),0)</f>
        <v>0</v>
      </c>
      <c r="P319" s="14">
        <f>IFERROR(MYRANKS_H[[#This Row],[H]]/MYRANKS_H[[#This Row],[AB]],0)</f>
        <v>0.21739130434782608</v>
      </c>
      <c r="Q319" s="26">
        <f>MYRANKS_H[[#This Row],[R]]/24.6-VLOOKUP(MYRANKS_H[[#This Row],[POS]],ReplacementLevel_H[],COLUMN(ReplacementLevel_H[R]),FALSE)</f>
        <v>-1.2680487804878049</v>
      </c>
      <c r="R319" s="26">
        <f>MYRANKS_H[[#This Row],[HR]]/10.4-VLOOKUP(MYRANKS_H[[#This Row],[POS]],ReplacementLevel_H[],COLUMN(ReplacementLevel_H[HR]),FALSE)</f>
        <v>-0.87</v>
      </c>
      <c r="S319" s="26">
        <f>MYRANKS_H[[#This Row],[RBI]]/24.6-VLOOKUP(MYRANKS_H[[#This Row],[POS]],ReplacementLevel_H[],COLUMN(ReplacementLevel_H[RBI]),FALSE)</f>
        <v>-1.3286991869918698</v>
      </c>
      <c r="T319" s="26">
        <f>MYRANKS_H[[#This Row],[SB]]/9.4-VLOOKUP(MYRANKS_H[[#This Row],[POS]],ReplacementLevel_H[],COLUMN(ReplacementLevel_H[SB]),FALSE)</f>
        <v>-0.13</v>
      </c>
      <c r="U319" s="26">
        <f>((MYRANKS_H[[#This Row],[H]]+1768)/(MYRANKS_H[[#This Row],[AB]]+6617)-0.267)/0.0024-VLOOKUP(MYRANKS_H[[#This Row],[POS]],ReplacementLevel_H[],COLUMN(ReplacementLevel_H[AVG]),FALSE)</f>
        <v>0.35753012048192628</v>
      </c>
      <c r="V319" s="26">
        <f>MYRANKS_H[[#This Row],[RSGP]]+MYRANKS_H[[#This Row],[HRSGP]]+MYRANKS_H[[#This Row],[RBISGP]]+MYRANKS_H[[#This Row],[SBSGP]]+MYRANKS_H[[#This Row],[AVGSGP]]</f>
        <v>-3.2392178469977484</v>
      </c>
    </row>
    <row r="320" spans="1:22" ht="15" customHeight="1" x14ac:dyDescent="0.25">
      <c r="A320" s="7" t="s">
        <v>2443</v>
      </c>
      <c r="B320" s="8" t="str">
        <f>VLOOKUP(MYRANKS_H[[#This Row],[PLAYERID]],PLAYERIDMAP[],COLUMN(PLAYERIDMAP[LASTNAME]),FALSE)</f>
        <v>Costanzo</v>
      </c>
      <c r="C320" s="11" t="str">
        <f>VLOOKUP(MYRANKS_H[[#This Row],[PLAYERID]],PLAYERIDMAP[],COLUMN(PLAYERIDMAP[FIRSTNAME]),FALSE)</f>
        <v xml:space="preserve">Mike </v>
      </c>
      <c r="D320" s="11" t="str">
        <f>VLOOKUP(MYRANKS_H[[#This Row],[PLAYERID]],PLAYERIDMAP[],COLUMN(PLAYERIDMAP[TEAM]),FALSE)</f>
        <v>CIN</v>
      </c>
      <c r="E320" s="11" t="str">
        <f>VLOOKUP(MYRANKS_H[[#This Row],[PLAYERID]],PLAYERIDMAP[],COLUMN(PLAYERIDMAP[POS]),FALSE)</f>
        <v>3B</v>
      </c>
      <c r="F320" s="11">
        <f>VLOOKUP(MYRANKS_H[[#This Row],[PLAYERID]],PLAYERIDMAP[],COLUMN(PLAYERIDMAP[IDFANGRAPHS]),FALSE)</f>
        <v>3533</v>
      </c>
      <c r="G320" s="12">
        <f>IFERROR(VLOOKUP(MYRANKS_H[[#This Row],[IDFANGRAPHS]],STEAMER_H[],COLUMN(STEAMER_H[PA]),FALSE),0)</f>
        <v>0</v>
      </c>
      <c r="H320" s="12">
        <f>IFERROR(VLOOKUP(MYRANKS_H[[#This Row],[IDFANGRAPHS]],STEAMER_H[],COLUMN(STEAMER_H[AB]),FALSE),0)</f>
        <v>0</v>
      </c>
      <c r="I320" s="12">
        <f>IFERROR(VLOOKUP(MYRANKS_H[[#This Row],[IDFANGRAPHS]],STEAMER_H[],COLUMN(STEAMER_H[H]),FALSE),0)</f>
        <v>0</v>
      </c>
      <c r="J320" s="12">
        <f>IFERROR(VLOOKUP(MYRANKS_H[[#This Row],[IDFANGRAPHS]],STEAMER_H[],COLUMN(STEAMER_H[HR]),FALSE),0)</f>
        <v>0</v>
      </c>
      <c r="K320" s="12">
        <f>IFERROR(VLOOKUP(MYRANKS_H[[#This Row],[IDFANGRAPHS]],STEAMER_H[],COLUMN(STEAMER_H[R]),FALSE),0)</f>
        <v>0</v>
      </c>
      <c r="L320" s="12">
        <f>IFERROR(VLOOKUP(MYRANKS_H[[#This Row],[IDFANGRAPHS]],STEAMER_H[],COLUMN(STEAMER_H[RBI]),FALSE),0)</f>
        <v>0</v>
      </c>
      <c r="M320" s="12">
        <f>IFERROR(VLOOKUP(MYRANKS_H[[#This Row],[IDFANGRAPHS]],STEAMER_H[],COLUMN(STEAMER_H[BB]),FALSE),0)</f>
        <v>0</v>
      </c>
      <c r="N320" s="12">
        <f>IFERROR(VLOOKUP(MYRANKS_H[[#This Row],[IDFANGRAPHS]],STEAMER_H[],COLUMN(STEAMER_H[SO]),FALSE),0)</f>
        <v>0</v>
      </c>
      <c r="O320" s="12">
        <f>IFERROR(VLOOKUP(MYRANKS_H[[#This Row],[IDFANGRAPHS]],STEAMER_H[],COLUMN(STEAMER_H[SB]),FALSE),0)</f>
        <v>0</v>
      </c>
      <c r="P320" s="14">
        <f>IFERROR(MYRANKS_H[[#This Row],[H]]/MYRANKS_H[[#This Row],[AB]],0)</f>
        <v>0</v>
      </c>
      <c r="Q320" s="26">
        <f>MYRANKS_H[[#This Row],[R]]/24.6-VLOOKUP(MYRANKS_H[[#This Row],[POS]],ReplacementLevel_H[],COLUMN(ReplacementLevel_H[R]),FALSE)</f>
        <v>-2.19</v>
      </c>
      <c r="R320" s="26">
        <f>MYRANKS_H[[#This Row],[HR]]/10.4-VLOOKUP(MYRANKS_H[[#This Row],[POS]],ReplacementLevel_H[],COLUMN(ReplacementLevel_H[HR]),FALSE)</f>
        <v>-1.56</v>
      </c>
      <c r="S320" s="26">
        <f>MYRANKS_H[[#This Row],[RBI]]/24.6-VLOOKUP(MYRANKS_H[[#This Row],[POS]],ReplacementLevel_H[],COLUMN(ReplacementLevel_H[RBI]),FALSE)</f>
        <v>-2.35</v>
      </c>
      <c r="T320" s="26">
        <f>MYRANKS_H[[#This Row],[SB]]/9.4-VLOOKUP(MYRANKS_H[[#This Row],[POS]],ReplacementLevel_H[],COLUMN(ReplacementLevel_H[SB]),FALSE)</f>
        <v>-0.45</v>
      </c>
      <c r="U320" s="26">
        <f>((MYRANKS_H[[#This Row],[H]]+1768)/(MYRANKS_H[[#This Row],[AB]]+6617)-0.267)/0.0024-VLOOKUP(MYRANKS_H[[#This Row],[POS]],ReplacementLevel_H[],COLUMN(ReplacementLevel_H[AVG]),FALSE)</f>
        <v>0.26940406024885272</v>
      </c>
      <c r="V320" s="26">
        <f>MYRANKS_H[[#This Row],[RSGP]]+MYRANKS_H[[#This Row],[HRSGP]]+MYRANKS_H[[#This Row],[RBISGP]]+MYRANKS_H[[#This Row],[SBSGP]]+MYRANKS_H[[#This Row],[AVGSGP]]</f>
        <v>-6.280595939751147</v>
      </c>
    </row>
    <row r="321" spans="1:22" ht="15" customHeight="1" x14ac:dyDescent="0.25">
      <c r="A321" s="7" t="s">
        <v>2778</v>
      </c>
      <c r="B321" s="8" t="str">
        <f>VLOOKUP(MYRANKS_H[[#This Row],[PLAYERID]],PLAYERIDMAP[],COLUMN(PLAYERIDMAP[LASTNAME]),FALSE)</f>
        <v>Exposito</v>
      </c>
      <c r="C321" s="11" t="str">
        <f>VLOOKUP(MYRANKS_H[[#This Row],[PLAYERID]],PLAYERIDMAP[],COLUMN(PLAYERIDMAP[FIRSTNAME]),FALSE)</f>
        <v xml:space="preserve">Luis </v>
      </c>
      <c r="D321" s="11" t="str">
        <f>VLOOKUP(MYRANKS_H[[#This Row],[PLAYERID]],PLAYERIDMAP[],COLUMN(PLAYERIDMAP[TEAM]),FALSE)</f>
        <v>BAL</v>
      </c>
      <c r="E321" s="11" t="str">
        <f>VLOOKUP(MYRANKS_H[[#This Row],[PLAYERID]],PLAYERIDMAP[],COLUMN(PLAYERIDMAP[POS]),FALSE)</f>
        <v>C</v>
      </c>
      <c r="F321" s="11">
        <f>VLOOKUP(MYRANKS_H[[#This Row],[PLAYERID]],PLAYERIDMAP[],COLUMN(PLAYERIDMAP[IDFANGRAPHS]),FALSE)</f>
        <v>4398</v>
      </c>
      <c r="G321" s="12">
        <f>IFERROR(VLOOKUP(MYRANKS_H[[#This Row],[IDFANGRAPHS]],STEAMER_H[],COLUMN(STEAMER_H[PA]),FALSE),0)</f>
        <v>0</v>
      </c>
      <c r="H321" s="12">
        <f>IFERROR(VLOOKUP(MYRANKS_H[[#This Row],[IDFANGRAPHS]],STEAMER_H[],COLUMN(STEAMER_H[AB]),FALSE),0)</f>
        <v>0</v>
      </c>
      <c r="I321" s="12">
        <f>IFERROR(VLOOKUP(MYRANKS_H[[#This Row],[IDFANGRAPHS]],STEAMER_H[],COLUMN(STEAMER_H[H]),FALSE),0)</f>
        <v>0</v>
      </c>
      <c r="J321" s="12">
        <f>IFERROR(VLOOKUP(MYRANKS_H[[#This Row],[IDFANGRAPHS]],STEAMER_H[],COLUMN(STEAMER_H[HR]),FALSE),0)</f>
        <v>0</v>
      </c>
      <c r="K321" s="12">
        <f>IFERROR(VLOOKUP(MYRANKS_H[[#This Row],[IDFANGRAPHS]],STEAMER_H[],COLUMN(STEAMER_H[R]),FALSE),0)</f>
        <v>0</v>
      </c>
      <c r="L321" s="12">
        <f>IFERROR(VLOOKUP(MYRANKS_H[[#This Row],[IDFANGRAPHS]],STEAMER_H[],COLUMN(STEAMER_H[RBI]),FALSE),0)</f>
        <v>0</v>
      </c>
      <c r="M321" s="12">
        <f>IFERROR(VLOOKUP(MYRANKS_H[[#This Row],[IDFANGRAPHS]],STEAMER_H[],COLUMN(STEAMER_H[BB]),FALSE),0)</f>
        <v>0</v>
      </c>
      <c r="N321" s="12">
        <f>IFERROR(VLOOKUP(MYRANKS_H[[#This Row],[IDFANGRAPHS]],STEAMER_H[],COLUMN(STEAMER_H[SO]),FALSE),0)</f>
        <v>0</v>
      </c>
      <c r="O321" s="12">
        <f>IFERROR(VLOOKUP(MYRANKS_H[[#This Row],[IDFANGRAPHS]],STEAMER_H[],COLUMN(STEAMER_H[SB]),FALSE),0)</f>
        <v>0</v>
      </c>
      <c r="P321" s="14">
        <f>IFERROR(MYRANKS_H[[#This Row],[H]]/MYRANKS_H[[#This Row],[AB]],0)</f>
        <v>0</v>
      </c>
      <c r="Q321" s="26">
        <f>MYRANKS_H[[#This Row],[R]]/24.6-VLOOKUP(MYRANKS_H[[#This Row],[POS]],ReplacementLevel_H[],COLUMN(ReplacementLevel_H[R]),FALSE)</f>
        <v>-1.39</v>
      </c>
      <c r="R321" s="26">
        <f>MYRANKS_H[[#This Row],[HR]]/10.4-VLOOKUP(MYRANKS_H[[#This Row],[POS]],ReplacementLevel_H[],COLUMN(ReplacementLevel_H[HR]),FALSE)</f>
        <v>-0.87</v>
      </c>
      <c r="S321" s="26">
        <f>MYRANKS_H[[#This Row],[RBI]]/24.6-VLOOKUP(MYRANKS_H[[#This Row],[POS]],ReplacementLevel_H[],COLUMN(ReplacementLevel_H[RBI]),FALSE)</f>
        <v>-1.41</v>
      </c>
      <c r="T321" s="26">
        <f>MYRANKS_H[[#This Row],[SB]]/9.4-VLOOKUP(MYRANKS_H[[#This Row],[POS]],ReplacementLevel_H[],COLUMN(ReplacementLevel_H[SB]),FALSE)</f>
        <v>-0.13</v>
      </c>
      <c r="U321" s="26">
        <f>((MYRANKS_H[[#This Row],[H]]+1768)/(MYRANKS_H[[#This Row],[AB]]+6617)-0.267)/0.0024-VLOOKUP(MYRANKS_H[[#This Row],[POS]],ReplacementLevel_H[],COLUMN(ReplacementLevel_H[AVG]),FALSE)</f>
        <v>0.42940406024885269</v>
      </c>
      <c r="V321" s="26">
        <f>MYRANKS_H[[#This Row],[RSGP]]+MYRANKS_H[[#This Row],[HRSGP]]+MYRANKS_H[[#This Row],[RBISGP]]+MYRANKS_H[[#This Row],[SBSGP]]+MYRANKS_H[[#This Row],[AVGSGP]]</f>
        <v>-3.3705959397511469</v>
      </c>
    </row>
    <row r="322" spans="1:22" ht="15" customHeight="1" x14ac:dyDescent="0.25">
      <c r="A322" s="7" t="s">
        <v>3680</v>
      </c>
      <c r="B322" s="8" t="str">
        <f>VLOOKUP(MYRANKS_H[[#This Row],[PLAYERID]],PLAYERIDMAP[],COLUMN(PLAYERIDMAP[LASTNAME]),FALSE)</f>
        <v>Lalli</v>
      </c>
      <c r="C322" s="11" t="str">
        <f>VLOOKUP(MYRANKS_H[[#This Row],[PLAYERID]],PLAYERIDMAP[],COLUMN(PLAYERIDMAP[FIRSTNAME]),FALSE)</f>
        <v xml:space="preserve">Blake </v>
      </c>
      <c r="D322" s="11" t="str">
        <f>VLOOKUP(MYRANKS_H[[#This Row],[PLAYERID]],PLAYERIDMAP[],COLUMN(PLAYERIDMAP[TEAM]),FALSE)</f>
        <v>CHC</v>
      </c>
      <c r="E322" s="11" t="str">
        <f>VLOOKUP(MYRANKS_H[[#This Row],[PLAYERID]],PLAYERIDMAP[],COLUMN(PLAYERIDMAP[POS]),FALSE)</f>
        <v>C</v>
      </c>
      <c r="F322" s="11">
        <f>VLOOKUP(MYRANKS_H[[#This Row],[PLAYERID]],PLAYERIDMAP[],COLUMN(PLAYERIDMAP[IDFANGRAPHS]),FALSE)</f>
        <v>9246</v>
      </c>
      <c r="G322" s="12">
        <f>IFERROR(VLOOKUP(MYRANKS_H[[#This Row],[IDFANGRAPHS]],STEAMER_H[],COLUMN(STEAMER_H[PA]),FALSE),0)</f>
        <v>10</v>
      </c>
      <c r="H322" s="12">
        <f>IFERROR(VLOOKUP(MYRANKS_H[[#This Row],[IDFANGRAPHS]],STEAMER_H[],COLUMN(STEAMER_H[AB]),FALSE),0)</f>
        <v>9</v>
      </c>
      <c r="I322" s="12">
        <f>IFERROR(VLOOKUP(MYRANKS_H[[#This Row],[IDFANGRAPHS]],STEAMER_H[],COLUMN(STEAMER_H[H]),FALSE),0)</f>
        <v>2</v>
      </c>
      <c r="J322" s="12">
        <f>IFERROR(VLOOKUP(MYRANKS_H[[#This Row],[IDFANGRAPHS]],STEAMER_H[],COLUMN(STEAMER_H[HR]),FALSE),0)</f>
        <v>0</v>
      </c>
      <c r="K322" s="12">
        <f>IFERROR(VLOOKUP(MYRANKS_H[[#This Row],[IDFANGRAPHS]],STEAMER_H[],COLUMN(STEAMER_H[R]),FALSE),0)</f>
        <v>1</v>
      </c>
      <c r="L322" s="12">
        <f>IFERROR(VLOOKUP(MYRANKS_H[[#This Row],[IDFANGRAPHS]],STEAMER_H[],COLUMN(STEAMER_H[RBI]),FALSE),0)</f>
        <v>1</v>
      </c>
      <c r="M322" s="12">
        <f>IFERROR(VLOOKUP(MYRANKS_H[[#This Row],[IDFANGRAPHS]],STEAMER_H[],COLUMN(STEAMER_H[BB]),FALSE),0)</f>
        <v>1</v>
      </c>
      <c r="N322" s="12">
        <f>IFERROR(VLOOKUP(MYRANKS_H[[#This Row],[IDFANGRAPHS]],STEAMER_H[],COLUMN(STEAMER_H[SO]),FALSE),0)</f>
        <v>2</v>
      </c>
      <c r="O322" s="12">
        <f>IFERROR(VLOOKUP(MYRANKS_H[[#This Row],[IDFANGRAPHS]],STEAMER_H[],COLUMN(STEAMER_H[SB]),FALSE),0)</f>
        <v>0</v>
      </c>
      <c r="P322" s="14">
        <f>IFERROR(MYRANKS_H[[#This Row],[H]]/MYRANKS_H[[#This Row],[AB]],0)</f>
        <v>0.22222222222222221</v>
      </c>
      <c r="Q322" s="26">
        <f>MYRANKS_H[[#This Row],[R]]/24.6-VLOOKUP(MYRANKS_H[[#This Row],[POS]],ReplacementLevel_H[],COLUMN(ReplacementLevel_H[R]),FALSE)</f>
        <v>-1.3493495934959348</v>
      </c>
      <c r="R322" s="26">
        <f>MYRANKS_H[[#This Row],[HR]]/10.4-VLOOKUP(MYRANKS_H[[#This Row],[POS]],ReplacementLevel_H[],COLUMN(ReplacementLevel_H[HR]),FALSE)</f>
        <v>-0.87</v>
      </c>
      <c r="S322" s="26">
        <f>MYRANKS_H[[#This Row],[RBI]]/24.6-VLOOKUP(MYRANKS_H[[#This Row],[POS]],ReplacementLevel_H[],COLUMN(ReplacementLevel_H[RBI]),FALSE)</f>
        <v>-1.3693495934959348</v>
      </c>
      <c r="T322" s="26">
        <f>MYRANKS_H[[#This Row],[SB]]/9.4-VLOOKUP(MYRANKS_H[[#This Row],[POS]],ReplacementLevel_H[],COLUMN(ReplacementLevel_H[SB]),FALSE)</f>
        <v>-0.13</v>
      </c>
      <c r="U322" s="26">
        <f>((MYRANKS_H[[#This Row],[H]]+1768)/(MYRANKS_H[[#This Row],[AB]]+6617)-0.267)/0.0024-VLOOKUP(MYRANKS_H[[#This Row],[POS]],ReplacementLevel_H[],COLUMN(ReplacementLevel_H[AVG]),FALSE)</f>
        <v>0.40395412013280602</v>
      </c>
      <c r="V322" s="26">
        <f>MYRANKS_H[[#This Row],[RSGP]]+MYRANKS_H[[#This Row],[HRSGP]]+MYRANKS_H[[#This Row],[RBISGP]]+MYRANKS_H[[#This Row],[SBSGP]]+MYRANKS_H[[#This Row],[AVGSGP]]</f>
        <v>-3.3147450668590634</v>
      </c>
    </row>
    <row r="323" spans="1:22" ht="15" customHeight="1" x14ac:dyDescent="0.25">
      <c r="A323" s="7" t="s">
        <v>3433</v>
      </c>
      <c r="B323" s="8" t="str">
        <f>VLOOKUP(MYRANKS_H[[#This Row],[PLAYERID]],PLAYERIDMAP[],COLUMN(PLAYERIDMAP[LASTNAME]),FALSE)</f>
        <v>Jackson</v>
      </c>
      <c r="C323" s="11" t="str">
        <f>VLOOKUP(MYRANKS_H[[#This Row],[PLAYERID]],PLAYERIDMAP[],COLUMN(PLAYERIDMAP[FIRSTNAME]),FALSE)</f>
        <v xml:space="preserve">Brett </v>
      </c>
      <c r="D323" s="11" t="str">
        <f>VLOOKUP(MYRANKS_H[[#This Row],[PLAYERID]],PLAYERIDMAP[],COLUMN(PLAYERIDMAP[TEAM]),FALSE)</f>
        <v>CHC</v>
      </c>
      <c r="E323" s="11" t="str">
        <f>VLOOKUP(MYRANKS_H[[#This Row],[PLAYERID]],PLAYERIDMAP[],COLUMN(PLAYERIDMAP[POS]),FALSE)</f>
        <v>OF</v>
      </c>
      <c r="F323" s="11">
        <f>VLOOKUP(MYRANKS_H[[#This Row],[PLAYERID]],PLAYERIDMAP[],COLUMN(PLAYERIDMAP[IDFANGRAPHS]),FALSE)</f>
        <v>9632</v>
      </c>
      <c r="G323" s="12">
        <f>IFERROR(VLOOKUP(MYRANKS_H[[#This Row],[IDFANGRAPHS]],STEAMER_H[],COLUMN(STEAMER_H[PA]),FALSE),0)</f>
        <v>28</v>
      </c>
      <c r="H323" s="12">
        <f>IFERROR(VLOOKUP(MYRANKS_H[[#This Row],[IDFANGRAPHS]],STEAMER_H[],COLUMN(STEAMER_H[AB]),FALSE),0)</f>
        <v>25</v>
      </c>
      <c r="I323" s="12">
        <f>IFERROR(VLOOKUP(MYRANKS_H[[#This Row],[IDFANGRAPHS]],STEAMER_H[],COLUMN(STEAMER_H[H]),FALSE),0)</f>
        <v>5</v>
      </c>
      <c r="J323" s="12">
        <f>IFERROR(VLOOKUP(MYRANKS_H[[#This Row],[IDFANGRAPHS]],STEAMER_H[],COLUMN(STEAMER_H[HR]),FALSE),0)</f>
        <v>1</v>
      </c>
      <c r="K323" s="12">
        <f>IFERROR(VLOOKUP(MYRANKS_H[[#This Row],[IDFANGRAPHS]],STEAMER_H[],COLUMN(STEAMER_H[R]),FALSE),0)</f>
        <v>3</v>
      </c>
      <c r="L323" s="12">
        <f>IFERROR(VLOOKUP(MYRANKS_H[[#This Row],[IDFANGRAPHS]],STEAMER_H[],COLUMN(STEAMER_H[RBI]),FALSE),0)</f>
        <v>3</v>
      </c>
      <c r="M323" s="12">
        <f>IFERROR(VLOOKUP(MYRANKS_H[[#This Row],[IDFANGRAPHS]],STEAMER_H[],COLUMN(STEAMER_H[BB]),FALSE),0)</f>
        <v>3</v>
      </c>
      <c r="N323" s="12">
        <f>IFERROR(VLOOKUP(MYRANKS_H[[#This Row],[IDFANGRAPHS]],STEAMER_H[],COLUMN(STEAMER_H[SO]),FALSE),0)</f>
        <v>9</v>
      </c>
      <c r="O323" s="12">
        <f>IFERROR(VLOOKUP(MYRANKS_H[[#This Row],[IDFANGRAPHS]],STEAMER_H[],COLUMN(STEAMER_H[SB]),FALSE),0)</f>
        <v>1</v>
      </c>
      <c r="P323" s="14">
        <f>IFERROR(MYRANKS_H[[#This Row],[H]]/MYRANKS_H[[#This Row],[AB]],0)</f>
        <v>0.2</v>
      </c>
      <c r="Q323" s="26">
        <f>MYRANKS_H[[#This Row],[R]]/24.6-VLOOKUP(MYRANKS_H[[#This Row],[POS]],ReplacementLevel_H[],COLUMN(ReplacementLevel_H[R]),FALSE)</f>
        <v>-2.2480487804878049</v>
      </c>
      <c r="R323" s="26">
        <f>MYRANKS_H[[#This Row],[HR]]/10.4-VLOOKUP(MYRANKS_H[[#This Row],[POS]],ReplacementLevel_H[],COLUMN(ReplacementLevel_H[HR]),FALSE)</f>
        <v>-1.0038461538461538</v>
      </c>
      <c r="S323" s="26">
        <f>MYRANKS_H[[#This Row],[RBI]]/24.6-VLOOKUP(MYRANKS_H[[#This Row],[POS]],ReplacementLevel_H[],COLUMN(ReplacementLevel_H[RBI]),FALSE)</f>
        <v>-1.9180487804878048</v>
      </c>
      <c r="T323" s="26">
        <f>MYRANKS_H[[#This Row],[SB]]/9.4-VLOOKUP(MYRANKS_H[[#This Row],[POS]],ReplacementLevel_H[],COLUMN(ReplacementLevel_H[SB]),FALSE)</f>
        <v>-1.2336170212765958</v>
      </c>
      <c r="U323" s="26">
        <f>((MYRANKS_H[[#This Row],[H]]+1768)/(MYRANKS_H[[#This Row],[AB]]+6617)-0.267)/0.0024-VLOOKUP(MYRANKS_H[[#This Row],[POS]],ReplacementLevel_H[],COLUMN(ReplacementLevel_H[AVG]),FALSE)</f>
        <v>5.4028906955733633E-2</v>
      </c>
      <c r="V323" s="26">
        <f>MYRANKS_H[[#This Row],[RSGP]]+MYRANKS_H[[#This Row],[HRSGP]]+MYRANKS_H[[#This Row],[RBISGP]]+MYRANKS_H[[#This Row],[SBSGP]]+MYRANKS_H[[#This Row],[AVGSGP]]</f>
        <v>-6.3495318291426264</v>
      </c>
    </row>
    <row r="324" spans="1:22" ht="15" customHeight="1" x14ac:dyDescent="0.25">
      <c r="A324" s="7" t="s">
        <v>3316</v>
      </c>
      <c r="B324" s="8" t="str">
        <f>VLOOKUP(MYRANKS_H[[#This Row],[PLAYERID]],PLAYERIDMAP[],COLUMN(PLAYERIDMAP[LASTNAME]),FALSE)</f>
        <v>Holaday</v>
      </c>
      <c r="C324" s="11" t="str">
        <f>VLOOKUP(MYRANKS_H[[#This Row],[PLAYERID]],PLAYERIDMAP[],COLUMN(PLAYERIDMAP[FIRSTNAME]),FALSE)</f>
        <v xml:space="preserve">Bryan </v>
      </c>
      <c r="D324" s="11" t="str">
        <f>VLOOKUP(MYRANKS_H[[#This Row],[PLAYERID]],PLAYERIDMAP[],COLUMN(PLAYERIDMAP[TEAM]),FALSE)</f>
        <v>DET</v>
      </c>
      <c r="E324" s="11" t="str">
        <f>VLOOKUP(MYRANKS_H[[#This Row],[PLAYERID]],PLAYERIDMAP[],COLUMN(PLAYERIDMAP[POS]),FALSE)</f>
        <v>C</v>
      </c>
      <c r="F324" s="11">
        <f>VLOOKUP(MYRANKS_H[[#This Row],[PLAYERID]],PLAYERIDMAP[],COLUMN(PLAYERIDMAP[IDFANGRAPHS]),FALSE)</f>
        <v>11287</v>
      </c>
      <c r="G324" s="12">
        <f>IFERROR(VLOOKUP(MYRANKS_H[[#This Row],[IDFANGRAPHS]],STEAMER_H[],COLUMN(STEAMER_H[PA]),FALSE),0)</f>
        <v>126</v>
      </c>
      <c r="H324" s="12">
        <f>IFERROR(VLOOKUP(MYRANKS_H[[#This Row],[IDFANGRAPHS]],STEAMER_H[],COLUMN(STEAMER_H[AB]),FALSE),0)</f>
        <v>116</v>
      </c>
      <c r="I324" s="12">
        <f>IFERROR(VLOOKUP(MYRANKS_H[[#This Row],[IDFANGRAPHS]],STEAMER_H[],COLUMN(STEAMER_H[H]),FALSE),0)</f>
        <v>28</v>
      </c>
      <c r="J324" s="12">
        <f>IFERROR(VLOOKUP(MYRANKS_H[[#This Row],[IDFANGRAPHS]],STEAMER_H[],COLUMN(STEAMER_H[HR]),FALSE),0)</f>
        <v>2</v>
      </c>
      <c r="K324" s="12">
        <f>IFERROR(VLOOKUP(MYRANKS_H[[#This Row],[IDFANGRAPHS]],STEAMER_H[],COLUMN(STEAMER_H[R]),FALSE),0)</f>
        <v>12</v>
      </c>
      <c r="L324" s="12">
        <f>IFERROR(VLOOKUP(MYRANKS_H[[#This Row],[IDFANGRAPHS]],STEAMER_H[],COLUMN(STEAMER_H[RBI]),FALSE),0)</f>
        <v>12</v>
      </c>
      <c r="M324" s="12">
        <f>IFERROR(VLOOKUP(MYRANKS_H[[#This Row],[IDFANGRAPHS]],STEAMER_H[],COLUMN(STEAMER_H[BB]),FALSE),0)</f>
        <v>7</v>
      </c>
      <c r="N324" s="12">
        <f>IFERROR(VLOOKUP(MYRANKS_H[[#This Row],[IDFANGRAPHS]],STEAMER_H[],COLUMN(STEAMER_H[SO]),FALSE),0)</f>
        <v>22</v>
      </c>
      <c r="O324" s="12">
        <f>IFERROR(VLOOKUP(MYRANKS_H[[#This Row],[IDFANGRAPHS]],STEAMER_H[],COLUMN(STEAMER_H[SB]),FALSE),0)</f>
        <v>1</v>
      </c>
      <c r="P324" s="14">
        <f>IFERROR(MYRANKS_H[[#This Row],[H]]/MYRANKS_H[[#This Row],[AB]],0)</f>
        <v>0.2413793103448276</v>
      </c>
      <c r="Q324" s="26">
        <f>MYRANKS_H[[#This Row],[R]]/24.6-VLOOKUP(MYRANKS_H[[#This Row],[POS]],ReplacementLevel_H[],COLUMN(ReplacementLevel_H[R]),FALSE)</f>
        <v>-0.90219512195121943</v>
      </c>
      <c r="R324" s="26">
        <f>MYRANKS_H[[#This Row],[HR]]/10.4-VLOOKUP(MYRANKS_H[[#This Row],[POS]],ReplacementLevel_H[],COLUMN(ReplacementLevel_H[HR]),FALSE)</f>
        <v>-0.6776923076923077</v>
      </c>
      <c r="S324" s="26">
        <f>MYRANKS_H[[#This Row],[RBI]]/24.6-VLOOKUP(MYRANKS_H[[#This Row],[POS]],ReplacementLevel_H[],COLUMN(ReplacementLevel_H[RBI]),FALSE)</f>
        <v>-0.92219512195121944</v>
      </c>
      <c r="T324" s="26">
        <f>MYRANKS_H[[#This Row],[SB]]/9.4-VLOOKUP(MYRANKS_H[[#This Row],[POS]],ReplacementLevel_H[],COLUMN(ReplacementLevel_H[SB]),FALSE)</f>
        <v>-2.3617021276595748E-2</v>
      </c>
      <c r="U324" s="26">
        <f>((MYRANKS_H[[#This Row],[H]]+1768)/(MYRANKS_H[[#This Row],[AB]]+6617)-0.267)/0.0024-VLOOKUP(MYRANKS_H[[#This Row],[POS]],ReplacementLevel_H[],COLUMN(ReplacementLevel_H[AVG]),FALSE)</f>
        <v>0.2441160453487751</v>
      </c>
      <c r="V324" s="26">
        <f>MYRANKS_H[[#This Row],[RSGP]]+MYRANKS_H[[#This Row],[HRSGP]]+MYRANKS_H[[#This Row],[RBISGP]]+MYRANKS_H[[#This Row],[SBSGP]]+MYRANKS_H[[#This Row],[AVGSGP]]</f>
        <v>-2.2815835275225673</v>
      </c>
    </row>
    <row r="325" spans="1:22" ht="15" customHeight="1" x14ac:dyDescent="0.25">
      <c r="A325" s="7" t="s">
        <v>3965</v>
      </c>
      <c r="B325" s="8" t="str">
        <f>VLOOKUP(MYRANKS_H[[#This Row],[PLAYERID]],PLAYERIDMAP[],COLUMN(PLAYERIDMAP[LASTNAME]),FALSE)</f>
        <v>Mathis</v>
      </c>
      <c r="C325" s="11" t="str">
        <f>VLOOKUP(MYRANKS_H[[#This Row],[PLAYERID]],PLAYERIDMAP[],COLUMN(PLAYERIDMAP[FIRSTNAME]),FALSE)</f>
        <v xml:space="preserve">Jeff </v>
      </c>
      <c r="D325" s="11" t="str">
        <f>VLOOKUP(MYRANKS_H[[#This Row],[PLAYERID]],PLAYERIDMAP[],COLUMN(PLAYERIDMAP[TEAM]),FALSE)</f>
        <v>MIA</v>
      </c>
      <c r="E325" s="11" t="str">
        <f>VLOOKUP(MYRANKS_H[[#This Row],[PLAYERID]],PLAYERIDMAP[],COLUMN(PLAYERIDMAP[POS]),FALSE)</f>
        <v>C</v>
      </c>
      <c r="F325" s="11">
        <f>VLOOKUP(MYRANKS_H[[#This Row],[PLAYERID]],PLAYERIDMAP[],COLUMN(PLAYERIDMAP[IDFANGRAPHS]),FALSE)</f>
        <v>3448</v>
      </c>
      <c r="G325" s="12">
        <f>IFERROR(VLOOKUP(MYRANKS_H[[#This Row],[IDFANGRAPHS]],STEAMER_H[],COLUMN(STEAMER_H[PA]),FALSE),0)</f>
        <v>101</v>
      </c>
      <c r="H325" s="12">
        <f>IFERROR(VLOOKUP(MYRANKS_H[[#This Row],[IDFANGRAPHS]],STEAMER_H[],COLUMN(STEAMER_H[AB]),FALSE),0)</f>
        <v>92</v>
      </c>
      <c r="I325" s="12">
        <f>IFERROR(VLOOKUP(MYRANKS_H[[#This Row],[IDFANGRAPHS]],STEAMER_H[],COLUMN(STEAMER_H[H]),FALSE),0)</f>
        <v>18</v>
      </c>
      <c r="J325" s="12">
        <f>IFERROR(VLOOKUP(MYRANKS_H[[#This Row],[IDFANGRAPHS]],STEAMER_H[],COLUMN(STEAMER_H[HR]),FALSE),0)</f>
        <v>2</v>
      </c>
      <c r="K325" s="12">
        <f>IFERROR(VLOOKUP(MYRANKS_H[[#This Row],[IDFANGRAPHS]],STEAMER_H[],COLUMN(STEAMER_H[R]),FALSE),0)</f>
        <v>8</v>
      </c>
      <c r="L325" s="12">
        <f>IFERROR(VLOOKUP(MYRANKS_H[[#This Row],[IDFANGRAPHS]],STEAMER_H[],COLUMN(STEAMER_H[RBI]),FALSE),0)</f>
        <v>8</v>
      </c>
      <c r="M325" s="12">
        <f>IFERROR(VLOOKUP(MYRANKS_H[[#This Row],[IDFANGRAPHS]],STEAMER_H[],COLUMN(STEAMER_H[BB]),FALSE),0)</f>
        <v>7</v>
      </c>
      <c r="N325" s="12">
        <f>IFERROR(VLOOKUP(MYRANKS_H[[#This Row],[IDFANGRAPHS]],STEAMER_H[],COLUMN(STEAMER_H[SO]),FALSE),0)</f>
        <v>30</v>
      </c>
      <c r="O325" s="12">
        <f>IFERROR(VLOOKUP(MYRANKS_H[[#This Row],[IDFANGRAPHS]],STEAMER_H[],COLUMN(STEAMER_H[SB]),FALSE),0)</f>
        <v>1</v>
      </c>
      <c r="P325" s="14">
        <f>IFERROR(MYRANKS_H[[#This Row],[H]]/MYRANKS_H[[#This Row],[AB]],0)</f>
        <v>0.19565217391304349</v>
      </c>
      <c r="Q325" s="26">
        <f>MYRANKS_H[[#This Row],[R]]/24.6-VLOOKUP(MYRANKS_H[[#This Row],[POS]],ReplacementLevel_H[],COLUMN(ReplacementLevel_H[R]),FALSE)</f>
        <v>-1.0647967479674796</v>
      </c>
      <c r="R325" s="26">
        <f>MYRANKS_H[[#This Row],[HR]]/10.4-VLOOKUP(MYRANKS_H[[#This Row],[POS]],ReplacementLevel_H[],COLUMN(ReplacementLevel_H[HR]),FALSE)</f>
        <v>-0.6776923076923077</v>
      </c>
      <c r="S325" s="26">
        <f>MYRANKS_H[[#This Row],[RBI]]/24.6-VLOOKUP(MYRANKS_H[[#This Row],[POS]],ReplacementLevel_H[],COLUMN(ReplacementLevel_H[RBI]),FALSE)</f>
        <v>-1.0847967479674796</v>
      </c>
      <c r="T325" s="26">
        <f>MYRANKS_H[[#This Row],[SB]]/9.4-VLOOKUP(MYRANKS_H[[#This Row],[POS]],ReplacementLevel_H[],COLUMN(ReplacementLevel_H[SB]),FALSE)</f>
        <v>-2.3617021276595748E-2</v>
      </c>
      <c r="U325" s="26">
        <f>((MYRANKS_H[[#This Row],[H]]+1768)/(MYRANKS_H[[#This Row],[AB]]+6617)-0.267)/0.0024-VLOOKUP(MYRANKS_H[[#This Row],[POS]],ReplacementLevel_H[],COLUMN(ReplacementLevel_H[AVG]),FALSE)</f>
        <v>2.0653848064782043E-2</v>
      </c>
      <c r="V325" s="26">
        <f>MYRANKS_H[[#This Row],[RSGP]]+MYRANKS_H[[#This Row],[HRSGP]]+MYRANKS_H[[#This Row],[RBISGP]]+MYRANKS_H[[#This Row],[SBSGP]]+MYRANKS_H[[#This Row],[AVGSGP]]</f>
        <v>-2.8302489768390804</v>
      </c>
    </row>
    <row r="326" spans="1:22" ht="15" customHeight="1" x14ac:dyDescent="0.25">
      <c r="A326" s="7" t="s">
        <v>1830</v>
      </c>
      <c r="B326" s="8" t="str">
        <f>VLOOKUP(MYRANKS_H[[#This Row],[PLAYERID]],PLAYERIDMAP[],COLUMN(PLAYERIDMAP[LASTNAME]),FALSE)</f>
        <v>Barajas</v>
      </c>
      <c r="C326" s="11" t="str">
        <f>VLOOKUP(MYRANKS_H[[#This Row],[PLAYERID]],PLAYERIDMAP[],COLUMN(PLAYERIDMAP[FIRSTNAME]),FALSE)</f>
        <v xml:space="preserve">Rod </v>
      </c>
      <c r="D326" s="11" t="str">
        <f>VLOOKUP(MYRANKS_H[[#This Row],[PLAYERID]],PLAYERIDMAP[],COLUMN(PLAYERIDMAP[TEAM]),FALSE)</f>
        <v>PIT</v>
      </c>
      <c r="E326" s="11" t="str">
        <f>VLOOKUP(MYRANKS_H[[#This Row],[PLAYERID]],PLAYERIDMAP[],COLUMN(PLAYERIDMAP[POS]),FALSE)</f>
        <v>C</v>
      </c>
      <c r="F326" s="11">
        <f>VLOOKUP(MYRANKS_H[[#This Row],[PLAYERID]],PLAYERIDMAP[],COLUMN(PLAYERIDMAP[IDFANGRAPHS]),FALSE)</f>
        <v>45</v>
      </c>
      <c r="G326" s="12">
        <f>IFERROR(VLOOKUP(MYRANKS_H[[#This Row],[IDFANGRAPHS]],STEAMER_H[],COLUMN(STEAMER_H[PA]),FALSE),0)</f>
        <v>0</v>
      </c>
      <c r="H326" s="12">
        <f>IFERROR(VLOOKUP(MYRANKS_H[[#This Row],[IDFANGRAPHS]],STEAMER_H[],COLUMN(STEAMER_H[AB]),FALSE),0)</f>
        <v>0</v>
      </c>
      <c r="I326" s="12">
        <f>IFERROR(VLOOKUP(MYRANKS_H[[#This Row],[IDFANGRAPHS]],STEAMER_H[],COLUMN(STEAMER_H[H]),FALSE),0)</f>
        <v>0</v>
      </c>
      <c r="J326" s="12">
        <f>IFERROR(VLOOKUP(MYRANKS_H[[#This Row],[IDFANGRAPHS]],STEAMER_H[],COLUMN(STEAMER_H[HR]),FALSE),0)</f>
        <v>0</v>
      </c>
      <c r="K326" s="12">
        <f>IFERROR(VLOOKUP(MYRANKS_H[[#This Row],[IDFANGRAPHS]],STEAMER_H[],COLUMN(STEAMER_H[R]),FALSE),0)</f>
        <v>0</v>
      </c>
      <c r="L326" s="12">
        <f>IFERROR(VLOOKUP(MYRANKS_H[[#This Row],[IDFANGRAPHS]],STEAMER_H[],COLUMN(STEAMER_H[RBI]),FALSE),0)</f>
        <v>0</v>
      </c>
      <c r="M326" s="12">
        <f>IFERROR(VLOOKUP(MYRANKS_H[[#This Row],[IDFANGRAPHS]],STEAMER_H[],COLUMN(STEAMER_H[BB]),FALSE),0)</f>
        <v>0</v>
      </c>
      <c r="N326" s="12">
        <f>IFERROR(VLOOKUP(MYRANKS_H[[#This Row],[IDFANGRAPHS]],STEAMER_H[],COLUMN(STEAMER_H[SO]),FALSE),0)</f>
        <v>0</v>
      </c>
      <c r="O326" s="12">
        <f>IFERROR(VLOOKUP(MYRANKS_H[[#This Row],[IDFANGRAPHS]],STEAMER_H[],COLUMN(STEAMER_H[SB]),FALSE),0)</f>
        <v>0</v>
      </c>
      <c r="P326" s="14">
        <f>IFERROR(MYRANKS_H[[#This Row],[H]]/MYRANKS_H[[#This Row],[AB]],0)</f>
        <v>0</v>
      </c>
      <c r="Q326" s="26">
        <f>MYRANKS_H[[#This Row],[R]]/24.6-VLOOKUP(MYRANKS_H[[#This Row],[POS]],ReplacementLevel_H[],COLUMN(ReplacementLevel_H[R]),FALSE)</f>
        <v>-1.39</v>
      </c>
      <c r="R326" s="26">
        <f>MYRANKS_H[[#This Row],[HR]]/10.4-VLOOKUP(MYRANKS_H[[#This Row],[POS]],ReplacementLevel_H[],COLUMN(ReplacementLevel_H[HR]),FALSE)</f>
        <v>-0.87</v>
      </c>
      <c r="S326" s="26">
        <f>MYRANKS_H[[#This Row],[RBI]]/24.6-VLOOKUP(MYRANKS_H[[#This Row],[POS]],ReplacementLevel_H[],COLUMN(ReplacementLevel_H[RBI]),FALSE)</f>
        <v>-1.41</v>
      </c>
      <c r="T326" s="26">
        <f>MYRANKS_H[[#This Row],[SB]]/9.4-VLOOKUP(MYRANKS_H[[#This Row],[POS]],ReplacementLevel_H[],COLUMN(ReplacementLevel_H[SB]),FALSE)</f>
        <v>-0.13</v>
      </c>
      <c r="U326" s="26">
        <f>((MYRANKS_H[[#This Row],[H]]+1768)/(MYRANKS_H[[#This Row],[AB]]+6617)-0.267)/0.0024-VLOOKUP(MYRANKS_H[[#This Row],[POS]],ReplacementLevel_H[],COLUMN(ReplacementLevel_H[AVG]),FALSE)</f>
        <v>0.42940406024885269</v>
      </c>
      <c r="V326" s="26">
        <f>MYRANKS_H[[#This Row],[RSGP]]+MYRANKS_H[[#This Row],[HRSGP]]+MYRANKS_H[[#This Row],[RBISGP]]+MYRANKS_H[[#This Row],[SBSGP]]+MYRANKS_H[[#This Row],[AVGSGP]]</f>
        <v>-3.3705959397511469</v>
      </c>
    </row>
    <row r="327" spans="1:22" x14ac:dyDescent="0.25">
      <c r="A327" s="7" t="s">
        <v>1838</v>
      </c>
      <c r="B327" s="8" t="str">
        <f>VLOOKUP(MYRANKS_H[[#This Row],[PLAYERID]],PLAYERIDMAP[],COLUMN(PLAYERIDMAP[LASTNAME]),FALSE)</f>
        <v>Barmes</v>
      </c>
      <c r="C327" s="11" t="str">
        <f>VLOOKUP(MYRANKS_H[[#This Row],[PLAYERID]],PLAYERIDMAP[],COLUMN(PLAYERIDMAP[FIRSTNAME]),FALSE)</f>
        <v xml:space="preserve">Clint </v>
      </c>
      <c r="D327" s="11" t="str">
        <f>VLOOKUP(MYRANKS_H[[#This Row],[PLAYERID]],PLAYERIDMAP[],COLUMN(PLAYERIDMAP[TEAM]),FALSE)</f>
        <v>PIT</v>
      </c>
      <c r="E327" s="11" t="str">
        <f>VLOOKUP(MYRANKS_H[[#This Row],[PLAYERID]],PLAYERIDMAP[],COLUMN(PLAYERIDMAP[POS]),FALSE)</f>
        <v>SS</v>
      </c>
      <c r="F327" s="11">
        <f>VLOOKUP(MYRANKS_H[[#This Row],[PLAYERID]],PLAYERIDMAP[],COLUMN(PLAYERIDMAP[IDFANGRAPHS]),FALSE)</f>
        <v>1830</v>
      </c>
      <c r="G327" s="12">
        <f>IFERROR(VLOOKUP(MYRANKS_H[[#This Row],[IDFANGRAPHS]],STEAMER_H[],COLUMN(STEAMER_H[PA]),FALSE),0)</f>
        <v>258</v>
      </c>
      <c r="H327" s="12">
        <f>IFERROR(VLOOKUP(MYRANKS_H[[#This Row],[IDFANGRAPHS]],STEAMER_H[],COLUMN(STEAMER_H[AB]),FALSE),0)</f>
        <v>237</v>
      </c>
      <c r="I327" s="12">
        <f>IFERROR(VLOOKUP(MYRANKS_H[[#This Row],[IDFANGRAPHS]],STEAMER_H[],COLUMN(STEAMER_H[H]),FALSE),0)</f>
        <v>52</v>
      </c>
      <c r="J327" s="12">
        <f>IFERROR(VLOOKUP(MYRANKS_H[[#This Row],[IDFANGRAPHS]],STEAMER_H[],COLUMN(STEAMER_H[HR]),FALSE),0)</f>
        <v>4</v>
      </c>
      <c r="K327" s="12">
        <f>IFERROR(VLOOKUP(MYRANKS_H[[#This Row],[IDFANGRAPHS]],STEAMER_H[],COLUMN(STEAMER_H[R]),FALSE),0)</f>
        <v>21</v>
      </c>
      <c r="L327" s="12">
        <f>IFERROR(VLOOKUP(MYRANKS_H[[#This Row],[IDFANGRAPHS]],STEAMER_H[],COLUMN(STEAMER_H[RBI]),FALSE),0)</f>
        <v>23</v>
      </c>
      <c r="M327" s="12">
        <f>IFERROR(VLOOKUP(MYRANKS_H[[#This Row],[IDFANGRAPHS]],STEAMER_H[],COLUMN(STEAMER_H[BB]),FALSE),0)</f>
        <v>14</v>
      </c>
      <c r="N327" s="12">
        <f>IFERROR(VLOOKUP(MYRANKS_H[[#This Row],[IDFANGRAPHS]],STEAMER_H[],COLUMN(STEAMER_H[SO]),FALSE),0)</f>
        <v>53</v>
      </c>
      <c r="O327" s="12">
        <f>IFERROR(VLOOKUP(MYRANKS_H[[#This Row],[IDFANGRAPHS]],STEAMER_H[],COLUMN(STEAMER_H[SB]),FALSE),0)</f>
        <v>1</v>
      </c>
      <c r="P327" s="14">
        <f>IFERROR(MYRANKS_H[[#This Row],[H]]/MYRANKS_H[[#This Row],[AB]],0)</f>
        <v>0.21940928270042195</v>
      </c>
      <c r="Q327" s="26">
        <f>MYRANKS_H[[#This Row],[R]]/24.6-VLOOKUP(MYRANKS_H[[#This Row],[POS]],ReplacementLevel_H[],COLUMN(ReplacementLevel_H[R]),FALSE)</f>
        <v>-1.2263414634146343</v>
      </c>
      <c r="R327" s="26">
        <f>MYRANKS_H[[#This Row],[HR]]/10.4-VLOOKUP(MYRANKS_H[[#This Row],[POS]],ReplacementLevel_H[],COLUMN(ReplacementLevel_H[HR]),FALSE)</f>
        <v>-0.51538461538461544</v>
      </c>
      <c r="S327" s="26">
        <f>MYRANKS_H[[#This Row],[RBI]]/24.6-VLOOKUP(MYRANKS_H[[#This Row],[POS]],ReplacementLevel_H[],COLUMN(ReplacementLevel_H[RBI]),FALSE)</f>
        <v>-1.0050406504065039</v>
      </c>
      <c r="T327" s="26">
        <f>MYRANKS_H[[#This Row],[SB]]/9.4-VLOOKUP(MYRANKS_H[[#This Row],[POS]],ReplacementLevel_H[],COLUMN(ReplacementLevel_H[SB]),FALSE)</f>
        <v>-1.3636170212765957</v>
      </c>
      <c r="U327" s="26">
        <f>((MYRANKS_H[[#This Row],[H]]+1768)/(MYRANKS_H[[#This Row],[AB]]+6617)-0.267)/0.0024-VLOOKUP(MYRANKS_H[[#This Row],[POS]],ReplacementLevel_H[],COLUMN(ReplacementLevel_H[AVG]),FALSE)</f>
        <v>-0.47901176928314371</v>
      </c>
      <c r="V327" s="26">
        <f>MYRANKS_H[[#This Row],[RSGP]]+MYRANKS_H[[#This Row],[HRSGP]]+MYRANKS_H[[#This Row],[RBISGP]]+MYRANKS_H[[#This Row],[SBSGP]]+MYRANKS_H[[#This Row],[AVGSGP]]</f>
        <v>-4.5893955197654925</v>
      </c>
    </row>
    <row r="328" spans="1:22" x14ac:dyDescent="0.25">
      <c r="A328" s="7" t="s">
        <v>2493</v>
      </c>
      <c r="B328" s="8" t="str">
        <f>VLOOKUP(MYRANKS_H[[#This Row],[PLAYERID]],PLAYERIDMAP[],COLUMN(PLAYERIDMAP[LASTNAME]),FALSE)</f>
        <v>Cruz</v>
      </c>
      <c r="C328" s="11" t="str">
        <f>VLOOKUP(MYRANKS_H[[#This Row],[PLAYERID]],PLAYERIDMAP[],COLUMN(PLAYERIDMAP[FIRSTNAME]),FALSE)</f>
        <v xml:space="preserve">Tony </v>
      </c>
      <c r="D328" s="11" t="str">
        <f>VLOOKUP(MYRANKS_H[[#This Row],[PLAYERID]],PLAYERIDMAP[],COLUMN(PLAYERIDMAP[TEAM]),FALSE)</f>
        <v>STL</v>
      </c>
      <c r="E328" s="11" t="str">
        <f>VLOOKUP(MYRANKS_H[[#This Row],[PLAYERID]],PLAYERIDMAP[],COLUMN(PLAYERIDMAP[POS]),FALSE)</f>
        <v>C</v>
      </c>
      <c r="F328" s="11">
        <f>VLOOKUP(MYRANKS_H[[#This Row],[PLAYERID]],PLAYERIDMAP[],COLUMN(PLAYERIDMAP[IDFANGRAPHS]),FALSE)</f>
        <v>2802</v>
      </c>
      <c r="G328" s="12">
        <f>IFERROR(VLOOKUP(MYRANKS_H[[#This Row],[IDFANGRAPHS]],STEAMER_H[],COLUMN(STEAMER_H[PA]),FALSE),0)</f>
        <v>130</v>
      </c>
      <c r="H328" s="12">
        <f>IFERROR(VLOOKUP(MYRANKS_H[[#This Row],[IDFANGRAPHS]],STEAMER_H[],COLUMN(STEAMER_H[AB]),FALSE),0)</f>
        <v>120</v>
      </c>
      <c r="I328" s="12">
        <f>IFERROR(VLOOKUP(MYRANKS_H[[#This Row],[IDFANGRAPHS]],STEAMER_H[],COLUMN(STEAMER_H[H]),FALSE),0)</f>
        <v>28</v>
      </c>
      <c r="J328" s="12">
        <f>IFERROR(VLOOKUP(MYRANKS_H[[#This Row],[IDFANGRAPHS]],STEAMER_H[],COLUMN(STEAMER_H[HR]),FALSE),0)</f>
        <v>2</v>
      </c>
      <c r="K328" s="12">
        <f>IFERROR(VLOOKUP(MYRANKS_H[[#This Row],[IDFANGRAPHS]],STEAMER_H[],COLUMN(STEAMER_H[R]),FALSE),0)</f>
        <v>11</v>
      </c>
      <c r="L328" s="12">
        <f>IFERROR(VLOOKUP(MYRANKS_H[[#This Row],[IDFANGRAPHS]],STEAMER_H[],COLUMN(STEAMER_H[RBI]),FALSE),0)</f>
        <v>12</v>
      </c>
      <c r="M328" s="12">
        <f>IFERROR(VLOOKUP(MYRANKS_H[[#This Row],[IDFANGRAPHS]],STEAMER_H[],COLUMN(STEAMER_H[BB]),FALSE),0)</f>
        <v>7</v>
      </c>
      <c r="N328" s="12">
        <f>IFERROR(VLOOKUP(MYRANKS_H[[#This Row],[IDFANGRAPHS]],STEAMER_H[],COLUMN(STEAMER_H[SO]),FALSE),0)</f>
        <v>22</v>
      </c>
      <c r="O328" s="12">
        <f>IFERROR(VLOOKUP(MYRANKS_H[[#This Row],[IDFANGRAPHS]],STEAMER_H[],COLUMN(STEAMER_H[SB]),FALSE),0)</f>
        <v>1</v>
      </c>
      <c r="P328" s="14">
        <f>IFERROR(MYRANKS_H[[#This Row],[H]]/MYRANKS_H[[#This Row],[AB]],0)</f>
        <v>0.23333333333333334</v>
      </c>
      <c r="Q328" s="26">
        <f>MYRANKS_H[[#This Row],[R]]/24.6-VLOOKUP(MYRANKS_H[[#This Row],[POS]],ReplacementLevel_H[],COLUMN(ReplacementLevel_H[R]),FALSE)</f>
        <v>-0.94284552845528447</v>
      </c>
      <c r="R328" s="26">
        <f>MYRANKS_H[[#This Row],[HR]]/10.4-VLOOKUP(MYRANKS_H[[#This Row],[POS]],ReplacementLevel_H[],COLUMN(ReplacementLevel_H[HR]),FALSE)</f>
        <v>-0.6776923076923077</v>
      </c>
      <c r="S328" s="26">
        <f>MYRANKS_H[[#This Row],[RBI]]/24.6-VLOOKUP(MYRANKS_H[[#This Row],[POS]],ReplacementLevel_H[],COLUMN(ReplacementLevel_H[RBI]),FALSE)</f>
        <v>-0.92219512195121944</v>
      </c>
      <c r="T328" s="26">
        <f>MYRANKS_H[[#This Row],[SB]]/9.4-VLOOKUP(MYRANKS_H[[#This Row],[POS]],ReplacementLevel_H[],COLUMN(ReplacementLevel_H[SB]),FALSE)</f>
        <v>-2.3617021276595748E-2</v>
      </c>
      <c r="U328" s="26">
        <f>((MYRANKS_H[[#This Row],[H]]+1768)/(MYRANKS_H[[#This Row],[AB]]+6617)-0.267)/0.0024-VLOOKUP(MYRANKS_H[[#This Row],[POS]],ReplacementLevel_H[],COLUMN(ReplacementLevel_H[AVG]),FALSE)</f>
        <v>0.17812577309386476</v>
      </c>
      <c r="V328" s="26">
        <f>MYRANKS_H[[#This Row],[RSGP]]+MYRANKS_H[[#This Row],[HRSGP]]+MYRANKS_H[[#This Row],[RBISGP]]+MYRANKS_H[[#This Row],[SBSGP]]+MYRANKS_H[[#This Row],[AVGSGP]]</f>
        <v>-2.3882242062815431</v>
      </c>
    </row>
    <row r="329" spans="1:22" ht="15" customHeight="1" x14ac:dyDescent="0.25">
      <c r="A329" s="7" t="s">
        <v>3239</v>
      </c>
      <c r="B329" s="8" t="str">
        <f>VLOOKUP(MYRANKS_H[[#This Row],[PLAYERID]],PLAYERIDMAP[],COLUMN(PLAYERIDMAP[LASTNAME]),FALSE)</f>
        <v>Heisey</v>
      </c>
      <c r="C329" s="11" t="str">
        <f>VLOOKUP(MYRANKS_H[[#This Row],[PLAYERID]],PLAYERIDMAP[],COLUMN(PLAYERIDMAP[FIRSTNAME]),FALSE)</f>
        <v xml:space="preserve">Chris </v>
      </c>
      <c r="D329" s="11" t="str">
        <f>VLOOKUP(MYRANKS_H[[#This Row],[PLAYERID]],PLAYERIDMAP[],COLUMN(PLAYERIDMAP[TEAM]),FALSE)</f>
        <v>CIN</v>
      </c>
      <c r="E329" s="11" t="str">
        <f>VLOOKUP(MYRANKS_H[[#This Row],[PLAYERID]],PLAYERIDMAP[],COLUMN(PLAYERIDMAP[POS]),FALSE)</f>
        <v>OF</v>
      </c>
      <c r="F329" s="11">
        <f>VLOOKUP(MYRANKS_H[[#This Row],[PLAYERID]],PLAYERIDMAP[],COLUMN(PLAYERIDMAP[IDFANGRAPHS]),FALSE)</f>
        <v>3978</v>
      </c>
      <c r="G329" s="12">
        <f>IFERROR(VLOOKUP(MYRANKS_H[[#This Row],[IDFANGRAPHS]],STEAMER_H[],COLUMN(STEAMER_H[PA]),FALSE),0)</f>
        <v>308</v>
      </c>
      <c r="H329" s="12">
        <f>IFERROR(VLOOKUP(MYRANKS_H[[#This Row],[IDFANGRAPHS]],STEAMER_H[],COLUMN(STEAMER_H[AB]),FALSE),0)</f>
        <v>284</v>
      </c>
      <c r="I329" s="12">
        <f>IFERROR(VLOOKUP(MYRANKS_H[[#This Row],[IDFANGRAPHS]],STEAMER_H[],COLUMN(STEAMER_H[H]),FALSE),0)</f>
        <v>70</v>
      </c>
      <c r="J329" s="12">
        <f>IFERROR(VLOOKUP(MYRANKS_H[[#This Row],[IDFANGRAPHS]],STEAMER_H[],COLUMN(STEAMER_H[HR]),FALSE),0)</f>
        <v>10</v>
      </c>
      <c r="K329" s="12">
        <f>IFERROR(VLOOKUP(MYRANKS_H[[#This Row],[IDFANGRAPHS]],STEAMER_H[],COLUMN(STEAMER_H[R]),FALSE),0)</f>
        <v>33</v>
      </c>
      <c r="L329" s="12">
        <f>IFERROR(VLOOKUP(MYRANKS_H[[#This Row],[IDFANGRAPHS]],STEAMER_H[],COLUMN(STEAMER_H[RBI]),FALSE),0)</f>
        <v>35</v>
      </c>
      <c r="M329" s="12">
        <f>IFERROR(VLOOKUP(MYRANKS_H[[#This Row],[IDFANGRAPHS]],STEAMER_H[],COLUMN(STEAMER_H[BB]),FALSE),0)</f>
        <v>16</v>
      </c>
      <c r="N329" s="12">
        <f>IFERROR(VLOOKUP(MYRANKS_H[[#This Row],[IDFANGRAPHS]],STEAMER_H[],COLUMN(STEAMER_H[SO]),FALSE),0)</f>
        <v>68</v>
      </c>
      <c r="O329" s="12">
        <f>IFERROR(VLOOKUP(MYRANKS_H[[#This Row],[IDFANGRAPHS]],STEAMER_H[],COLUMN(STEAMER_H[SB]),FALSE),0)</f>
        <v>6</v>
      </c>
      <c r="P329" s="14">
        <f>IFERROR(MYRANKS_H[[#This Row],[H]]/MYRANKS_H[[#This Row],[AB]],0)</f>
        <v>0.24647887323943662</v>
      </c>
      <c r="Q329" s="26">
        <f>MYRANKS_H[[#This Row],[R]]/24.6-VLOOKUP(MYRANKS_H[[#This Row],[POS]],ReplacementLevel_H[],COLUMN(ReplacementLevel_H[R]),FALSE)</f>
        <v>-1.0285365853658539</v>
      </c>
      <c r="R329" s="26">
        <f>MYRANKS_H[[#This Row],[HR]]/10.4-VLOOKUP(MYRANKS_H[[#This Row],[POS]],ReplacementLevel_H[],COLUMN(ReplacementLevel_H[HR]),FALSE)</f>
        <v>-0.13846153846153864</v>
      </c>
      <c r="S329" s="26">
        <f>MYRANKS_H[[#This Row],[RBI]]/24.6-VLOOKUP(MYRANKS_H[[#This Row],[POS]],ReplacementLevel_H[],COLUMN(ReplacementLevel_H[RBI]),FALSE)</f>
        <v>-0.61723577235772376</v>
      </c>
      <c r="T329" s="26">
        <f>MYRANKS_H[[#This Row],[SB]]/9.4-VLOOKUP(MYRANKS_H[[#This Row],[POS]],ReplacementLevel_H[],COLUMN(ReplacementLevel_H[SB]),FALSE)</f>
        <v>-0.70170212765957463</v>
      </c>
      <c r="U329" s="26">
        <f>((MYRANKS_H[[#This Row],[H]]+1768)/(MYRANKS_H[[#This Row],[AB]]+6617)-0.267)/0.0024-VLOOKUP(MYRANKS_H[[#This Row],[POS]],ReplacementLevel_H[],COLUMN(ReplacementLevel_H[AVG]),FALSE)</f>
        <v>-0.19574506110225603</v>
      </c>
      <c r="V329" s="26">
        <f>MYRANKS_H[[#This Row],[RSGP]]+MYRANKS_H[[#This Row],[HRSGP]]+MYRANKS_H[[#This Row],[RBISGP]]+MYRANKS_H[[#This Row],[SBSGP]]+MYRANKS_H[[#This Row],[AVGSGP]]</f>
        <v>-2.681681084946947</v>
      </c>
    </row>
    <row r="330" spans="1:22" x14ac:dyDescent="0.25">
      <c r="A330" s="8" t="s">
        <v>4314</v>
      </c>
      <c r="B330" s="15" t="str">
        <f>VLOOKUP(MYRANKS_H[[#This Row],[PLAYERID]],PLAYERIDMAP[],COLUMN(PLAYERIDMAP[LASTNAME]),FALSE)</f>
        <v>Nunez</v>
      </c>
      <c r="C330" s="12" t="str">
        <f>VLOOKUP(MYRANKS_H[[#This Row],[PLAYERID]],PLAYERIDMAP[],COLUMN(PLAYERIDMAP[FIRSTNAME]),FALSE)</f>
        <v xml:space="preserve">Eduardo </v>
      </c>
      <c r="D330" s="12" t="str">
        <f>VLOOKUP(MYRANKS_H[[#This Row],[PLAYERID]],PLAYERIDMAP[],COLUMN(PLAYERIDMAP[TEAM]),FALSE)</f>
        <v>NYY</v>
      </c>
      <c r="E330" s="12" t="str">
        <f>VLOOKUP(MYRANKS_H[[#This Row],[PLAYERID]],PLAYERIDMAP[],COLUMN(PLAYERIDMAP[POS]),FALSE)</f>
        <v>3B</v>
      </c>
      <c r="F330" s="12">
        <f>VLOOKUP(MYRANKS_H[[#This Row],[PLAYERID]],PLAYERIDMAP[],COLUMN(PLAYERIDMAP[IDFANGRAPHS]),FALSE)</f>
        <v>6848</v>
      </c>
      <c r="G330" s="12">
        <f>IFERROR(VLOOKUP(MYRANKS_H[[#This Row],[IDFANGRAPHS]],STEAMER_H[],COLUMN(STEAMER_H[PA]),FALSE),0)</f>
        <v>0</v>
      </c>
      <c r="H330" s="12">
        <f>IFERROR(VLOOKUP(MYRANKS_H[[#This Row],[IDFANGRAPHS]],STEAMER_H[],COLUMN(STEAMER_H[AB]),FALSE),0)</f>
        <v>0</v>
      </c>
      <c r="I330" s="12">
        <f>IFERROR(VLOOKUP(MYRANKS_H[[#This Row],[IDFANGRAPHS]],STEAMER_H[],COLUMN(STEAMER_H[H]),FALSE),0)</f>
        <v>0</v>
      </c>
      <c r="J330" s="12">
        <f>IFERROR(VLOOKUP(MYRANKS_H[[#This Row],[IDFANGRAPHS]],STEAMER_H[],COLUMN(STEAMER_H[HR]),FALSE),0)</f>
        <v>0</v>
      </c>
      <c r="K330" s="12">
        <f>IFERROR(VLOOKUP(MYRANKS_H[[#This Row],[IDFANGRAPHS]],STEAMER_H[],COLUMN(STEAMER_H[R]),FALSE),0)</f>
        <v>0</v>
      </c>
      <c r="L330" s="12">
        <f>IFERROR(VLOOKUP(MYRANKS_H[[#This Row],[IDFANGRAPHS]],STEAMER_H[],COLUMN(STEAMER_H[RBI]),FALSE),0)</f>
        <v>0</v>
      </c>
      <c r="M330" s="12">
        <f>IFERROR(VLOOKUP(MYRANKS_H[[#This Row],[IDFANGRAPHS]],STEAMER_H[],COLUMN(STEAMER_H[BB]),FALSE),0)</f>
        <v>0</v>
      </c>
      <c r="N330" s="12">
        <f>IFERROR(VLOOKUP(MYRANKS_H[[#This Row],[IDFANGRAPHS]],STEAMER_H[],COLUMN(STEAMER_H[SO]),FALSE),0)</f>
        <v>0</v>
      </c>
      <c r="O330" s="12">
        <f>IFERROR(VLOOKUP(MYRANKS_H[[#This Row],[IDFANGRAPHS]],STEAMER_H[],COLUMN(STEAMER_H[SB]),FALSE),0)</f>
        <v>0</v>
      </c>
      <c r="P330" s="14">
        <f>IFERROR(MYRANKS_H[[#This Row],[H]]/MYRANKS_H[[#This Row],[AB]],0)</f>
        <v>0</v>
      </c>
      <c r="Q330" s="26">
        <f>MYRANKS_H[[#This Row],[R]]/24.6-VLOOKUP(MYRANKS_H[[#This Row],[POS]],ReplacementLevel_H[],COLUMN(ReplacementLevel_H[R]),FALSE)</f>
        <v>-2.19</v>
      </c>
      <c r="R330" s="26">
        <f>MYRANKS_H[[#This Row],[HR]]/10.4-VLOOKUP(MYRANKS_H[[#This Row],[POS]],ReplacementLevel_H[],COLUMN(ReplacementLevel_H[HR]),FALSE)</f>
        <v>-1.56</v>
      </c>
      <c r="S330" s="26">
        <f>MYRANKS_H[[#This Row],[RBI]]/24.6-VLOOKUP(MYRANKS_H[[#This Row],[POS]],ReplacementLevel_H[],COLUMN(ReplacementLevel_H[RBI]),FALSE)</f>
        <v>-2.35</v>
      </c>
      <c r="T330" s="26">
        <f>MYRANKS_H[[#This Row],[SB]]/9.4-VLOOKUP(MYRANKS_H[[#This Row],[POS]],ReplacementLevel_H[],COLUMN(ReplacementLevel_H[SB]),FALSE)</f>
        <v>-0.45</v>
      </c>
      <c r="U330" s="26">
        <f>((MYRANKS_H[[#This Row],[H]]+1768)/(MYRANKS_H[[#This Row],[AB]]+6617)-0.267)/0.0024-VLOOKUP(MYRANKS_H[[#This Row],[POS]],ReplacementLevel_H[],COLUMN(ReplacementLevel_H[AVG]),FALSE)</f>
        <v>0.26940406024885272</v>
      </c>
      <c r="V330" s="26">
        <f>MYRANKS_H[[#This Row],[RSGP]]+MYRANKS_H[[#This Row],[HRSGP]]+MYRANKS_H[[#This Row],[RBISGP]]+MYRANKS_H[[#This Row],[SBSGP]]+MYRANKS_H[[#This Row],[AVGSGP]]</f>
        <v>-6.280595939751147</v>
      </c>
    </row>
    <row r="331" spans="1:22" ht="15" customHeight="1" x14ac:dyDescent="0.25">
      <c r="A331" s="7" t="s">
        <v>3007</v>
      </c>
      <c r="B331" s="8" t="str">
        <f>VLOOKUP(MYRANKS_H[[#This Row],[PLAYERID]],PLAYERIDMAP[],COLUMN(PLAYERIDMAP[LASTNAME]),FALSE)</f>
        <v>Gomes</v>
      </c>
      <c r="C331" s="11" t="str">
        <f>VLOOKUP(MYRANKS_H[[#This Row],[PLAYERID]],PLAYERIDMAP[],COLUMN(PLAYERIDMAP[FIRSTNAME]),FALSE)</f>
        <v xml:space="preserve">Jonny </v>
      </c>
      <c r="D331" s="11" t="str">
        <f>VLOOKUP(MYRANKS_H[[#This Row],[PLAYERID]],PLAYERIDMAP[],COLUMN(PLAYERIDMAP[TEAM]),FALSE)</f>
        <v>BOS</v>
      </c>
      <c r="E331" s="11" t="str">
        <f>VLOOKUP(MYRANKS_H[[#This Row],[PLAYERID]],PLAYERIDMAP[],COLUMN(PLAYERIDMAP[POS]),FALSE)</f>
        <v>OF</v>
      </c>
      <c r="F331" s="11">
        <f>VLOOKUP(MYRANKS_H[[#This Row],[PLAYERID]],PLAYERIDMAP[],COLUMN(PLAYERIDMAP[IDFANGRAPHS]),FALSE)</f>
        <v>1845</v>
      </c>
      <c r="G331" s="12">
        <f>IFERROR(VLOOKUP(MYRANKS_H[[#This Row],[IDFANGRAPHS]],STEAMER_H[],COLUMN(STEAMER_H[PA]),FALSE),0)</f>
        <v>320</v>
      </c>
      <c r="H331" s="12">
        <f>IFERROR(VLOOKUP(MYRANKS_H[[#This Row],[IDFANGRAPHS]],STEAMER_H[],COLUMN(STEAMER_H[AB]),FALSE),0)</f>
        <v>276</v>
      </c>
      <c r="I331" s="12">
        <f>IFERROR(VLOOKUP(MYRANKS_H[[#This Row],[IDFANGRAPHS]],STEAMER_H[],COLUMN(STEAMER_H[H]),FALSE),0)</f>
        <v>67</v>
      </c>
      <c r="J331" s="12">
        <f>IFERROR(VLOOKUP(MYRANKS_H[[#This Row],[IDFANGRAPHS]],STEAMER_H[],COLUMN(STEAMER_H[HR]),FALSE),0)</f>
        <v>12</v>
      </c>
      <c r="K331" s="12">
        <f>IFERROR(VLOOKUP(MYRANKS_H[[#This Row],[IDFANGRAPHS]],STEAMER_H[],COLUMN(STEAMER_H[R]),FALSE),0)</f>
        <v>39</v>
      </c>
      <c r="L331" s="12">
        <f>IFERROR(VLOOKUP(MYRANKS_H[[#This Row],[IDFANGRAPHS]],STEAMER_H[],COLUMN(STEAMER_H[RBI]),FALSE),0)</f>
        <v>39</v>
      </c>
      <c r="M331" s="12">
        <f>IFERROR(VLOOKUP(MYRANKS_H[[#This Row],[IDFANGRAPHS]],STEAMER_H[],COLUMN(STEAMER_H[BB]),FALSE),0)</f>
        <v>35</v>
      </c>
      <c r="N331" s="12">
        <f>IFERROR(VLOOKUP(MYRANKS_H[[#This Row],[IDFANGRAPHS]],STEAMER_H[],COLUMN(STEAMER_H[SO]),FALSE),0)</f>
        <v>89</v>
      </c>
      <c r="O331" s="12">
        <f>IFERROR(VLOOKUP(MYRANKS_H[[#This Row],[IDFANGRAPHS]],STEAMER_H[],COLUMN(STEAMER_H[SB]),FALSE),0)</f>
        <v>2</v>
      </c>
      <c r="P331" s="14">
        <f>IFERROR(MYRANKS_H[[#This Row],[H]]/MYRANKS_H[[#This Row],[AB]],0)</f>
        <v>0.24275362318840579</v>
      </c>
      <c r="Q331" s="26">
        <f>MYRANKS_H[[#This Row],[R]]/24.6-VLOOKUP(MYRANKS_H[[#This Row],[POS]],ReplacementLevel_H[],COLUMN(ReplacementLevel_H[R]),FALSE)</f>
        <v>-0.78463414634146367</v>
      </c>
      <c r="R331" s="26">
        <f>MYRANKS_H[[#This Row],[HR]]/10.4-VLOOKUP(MYRANKS_H[[#This Row],[POS]],ReplacementLevel_H[],COLUMN(ReplacementLevel_H[HR]),FALSE)</f>
        <v>5.3846153846153655E-2</v>
      </c>
      <c r="S331" s="26">
        <f>MYRANKS_H[[#This Row],[RBI]]/24.6-VLOOKUP(MYRANKS_H[[#This Row],[POS]],ReplacementLevel_H[],COLUMN(ReplacementLevel_H[RBI]),FALSE)</f>
        <v>-0.4546341463414636</v>
      </c>
      <c r="T331" s="26">
        <f>MYRANKS_H[[#This Row],[SB]]/9.4-VLOOKUP(MYRANKS_H[[#This Row],[POS]],ReplacementLevel_H[],COLUMN(ReplacementLevel_H[SB]),FALSE)</f>
        <v>-1.1272340425531915</v>
      </c>
      <c r="U331" s="26">
        <f>((MYRANKS_H[[#This Row],[H]]+1768)/(MYRANKS_H[[#This Row],[AB]]+6617)-0.267)/0.0024-VLOOKUP(MYRANKS_H[[#This Row],[POS]],ReplacementLevel_H[],COLUMN(ReplacementLevel_H[AVG]),FALSE)</f>
        <v>-0.24829198704000438</v>
      </c>
      <c r="V331" s="26">
        <f>MYRANKS_H[[#This Row],[RSGP]]+MYRANKS_H[[#This Row],[HRSGP]]+MYRANKS_H[[#This Row],[RBISGP]]+MYRANKS_H[[#This Row],[SBSGP]]+MYRANKS_H[[#This Row],[AVGSGP]]</f>
        <v>-2.5609481684299693</v>
      </c>
    </row>
    <row r="332" spans="1:22" x14ac:dyDescent="0.25">
      <c r="A332" s="7" t="s">
        <v>3676</v>
      </c>
      <c r="B332" s="8" t="str">
        <f>VLOOKUP(MYRANKS_H[[#This Row],[PLAYERID]],PLAYERIDMAP[],COLUMN(PLAYERIDMAP[LASTNAME]),FALSE)</f>
        <v>Laird</v>
      </c>
      <c r="C332" s="11" t="str">
        <f>VLOOKUP(MYRANKS_H[[#This Row],[PLAYERID]],PLAYERIDMAP[],COLUMN(PLAYERIDMAP[FIRSTNAME]),FALSE)</f>
        <v xml:space="preserve">Gerald </v>
      </c>
      <c r="D332" s="11" t="str">
        <f>VLOOKUP(MYRANKS_H[[#This Row],[PLAYERID]],PLAYERIDMAP[],COLUMN(PLAYERIDMAP[TEAM]),FALSE)</f>
        <v>ATL</v>
      </c>
      <c r="E332" s="11" t="str">
        <f>VLOOKUP(MYRANKS_H[[#This Row],[PLAYERID]],PLAYERIDMAP[],COLUMN(PLAYERIDMAP[POS]),FALSE)</f>
        <v>C</v>
      </c>
      <c r="F332" s="11">
        <f>VLOOKUP(MYRANKS_H[[#This Row],[PLAYERID]],PLAYERIDMAP[],COLUMN(PLAYERIDMAP[IDFANGRAPHS]),FALSE)</f>
        <v>1698</v>
      </c>
      <c r="G332" s="12">
        <f>IFERROR(VLOOKUP(MYRANKS_H[[#This Row],[IDFANGRAPHS]],STEAMER_H[],COLUMN(STEAMER_H[PA]),FALSE),0)</f>
        <v>78</v>
      </c>
      <c r="H332" s="12">
        <f>IFERROR(VLOOKUP(MYRANKS_H[[#This Row],[IDFANGRAPHS]],STEAMER_H[],COLUMN(STEAMER_H[AB]),FALSE),0)</f>
        <v>69</v>
      </c>
      <c r="I332" s="12">
        <f>IFERROR(VLOOKUP(MYRANKS_H[[#This Row],[IDFANGRAPHS]],STEAMER_H[],COLUMN(STEAMER_H[H]),FALSE),0)</f>
        <v>16</v>
      </c>
      <c r="J332" s="12">
        <f>IFERROR(VLOOKUP(MYRANKS_H[[#This Row],[IDFANGRAPHS]],STEAMER_H[],COLUMN(STEAMER_H[HR]),FALSE),0)</f>
        <v>1</v>
      </c>
      <c r="K332" s="12">
        <f>IFERROR(VLOOKUP(MYRANKS_H[[#This Row],[IDFANGRAPHS]],STEAMER_H[],COLUMN(STEAMER_H[R]),FALSE),0)</f>
        <v>7</v>
      </c>
      <c r="L332" s="12">
        <f>IFERROR(VLOOKUP(MYRANKS_H[[#This Row],[IDFANGRAPHS]],STEAMER_H[],COLUMN(STEAMER_H[RBI]),FALSE),0)</f>
        <v>7</v>
      </c>
      <c r="M332" s="12">
        <f>IFERROR(VLOOKUP(MYRANKS_H[[#This Row],[IDFANGRAPHS]],STEAMER_H[],COLUMN(STEAMER_H[BB]),FALSE),0)</f>
        <v>6</v>
      </c>
      <c r="N332" s="12">
        <f>IFERROR(VLOOKUP(MYRANKS_H[[#This Row],[IDFANGRAPHS]],STEAMER_H[],COLUMN(STEAMER_H[SO]),FALSE),0)</f>
        <v>14</v>
      </c>
      <c r="O332" s="12">
        <f>IFERROR(VLOOKUP(MYRANKS_H[[#This Row],[IDFANGRAPHS]],STEAMER_H[],COLUMN(STEAMER_H[SB]),FALSE),0)</f>
        <v>1</v>
      </c>
      <c r="P332" s="14">
        <f>IFERROR(MYRANKS_H[[#This Row],[H]]/MYRANKS_H[[#This Row],[AB]],0)</f>
        <v>0.2318840579710145</v>
      </c>
      <c r="Q332" s="26">
        <f>MYRANKS_H[[#This Row],[R]]/24.6-VLOOKUP(MYRANKS_H[[#This Row],[POS]],ReplacementLevel_H[],COLUMN(ReplacementLevel_H[R]),FALSE)</f>
        <v>-1.1054471544715447</v>
      </c>
      <c r="R332" s="26">
        <f>MYRANKS_H[[#This Row],[HR]]/10.4-VLOOKUP(MYRANKS_H[[#This Row],[POS]],ReplacementLevel_H[],COLUMN(ReplacementLevel_H[HR]),FALSE)</f>
        <v>-0.77384615384615385</v>
      </c>
      <c r="S332" s="26">
        <f>MYRANKS_H[[#This Row],[RBI]]/24.6-VLOOKUP(MYRANKS_H[[#This Row],[POS]],ReplacementLevel_H[],COLUMN(ReplacementLevel_H[RBI]),FALSE)</f>
        <v>-1.1254471544715448</v>
      </c>
      <c r="T332" s="26">
        <f>MYRANKS_H[[#This Row],[SB]]/9.4-VLOOKUP(MYRANKS_H[[#This Row],[POS]],ReplacementLevel_H[],COLUMN(ReplacementLevel_H[SB]),FALSE)</f>
        <v>-2.3617021276595748E-2</v>
      </c>
      <c r="U332" s="26">
        <f>((MYRANKS_H[[#This Row],[H]]+1768)/(MYRANKS_H[[#This Row],[AB]]+6617)-0.267)/0.0024-VLOOKUP(MYRANKS_H[[#This Row],[POS]],ReplacementLevel_H[],COLUMN(ReplacementLevel_H[AVG]),FALSE)</f>
        <v>0.27758500348986881</v>
      </c>
      <c r="V332" s="26">
        <f>MYRANKS_H[[#This Row],[RSGP]]+MYRANKS_H[[#This Row],[HRSGP]]+MYRANKS_H[[#This Row],[RBISGP]]+MYRANKS_H[[#This Row],[SBSGP]]+MYRANKS_H[[#This Row],[AVGSGP]]</f>
        <v>-2.7507724805759706</v>
      </c>
    </row>
    <row r="333" spans="1:22" ht="15" customHeight="1" x14ac:dyDescent="0.25">
      <c r="A333" s="8" t="s">
        <v>5171</v>
      </c>
      <c r="B333" s="15" t="str">
        <f>VLOOKUP(MYRANKS_H[[#This Row],[PLAYERID]],PLAYERIDMAP[],COLUMN(PLAYERIDMAP[LASTNAME]),FALSE)</f>
        <v>Tabata</v>
      </c>
      <c r="C333" s="12" t="str">
        <f>VLOOKUP(MYRANKS_H[[#This Row],[PLAYERID]],PLAYERIDMAP[],COLUMN(PLAYERIDMAP[FIRSTNAME]),FALSE)</f>
        <v xml:space="preserve">Jose </v>
      </c>
      <c r="D333" s="12" t="str">
        <f>VLOOKUP(MYRANKS_H[[#This Row],[PLAYERID]],PLAYERIDMAP[],COLUMN(PLAYERIDMAP[TEAM]),FALSE)</f>
        <v>PIT</v>
      </c>
      <c r="E333" s="12" t="str">
        <f>VLOOKUP(MYRANKS_H[[#This Row],[PLAYERID]],PLAYERIDMAP[],COLUMN(PLAYERIDMAP[POS]),FALSE)</f>
        <v>OF</v>
      </c>
      <c r="F333" s="12">
        <f>VLOOKUP(MYRANKS_H[[#This Row],[PLAYERID]],PLAYERIDMAP[],COLUMN(PLAYERIDMAP[IDFANGRAPHS]),FALSE)</f>
        <v>2411</v>
      </c>
      <c r="G333" s="12">
        <f>IFERROR(VLOOKUP(MYRANKS_H[[#This Row],[IDFANGRAPHS]],STEAMER_H[],COLUMN(STEAMER_H[PA]),FALSE),0)</f>
        <v>479</v>
      </c>
      <c r="H333" s="12">
        <f>IFERROR(VLOOKUP(MYRANKS_H[[#This Row],[IDFANGRAPHS]],STEAMER_H[],COLUMN(STEAMER_H[AB]),FALSE),0)</f>
        <v>430</v>
      </c>
      <c r="I333" s="12">
        <f>IFERROR(VLOOKUP(MYRANKS_H[[#This Row],[IDFANGRAPHS]],STEAMER_H[],COLUMN(STEAMER_H[H]),FALSE),0)</f>
        <v>117</v>
      </c>
      <c r="J333" s="12">
        <f>IFERROR(VLOOKUP(MYRANKS_H[[#This Row],[IDFANGRAPHS]],STEAMER_H[],COLUMN(STEAMER_H[HR]),FALSE),0)</f>
        <v>6</v>
      </c>
      <c r="K333" s="12">
        <f>IFERROR(VLOOKUP(MYRANKS_H[[#This Row],[IDFANGRAPHS]],STEAMER_H[],COLUMN(STEAMER_H[R]),FALSE),0)</f>
        <v>53</v>
      </c>
      <c r="L333" s="12">
        <f>IFERROR(VLOOKUP(MYRANKS_H[[#This Row],[IDFANGRAPHS]],STEAMER_H[],COLUMN(STEAMER_H[RBI]),FALSE),0)</f>
        <v>41</v>
      </c>
      <c r="M333" s="12">
        <f>IFERROR(VLOOKUP(MYRANKS_H[[#This Row],[IDFANGRAPHS]],STEAMER_H[],COLUMN(STEAMER_H[BB]),FALSE),0)</f>
        <v>37</v>
      </c>
      <c r="N333" s="12">
        <f>IFERROR(VLOOKUP(MYRANKS_H[[#This Row],[IDFANGRAPHS]],STEAMER_H[],COLUMN(STEAMER_H[SO]),FALSE),0)</f>
        <v>70</v>
      </c>
      <c r="O333" s="12">
        <f>IFERROR(VLOOKUP(MYRANKS_H[[#This Row],[IDFANGRAPHS]],STEAMER_H[],COLUMN(STEAMER_H[SB]),FALSE),0)</f>
        <v>9</v>
      </c>
      <c r="P333" s="14">
        <f>IFERROR(MYRANKS_H[[#This Row],[H]]/MYRANKS_H[[#This Row],[AB]],0)</f>
        <v>0.27209302325581397</v>
      </c>
      <c r="Q333" s="26">
        <f>MYRANKS_H[[#This Row],[R]]/24.6-VLOOKUP(MYRANKS_H[[#This Row],[POS]],ReplacementLevel_H[],COLUMN(ReplacementLevel_H[R]),FALSE)</f>
        <v>-0.21552845528455311</v>
      </c>
      <c r="R333" s="26">
        <f>MYRANKS_H[[#This Row],[HR]]/10.4-VLOOKUP(MYRANKS_H[[#This Row],[POS]],ReplacementLevel_H[],COLUMN(ReplacementLevel_H[HR]),FALSE)</f>
        <v>-0.52307692307692322</v>
      </c>
      <c r="S333" s="26">
        <f>MYRANKS_H[[#This Row],[RBI]]/24.6-VLOOKUP(MYRANKS_H[[#This Row],[POS]],ReplacementLevel_H[],COLUMN(ReplacementLevel_H[RBI]),FALSE)</f>
        <v>-0.37333333333333352</v>
      </c>
      <c r="T333" s="26">
        <f>MYRANKS_H[[#This Row],[SB]]/9.4-VLOOKUP(MYRANKS_H[[#This Row],[POS]],ReplacementLevel_H[],COLUMN(ReplacementLevel_H[SB]),FALSE)</f>
        <v>-0.38255319148936184</v>
      </c>
      <c r="U333" s="26">
        <f>((MYRANKS_H[[#This Row],[H]]+1768)/(MYRANKS_H[[#This Row],[AB]]+6617)-0.267)/0.0024-VLOOKUP(MYRANKS_H[[#This Row],[POS]],ReplacementLevel_H[],COLUMN(ReplacementLevel_H[AVG]),FALSE)</f>
        <v>0.28404663923181966</v>
      </c>
      <c r="V333" s="26">
        <f>MYRANKS_H[[#This Row],[RSGP]]+MYRANKS_H[[#This Row],[HRSGP]]+MYRANKS_H[[#This Row],[RBISGP]]+MYRANKS_H[[#This Row],[SBSGP]]+MYRANKS_H[[#This Row],[AVGSGP]]</f>
        <v>-1.210445263952352</v>
      </c>
    </row>
    <row r="334" spans="1:22" ht="15" customHeight="1" x14ac:dyDescent="0.25">
      <c r="A334" s="7" t="s">
        <v>1877</v>
      </c>
      <c r="B334" s="8" t="str">
        <f>VLOOKUP(MYRANKS_H[[#This Row],[PLAYERID]],PLAYERIDMAP[],COLUMN(PLAYERIDMAP[LASTNAME]),FALSE)</f>
        <v>Baxter</v>
      </c>
      <c r="C334" s="11" t="str">
        <f>VLOOKUP(MYRANKS_H[[#This Row],[PLAYERID]],PLAYERIDMAP[],COLUMN(PLAYERIDMAP[FIRSTNAME]),FALSE)</f>
        <v xml:space="preserve">Mike </v>
      </c>
      <c r="D334" s="11" t="str">
        <f>VLOOKUP(MYRANKS_H[[#This Row],[PLAYERID]],PLAYERIDMAP[],COLUMN(PLAYERIDMAP[TEAM]),FALSE)</f>
        <v>NYM</v>
      </c>
      <c r="E334" s="11" t="str">
        <f>VLOOKUP(MYRANKS_H[[#This Row],[PLAYERID]],PLAYERIDMAP[],COLUMN(PLAYERIDMAP[POS]),FALSE)</f>
        <v>OF</v>
      </c>
      <c r="F334" s="11">
        <f>VLOOKUP(MYRANKS_H[[#This Row],[PLAYERID]],PLAYERIDMAP[],COLUMN(PLAYERIDMAP[IDFANGRAPHS]),FALSE)</f>
        <v>4464</v>
      </c>
      <c r="G334" s="12">
        <f>IFERROR(VLOOKUP(MYRANKS_H[[#This Row],[IDFANGRAPHS]],STEAMER_H[],COLUMN(STEAMER_H[PA]),FALSE),0)</f>
        <v>0</v>
      </c>
      <c r="H334" s="12">
        <f>IFERROR(VLOOKUP(MYRANKS_H[[#This Row],[IDFANGRAPHS]],STEAMER_H[],COLUMN(STEAMER_H[AB]),FALSE),0)</f>
        <v>0</v>
      </c>
      <c r="I334" s="12">
        <f>IFERROR(VLOOKUP(MYRANKS_H[[#This Row],[IDFANGRAPHS]],STEAMER_H[],COLUMN(STEAMER_H[H]),FALSE),0)</f>
        <v>0</v>
      </c>
      <c r="J334" s="12">
        <f>IFERROR(VLOOKUP(MYRANKS_H[[#This Row],[IDFANGRAPHS]],STEAMER_H[],COLUMN(STEAMER_H[HR]),FALSE),0)</f>
        <v>0</v>
      </c>
      <c r="K334" s="12">
        <f>IFERROR(VLOOKUP(MYRANKS_H[[#This Row],[IDFANGRAPHS]],STEAMER_H[],COLUMN(STEAMER_H[R]),FALSE),0)</f>
        <v>0</v>
      </c>
      <c r="L334" s="12">
        <f>IFERROR(VLOOKUP(MYRANKS_H[[#This Row],[IDFANGRAPHS]],STEAMER_H[],COLUMN(STEAMER_H[RBI]),FALSE),0)</f>
        <v>0</v>
      </c>
      <c r="M334" s="12">
        <f>IFERROR(VLOOKUP(MYRANKS_H[[#This Row],[IDFANGRAPHS]],STEAMER_H[],COLUMN(STEAMER_H[BB]),FALSE),0)</f>
        <v>0</v>
      </c>
      <c r="N334" s="12">
        <f>IFERROR(VLOOKUP(MYRANKS_H[[#This Row],[IDFANGRAPHS]],STEAMER_H[],COLUMN(STEAMER_H[SO]),FALSE),0)</f>
        <v>0</v>
      </c>
      <c r="O334" s="12">
        <f>IFERROR(VLOOKUP(MYRANKS_H[[#This Row],[IDFANGRAPHS]],STEAMER_H[],COLUMN(STEAMER_H[SB]),FALSE),0)</f>
        <v>0</v>
      </c>
      <c r="P334" s="14">
        <f>IFERROR(MYRANKS_H[[#This Row],[H]]/MYRANKS_H[[#This Row],[AB]],0)</f>
        <v>0</v>
      </c>
      <c r="Q334" s="26">
        <f>MYRANKS_H[[#This Row],[R]]/24.6-VLOOKUP(MYRANKS_H[[#This Row],[POS]],ReplacementLevel_H[],COLUMN(ReplacementLevel_H[R]),FALSE)</f>
        <v>-2.37</v>
      </c>
      <c r="R334" s="26">
        <f>MYRANKS_H[[#This Row],[HR]]/10.4-VLOOKUP(MYRANKS_H[[#This Row],[POS]],ReplacementLevel_H[],COLUMN(ReplacementLevel_H[HR]),FALSE)</f>
        <v>-1.1000000000000001</v>
      </c>
      <c r="S334" s="26">
        <f>MYRANKS_H[[#This Row],[RBI]]/24.6-VLOOKUP(MYRANKS_H[[#This Row],[POS]],ReplacementLevel_H[],COLUMN(ReplacementLevel_H[RBI]),FALSE)</f>
        <v>-2.04</v>
      </c>
      <c r="T334" s="26">
        <f>MYRANKS_H[[#This Row],[SB]]/9.4-VLOOKUP(MYRANKS_H[[#This Row],[POS]],ReplacementLevel_H[],COLUMN(ReplacementLevel_H[SB]),FALSE)</f>
        <v>-1.34</v>
      </c>
      <c r="U334" s="26">
        <f>((MYRANKS_H[[#This Row],[H]]+1768)/(MYRANKS_H[[#This Row],[AB]]+6617)-0.267)/0.0024-VLOOKUP(MYRANKS_H[[#This Row],[POS]],ReplacementLevel_H[],COLUMN(ReplacementLevel_H[AVG]),FALSE)</f>
        <v>0.15940406024885273</v>
      </c>
      <c r="V334" s="26">
        <f>MYRANKS_H[[#This Row],[RSGP]]+MYRANKS_H[[#This Row],[HRSGP]]+MYRANKS_H[[#This Row],[RBISGP]]+MYRANKS_H[[#This Row],[SBSGP]]+MYRANKS_H[[#This Row],[AVGSGP]]</f>
        <v>-6.6905959397511472</v>
      </c>
    </row>
    <row r="335" spans="1:22" x14ac:dyDescent="0.25">
      <c r="A335" s="7" t="s">
        <v>1813</v>
      </c>
      <c r="B335" s="8" t="str">
        <f>VLOOKUP(MYRANKS_H[[#This Row],[PLAYERID]],PLAYERIDMAP[],COLUMN(PLAYERIDMAP[LASTNAME]),FALSE)</f>
        <v>Baker</v>
      </c>
      <c r="C335" s="11" t="str">
        <f>VLOOKUP(MYRANKS_H[[#This Row],[PLAYERID]],PLAYERIDMAP[],COLUMN(PLAYERIDMAP[FIRSTNAME]),FALSE)</f>
        <v xml:space="preserve">John </v>
      </c>
      <c r="D335" s="11" t="str">
        <f>VLOOKUP(MYRANKS_H[[#This Row],[PLAYERID]],PLAYERIDMAP[],COLUMN(PLAYERIDMAP[TEAM]),FALSE)</f>
        <v>SD</v>
      </c>
      <c r="E335" s="11" t="str">
        <f>VLOOKUP(MYRANKS_H[[#This Row],[PLAYERID]],PLAYERIDMAP[],COLUMN(PLAYERIDMAP[POS]),FALSE)</f>
        <v>C</v>
      </c>
      <c r="F335" s="11">
        <f>VLOOKUP(MYRANKS_H[[#This Row],[PLAYERID]],PLAYERIDMAP[],COLUMN(PLAYERIDMAP[IDFANGRAPHS]),FALSE)</f>
        <v>4756</v>
      </c>
      <c r="G335" s="12">
        <f>IFERROR(VLOOKUP(MYRANKS_H[[#This Row],[IDFANGRAPHS]],STEAMER_H[],COLUMN(STEAMER_H[PA]),FALSE),0)</f>
        <v>197</v>
      </c>
      <c r="H335" s="12">
        <f>IFERROR(VLOOKUP(MYRANKS_H[[#This Row],[IDFANGRAPHS]],STEAMER_H[],COLUMN(STEAMER_H[AB]),FALSE),0)</f>
        <v>175</v>
      </c>
      <c r="I335" s="12">
        <f>IFERROR(VLOOKUP(MYRANKS_H[[#This Row],[IDFANGRAPHS]],STEAMER_H[],COLUMN(STEAMER_H[H]),FALSE),0)</f>
        <v>37</v>
      </c>
      <c r="J335" s="12">
        <f>IFERROR(VLOOKUP(MYRANKS_H[[#This Row],[IDFANGRAPHS]],STEAMER_H[],COLUMN(STEAMER_H[HR]),FALSE),0)</f>
        <v>2</v>
      </c>
      <c r="K335" s="12">
        <f>IFERROR(VLOOKUP(MYRANKS_H[[#This Row],[IDFANGRAPHS]],STEAMER_H[],COLUMN(STEAMER_H[R]),FALSE),0)</f>
        <v>15</v>
      </c>
      <c r="L335" s="12">
        <f>IFERROR(VLOOKUP(MYRANKS_H[[#This Row],[IDFANGRAPHS]],STEAMER_H[],COLUMN(STEAMER_H[RBI]),FALSE),0)</f>
        <v>15</v>
      </c>
      <c r="M335" s="12">
        <f>IFERROR(VLOOKUP(MYRANKS_H[[#This Row],[IDFANGRAPHS]],STEAMER_H[],COLUMN(STEAMER_H[BB]),FALSE),0)</f>
        <v>18</v>
      </c>
      <c r="N335" s="12">
        <f>IFERROR(VLOOKUP(MYRANKS_H[[#This Row],[IDFANGRAPHS]],STEAMER_H[],COLUMN(STEAMER_H[SO]),FALSE),0)</f>
        <v>47</v>
      </c>
      <c r="O335" s="12">
        <f>IFERROR(VLOOKUP(MYRANKS_H[[#This Row],[IDFANGRAPHS]],STEAMER_H[],COLUMN(STEAMER_H[SB]),FALSE),0)</f>
        <v>2</v>
      </c>
      <c r="P335" s="14">
        <f>IFERROR(MYRANKS_H[[#This Row],[H]]/MYRANKS_H[[#This Row],[AB]],0)</f>
        <v>0.21142857142857144</v>
      </c>
      <c r="Q335" s="26">
        <f>MYRANKS_H[[#This Row],[R]]/24.6-VLOOKUP(MYRANKS_H[[#This Row],[POS]],ReplacementLevel_H[],COLUMN(ReplacementLevel_H[R]),FALSE)</f>
        <v>-0.78024390243902431</v>
      </c>
      <c r="R335" s="26">
        <f>MYRANKS_H[[#This Row],[HR]]/10.4-VLOOKUP(MYRANKS_H[[#This Row],[POS]],ReplacementLevel_H[],COLUMN(ReplacementLevel_H[HR]),FALSE)</f>
        <v>-0.6776923076923077</v>
      </c>
      <c r="S335" s="26">
        <f>MYRANKS_H[[#This Row],[RBI]]/24.6-VLOOKUP(MYRANKS_H[[#This Row],[POS]],ReplacementLevel_H[],COLUMN(ReplacementLevel_H[RBI]),FALSE)</f>
        <v>-0.80024390243902432</v>
      </c>
      <c r="T335" s="26">
        <f>MYRANKS_H[[#This Row],[SB]]/9.4-VLOOKUP(MYRANKS_H[[#This Row],[POS]],ReplacementLevel_H[],COLUMN(ReplacementLevel_H[SB]),FALSE)</f>
        <v>8.2765957446808508E-2</v>
      </c>
      <c r="U335" s="26">
        <f>((MYRANKS_H[[#This Row],[H]]+1768)/(MYRANKS_H[[#This Row],[AB]]+6617)-0.267)/0.0024-VLOOKUP(MYRANKS_H[[#This Row],[POS]],ReplacementLevel_H[],COLUMN(ReplacementLevel_H[AVG]),FALSE)</f>
        <v>-0.16923831959168245</v>
      </c>
      <c r="V335" s="26">
        <f>MYRANKS_H[[#This Row],[RSGP]]+MYRANKS_H[[#This Row],[HRSGP]]+MYRANKS_H[[#This Row],[RBISGP]]+MYRANKS_H[[#This Row],[SBSGP]]+MYRANKS_H[[#This Row],[AVGSGP]]</f>
        <v>-2.3446524747152302</v>
      </c>
    </row>
    <row r="336" spans="1:22" ht="15" customHeight="1" x14ac:dyDescent="0.25">
      <c r="A336" s="7" t="s">
        <v>2366</v>
      </c>
      <c r="B336" s="8" t="str">
        <f>VLOOKUP(MYRANKS_H[[#This Row],[PLAYERID]],PLAYERIDMAP[],COLUMN(PLAYERIDMAP[LASTNAME]),FALSE)</f>
        <v>Clevenger</v>
      </c>
      <c r="C336" s="11" t="str">
        <f>VLOOKUP(MYRANKS_H[[#This Row],[PLAYERID]],PLAYERIDMAP[],COLUMN(PLAYERIDMAP[FIRSTNAME]),FALSE)</f>
        <v xml:space="preserve">Steve </v>
      </c>
      <c r="D336" s="11" t="str">
        <f>VLOOKUP(MYRANKS_H[[#This Row],[PLAYERID]],PLAYERIDMAP[],COLUMN(PLAYERIDMAP[TEAM]),FALSE)</f>
        <v>CHC</v>
      </c>
      <c r="E336" s="11" t="str">
        <f>VLOOKUP(MYRANKS_H[[#This Row],[PLAYERID]],PLAYERIDMAP[],COLUMN(PLAYERIDMAP[POS]),FALSE)</f>
        <v>C</v>
      </c>
      <c r="F336" s="11">
        <f>VLOOKUP(MYRANKS_H[[#This Row],[PLAYERID]],PLAYERIDMAP[],COLUMN(PLAYERIDMAP[IDFANGRAPHS]),FALSE)</f>
        <v>9542</v>
      </c>
      <c r="G336" s="12">
        <f>IFERROR(VLOOKUP(MYRANKS_H[[#This Row],[IDFANGRAPHS]],STEAMER_H[],COLUMN(STEAMER_H[PA]),FALSE),0)</f>
        <v>105</v>
      </c>
      <c r="H336" s="12">
        <f>IFERROR(VLOOKUP(MYRANKS_H[[#This Row],[IDFANGRAPHS]],STEAMER_H[],COLUMN(STEAMER_H[AB]),FALSE),0)</f>
        <v>95</v>
      </c>
      <c r="I336" s="12">
        <f>IFERROR(VLOOKUP(MYRANKS_H[[#This Row],[IDFANGRAPHS]],STEAMER_H[],COLUMN(STEAMER_H[H]),FALSE),0)</f>
        <v>25</v>
      </c>
      <c r="J336" s="12">
        <f>IFERROR(VLOOKUP(MYRANKS_H[[#This Row],[IDFANGRAPHS]],STEAMER_H[],COLUMN(STEAMER_H[HR]),FALSE),0)</f>
        <v>2</v>
      </c>
      <c r="K336" s="12">
        <f>IFERROR(VLOOKUP(MYRANKS_H[[#This Row],[IDFANGRAPHS]],STEAMER_H[],COLUMN(STEAMER_H[R]),FALSE),0)</f>
        <v>11</v>
      </c>
      <c r="L336" s="12">
        <f>IFERROR(VLOOKUP(MYRANKS_H[[#This Row],[IDFANGRAPHS]],STEAMER_H[],COLUMN(STEAMER_H[RBI]),FALSE),0)</f>
        <v>10</v>
      </c>
      <c r="M336" s="12">
        <f>IFERROR(VLOOKUP(MYRANKS_H[[#This Row],[IDFANGRAPHS]],STEAMER_H[],COLUMN(STEAMER_H[BB]),FALSE),0)</f>
        <v>8</v>
      </c>
      <c r="N336" s="12">
        <f>IFERROR(VLOOKUP(MYRANKS_H[[#This Row],[IDFANGRAPHS]],STEAMER_H[],COLUMN(STEAMER_H[SO]),FALSE),0)</f>
        <v>15</v>
      </c>
      <c r="O336" s="12">
        <f>IFERROR(VLOOKUP(MYRANKS_H[[#This Row],[IDFANGRAPHS]],STEAMER_H[],COLUMN(STEAMER_H[SB]),FALSE),0)</f>
        <v>1</v>
      </c>
      <c r="P336" s="14">
        <f>IFERROR(MYRANKS_H[[#This Row],[H]]/MYRANKS_H[[#This Row],[AB]],0)</f>
        <v>0.26315789473684209</v>
      </c>
      <c r="Q336" s="26">
        <f>MYRANKS_H[[#This Row],[R]]/24.6-VLOOKUP(MYRANKS_H[[#This Row],[POS]],ReplacementLevel_H[],COLUMN(ReplacementLevel_H[R]),FALSE)</f>
        <v>-0.94284552845528447</v>
      </c>
      <c r="R336" s="26">
        <f>MYRANKS_H[[#This Row],[HR]]/10.4-VLOOKUP(MYRANKS_H[[#This Row],[POS]],ReplacementLevel_H[],COLUMN(ReplacementLevel_H[HR]),FALSE)</f>
        <v>-0.6776923076923077</v>
      </c>
      <c r="S336" s="26">
        <f>MYRANKS_H[[#This Row],[RBI]]/24.6-VLOOKUP(MYRANKS_H[[#This Row],[POS]],ReplacementLevel_H[],COLUMN(ReplacementLevel_H[RBI]),FALSE)</f>
        <v>-1.0034959349593495</v>
      </c>
      <c r="T336" s="26">
        <f>MYRANKS_H[[#This Row],[SB]]/9.4-VLOOKUP(MYRANKS_H[[#This Row],[POS]],ReplacementLevel_H[],COLUMN(ReplacementLevel_H[SB]),FALSE)</f>
        <v>-2.3617021276595748E-2</v>
      </c>
      <c r="U336" s="26">
        <f>((MYRANKS_H[[#This Row],[H]]+1768)/(MYRANKS_H[[#This Row],[AB]]+6617)-0.267)/0.0024-VLOOKUP(MYRANKS_H[[#This Row],[POS]],ReplacementLevel_H[],COLUMN(ReplacementLevel_H[AVG]),FALSE)</f>
        <v>0.40562177195071736</v>
      </c>
      <c r="V336" s="26">
        <f>MYRANKS_H[[#This Row],[RSGP]]+MYRANKS_H[[#This Row],[HRSGP]]+MYRANKS_H[[#This Row],[RBISGP]]+MYRANKS_H[[#This Row],[SBSGP]]+MYRANKS_H[[#This Row],[AVGSGP]]</f>
        <v>-2.2420290204328204</v>
      </c>
    </row>
    <row r="337" spans="1:22" ht="15" customHeight="1" x14ac:dyDescent="0.25">
      <c r="A337" s="7" t="s">
        <v>3940</v>
      </c>
      <c r="B337" s="8" t="str">
        <f>VLOOKUP(MYRANKS_H[[#This Row],[PLAYERID]],PLAYERIDMAP[],COLUMN(PLAYERIDMAP[LASTNAME]),FALSE)</f>
        <v>Martinez</v>
      </c>
      <c r="C337" s="11" t="str">
        <f>VLOOKUP(MYRANKS_H[[#This Row],[PLAYERID]],PLAYERIDMAP[],COLUMN(PLAYERIDMAP[FIRSTNAME]),FALSE)</f>
        <v xml:space="preserve">Luis </v>
      </c>
      <c r="D337" s="11" t="str">
        <f>VLOOKUP(MYRANKS_H[[#This Row],[PLAYERID]],PLAYERIDMAP[],COLUMN(PLAYERIDMAP[TEAM]),FALSE)</f>
        <v>BAL</v>
      </c>
      <c r="E337" s="11" t="str">
        <f>VLOOKUP(MYRANKS_H[[#This Row],[PLAYERID]],PLAYERIDMAP[],COLUMN(PLAYERIDMAP[POS]),FALSE)</f>
        <v>C</v>
      </c>
      <c r="F337" s="11">
        <f>VLOOKUP(MYRANKS_H[[#This Row],[PLAYERID]],PLAYERIDMAP[],COLUMN(PLAYERIDMAP[IDFANGRAPHS]),FALSE)</f>
        <v>2481</v>
      </c>
      <c r="G337" s="12">
        <f>IFERROR(VLOOKUP(MYRANKS_H[[#This Row],[IDFANGRAPHS]],STEAMER_H[],COLUMN(STEAMER_H[PA]),FALSE),0)</f>
        <v>0</v>
      </c>
      <c r="H337" s="12">
        <f>IFERROR(VLOOKUP(MYRANKS_H[[#This Row],[IDFANGRAPHS]],STEAMER_H[],COLUMN(STEAMER_H[AB]),FALSE),0)</f>
        <v>0</v>
      </c>
      <c r="I337" s="12">
        <f>IFERROR(VLOOKUP(MYRANKS_H[[#This Row],[IDFANGRAPHS]],STEAMER_H[],COLUMN(STEAMER_H[H]),FALSE),0)</f>
        <v>0</v>
      </c>
      <c r="J337" s="12">
        <f>IFERROR(VLOOKUP(MYRANKS_H[[#This Row],[IDFANGRAPHS]],STEAMER_H[],COLUMN(STEAMER_H[HR]),FALSE),0)</f>
        <v>0</v>
      </c>
      <c r="K337" s="12">
        <f>IFERROR(VLOOKUP(MYRANKS_H[[#This Row],[IDFANGRAPHS]],STEAMER_H[],COLUMN(STEAMER_H[R]),FALSE),0)</f>
        <v>0</v>
      </c>
      <c r="L337" s="12">
        <f>IFERROR(VLOOKUP(MYRANKS_H[[#This Row],[IDFANGRAPHS]],STEAMER_H[],COLUMN(STEAMER_H[RBI]),FALSE),0)</f>
        <v>0</v>
      </c>
      <c r="M337" s="12">
        <f>IFERROR(VLOOKUP(MYRANKS_H[[#This Row],[IDFANGRAPHS]],STEAMER_H[],COLUMN(STEAMER_H[BB]),FALSE),0)</f>
        <v>0</v>
      </c>
      <c r="N337" s="12">
        <f>IFERROR(VLOOKUP(MYRANKS_H[[#This Row],[IDFANGRAPHS]],STEAMER_H[],COLUMN(STEAMER_H[SO]),FALSE),0)</f>
        <v>0</v>
      </c>
      <c r="O337" s="12">
        <f>IFERROR(VLOOKUP(MYRANKS_H[[#This Row],[IDFANGRAPHS]],STEAMER_H[],COLUMN(STEAMER_H[SB]),FALSE),0)</f>
        <v>0</v>
      </c>
      <c r="P337" s="14">
        <f>IFERROR(MYRANKS_H[[#This Row],[H]]/MYRANKS_H[[#This Row],[AB]],0)</f>
        <v>0</v>
      </c>
      <c r="Q337" s="26">
        <f>MYRANKS_H[[#This Row],[R]]/24.6-VLOOKUP(MYRANKS_H[[#This Row],[POS]],ReplacementLevel_H[],COLUMN(ReplacementLevel_H[R]),FALSE)</f>
        <v>-1.39</v>
      </c>
      <c r="R337" s="26">
        <f>MYRANKS_H[[#This Row],[HR]]/10.4-VLOOKUP(MYRANKS_H[[#This Row],[POS]],ReplacementLevel_H[],COLUMN(ReplacementLevel_H[HR]),FALSE)</f>
        <v>-0.87</v>
      </c>
      <c r="S337" s="26">
        <f>MYRANKS_H[[#This Row],[RBI]]/24.6-VLOOKUP(MYRANKS_H[[#This Row],[POS]],ReplacementLevel_H[],COLUMN(ReplacementLevel_H[RBI]),FALSE)</f>
        <v>-1.41</v>
      </c>
      <c r="T337" s="26">
        <f>MYRANKS_H[[#This Row],[SB]]/9.4-VLOOKUP(MYRANKS_H[[#This Row],[POS]],ReplacementLevel_H[],COLUMN(ReplacementLevel_H[SB]),FALSE)</f>
        <v>-0.13</v>
      </c>
      <c r="U337" s="26">
        <f>((MYRANKS_H[[#This Row],[H]]+1768)/(MYRANKS_H[[#This Row],[AB]]+6617)-0.267)/0.0024-VLOOKUP(MYRANKS_H[[#This Row],[POS]],ReplacementLevel_H[],COLUMN(ReplacementLevel_H[AVG]),FALSE)</f>
        <v>0.42940406024885269</v>
      </c>
      <c r="V337" s="26">
        <f>MYRANKS_H[[#This Row],[RSGP]]+MYRANKS_H[[#This Row],[HRSGP]]+MYRANKS_H[[#This Row],[RBISGP]]+MYRANKS_H[[#This Row],[SBSGP]]+MYRANKS_H[[#This Row],[AVGSGP]]</f>
        <v>-3.3705959397511469</v>
      </c>
    </row>
    <row r="338" spans="1:22" ht="15" customHeight="1" x14ac:dyDescent="0.25">
      <c r="A338" s="7" t="s">
        <v>2791</v>
      </c>
      <c r="B338" s="8" t="str">
        <f>VLOOKUP(MYRANKS_H[[#This Row],[PLAYERID]],PLAYERIDMAP[],COLUMN(PLAYERIDMAP[LASTNAME]),FALSE)</f>
        <v>Federowicz</v>
      </c>
      <c r="C338" s="11" t="str">
        <f>VLOOKUP(MYRANKS_H[[#This Row],[PLAYERID]],PLAYERIDMAP[],COLUMN(PLAYERIDMAP[FIRSTNAME]),FALSE)</f>
        <v xml:space="preserve">Tim </v>
      </c>
      <c r="D338" s="11" t="str">
        <f>VLOOKUP(MYRANKS_H[[#This Row],[PLAYERID]],PLAYERIDMAP[],COLUMN(PLAYERIDMAP[TEAM]),FALSE)</f>
        <v>LAD</v>
      </c>
      <c r="E338" s="11" t="str">
        <f>VLOOKUP(MYRANKS_H[[#This Row],[PLAYERID]],PLAYERIDMAP[],COLUMN(PLAYERIDMAP[POS]),FALSE)</f>
        <v>C</v>
      </c>
      <c r="F338" s="11">
        <f>VLOOKUP(MYRANKS_H[[#This Row],[PLAYERID]],PLAYERIDMAP[],COLUMN(PLAYERIDMAP[IDFANGRAPHS]),FALSE)</f>
        <v>8609</v>
      </c>
      <c r="G338" s="12">
        <f>IFERROR(VLOOKUP(MYRANKS_H[[#This Row],[IDFANGRAPHS]],STEAMER_H[],COLUMN(STEAMER_H[PA]),FALSE),0)</f>
        <v>127</v>
      </c>
      <c r="H338" s="12">
        <f>IFERROR(VLOOKUP(MYRANKS_H[[#This Row],[IDFANGRAPHS]],STEAMER_H[],COLUMN(STEAMER_H[AB]),FALSE),0)</f>
        <v>115</v>
      </c>
      <c r="I338" s="12">
        <f>IFERROR(VLOOKUP(MYRANKS_H[[#This Row],[IDFANGRAPHS]],STEAMER_H[],COLUMN(STEAMER_H[H]),FALSE),0)</f>
        <v>25</v>
      </c>
      <c r="J338" s="12">
        <f>IFERROR(VLOOKUP(MYRANKS_H[[#This Row],[IDFANGRAPHS]],STEAMER_H[],COLUMN(STEAMER_H[HR]),FALSE),0)</f>
        <v>2</v>
      </c>
      <c r="K338" s="12">
        <f>IFERROR(VLOOKUP(MYRANKS_H[[#This Row],[IDFANGRAPHS]],STEAMER_H[],COLUMN(STEAMER_H[R]),FALSE),0)</f>
        <v>11</v>
      </c>
      <c r="L338" s="12">
        <f>IFERROR(VLOOKUP(MYRANKS_H[[#This Row],[IDFANGRAPHS]],STEAMER_H[],COLUMN(STEAMER_H[RBI]),FALSE),0)</f>
        <v>12</v>
      </c>
      <c r="M338" s="12">
        <f>IFERROR(VLOOKUP(MYRANKS_H[[#This Row],[IDFANGRAPHS]],STEAMER_H[],COLUMN(STEAMER_H[BB]),FALSE),0)</f>
        <v>10</v>
      </c>
      <c r="N338" s="12">
        <f>IFERROR(VLOOKUP(MYRANKS_H[[#This Row],[IDFANGRAPHS]],STEAMER_H[],COLUMN(STEAMER_H[SO]),FALSE),0)</f>
        <v>31</v>
      </c>
      <c r="O338" s="12">
        <f>IFERROR(VLOOKUP(MYRANKS_H[[#This Row],[IDFANGRAPHS]],STEAMER_H[],COLUMN(STEAMER_H[SB]),FALSE),0)</f>
        <v>0</v>
      </c>
      <c r="P338" s="14">
        <f>IFERROR(MYRANKS_H[[#This Row],[H]]/MYRANKS_H[[#This Row],[AB]],0)</f>
        <v>0.21739130434782608</v>
      </c>
      <c r="Q338" s="26">
        <f>MYRANKS_H[[#This Row],[R]]/24.6-VLOOKUP(MYRANKS_H[[#This Row],[POS]],ReplacementLevel_H[],COLUMN(ReplacementLevel_H[R]),FALSE)</f>
        <v>-0.94284552845528447</v>
      </c>
      <c r="R338" s="26">
        <f>MYRANKS_H[[#This Row],[HR]]/10.4-VLOOKUP(MYRANKS_H[[#This Row],[POS]],ReplacementLevel_H[],COLUMN(ReplacementLevel_H[HR]),FALSE)</f>
        <v>-0.6776923076923077</v>
      </c>
      <c r="S338" s="26">
        <f>MYRANKS_H[[#This Row],[RBI]]/24.6-VLOOKUP(MYRANKS_H[[#This Row],[POS]],ReplacementLevel_H[],COLUMN(ReplacementLevel_H[RBI]),FALSE)</f>
        <v>-0.92219512195121944</v>
      </c>
      <c r="T338" s="26">
        <f>MYRANKS_H[[#This Row],[SB]]/9.4-VLOOKUP(MYRANKS_H[[#This Row],[POS]],ReplacementLevel_H[],COLUMN(ReplacementLevel_H[SB]),FALSE)</f>
        <v>-0.13</v>
      </c>
      <c r="U338" s="26">
        <f>((MYRANKS_H[[#This Row],[H]]+1768)/(MYRANKS_H[[#This Row],[AB]]+6617)-0.267)/0.0024-VLOOKUP(MYRANKS_H[[#This Row],[POS]],ReplacementLevel_H[],COLUMN(ReplacementLevel_H[AVG]),FALSE)</f>
        <v>7.4945533769055772E-2</v>
      </c>
      <c r="V338" s="26">
        <f>MYRANKS_H[[#This Row],[RSGP]]+MYRANKS_H[[#This Row],[HRSGP]]+MYRANKS_H[[#This Row],[RBISGP]]+MYRANKS_H[[#This Row],[SBSGP]]+MYRANKS_H[[#This Row],[AVGSGP]]</f>
        <v>-2.5977874243297561</v>
      </c>
    </row>
    <row r="339" spans="1:22" ht="15" customHeight="1" x14ac:dyDescent="0.25">
      <c r="A339" s="8" t="s">
        <v>4628</v>
      </c>
      <c r="B339" s="15" t="str">
        <f>VLOOKUP(MYRANKS_H[[#This Row],[PLAYERID]],PLAYERIDMAP[],COLUMN(PLAYERIDMAP[LASTNAME]),FALSE)</f>
        <v>Quintero</v>
      </c>
      <c r="C339" s="12" t="str">
        <f>VLOOKUP(MYRANKS_H[[#This Row],[PLAYERID]],PLAYERIDMAP[],COLUMN(PLAYERIDMAP[FIRSTNAME]),FALSE)</f>
        <v xml:space="preserve">Humberto </v>
      </c>
      <c r="D339" s="12" t="str">
        <f>VLOOKUP(MYRANKS_H[[#This Row],[PLAYERID]],PLAYERIDMAP[],COLUMN(PLAYERIDMAP[TEAM]),FALSE)</f>
        <v>KC</v>
      </c>
      <c r="E339" s="12" t="str">
        <f>VLOOKUP(MYRANKS_H[[#This Row],[PLAYERID]],PLAYERIDMAP[],COLUMN(PLAYERIDMAP[POS]),FALSE)</f>
        <v>C</v>
      </c>
      <c r="F339" s="12">
        <f>VLOOKUP(MYRANKS_H[[#This Row],[PLAYERID]],PLAYERIDMAP[],COLUMN(PLAYERIDMAP[IDFANGRAPHS]),FALSE)</f>
        <v>1824</v>
      </c>
      <c r="G339" s="12">
        <f>IFERROR(VLOOKUP(MYRANKS_H[[#This Row],[IDFANGRAPHS]],STEAMER_H[],COLUMN(STEAMER_H[PA]),FALSE),0)</f>
        <v>10</v>
      </c>
      <c r="H339" s="12">
        <f>IFERROR(VLOOKUP(MYRANKS_H[[#This Row],[IDFANGRAPHS]],STEAMER_H[],COLUMN(STEAMER_H[AB]),FALSE),0)</f>
        <v>10</v>
      </c>
      <c r="I339" s="12">
        <f>IFERROR(VLOOKUP(MYRANKS_H[[#This Row],[IDFANGRAPHS]],STEAMER_H[],COLUMN(STEAMER_H[H]),FALSE),0)</f>
        <v>2</v>
      </c>
      <c r="J339" s="12">
        <f>IFERROR(VLOOKUP(MYRANKS_H[[#This Row],[IDFANGRAPHS]],STEAMER_H[],COLUMN(STEAMER_H[HR]),FALSE),0)</f>
        <v>0</v>
      </c>
      <c r="K339" s="12">
        <f>IFERROR(VLOOKUP(MYRANKS_H[[#This Row],[IDFANGRAPHS]],STEAMER_H[],COLUMN(STEAMER_H[R]),FALSE),0)</f>
        <v>1</v>
      </c>
      <c r="L339" s="12">
        <f>IFERROR(VLOOKUP(MYRANKS_H[[#This Row],[IDFANGRAPHS]],STEAMER_H[],COLUMN(STEAMER_H[RBI]),FALSE),0)</f>
        <v>1</v>
      </c>
      <c r="M339" s="12">
        <f>IFERROR(VLOOKUP(MYRANKS_H[[#This Row],[IDFANGRAPHS]],STEAMER_H[],COLUMN(STEAMER_H[BB]),FALSE),0)</f>
        <v>0</v>
      </c>
      <c r="N339" s="12">
        <f>IFERROR(VLOOKUP(MYRANKS_H[[#This Row],[IDFANGRAPHS]],STEAMER_H[],COLUMN(STEAMER_H[SO]),FALSE),0)</f>
        <v>2</v>
      </c>
      <c r="O339" s="12">
        <f>IFERROR(VLOOKUP(MYRANKS_H[[#This Row],[IDFANGRAPHS]],STEAMER_H[],COLUMN(STEAMER_H[SB]),FALSE),0)</f>
        <v>0</v>
      </c>
      <c r="P339" s="14">
        <f>IFERROR(MYRANKS_H[[#This Row],[H]]/MYRANKS_H[[#This Row],[AB]],0)</f>
        <v>0.2</v>
      </c>
      <c r="Q339" s="26">
        <f>MYRANKS_H[[#This Row],[R]]/24.6-VLOOKUP(MYRANKS_H[[#This Row],[POS]],ReplacementLevel_H[],COLUMN(ReplacementLevel_H[R]),FALSE)</f>
        <v>-1.3493495934959348</v>
      </c>
      <c r="R339" s="26">
        <f>MYRANKS_H[[#This Row],[HR]]/10.4-VLOOKUP(MYRANKS_H[[#This Row],[POS]],ReplacementLevel_H[],COLUMN(ReplacementLevel_H[HR]),FALSE)</f>
        <v>-0.87</v>
      </c>
      <c r="S339" s="26">
        <f>MYRANKS_H[[#This Row],[RBI]]/24.6-VLOOKUP(MYRANKS_H[[#This Row],[POS]],ReplacementLevel_H[],COLUMN(ReplacementLevel_H[RBI]),FALSE)</f>
        <v>-1.3693495934959348</v>
      </c>
      <c r="T339" s="26">
        <f>MYRANKS_H[[#This Row],[SB]]/9.4-VLOOKUP(MYRANKS_H[[#This Row],[POS]],ReplacementLevel_H[],COLUMN(ReplacementLevel_H[SB]),FALSE)</f>
        <v>-0.13</v>
      </c>
      <c r="U339" s="26">
        <f>((MYRANKS_H[[#This Row],[H]]+1768)/(MYRANKS_H[[#This Row],[AB]]+6617)-0.267)/0.0024-VLOOKUP(MYRANKS_H[[#This Row],[POS]],ReplacementLevel_H[],COLUMN(ReplacementLevel_H[AVG]),FALSE)</f>
        <v>0.38715859363211574</v>
      </c>
      <c r="V339" s="26">
        <f>MYRANKS_H[[#This Row],[RSGP]]+MYRANKS_H[[#This Row],[HRSGP]]+MYRANKS_H[[#This Row],[RBISGP]]+MYRANKS_H[[#This Row],[SBSGP]]+MYRANKS_H[[#This Row],[AVGSGP]]</f>
        <v>-3.3315405933597537</v>
      </c>
    </row>
    <row r="340" spans="1:22" ht="15" customHeight="1" x14ac:dyDescent="0.25">
      <c r="A340" s="7" t="s">
        <v>3050</v>
      </c>
      <c r="B340" s="8" t="str">
        <f>VLOOKUP(MYRANKS_H[[#This Row],[PLAYERID]],PLAYERIDMAP[],COLUMN(PLAYERIDMAP[LASTNAME]),FALSE)</f>
        <v>Gordon</v>
      </c>
      <c r="C340" s="11" t="str">
        <f>VLOOKUP(MYRANKS_H[[#This Row],[PLAYERID]],PLAYERIDMAP[],COLUMN(PLAYERIDMAP[FIRSTNAME]),FALSE)</f>
        <v xml:space="preserve">Dee </v>
      </c>
      <c r="D340" s="11" t="str">
        <f>VLOOKUP(MYRANKS_H[[#This Row],[PLAYERID]],PLAYERIDMAP[],COLUMN(PLAYERIDMAP[TEAM]),FALSE)</f>
        <v>LAD</v>
      </c>
      <c r="E340" s="11" t="str">
        <f>VLOOKUP(MYRANKS_H[[#This Row],[PLAYERID]],PLAYERIDMAP[],COLUMN(PLAYERIDMAP[POS]),FALSE)</f>
        <v>SS</v>
      </c>
      <c r="F340" s="11">
        <f>VLOOKUP(MYRANKS_H[[#This Row],[PLAYERID]],PLAYERIDMAP[],COLUMN(PLAYERIDMAP[IDFANGRAPHS]),FALSE)</f>
        <v>8203</v>
      </c>
      <c r="G340" s="12">
        <f>IFERROR(VLOOKUP(MYRANKS_H[[#This Row],[IDFANGRAPHS]],STEAMER_H[],COLUMN(STEAMER_H[PA]),FALSE),0)</f>
        <v>324</v>
      </c>
      <c r="H340" s="12">
        <f>IFERROR(VLOOKUP(MYRANKS_H[[#This Row],[IDFANGRAPHS]],STEAMER_H[],COLUMN(STEAMER_H[AB]),FALSE),0)</f>
        <v>295</v>
      </c>
      <c r="I340" s="12">
        <f>IFERROR(VLOOKUP(MYRANKS_H[[#This Row],[IDFANGRAPHS]],STEAMER_H[],COLUMN(STEAMER_H[H]),FALSE),0)</f>
        <v>75</v>
      </c>
      <c r="J340" s="12">
        <f>IFERROR(VLOOKUP(MYRANKS_H[[#This Row],[IDFANGRAPHS]],STEAMER_H[],COLUMN(STEAMER_H[HR]),FALSE),0)</f>
        <v>1</v>
      </c>
      <c r="K340" s="12">
        <f>IFERROR(VLOOKUP(MYRANKS_H[[#This Row],[IDFANGRAPHS]],STEAMER_H[],COLUMN(STEAMER_H[R]),FALSE),0)</f>
        <v>33</v>
      </c>
      <c r="L340" s="12">
        <f>IFERROR(VLOOKUP(MYRANKS_H[[#This Row],[IDFANGRAPHS]],STEAMER_H[],COLUMN(STEAMER_H[RBI]),FALSE),0)</f>
        <v>23</v>
      </c>
      <c r="M340" s="12">
        <f>IFERROR(VLOOKUP(MYRANKS_H[[#This Row],[IDFANGRAPHS]],STEAMER_H[],COLUMN(STEAMER_H[BB]),FALSE),0)</f>
        <v>22</v>
      </c>
      <c r="N340" s="12">
        <f>IFERROR(VLOOKUP(MYRANKS_H[[#This Row],[IDFANGRAPHS]],STEAMER_H[],COLUMN(STEAMER_H[SO]),FALSE),0)</f>
        <v>54</v>
      </c>
      <c r="O340" s="12">
        <f>IFERROR(VLOOKUP(MYRANKS_H[[#This Row],[IDFANGRAPHS]],STEAMER_H[],COLUMN(STEAMER_H[SB]),FALSE),0)</f>
        <v>26</v>
      </c>
      <c r="P340" s="14">
        <f>IFERROR(MYRANKS_H[[#This Row],[H]]/MYRANKS_H[[#This Row],[AB]],0)</f>
        <v>0.25423728813559321</v>
      </c>
      <c r="Q340" s="26">
        <f>MYRANKS_H[[#This Row],[R]]/24.6-VLOOKUP(MYRANKS_H[[#This Row],[POS]],ReplacementLevel_H[],COLUMN(ReplacementLevel_H[R]),FALSE)</f>
        <v>-0.73853658536585387</v>
      </c>
      <c r="R340" s="26">
        <f>MYRANKS_H[[#This Row],[HR]]/10.4-VLOOKUP(MYRANKS_H[[#This Row],[POS]],ReplacementLevel_H[],COLUMN(ReplacementLevel_H[HR]),FALSE)</f>
        <v>-0.80384615384615388</v>
      </c>
      <c r="S340" s="26">
        <f>MYRANKS_H[[#This Row],[RBI]]/24.6-VLOOKUP(MYRANKS_H[[#This Row],[POS]],ReplacementLevel_H[],COLUMN(ReplacementLevel_H[RBI]),FALSE)</f>
        <v>-1.0050406504065039</v>
      </c>
      <c r="T340" s="26">
        <f>MYRANKS_H[[#This Row],[SB]]/9.4-VLOOKUP(MYRANKS_H[[#This Row],[POS]],ReplacementLevel_H[],COLUMN(ReplacementLevel_H[SB]),FALSE)</f>
        <v>1.2959574468085104</v>
      </c>
      <c r="U340" s="26">
        <f>((MYRANKS_H[[#This Row],[H]]+1768)/(MYRANKS_H[[#This Row],[AB]]+6617)-0.267)/0.0024-VLOOKUP(MYRANKS_H[[#This Row],[POS]],ReplacementLevel_H[],COLUMN(ReplacementLevel_H[AVG]),FALSE)</f>
        <v>-2.0945216049400139E-2</v>
      </c>
      <c r="V340" s="26">
        <f>MYRANKS_H[[#This Row],[RSGP]]+MYRANKS_H[[#This Row],[HRSGP]]+MYRANKS_H[[#This Row],[RBISGP]]+MYRANKS_H[[#This Row],[SBSGP]]+MYRANKS_H[[#This Row],[AVGSGP]]</f>
        <v>-1.2724111588594016</v>
      </c>
    </row>
    <row r="341" spans="1:22" x14ac:dyDescent="0.25">
      <c r="A341" s="7" t="s">
        <v>2018</v>
      </c>
      <c r="B341" s="8" t="str">
        <f>VLOOKUP(MYRANKS_H[[#This Row],[PLAYERID]],PLAYERIDMAP[],COLUMN(PLAYERIDMAP[LASTNAME]),FALSE)</f>
        <v>Boesch</v>
      </c>
      <c r="C341" s="11" t="str">
        <f>VLOOKUP(MYRANKS_H[[#This Row],[PLAYERID]],PLAYERIDMAP[],COLUMN(PLAYERIDMAP[FIRSTNAME]),FALSE)</f>
        <v xml:space="preserve">Brennan </v>
      </c>
      <c r="D341" s="11" t="str">
        <f>VLOOKUP(MYRANKS_H[[#This Row],[PLAYERID]],PLAYERIDMAP[],COLUMN(PLAYERIDMAP[TEAM]),FALSE)</f>
        <v>DET</v>
      </c>
      <c r="E341" s="11" t="str">
        <f>VLOOKUP(MYRANKS_H[[#This Row],[PLAYERID]],PLAYERIDMAP[],COLUMN(PLAYERIDMAP[POS]),FALSE)</f>
        <v>OF</v>
      </c>
      <c r="F341" s="11">
        <f>VLOOKUP(MYRANKS_H[[#This Row],[PLAYERID]],PLAYERIDMAP[],COLUMN(PLAYERIDMAP[IDFANGRAPHS]),FALSE)</f>
        <v>914</v>
      </c>
      <c r="G341" s="12">
        <f>IFERROR(VLOOKUP(MYRANKS_H[[#This Row],[IDFANGRAPHS]],STEAMER_H[],COLUMN(STEAMER_H[PA]),FALSE),0)</f>
        <v>53</v>
      </c>
      <c r="H341" s="12">
        <f>IFERROR(VLOOKUP(MYRANKS_H[[#This Row],[IDFANGRAPHS]],STEAMER_H[],COLUMN(STEAMER_H[AB]),FALSE),0)</f>
        <v>49</v>
      </c>
      <c r="I341" s="12">
        <f>IFERROR(VLOOKUP(MYRANKS_H[[#This Row],[IDFANGRAPHS]],STEAMER_H[],COLUMN(STEAMER_H[H]),FALSE),0)</f>
        <v>12</v>
      </c>
      <c r="J341" s="12">
        <f>IFERROR(VLOOKUP(MYRANKS_H[[#This Row],[IDFANGRAPHS]],STEAMER_H[],COLUMN(STEAMER_H[HR]),FALSE),0)</f>
        <v>1</v>
      </c>
      <c r="K341" s="12">
        <f>IFERROR(VLOOKUP(MYRANKS_H[[#This Row],[IDFANGRAPHS]],STEAMER_H[],COLUMN(STEAMER_H[R]),FALSE),0)</f>
        <v>6</v>
      </c>
      <c r="L341" s="12">
        <f>IFERROR(VLOOKUP(MYRANKS_H[[#This Row],[IDFANGRAPHS]],STEAMER_H[],COLUMN(STEAMER_H[RBI]),FALSE),0)</f>
        <v>6</v>
      </c>
      <c r="M341" s="12">
        <f>IFERROR(VLOOKUP(MYRANKS_H[[#This Row],[IDFANGRAPHS]],STEAMER_H[],COLUMN(STEAMER_H[BB]),FALSE),0)</f>
        <v>4</v>
      </c>
      <c r="N341" s="12">
        <f>IFERROR(VLOOKUP(MYRANKS_H[[#This Row],[IDFANGRAPHS]],STEAMER_H[],COLUMN(STEAMER_H[SO]),FALSE),0)</f>
        <v>12</v>
      </c>
      <c r="O341" s="12">
        <f>IFERROR(VLOOKUP(MYRANKS_H[[#This Row],[IDFANGRAPHS]],STEAMER_H[],COLUMN(STEAMER_H[SB]),FALSE),0)</f>
        <v>1</v>
      </c>
      <c r="P341" s="14">
        <f>IFERROR(MYRANKS_H[[#This Row],[H]]/MYRANKS_H[[#This Row],[AB]],0)</f>
        <v>0.24489795918367346</v>
      </c>
      <c r="Q341" s="26">
        <f>MYRANKS_H[[#This Row],[R]]/24.6-VLOOKUP(MYRANKS_H[[#This Row],[POS]],ReplacementLevel_H[],COLUMN(ReplacementLevel_H[R]),FALSE)</f>
        <v>-2.1260975609756096</v>
      </c>
      <c r="R341" s="26">
        <f>MYRANKS_H[[#This Row],[HR]]/10.4-VLOOKUP(MYRANKS_H[[#This Row],[POS]],ReplacementLevel_H[],COLUMN(ReplacementLevel_H[HR]),FALSE)</f>
        <v>-1.0038461538461538</v>
      </c>
      <c r="S341" s="26">
        <f>MYRANKS_H[[#This Row],[RBI]]/24.6-VLOOKUP(MYRANKS_H[[#This Row],[POS]],ReplacementLevel_H[],COLUMN(ReplacementLevel_H[RBI]),FALSE)</f>
        <v>-1.7960975609756098</v>
      </c>
      <c r="T341" s="26">
        <f>MYRANKS_H[[#This Row],[SB]]/9.4-VLOOKUP(MYRANKS_H[[#This Row],[POS]],ReplacementLevel_H[],COLUMN(ReplacementLevel_H[SB]),FALSE)</f>
        <v>-1.2336170212765958</v>
      </c>
      <c r="U341" s="26">
        <f>((MYRANKS_H[[#This Row],[H]]+1768)/(MYRANKS_H[[#This Row],[AB]]+6617)-0.267)/0.0024-VLOOKUP(MYRANKS_H[[#This Row],[POS]],ReplacementLevel_H[],COLUMN(ReplacementLevel_H[AVG]),FALSE)</f>
        <v>9.1126112611249227E-2</v>
      </c>
      <c r="V341" s="26">
        <f>MYRANKS_H[[#This Row],[RSGP]]+MYRANKS_H[[#This Row],[HRSGP]]+MYRANKS_H[[#This Row],[RBISGP]]+MYRANKS_H[[#This Row],[SBSGP]]+MYRANKS_H[[#This Row],[AVGSGP]]</f>
        <v>-6.06853218446272</v>
      </c>
    </row>
    <row r="342" spans="1:22" ht="15" customHeight="1" x14ac:dyDescent="0.25">
      <c r="A342" s="8" t="s">
        <v>4863</v>
      </c>
      <c r="B342" s="15" t="str">
        <f>VLOOKUP(MYRANKS_H[[#This Row],[PLAYERID]],PLAYERIDMAP[],COLUMN(PLAYERIDMAP[LASTNAME]),FALSE)</f>
        <v>Ruf</v>
      </c>
      <c r="C342" s="12" t="str">
        <f>VLOOKUP(MYRANKS_H[[#This Row],[PLAYERID]],PLAYERIDMAP[],COLUMN(PLAYERIDMAP[FIRSTNAME]),FALSE)</f>
        <v xml:space="preserve">Darin </v>
      </c>
      <c r="D342" s="12" t="str">
        <f>VLOOKUP(MYRANKS_H[[#This Row],[PLAYERID]],PLAYERIDMAP[],COLUMN(PLAYERIDMAP[TEAM]),FALSE)</f>
        <v>PHI</v>
      </c>
      <c r="E342" s="12" t="str">
        <f>VLOOKUP(MYRANKS_H[[#This Row],[PLAYERID]],PLAYERIDMAP[],COLUMN(PLAYERIDMAP[POS]),FALSE)</f>
        <v>1B</v>
      </c>
      <c r="F342" s="12">
        <f>VLOOKUP(MYRANKS_H[[#This Row],[PLAYERID]],PLAYERIDMAP[],COLUMN(PLAYERIDMAP[IDFANGRAPHS]),FALSE)</f>
        <v>9929</v>
      </c>
      <c r="G342" s="12">
        <f>IFERROR(VLOOKUP(MYRANKS_H[[#This Row],[IDFANGRAPHS]],STEAMER_H[],COLUMN(STEAMER_H[PA]),FALSE),0)</f>
        <v>111</v>
      </c>
      <c r="H342" s="12">
        <f>IFERROR(VLOOKUP(MYRANKS_H[[#This Row],[IDFANGRAPHS]],STEAMER_H[],COLUMN(STEAMER_H[AB]),FALSE),0)</f>
        <v>98</v>
      </c>
      <c r="I342" s="12">
        <f>IFERROR(VLOOKUP(MYRANKS_H[[#This Row],[IDFANGRAPHS]],STEAMER_H[],COLUMN(STEAMER_H[H]),FALSE),0)</f>
        <v>24</v>
      </c>
      <c r="J342" s="12">
        <f>IFERROR(VLOOKUP(MYRANKS_H[[#This Row],[IDFANGRAPHS]],STEAMER_H[],COLUMN(STEAMER_H[HR]),FALSE),0)</f>
        <v>4</v>
      </c>
      <c r="K342" s="12">
        <f>IFERROR(VLOOKUP(MYRANKS_H[[#This Row],[IDFANGRAPHS]],STEAMER_H[],COLUMN(STEAMER_H[R]),FALSE),0)</f>
        <v>11</v>
      </c>
      <c r="L342" s="12">
        <f>IFERROR(VLOOKUP(MYRANKS_H[[#This Row],[IDFANGRAPHS]],STEAMER_H[],COLUMN(STEAMER_H[RBI]),FALSE),0)</f>
        <v>12</v>
      </c>
      <c r="M342" s="12">
        <f>IFERROR(VLOOKUP(MYRANKS_H[[#This Row],[IDFANGRAPHS]],STEAMER_H[],COLUMN(STEAMER_H[BB]),FALSE),0)</f>
        <v>10</v>
      </c>
      <c r="N342" s="12">
        <f>IFERROR(VLOOKUP(MYRANKS_H[[#This Row],[IDFANGRAPHS]],STEAMER_H[],COLUMN(STEAMER_H[SO]),FALSE),0)</f>
        <v>28</v>
      </c>
      <c r="O342" s="12">
        <f>IFERROR(VLOOKUP(MYRANKS_H[[#This Row],[IDFANGRAPHS]],STEAMER_H[],COLUMN(STEAMER_H[SB]),FALSE),0)</f>
        <v>0</v>
      </c>
      <c r="P342" s="14">
        <f>IFERROR(MYRANKS_H[[#This Row],[H]]/MYRANKS_H[[#This Row],[AB]],0)</f>
        <v>0.24489795918367346</v>
      </c>
      <c r="Q342" s="26">
        <f>MYRANKS_H[[#This Row],[R]]/24.6-VLOOKUP(MYRANKS_H[[#This Row],[POS]],ReplacementLevel_H[],COLUMN(ReplacementLevel_H[R]),FALSE)</f>
        <v>-1.9228455284552846</v>
      </c>
      <c r="R342" s="26">
        <f>MYRANKS_H[[#This Row],[HR]]/10.4-VLOOKUP(MYRANKS_H[[#This Row],[POS]],ReplacementLevel_H[],COLUMN(ReplacementLevel_H[HR]),FALSE)</f>
        <v>-1.1553846153846155</v>
      </c>
      <c r="S342" s="26">
        <f>MYRANKS_H[[#This Row],[RBI]]/24.6-VLOOKUP(MYRANKS_H[[#This Row],[POS]],ReplacementLevel_H[],COLUMN(ReplacementLevel_H[RBI]),FALSE)</f>
        <v>-1.9721951219512195</v>
      </c>
      <c r="T342" s="26">
        <f>MYRANKS_H[[#This Row],[SB]]/9.4-VLOOKUP(MYRANKS_H[[#This Row],[POS]],ReplacementLevel_H[],COLUMN(ReplacementLevel_H[SB]),FALSE)</f>
        <v>-0.26</v>
      </c>
      <c r="U342" s="26">
        <f>((MYRANKS_H[[#This Row],[H]]+1768)/(MYRANKS_H[[#This Row],[AB]]+6617)-0.267)/0.0024-VLOOKUP(MYRANKS_H[[#This Row],[POS]],ReplacementLevel_H[],COLUMN(ReplacementLevel_H[AVG]),FALSE)</f>
        <v>0.18384462645817534</v>
      </c>
      <c r="V342" s="26">
        <f>MYRANKS_H[[#This Row],[RSGP]]+MYRANKS_H[[#This Row],[HRSGP]]+MYRANKS_H[[#This Row],[RBISGP]]+MYRANKS_H[[#This Row],[SBSGP]]+MYRANKS_H[[#This Row],[AVGSGP]]</f>
        <v>-5.1265806393329436</v>
      </c>
    </row>
    <row r="343" spans="1:22" ht="15" customHeight="1" x14ac:dyDescent="0.25">
      <c r="A343" s="7" t="s">
        <v>1950</v>
      </c>
      <c r="B343" s="8" t="str">
        <f>VLOOKUP(MYRANKS_H[[#This Row],[PLAYERID]],PLAYERIDMAP[],COLUMN(PLAYERIDMAP[LASTNAME]),FALSE)</f>
        <v>Bernadina</v>
      </c>
      <c r="C343" s="11" t="str">
        <f>VLOOKUP(MYRANKS_H[[#This Row],[PLAYERID]],PLAYERIDMAP[],COLUMN(PLAYERIDMAP[FIRSTNAME]),FALSE)</f>
        <v xml:space="preserve">Roger </v>
      </c>
      <c r="D343" s="11" t="str">
        <f>VLOOKUP(MYRANKS_H[[#This Row],[PLAYERID]],PLAYERIDMAP[],COLUMN(PLAYERIDMAP[TEAM]),FALSE)</f>
        <v>WAS</v>
      </c>
      <c r="E343" s="11" t="str">
        <f>VLOOKUP(MYRANKS_H[[#This Row],[PLAYERID]],PLAYERIDMAP[],COLUMN(PLAYERIDMAP[POS]),FALSE)</f>
        <v>OF</v>
      </c>
      <c r="F343" s="11">
        <f>VLOOKUP(MYRANKS_H[[#This Row],[PLAYERID]],PLAYERIDMAP[],COLUMN(PLAYERIDMAP[IDFANGRAPHS]),FALSE)</f>
        <v>6421</v>
      </c>
      <c r="G343" s="12">
        <f>IFERROR(VLOOKUP(MYRANKS_H[[#This Row],[IDFANGRAPHS]],STEAMER_H[],COLUMN(STEAMER_H[PA]),FALSE),0)</f>
        <v>192</v>
      </c>
      <c r="H343" s="12">
        <f>IFERROR(VLOOKUP(MYRANKS_H[[#This Row],[IDFANGRAPHS]],STEAMER_H[],COLUMN(STEAMER_H[AB]),FALSE),0)</f>
        <v>171</v>
      </c>
      <c r="I343" s="12">
        <f>IFERROR(VLOOKUP(MYRANKS_H[[#This Row],[IDFANGRAPHS]],STEAMER_H[],COLUMN(STEAMER_H[H]),FALSE),0)</f>
        <v>38</v>
      </c>
      <c r="J343" s="12">
        <f>IFERROR(VLOOKUP(MYRANKS_H[[#This Row],[IDFANGRAPHS]],STEAMER_H[],COLUMN(STEAMER_H[HR]),FALSE),0)</f>
        <v>4</v>
      </c>
      <c r="K343" s="12">
        <f>IFERROR(VLOOKUP(MYRANKS_H[[#This Row],[IDFANGRAPHS]],STEAMER_H[],COLUMN(STEAMER_H[R]),FALSE),0)</f>
        <v>18</v>
      </c>
      <c r="L343" s="12">
        <f>IFERROR(VLOOKUP(MYRANKS_H[[#This Row],[IDFANGRAPHS]],STEAMER_H[],COLUMN(STEAMER_H[RBI]),FALSE),0)</f>
        <v>17</v>
      </c>
      <c r="M343" s="12">
        <f>IFERROR(VLOOKUP(MYRANKS_H[[#This Row],[IDFANGRAPHS]],STEAMER_H[],COLUMN(STEAMER_H[BB]),FALSE),0)</f>
        <v>16</v>
      </c>
      <c r="N343" s="12">
        <f>IFERROR(VLOOKUP(MYRANKS_H[[#This Row],[IDFANGRAPHS]],STEAMER_H[],COLUMN(STEAMER_H[SO]),FALSE),0)</f>
        <v>47</v>
      </c>
      <c r="O343" s="12">
        <f>IFERROR(VLOOKUP(MYRANKS_H[[#This Row],[IDFANGRAPHS]],STEAMER_H[],COLUMN(STEAMER_H[SB]),FALSE),0)</f>
        <v>6</v>
      </c>
      <c r="P343" s="14">
        <f>IFERROR(MYRANKS_H[[#This Row],[H]]/MYRANKS_H[[#This Row],[AB]],0)</f>
        <v>0.22222222222222221</v>
      </c>
      <c r="Q343" s="26">
        <f>MYRANKS_H[[#This Row],[R]]/24.6-VLOOKUP(MYRANKS_H[[#This Row],[POS]],ReplacementLevel_H[],COLUMN(ReplacementLevel_H[R]),FALSE)</f>
        <v>-1.6382926829268294</v>
      </c>
      <c r="R343" s="26">
        <f>MYRANKS_H[[#This Row],[HR]]/10.4-VLOOKUP(MYRANKS_H[[#This Row],[POS]],ReplacementLevel_H[],COLUMN(ReplacementLevel_H[HR]),FALSE)</f>
        <v>-0.71538461538461551</v>
      </c>
      <c r="S343" s="26">
        <f>MYRANKS_H[[#This Row],[RBI]]/24.6-VLOOKUP(MYRANKS_H[[#This Row],[POS]],ReplacementLevel_H[],COLUMN(ReplacementLevel_H[RBI]),FALSE)</f>
        <v>-1.3489430894308945</v>
      </c>
      <c r="T343" s="26">
        <f>MYRANKS_H[[#This Row],[SB]]/9.4-VLOOKUP(MYRANKS_H[[#This Row],[POS]],ReplacementLevel_H[],COLUMN(ReplacementLevel_H[SB]),FALSE)</f>
        <v>-0.70170212765957463</v>
      </c>
      <c r="U343" s="26">
        <f>((MYRANKS_H[[#This Row],[H]]+1768)/(MYRANKS_H[[#This Row],[AB]]+6617)-0.267)/0.0024-VLOOKUP(MYRANKS_H[[#This Row],[POS]],ReplacementLevel_H[],COLUMN(ReplacementLevel_H[AVG]),FALSE)</f>
        <v>-0.31260459634649085</v>
      </c>
      <c r="V343" s="26">
        <f>MYRANKS_H[[#This Row],[RSGP]]+MYRANKS_H[[#This Row],[HRSGP]]+MYRANKS_H[[#This Row],[RBISGP]]+MYRANKS_H[[#This Row],[SBSGP]]+MYRANKS_H[[#This Row],[AVGSGP]]</f>
        <v>-4.7169271117484053</v>
      </c>
    </row>
    <row r="344" spans="1:22" ht="15" customHeight="1" x14ac:dyDescent="0.25">
      <c r="A344" s="8" t="s">
        <v>4265</v>
      </c>
      <c r="B344" s="15" t="str">
        <f>VLOOKUP(MYRANKS_H[[#This Row],[PLAYERID]],PLAYERIDMAP[],COLUMN(PLAYERIDMAP[LASTNAME]),FALSE)</f>
        <v>Nickeas</v>
      </c>
      <c r="C344" s="12" t="str">
        <f>VLOOKUP(MYRANKS_H[[#This Row],[PLAYERID]],PLAYERIDMAP[],COLUMN(PLAYERIDMAP[FIRSTNAME]),FALSE)</f>
        <v xml:space="preserve">Mike </v>
      </c>
      <c r="D344" s="12" t="str">
        <f>VLOOKUP(MYRANKS_H[[#This Row],[PLAYERID]],PLAYERIDMAP[],COLUMN(PLAYERIDMAP[TEAM]),FALSE)</f>
        <v>NYM</v>
      </c>
      <c r="E344" s="12" t="str">
        <f>VLOOKUP(MYRANKS_H[[#This Row],[PLAYERID]],PLAYERIDMAP[],COLUMN(PLAYERIDMAP[POS]),FALSE)</f>
        <v>C</v>
      </c>
      <c r="F344" s="12">
        <f>VLOOKUP(MYRANKS_H[[#This Row],[PLAYERID]],PLAYERIDMAP[],COLUMN(PLAYERIDMAP[IDFANGRAPHS]),FALSE)</f>
        <v>7419</v>
      </c>
      <c r="G344" s="12">
        <f>IFERROR(VLOOKUP(MYRANKS_H[[#This Row],[IDFANGRAPHS]],STEAMER_H[],COLUMN(STEAMER_H[PA]),FALSE),0)</f>
        <v>0</v>
      </c>
      <c r="H344" s="12">
        <f>IFERROR(VLOOKUP(MYRANKS_H[[#This Row],[IDFANGRAPHS]],STEAMER_H[],COLUMN(STEAMER_H[AB]),FALSE),0)</f>
        <v>0</v>
      </c>
      <c r="I344" s="12">
        <f>IFERROR(VLOOKUP(MYRANKS_H[[#This Row],[IDFANGRAPHS]],STEAMER_H[],COLUMN(STEAMER_H[H]),FALSE),0)</f>
        <v>0</v>
      </c>
      <c r="J344" s="12">
        <f>IFERROR(VLOOKUP(MYRANKS_H[[#This Row],[IDFANGRAPHS]],STEAMER_H[],COLUMN(STEAMER_H[HR]),FALSE),0)</f>
        <v>0</v>
      </c>
      <c r="K344" s="12">
        <f>IFERROR(VLOOKUP(MYRANKS_H[[#This Row],[IDFANGRAPHS]],STEAMER_H[],COLUMN(STEAMER_H[R]),FALSE),0)</f>
        <v>0</v>
      </c>
      <c r="L344" s="12">
        <f>IFERROR(VLOOKUP(MYRANKS_H[[#This Row],[IDFANGRAPHS]],STEAMER_H[],COLUMN(STEAMER_H[RBI]),FALSE),0)</f>
        <v>0</v>
      </c>
      <c r="M344" s="12">
        <f>IFERROR(VLOOKUP(MYRANKS_H[[#This Row],[IDFANGRAPHS]],STEAMER_H[],COLUMN(STEAMER_H[BB]),FALSE),0)</f>
        <v>0</v>
      </c>
      <c r="N344" s="12">
        <f>IFERROR(VLOOKUP(MYRANKS_H[[#This Row],[IDFANGRAPHS]],STEAMER_H[],COLUMN(STEAMER_H[SO]),FALSE),0)</f>
        <v>0</v>
      </c>
      <c r="O344" s="12">
        <f>IFERROR(VLOOKUP(MYRANKS_H[[#This Row],[IDFANGRAPHS]],STEAMER_H[],COLUMN(STEAMER_H[SB]),FALSE),0)</f>
        <v>0</v>
      </c>
      <c r="P344" s="14">
        <f>IFERROR(MYRANKS_H[[#This Row],[H]]/MYRANKS_H[[#This Row],[AB]],0)</f>
        <v>0</v>
      </c>
      <c r="Q344" s="26">
        <f>MYRANKS_H[[#This Row],[R]]/24.6-VLOOKUP(MYRANKS_H[[#This Row],[POS]],ReplacementLevel_H[],COLUMN(ReplacementLevel_H[R]),FALSE)</f>
        <v>-1.39</v>
      </c>
      <c r="R344" s="26">
        <f>MYRANKS_H[[#This Row],[HR]]/10.4-VLOOKUP(MYRANKS_H[[#This Row],[POS]],ReplacementLevel_H[],COLUMN(ReplacementLevel_H[HR]),FALSE)</f>
        <v>-0.87</v>
      </c>
      <c r="S344" s="26">
        <f>MYRANKS_H[[#This Row],[RBI]]/24.6-VLOOKUP(MYRANKS_H[[#This Row],[POS]],ReplacementLevel_H[],COLUMN(ReplacementLevel_H[RBI]),FALSE)</f>
        <v>-1.41</v>
      </c>
      <c r="T344" s="26">
        <f>MYRANKS_H[[#This Row],[SB]]/9.4-VLOOKUP(MYRANKS_H[[#This Row],[POS]],ReplacementLevel_H[],COLUMN(ReplacementLevel_H[SB]),FALSE)</f>
        <v>-0.13</v>
      </c>
      <c r="U344" s="26">
        <f>((MYRANKS_H[[#This Row],[H]]+1768)/(MYRANKS_H[[#This Row],[AB]]+6617)-0.267)/0.0024-VLOOKUP(MYRANKS_H[[#This Row],[POS]],ReplacementLevel_H[],COLUMN(ReplacementLevel_H[AVG]),FALSE)</f>
        <v>0.42940406024885269</v>
      </c>
      <c r="V344" s="26">
        <f>MYRANKS_H[[#This Row],[RSGP]]+MYRANKS_H[[#This Row],[HRSGP]]+MYRANKS_H[[#This Row],[RBISGP]]+MYRANKS_H[[#This Row],[SBSGP]]+MYRANKS_H[[#This Row],[AVGSGP]]</f>
        <v>-3.3705959397511469</v>
      </c>
    </row>
    <row r="345" spans="1:22" x14ac:dyDescent="0.25">
      <c r="A345" s="8" t="s">
        <v>4279</v>
      </c>
      <c r="B345" s="15" t="str">
        <f>VLOOKUP(MYRANKS_H[[#This Row],[PLAYERID]],PLAYERIDMAP[],COLUMN(PLAYERIDMAP[LASTNAME]),FALSE)</f>
        <v>Nieves</v>
      </c>
      <c r="C345" s="12" t="str">
        <f>VLOOKUP(MYRANKS_H[[#This Row],[PLAYERID]],PLAYERIDMAP[],COLUMN(PLAYERIDMAP[FIRSTNAME]),FALSE)</f>
        <v xml:space="preserve">Wil </v>
      </c>
      <c r="D345" s="12" t="str">
        <f>VLOOKUP(MYRANKS_H[[#This Row],[PLAYERID]],PLAYERIDMAP[],COLUMN(PLAYERIDMAP[TEAM]),FALSE)</f>
        <v>ARI</v>
      </c>
      <c r="E345" s="12" t="str">
        <f>VLOOKUP(MYRANKS_H[[#This Row],[PLAYERID]],PLAYERIDMAP[],COLUMN(PLAYERIDMAP[POS]),FALSE)</f>
        <v>C</v>
      </c>
      <c r="F345" s="12">
        <f>VLOOKUP(MYRANKS_H[[#This Row],[PLAYERID]],PLAYERIDMAP[],COLUMN(PLAYERIDMAP[IDFANGRAPHS]),FALSE)</f>
        <v>1556</v>
      </c>
      <c r="G345" s="12">
        <f>IFERROR(VLOOKUP(MYRANKS_H[[#This Row],[IDFANGRAPHS]],STEAMER_H[],COLUMN(STEAMER_H[PA]),FALSE),0)</f>
        <v>103</v>
      </c>
      <c r="H345" s="12">
        <f>IFERROR(VLOOKUP(MYRANKS_H[[#This Row],[IDFANGRAPHS]],STEAMER_H[],COLUMN(STEAMER_H[AB]),FALSE),0)</f>
        <v>96</v>
      </c>
      <c r="I345" s="12">
        <f>IFERROR(VLOOKUP(MYRANKS_H[[#This Row],[IDFANGRAPHS]],STEAMER_H[],COLUMN(STEAMER_H[H]),FALSE),0)</f>
        <v>23</v>
      </c>
      <c r="J345" s="12">
        <f>IFERROR(VLOOKUP(MYRANKS_H[[#This Row],[IDFANGRAPHS]],STEAMER_H[],COLUMN(STEAMER_H[HR]),FALSE),0)</f>
        <v>1</v>
      </c>
      <c r="K345" s="12">
        <f>IFERROR(VLOOKUP(MYRANKS_H[[#This Row],[IDFANGRAPHS]],STEAMER_H[],COLUMN(STEAMER_H[R]),FALSE),0)</f>
        <v>8</v>
      </c>
      <c r="L345" s="12">
        <f>IFERROR(VLOOKUP(MYRANKS_H[[#This Row],[IDFANGRAPHS]],STEAMER_H[],COLUMN(STEAMER_H[RBI]),FALSE),0)</f>
        <v>9</v>
      </c>
      <c r="M345" s="12">
        <f>IFERROR(VLOOKUP(MYRANKS_H[[#This Row],[IDFANGRAPHS]],STEAMER_H[],COLUMN(STEAMER_H[BB]),FALSE),0)</f>
        <v>5</v>
      </c>
      <c r="N345" s="12">
        <f>IFERROR(VLOOKUP(MYRANKS_H[[#This Row],[IDFANGRAPHS]],STEAMER_H[],COLUMN(STEAMER_H[SO]),FALSE),0)</f>
        <v>19</v>
      </c>
      <c r="O345" s="12">
        <f>IFERROR(VLOOKUP(MYRANKS_H[[#This Row],[IDFANGRAPHS]],STEAMER_H[],COLUMN(STEAMER_H[SB]),FALSE),0)</f>
        <v>1</v>
      </c>
      <c r="P345" s="14">
        <f>IFERROR(MYRANKS_H[[#This Row],[H]]/MYRANKS_H[[#This Row],[AB]],0)</f>
        <v>0.23958333333333334</v>
      </c>
      <c r="Q345" s="26">
        <f>MYRANKS_H[[#This Row],[R]]/24.6-VLOOKUP(MYRANKS_H[[#This Row],[POS]],ReplacementLevel_H[],COLUMN(ReplacementLevel_H[R]),FALSE)</f>
        <v>-1.0647967479674796</v>
      </c>
      <c r="R345" s="26">
        <f>MYRANKS_H[[#This Row],[HR]]/10.4-VLOOKUP(MYRANKS_H[[#This Row],[POS]],ReplacementLevel_H[],COLUMN(ReplacementLevel_H[HR]),FALSE)</f>
        <v>-0.77384615384615385</v>
      </c>
      <c r="S345" s="26">
        <f>MYRANKS_H[[#This Row],[RBI]]/24.6-VLOOKUP(MYRANKS_H[[#This Row],[POS]],ReplacementLevel_H[],COLUMN(ReplacementLevel_H[RBI]),FALSE)</f>
        <v>-1.0441463414634145</v>
      </c>
      <c r="T345" s="26">
        <f>MYRANKS_H[[#This Row],[SB]]/9.4-VLOOKUP(MYRANKS_H[[#This Row],[POS]],ReplacementLevel_H[],COLUMN(ReplacementLevel_H[SB]),FALSE)</f>
        <v>-2.3617021276595748E-2</v>
      </c>
      <c r="U345" s="26">
        <f>((MYRANKS_H[[#This Row],[H]]+1768)/(MYRANKS_H[[#This Row],[AB]]+6617)-0.267)/0.0024-VLOOKUP(MYRANKS_H[[#This Row],[POS]],ReplacementLevel_H[],COLUMN(ReplacementLevel_H[AVG]),FALSE)</f>
        <v>0.26490391777149147</v>
      </c>
      <c r="V345" s="26">
        <f>MYRANKS_H[[#This Row],[RSGP]]+MYRANKS_H[[#This Row],[HRSGP]]+MYRANKS_H[[#This Row],[RBISGP]]+MYRANKS_H[[#This Row],[SBSGP]]+MYRANKS_H[[#This Row],[AVGSGP]]</f>
        <v>-2.6415023467821523</v>
      </c>
    </row>
    <row r="346" spans="1:22" x14ac:dyDescent="0.25">
      <c r="A346" s="7" t="s">
        <v>3515</v>
      </c>
      <c r="B346" s="8" t="str">
        <f>VLOOKUP(MYRANKS_H[[#This Row],[PLAYERID]],PLAYERIDMAP[],COLUMN(PLAYERIDMAP[LASTNAME]),FALSE)</f>
        <v>Johnson</v>
      </c>
      <c r="C346" s="11" t="str">
        <f>VLOOKUP(MYRANKS_H[[#This Row],[PLAYERID]],PLAYERIDMAP[],COLUMN(PLAYERIDMAP[FIRSTNAME]),FALSE)</f>
        <v xml:space="preserve">Rob </v>
      </c>
      <c r="D346" s="11" t="str">
        <f>VLOOKUP(MYRANKS_H[[#This Row],[PLAYERID]],PLAYERIDMAP[],COLUMN(PLAYERIDMAP[TEAM]),FALSE)</f>
        <v>NYM</v>
      </c>
      <c r="E346" s="11" t="str">
        <f>VLOOKUP(MYRANKS_H[[#This Row],[PLAYERID]],PLAYERIDMAP[],COLUMN(PLAYERIDMAP[POS]),FALSE)</f>
        <v>C</v>
      </c>
      <c r="F346" s="11">
        <f>VLOOKUP(MYRANKS_H[[#This Row],[PLAYERID]],PLAYERIDMAP[],COLUMN(PLAYERIDMAP[IDFANGRAPHS]),FALSE)</f>
        <v>8029</v>
      </c>
      <c r="G346" s="12">
        <f>IFERROR(VLOOKUP(MYRANKS_H[[#This Row],[IDFANGRAPHS]],STEAMER_H[],COLUMN(STEAMER_H[PA]),FALSE),0)</f>
        <v>26</v>
      </c>
      <c r="H346" s="12">
        <f>IFERROR(VLOOKUP(MYRANKS_H[[#This Row],[IDFANGRAPHS]],STEAMER_H[],COLUMN(STEAMER_H[AB]),FALSE),0)</f>
        <v>23</v>
      </c>
      <c r="I346" s="12">
        <f>IFERROR(VLOOKUP(MYRANKS_H[[#This Row],[IDFANGRAPHS]],STEAMER_H[],COLUMN(STEAMER_H[H]),FALSE),0)</f>
        <v>5</v>
      </c>
      <c r="J346" s="12">
        <f>IFERROR(VLOOKUP(MYRANKS_H[[#This Row],[IDFANGRAPHS]],STEAMER_H[],COLUMN(STEAMER_H[HR]),FALSE),0)</f>
        <v>0</v>
      </c>
      <c r="K346" s="12">
        <f>IFERROR(VLOOKUP(MYRANKS_H[[#This Row],[IDFANGRAPHS]],STEAMER_H[],COLUMN(STEAMER_H[R]),FALSE),0)</f>
        <v>2</v>
      </c>
      <c r="L346" s="12">
        <f>IFERROR(VLOOKUP(MYRANKS_H[[#This Row],[IDFANGRAPHS]],STEAMER_H[],COLUMN(STEAMER_H[RBI]),FALSE),0)</f>
        <v>2</v>
      </c>
      <c r="M346" s="12">
        <f>IFERROR(VLOOKUP(MYRANKS_H[[#This Row],[IDFANGRAPHS]],STEAMER_H[],COLUMN(STEAMER_H[BB]),FALSE),0)</f>
        <v>2</v>
      </c>
      <c r="N346" s="12">
        <f>IFERROR(VLOOKUP(MYRANKS_H[[#This Row],[IDFANGRAPHS]],STEAMER_H[],COLUMN(STEAMER_H[SO]),FALSE),0)</f>
        <v>5</v>
      </c>
      <c r="O346" s="12">
        <f>IFERROR(VLOOKUP(MYRANKS_H[[#This Row],[IDFANGRAPHS]],STEAMER_H[],COLUMN(STEAMER_H[SB]),FALSE),0)</f>
        <v>0</v>
      </c>
      <c r="P346" s="14">
        <f>IFERROR(MYRANKS_H[[#This Row],[H]]/MYRANKS_H[[#This Row],[AB]],0)</f>
        <v>0.21739130434782608</v>
      </c>
      <c r="Q346" s="26">
        <f>MYRANKS_H[[#This Row],[R]]/24.6-VLOOKUP(MYRANKS_H[[#This Row],[POS]],ReplacementLevel_H[],COLUMN(ReplacementLevel_H[R]),FALSE)</f>
        <v>-1.3086991869918698</v>
      </c>
      <c r="R346" s="26">
        <f>MYRANKS_H[[#This Row],[HR]]/10.4-VLOOKUP(MYRANKS_H[[#This Row],[POS]],ReplacementLevel_H[],COLUMN(ReplacementLevel_H[HR]),FALSE)</f>
        <v>-0.87</v>
      </c>
      <c r="S346" s="26">
        <f>MYRANKS_H[[#This Row],[RBI]]/24.6-VLOOKUP(MYRANKS_H[[#This Row],[POS]],ReplacementLevel_H[],COLUMN(ReplacementLevel_H[RBI]),FALSE)</f>
        <v>-1.3286991869918698</v>
      </c>
      <c r="T346" s="26">
        <f>MYRANKS_H[[#This Row],[SB]]/9.4-VLOOKUP(MYRANKS_H[[#This Row],[POS]],ReplacementLevel_H[],COLUMN(ReplacementLevel_H[SB]),FALSE)</f>
        <v>-0.13</v>
      </c>
      <c r="U346" s="26">
        <f>((MYRANKS_H[[#This Row],[H]]+1768)/(MYRANKS_H[[#This Row],[AB]]+6617)-0.267)/0.0024-VLOOKUP(MYRANKS_H[[#This Row],[POS]],ReplacementLevel_H[],COLUMN(ReplacementLevel_H[AVG]),FALSE)</f>
        <v>0.35753012048192628</v>
      </c>
      <c r="V346" s="26">
        <f>MYRANKS_H[[#This Row],[RSGP]]+MYRANKS_H[[#This Row],[HRSGP]]+MYRANKS_H[[#This Row],[RBISGP]]+MYRANKS_H[[#This Row],[SBSGP]]+MYRANKS_H[[#This Row],[AVGSGP]]</f>
        <v>-3.2798682535018133</v>
      </c>
    </row>
    <row r="347" spans="1:22" ht="15" customHeight="1" x14ac:dyDescent="0.25">
      <c r="A347" s="7" t="s">
        <v>2323</v>
      </c>
      <c r="B347" s="8" t="str">
        <f>VLOOKUP(MYRANKS_H[[#This Row],[PLAYERID]],PLAYERIDMAP[],COLUMN(PLAYERIDMAP[LASTNAME]),FALSE)</f>
        <v>Chavez</v>
      </c>
      <c r="C347" s="11" t="str">
        <f>VLOOKUP(MYRANKS_H[[#This Row],[PLAYERID]],PLAYERIDMAP[],COLUMN(PLAYERIDMAP[FIRSTNAME]),FALSE)</f>
        <v xml:space="preserve">Eric </v>
      </c>
      <c r="D347" s="11" t="str">
        <f>VLOOKUP(MYRANKS_H[[#This Row],[PLAYERID]],PLAYERIDMAP[],COLUMN(PLAYERIDMAP[TEAM]),FALSE)</f>
        <v>ARI</v>
      </c>
      <c r="E347" s="11" t="str">
        <f>VLOOKUP(MYRANKS_H[[#This Row],[PLAYERID]],PLAYERIDMAP[],COLUMN(PLAYERIDMAP[POS]),FALSE)</f>
        <v>3B</v>
      </c>
      <c r="F347" s="11">
        <f>VLOOKUP(MYRANKS_H[[#This Row],[PLAYERID]],PLAYERIDMAP[],COLUMN(PLAYERIDMAP[IDFANGRAPHS]),FALSE)</f>
        <v>906</v>
      </c>
      <c r="G347" s="12">
        <f>IFERROR(VLOOKUP(MYRANKS_H[[#This Row],[IDFANGRAPHS]],STEAMER_H[],COLUMN(STEAMER_H[PA]),FALSE),0)</f>
        <v>159</v>
      </c>
      <c r="H347" s="12">
        <f>IFERROR(VLOOKUP(MYRANKS_H[[#This Row],[IDFANGRAPHS]],STEAMER_H[],COLUMN(STEAMER_H[AB]),FALSE),0)</f>
        <v>144</v>
      </c>
      <c r="I347" s="12">
        <f>IFERROR(VLOOKUP(MYRANKS_H[[#This Row],[IDFANGRAPHS]],STEAMER_H[],COLUMN(STEAMER_H[H]),FALSE),0)</f>
        <v>37</v>
      </c>
      <c r="J347" s="12">
        <f>IFERROR(VLOOKUP(MYRANKS_H[[#This Row],[IDFANGRAPHS]],STEAMER_H[],COLUMN(STEAMER_H[HR]),FALSE),0)</f>
        <v>5</v>
      </c>
      <c r="K347" s="12">
        <f>IFERROR(VLOOKUP(MYRANKS_H[[#This Row],[IDFANGRAPHS]],STEAMER_H[],COLUMN(STEAMER_H[R]),FALSE),0)</f>
        <v>17</v>
      </c>
      <c r="L347" s="12">
        <f>IFERROR(VLOOKUP(MYRANKS_H[[#This Row],[IDFANGRAPHS]],STEAMER_H[],COLUMN(STEAMER_H[RBI]),FALSE),0)</f>
        <v>19</v>
      </c>
      <c r="M347" s="12">
        <f>IFERROR(VLOOKUP(MYRANKS_H[[#This Row],[IDFANGRAPHS]],STEAMER_H[],COLUMN(STEAMER_H[BB]),FALSE),0)</f>
        <v>12</v>
      </c>
      <c r="N347" s="12">
        <f>IFERROR(VLOOKUP(MYRANKS_H[[#This Row],[IDFANGRAPHS]],STEAMER_H[],COLUMN(STEAMER_H[SO]),FALSE),0)</f>
        <v>33</v>
      </c>
      <c r="O347" s="12">
        <f>IFERROR(VLOOKUP(MYRANKS_H[[#This Row],[IDFANGRAPHS]],STEAMER_H[],COLUMN(STEAMER_H[SB]),FALSE),0)</f>
        <v>1</v>
      </c>
      <c r="P347" s="14">
        <f>IFERROR(MYRANKS_H[[#This Row],[H]]/MYRANKS_H[[#This Row],[AB]],0)</f>
        <v>0.25694444444444442</v>
      </c>
      <c r="Q347" s="26">
        <f>MYRANKS_H[[#This Row],[R]]/24.6-VLOOKUP(MYRANKS_H[[#This Row],[POS]],ReplacementLevel_H[],COLUMN(ReplacementLevel_H[R]),FALSE)</f>
        <v>-1.4989430894308944</v>
      </c>
      <c r="R347" s="26">
        <f>MYRANKS_H[[#This Row],[HR]]/10.4-VLOOKUP(MYRANKS_H[[#This Row],[POS]],ReplacementLevel_H[],COLUMN(ReplacementLevel_H[HR]),FALSE)</f>
        <v>-1.0792307692307692</v>
      </c>
      <c r="S347" s="26">
        <f>MYRANKS_H[[#This Row],[RBI]]/24.6-VLOOKUP(MYRANKS_H[[#This Row],[POS]],ReplacementLevel_H[],COLUMN(ReplacementLevel_H[RBI]),FALSE)</f>
        <v>-1.5776422764227642</v>
      </c>
      <c r="T347" s="26">
        <f>MYRANKS_H[[#This Row],[SB]]/9.4-VLOOKUP(MYRANKS_H[[#This Row],[POS]],ReplacementLevel_H[],COLUMN(ReplacementLevel_H[SB]),FALSE)</f>
        <v>-0.34361702127659577</v>
      </c>
      <c r="U347" s="26">
        <f>((MYRANKS_H[[#This Row],[H]]+1768)/(MYRANKS_H[[#This Row],[AB]]+6617)-0.267)/0.0024-VLOOKUP(MYRANKS_H[[#This Row],[POS]],ReplacementLevel_H[],COLUMN(ReplacementLevel_H[AVG]),FALSE)</f>
        <v>0.17847557067494876</v>
      </c>
      <c r="V347" s="26">
        <f>MYRANKS_H[[#This Row],[RSGP]]+MYRANKS_H[[#This Row],[HRSGP]]+MYRANKS_H[[#This Row],[RBISGP]]+MYRANKS_H[[#This Row],[SBSGP]]+MYRANKS_H[[#This Row],[AVGSGP]]</f>
        <v>-4.3209575856860747</v>
      </c>
    </row>
    <row r="348" spans="1:22" ht="15" customHeight="1" x14ac:dyDescent="0.25">
      <c r="A348" s="7" t="s">
        <v>3729</v>
      </c>
      <c r="B348" s="8" t="str">
        <f>VLOOKUP(MYRANKS_H[[#This Row],[PLAYERID]],PLAYERIDMAP[],COLUMN(PLAYERIDMAP[LASTNAME]),FALSE)</f>
        <v>Leon</v>
      </c>
      <c r="C348" s="11" t="str">
        <f>VLOOKUP(MYRANKS_H[[#This Row],[PLAYERID]],PLAYERIDMAP[],COLUMN(PLAYERIDMAP[FIRSTNAME]),FALSE)</f>
        <v xml:space="preserve">Sandy </v>
      </c>
      <c r="D348" s="11" t="str">
        <f>VLOOKUP(MYRANKS_H[[#This Row],[PLAYERID]],PLAYERIDMAP[],COLUMN(PLAYERIDMAP[TEAM]),FALSE)</f>
        <v>WAS</v>
      </c>
      <c r="E348" s="11" t="str">
        <f>VLOOKUP(MYRANKS_H[[#This Row],[PLAYERID]],PLAYERIDMAP[],COLUMN(PLAYERIDMAP[POS]),FALSE)</f>
        <v>C</v>
      </c>
      <c r="F348" s="11">
        <f>VLOOKUP(MYRANKS_H[[#This Row],[PLAYERID]],PLAYERIDMAP[],COLUMN(PLAYERIDMAP[IDFANGRAPHS]),FALSE)</f>
        <v>5273</v>
      </c>
      <c r="G348" s="12">
        <f>IFERROR(VLOOKUP(MYRANKS_H[[#This Row],[IDFANGRAPHS]],STEAMER_H[],COLUMN(STEAMER_H[PA]),FALSE),0)</f>
        <v>167</v>
      </c>
      <c r="H348" s="12">
        <f>IFERROR(VLOOKUP(MYRANKS_H[[#This Row],[IDFANGRAPHS]],STEAMER_H[],COLUMN(STEAMER_H[AB]),FALSE),0)</f>
        <v>150</v>
      </c>
      <c r="I348" s="12">
        <f>IFERROR(VLOOKUP(MYRANKS_H[[#This Row],[IDFANGRAPHS]],STEAMER_H[],COLUMN(STEAMER_H[H]),FALSE),0)</f>
        <v>33</v>
      </c>
      <c r="J348" s="12">
        <f>IFERROR(VLOOKUP(MYRANKS_H[[#This Row],[IDFANGRAPHS]],STEAMER_H[],COLUMN(STEAMER_H[HR]),FALSE),0)</f>
        <v>2</v>
      </c>
      <c r="K348" s="12">
        <f>IFERROR(VLOOKUP(MYRANKS_H[[#This Row],[IDFANGRAPHS]],STEAMER_H[],COLUMN(STEAMER_H[R]),FALSE),0)</f>
        <v>14</v>
      </c>
      <c r="L348" s="12">
        <f>IFERROR(VLOOKUP(MYRANKS_H[[#This Row],[IDFANGRAPHS]],STEAMER_H[],COLUMN(STEAMER_H[RBI]),FALSE),0)</f>
        <v>13</v>
      </c>
      <c r="M348" s="12">
        <f>IFERROR(VLOOKUP(MYRANKS_H[[#This Row],[IDFANGRAPHS]],STEAMER_H[],COLUMN(STEAMER_H[BB]),FALSE),0)</f>
        <v>13</v>
      </c>
      <c r="N348" s="12">
        <f>IFERROR(VLOOKUP(MYRANKS_H[[#This Row],[IDFANGRAPHS]],STEAMER_H[],COLUMN(STEAMER_H[SO]),FALSE),0)</f>
        <v>30</v>
      </c>
      <c r="O348" s="12">
        <f>IFERROR(VLOOKUP(MYRANKS_H[[#This Row],[IDFANGRAPHS]],STEAMER_H[],COLUMN(STEAMER_H[SB]),FALSE),0)</f>
        <v>1</v>
      </c>
      <c r="P348" s="14">
        <f>IFERROR(MYRANKS_H[[#This Row],[H]]/MYRANKS_H[[#This Row],[AB]],0)</f>
        <v>0.22</v>
      </c>
      <c r="Q348" s="26">
        <f>MYRANKS_H[[#This Row],[R]]/24.6-VLOOKUP(MYRANKS_H[[#This Row],[POS]],ReplacementLevel_H[],COLUMN(ReplacementLevel_H[R]),FALSE)</f>
        <v>-0.82089430894308935</v>
      </c>
      <c r="R348" s="26">
        <f>MYRANKS_H[[#This Row],[HR]]/10.4-VLOOKUP(MYRANKS_H[[#This Row],[POS]],ReplacementLevel_H[],COLUMN(ReplacementLevel_H[HR]),FALSE)</f>
        <v>-0.6776923076923077</v>
      </c>
      <c r="S348" s="26">
        <f>MYRANKS_H[[#This Row],[RBI]]/24.6-VLOOKUP(MYRANKS_H[[#This Row],[POS]],ReplacementLevel_H[],COLUMN(ReplacementLevel_H[RBI]),FALSE)</f>
        <v>-0.8815447154471544</v>
      </c>
      <c r="T348" s="26">
        <f>MYRANKS_H[[#This Row],[SB]]/9.4-VLOOKUP(MYRANKS_H[[#This Row],[POS]],ReplacementLevel_H[],COLUMN(ReplacementLevel_H[SB]),FALSE)</f>
        <v>-2.3617021276595748E-2</v>
      </c>
      <c r="U348" s="26">
        <f>((MYRANKS_H[[#This Row],[H]]+1768)/(MYRANKS_H[[#This Row],[AB]]+6617)-0.267)/0.0024-VLOOKUP(MYRANKS_H[[#This Row],[POS]],ReplacementLevel_H[],COLUMN(ReplacementLevel_H[AVG]),FALSE)</f>
        <v>-6.4479582286728898E-3</v>
      </c>
      <c r="V348" s="26">
        <f>MYRANKS_H[[#This Row],[RSGP]]+MYRANKS_H[[#This Row],[HRSGP]]+MYRANKS_H[[#This Row],[RBISGP]]+MYRANKS_H[[#This Row],[SBSGP]]+MYRANKS_H[[#This Row],[AVGSGP]]</f>
        <v>-2.41019631158782</v>
      </c>
    </row>
    <row r="349" spans="1:22" ht="15" customHeight="1" x14ac:dyDescent="0.25">
      <c r="A349" s="7" t="s">
        <v>2708</v>
      </c>
      <c r="B349" s="8" t="str">
        <f>VLOOKUP(MYRANKS_H[[#This Row],[PLAYERID]],PLAYERIDMAP[],COLUMN(PLAYERIDMAP[LASTNAME]),FALSE)</f>
        <v>Dyson</v>
      </c>
      <c r="C349" s="11" t="str">
        <f>VLOOKUP(MYRANKS_H[[#This Row],[PLAYERID]],PLAYERIDMAP[],COLUMN(PLAYERIDMAP[FIRSTNAME]),FALSE)</f>
        <v xml:space="preserve">Jarrod </v>
      </c>
      <c r="D349" s="11" t="str">
        <f>VLOOKUP(MYRANKS_H[[#This Row],[PLAYERID]],PLAYERIDMAP[],COLUMN(PLAYERIDMAP[TEAM]),FALSE)</f>
        <v>KC</v>
      </c>
      <c r="E349" s="11" t="str">
        <f>VLOOKUP(MYRANKS_H[[#This Row],[PLAYERID]],PLAYERIDMAP[],COLUMN(PLAYERIDMAP[POS]),FALSE)</f>
        <v>OF</v>
      </c>
      <c r="F349" s="11">
        <f>VLOOKUP(MYRANKS_H[[#This Row],[PLAYERID]],PLAYERIDMAP[],COLUMN(PLAYERIDMAP[IDFANGRAPHS]),FALSE)</f>
        <v>4866</v>
      </c>
      <c r="G349" s="12">
        <f>IFERROR(VLOOKUP(MYRANKS_H[[#This Row],[IDFANGRAPHS]],STEAMER_H[],COLUMN(STEAMER_H[PA]),FALSE),0)</f>
        <v>166</v>
      </c>
      <c r="H349" s="12">
        <f>IFERROR(VLOOKUP(MYRANKS_H[[#This Row],[IDFANGRAPHS]],STEAMER_H[],COLUMN(STEAMER_H[AB]),FALSE),0)</f>
        <v>149</v>
      </c>
      <c r="I349" s="12">
        <f>IFERROR(VLOOKUP(MYRANKS_H[[#This Row],[IDFANGRAPHS]],STEAMER_H[],COLUMN(STEAMER_H[H]),FALSE),0)</f>
        <v>38</v>
      </c>
      <c r="J349" s="12">
        <f>IFERROR(VLOOKUP(MYRANKS_H[[#This Row],[IDFANGRAPHS]],STEAMER_H[],COLUMN(STEAMER_H[HR]),FALSE),0)</f>
        <v>1</v>
      </c>
      <c r="K349" s="12">
        <f>IFERROR(VLOOKUP(MYRANKS_H[[#This Row],[IDFANGRAPHS]],STEAMER_H[],COLUMN(STEAMER_H[R]),FALSE),0)</f>
        <v>19</v>
      </c>
      <c r="L349" s="12">
        <f>IFERROR(VLOOKUP(MYRANKS_H[[#This Row],[IDFANGRAPHS]],STEAMER_H[],COLUMN(STEAMER_H[RBI]),FALSE),0)</f>
        <v>14</v>
      </c>
      <c r="M349" s="12">
        <f>IFERROR(VLOOKUP(MYRANKS_H[[#This Row],[IDFANGRAPHS]],STEAMER_H[],COLUMN(STEAMER_H[BB]),FALSE),0)</f>
        <v>13</v>
      </c>
      <c r="N349" s="12">
        <f>IFERROR(VLOOKUP(MYRANKS_H[[#This Row],[IDFANGRAPHS]],STEAMER_H[],COLUMN(STEAMER_H[SO]),FALSE),0)</f>
        <v>29</v>
      </c>
      <c r="O349" s="12">
        <f>IFERROR(VLOOKUP(MYRANKS_H[[#This Row],[IDFANGRAPHS]],STEAMER_H[],COLUMN(STEAMER_H[SB]),FALSE),0)</f>
        <v>15</v>
      </c>
      <c r="P349" s="14">
        <f>IFERROR(MYRANKS_H[[#This Row],[H]]/MYRANKS_H[[#This Row],[AB]],0)</f>
        <v>0.25503355704697989</v>
      </c>
      <c r="Q349" s="26">
        <f>MYRANKS_H[[#This Row],[R]]/24.6-VLOOKUP(MYRANKS_H[[#This Row],[POS]],ReplacementLevel_H[],COLUMN(ReplacementLevel_H[R]),FALSE)</f>
        <v>-1.5976422764227642</v>
      </c>
      <c r="R349" s="26">
        <f>MYRANKS_H[[#This Row],[HR]]/10.4-VLOOKUP(MYRANKS_H[[#This Row],[POS]],ReplacementLevel_H[],COLUMN(ReplacementLevel_H[HR]),FALSE)</f>
        <v>-1.0038461538461538</v>
      </c>
      <c r="S349" s="26">
        <f>MYRANKS_H[[#This Row],[RBI]]/24.6-VLOOKUP(MYRANKS_H[[#This Row],[POS]],ReplacementLevel_H[],COLUMN(ReplacementLevel_H[RBI]),FALSE)</f>
        <v>-1.4708943089430895</v>
      </c>
      <c r="T349" s="26">
        <f>MYRANKS_H[[#This Row],[SB]]/9.4-VLOOKUP(MYRANKS_H[[#This Row],[POS]],ReplacementLevel_H[],COLUMN(ReplacementLevel_H[SB]),FALSE)</f>
        <v>0.25574468085106372</v>
      </c>
      <c r="U349" s="26">
        <f>((MYRANKS_H[[#This Row],[H]]+1768)/(MYRANKS_H[[#This Row],[AB]]+6617)-0.267)/0.0024-VLOOKUP(MYRANKS_H[[#This Row],[POS]],ReplacementLevel_H[],COLUMN(ReplacementLevel_H[AVG]),FALSE)</f>
        <v>4.7853975761146916E-2</v>
      </c>
      <c r="V349" s="26">
        <f>MYRANKS_H[[#This Row],[RSGP]]+MYRANKS_H[[#This Row],[HRSGP]]+MYRANKS_H[[#This Row],[RBISGP]]+MYRANKS_H[[#This Row],[SBSGP]]+MYRANKS_H[[#This Row],[AVGSGP]]</f>
        <v>-3.7687840825997969</v>
      </c>
    </row>
    <row r="350" spans="1:22" ht="15" customHeight="1" x14ac:dyDescent="0.25">
      <c r="A350" s="8" t="s">
        <v>4696</v>
      </c>
      <c r="B350" s="15" t="str">
        <f>VLOOKUP(MYRANKS_H[[#This Row],[PLAYERID]],PLAYERIDMAP[],COLUMN(PLAYERIDMAP[LASTNAME]),FALSE)</f>
        <v>Reimold</v>
      </c>
      <c r="C350" s="12" t="str">
        <f>VLOOKUP(MYRANKS_H[[#This Row],[PLAYERID]],PLAYERIDMAP[],COLUMN(PLAYERIDMAP[FIRSTNAME]),FALSE)</f>
        <v xml:space="preserve">Nolan </v>
      </c>
      <c r="D350" s="12" t="str">
        <f>VLOOKUP(MYRANKS_H[[#This Row],[PLAYERID]],PLAYERIDMAP[],COLUMN(PLAYERIDMAP[TEAM]),FALSE)</f>
        <v>BAL</v>
      </c>
      <c r="E350" s="12" t="str">
        <f>VLOOKUP(MYRANKS_H[[#This Row],[PLAYERID]],PLAYERIDMAP[],COLUMN(PLAYERIDMAP[POS]),FALSE)</f>
        <v>OF</v>
      </c>
      <c r="F350" s="12">
        <f>VLOOKUP(MYRANKS_H[[#This Row],[PLAYERID]],PLAYERIDMAP[],COLUMN(PLAYERIDMAP[IDFANGRAPHS]),FALSE)</f>
        <v>3441</v>
      </c>
      <c r="G350" s="12">
        <f>IFERROR(VLOOKUP(MYRANKS_H[[#This Row],[IDFANGRAPHS]],STEAMER_H[],COLUMN(STEAMER_H[PA]),FALSE),0)</f>
        <v>56</v>
      </c>
      <c r="H350" s="12">
        <f>IFERROR(VLOOKUP(MYRANKS_H[[#This Row],[IDFANGRAPHS]],STEAMER_H[],COLUMN(STEAMER_H[AB]),FALSE),0)</f>
        <v>50</v>
      </c>
      <c r="I350" s="12">
        <f>IFERROR(VLOOKUP(MYRANKS_H[[#This Row],[IDFANGRAPHS]],STEAMER_H[],COLUMN(STEAMER_H[H]),FALSE),0)</f>
        <v>12</v>
      </c>
      <c r="J350" s="12">
        <f>IFERROR(VLOOKUP(MYRANKS_H[[#This Row],[IDFANGRAPHS]],STEAMER_H[],COLUMN(STEAMER_H[HR]),FALSE),0)</f>
        <v>2</v>
      </c>
      <c r="K350" s="12">
        <f>IFERROR(VLOOKUP(MYRANKS_H[[#This Row],[IDFANGRAPHS]],STEAMER_H[],COLUMN(STEAMER_H[R]),FALSE),0)</f>
        <v>6</v>
      </c>
      <c r="L350" s="12">
        <f>IFERROR(VLOOKUP(MYRANKS_H[[#This Row],[IDFANGRAPHS]],STEAMER_H[],COLUMN(STEAMER_H[RBI]),FALSE),0)</f>
        <v>6</v>
      </c>
      <c r="M350" s="12">
        <f>IFERROR(VLOOKUP(MYRANKS_H[[#This Row],[IDFANGRAPHS]],STEAMER_H[],COLUMN(STEAMER_H[BB]),FALSE),0)</f>
        <v>4</v>
      </c>
      <c r="N350" s="12">
        <f>IFERROR(VLOOKUP(MYRANKS_H[[#This Row],[IDFANGRAPHS]],STEAMER_H[],COLUMN(STEAMER_H[SO]),FALSE),0)</f>
        <v>14</v>
      </c>
      <c r="O350" s="12">
        <f>IFERROR(VLOOKUP(MYRANKS_H[[#This Row],[IDFANGRAPHS]],STEAMER_H[],COLUMN(STEAMER_H[SB]),FALSE),0)</f>
        <v>1</v>
      </c>
      <c r="P350" s="14">
        <f>IFERROR(MYRANKS_H[[#This Row],[H]]/MYRANKS_H[[#This Row],[AB]],0)</f>
        <v>0.24</v>
      </c>
      <c r="Q350" s="26">
        <f>MYRANKS_H[[#This Row],[R]]/24.6-VLOOKUP(MYRANKS_H[[#This Row],[POS]],ReplacementLevel_H[],COLUMN(ReplacementLevel_H[R]),FALSE)</f>
        <v>-2.1260975609756096</v>
      </c>
      <c r="R350" s="26">
        <f>MYRANKS_H[[#This Row],[HR]]/10.4-VLOOKUP(MYRANKS_H[[#This Row],[POS]],ReplacementLevel_H[],COLUMN(ReplacementLevel_H[HR]),FALSE)</f>
        <v>-0.9076923076923078</v>
      </c>
      <c r="S350" s="26">
        <f>MYRANKS_H[[#This Row],[RBI]]/24.6-VLOOKUP(MYRANKS_H[[#This Row],[POS]],ReplacementLevel_H[],COLUMN(ReplacementLevel_H[RBI]),FALSE)</f>
        <v>-1.7960975609756098</v>
      </c>
      <c r="T350" s="26">
        <f>MYRANKS_H[[#This Row],[SB]]/9.4-VLOOKUP(MYRANKS_H[[#This Row],[POS]],ReplacementLevel_H[],COLUMN(ReplacementLevel_H[SB]),FALSE)</f>
        <v>-1.2336170212765958</v>
      </c>
      <c r="U350" s="26">
        <f>((MYRANKS_H[[#This Row],[H]]+1768)/(MYRANKS_H[[#This Row],[AB]]+6617)-0.267)/0.0024-VLOOKUP(MYRANKS_H[[#This Row],[POS]],ReplacementLevel_H[],COLUMN(ReplacementLevel_H[AVG]),FALSE)</f>
        <v>7.4437778111089356E-2</v>
      </c>
      <c r="V350" s="26">
        <f>MYRANKS_H[[#This Row],[RSGP]]+MYRANKS_H[[#This Row],[HRSGP]]+MYRANKS_H[[#This Row],[RBISGP]]+MYRANKS_H[[#This Row],[SBSGP]]+MYRANKS_H[[#This Row],[AVGSGP]]</f>
        <v>-5.9890666728090336</v>
      </c>
    </row>
    <row r="351" spans="1:22" ht="15" customHeight="1" x14ac:dyDescent="0.25">
      <c r="A351" s="7" t="s">
        <v>2138</v>
      </c>
      <c r="B351" s="8" t="str">
        <f>VLOOKUP(MYRANKS_H[[#This Row],[PLAYERID]],PLAYERIDMAP[],COLUMN(PLAYERIDMAP[LASTNAME]),FALSE)</f>
        <v>Butera</v>
      </c>
      <c r="C351" s="11" t="str">
        <f>VLOOKUP(MYRANKS_H[[#This Row],[PLAYERID]],PLAYERIDMAP[],COLUMN(PLAYERIDMAP[FIRSTNAME]),FALSE)</f>
        <v xml:space="preserve">Drew </v>
      </c>
      <c r="D351" s="11" t="str">
        <f>VLOOKUP(MYRANKS_H[[#This Row],[PLAYERID]],PLAYERIDMAP[],COLUMN(PLAYERIDMAP[TEAM]),FALSE)</f>
        <v>MIN</v>
      </c>
      <c r="E351" s="11" t="str">
        <f>VLOOKUP(MYRANKS_H[[#This Row],[PLAYERID]],PLAYERIDMAP[],COLUMN(PLAYERIDMAP[POS]),FALSE)</f>
        <v>C</v>
      </c>
      <c r="F351" s="11">
        <f>VLOOKUP(MYRANKS_H[[#This Row],[PLAYERID]],PLAYERIDMAP[],COLUMN(PLAYERIDMAP[IDFANGRAPHS]),FALSE)</f>
        <v>3411</v>
      </c>
      <c r="G351" s="12">
        <f>IFERROR(VLOOKUP(MYRANKS_H[[#This Row],[IDFANGRAPHS]],STEAMER_H[],COLUMN(STEAMER_H[PA]),FALSE),0)</f>
        <v>102</v>
      </c>
      <c r="H351" s="12">
        <f>IFERROR(VLOOKUP(MYRANKS_H[[#This Row],[IDFANGRAPHS]],STEAMER_H[],COLUMN(STEAMER_H[AB]),FALSE),0)</f>
        <v>94</v>
      </c>
      <c r="I351" s="12">
        <f>IFERROR(VLOOKUP(MYRANKS_H[[#This Row],[IDFANGRAPHS]],STEAMER_H[],COLUMN(STEAMER_H[H]),FALSE),0)</f>
        <v>18</v>
      </c>
      <c r="J351" s="12">
        <f>IFERROR(VLOOKUP(MYRANKS_H[[#This Row],[IDFANGRAPHS]],STEAMER_H[],COLUMN(STEAMER_H[HR]),FALSE),0)</f>
        <v>1</v>
      </c>
      <c r="K351" s="12">
        <f>IFERROR(VLOOKUP(MYRANKS_H[[#This Row],[IDFANGRAPHS]],STEAMER_H[],COLUMN(STEAMER_H[R]),FALSE),0)</f>
        <v>7</v>
      </c>
      <c r="L351" s="12">
        <f>IFERROR(VLOOKUP(MYRANKS_H[[#This Row],[IDFANGRAPHS]],STEAMER_H[],COLUMN(STEAMER_H[RBI]),FALSE),0)</f>
        <v>8</v>
      </c>
      <c r="M351" s="12">
        <f>IFERROR(VLOOKUP(MYRANKS_H[[#This Row],[IDFANGRAPHS]],STEAMER_H[],COLUMN(STEAMER_H[BB]),FALSE),0)</f>
        <v>5</v>
      </c>
      <c r="N351" s="12">
        <f>IFERROR(VLOOKUP(MYRANKS_H[[#This Row],[IDFANGRAPHS]],STEAMER_H[],COLUMN(STEAMER_H[SO]),FALSE),0)</f>
        <v>23</v>
      </c>
      <c r="O351" s="12">
        <f>IFERROR(VLOOKUP(MYRANKS_H[[#This Row],[IDFANGRAPHS]],STEAMER_H[],COLUMN(STEAMER_H[SB]),FALSE),0)</f>
        <v>1</v>
      </c>
      <c r="P351" s="14">
        <f>IFERROR(MYRANKS_H[[#This Row],[H]]/MYRANKS_H[[#This Row],[AB]],0)</f>
        <v>0.19148936170212766</v>
      </c>
      <c r="Q351" s="26">
        <f>MYRANKS_H[[#This Row],[R]]/24.6-VLOOKUP(MYRANKS_H[[#This Row],[POS]],ReplacementLevel_H[],COLUMN(ReplacementLevel_H[R]),FALSE)</f>
        <v>-1.1054471544715447</v>
      </c>
      <c r="R351" s="26">
        <f>MYRANKS_H[[#This Row],[HR]]/10.4-VLOOKUP(MYRANKS_H[[#This Row],[POS]],ReplacementLevel_H[],COLUMN(ReplacementLevel_H[HR]),FALSE)</f>
        <v>-0.77384615384615385</v>
      </c>
      <c r="S351" s="26">
        <f>MYRANKS_H[[#This Row],[RBI]]/24.6-VLOOKUP(MYRANKS_H[[#This Row],[POS]],ReplacementLevel_H[],COLUMN(ReplacementLevel_H[RBI]),FALSE)</f>
        <v>-1.0847967479674796</v>
      </c>
      <c r="T351" s="26">
        <f>MYRANKS_H[[#This Row],[SB]]/9.4-VLOOKUP(MYRANKS_H[[#This Row],[POS]],ReplacementLevel_H[],COLUMN(ReplacementLevel_H[SB]),FALSE)</f>
        <v>-2.3617021276595748E-2</v>
      </c>
      <c r="U351" s="26">
        <f>((MYRANKS_H[[#This Row],[H]]+1768)/(MYRANKS_H[[#This Row],[AB]]+6617)-0.267)/0.0024-VLOOKUP(MYRANKS_H[[#This Row],[POS]],ReplacementLevel_H[],COLUMN(ReplacementLevel_H[AVG]),FALSE)</f>
        <v>-1.2402523220589712E-2</v>
      </c>
      <c r="V351" s="26">
        <f>MYRANKS_H[[#This Row],[RSGP]]+MYRANKS_H[[#This Row],[HRSGP]]+MYRANKS_H[[#This Row],[RBISGP]]+MYRANKS_H[[#This Row],[SBSGP]]+MYRANKS_H[[#This Row],[AVGSGP]]</f>
        <v>-3.0001096007823636</v>
      </c>
    </row>
    <row r="352" spans="1:22" ht="15" customHeight="1" x14ac:dyDescent="0.25">
      <c r="A352" s="8" t="s">
        <v>4774</v>
      </c>
      <c r="B352" s="15" t="str">
        <f>VLOOKUP(MYRANKS_H[[#This Row],[PLAYERID]],PLAYERIDMAP[],COLUMN(PLAYERIDMAP[LASTNAME]),FALSE)</f>
        <v>Rodriguez</v>
      </c>
      <c r="C352" s="12" t="str">
        <f>VLOOKUP(MYRANKS_H[[#This Row],[PLAYERID]],PLAYERIDMAP[],COLUMN(PLAYERIDMAP[FIRSTNAME]),FALSE)</f>
        <v xml:space="preserve">Alex </v>
      </c>
      <c r="D352" s="12" t="str">
        <f>VLOOKUP(MYRANKS_H[[#This Row],[PLAYERID]],PLAYERIDMAP[],COLUMN(PLAYERIDMAP[TEAM]),FALSE)</f>
        <v>NYY</v>
      </c>
      <c r="E352" s="12" t="str">
        <f>VLOOKUP(MYRANKS_H[[#This Row],[PLAYERID]],PLAYERIDMAP[],COLUMN(PLAYERIDMAP[POS]),FALSE)</f>
        <v>3B</v>
      </c>
      <c r="F352" s="12">
        <f>VLOOKUP(MYRANKS_H[[#This Row],[PLAYERID]],PLAYERIDMAP[],COLUMN(PLAYERIDMAP[IDFANGRAPHS]),FALSE)</f>
        <v>1274</v>
      </c>
      <c r="G352" s="12">
        <f>IFERROR(VLOOKUP(MYRANKS_H[[#This Row],[IDFANGRAPHS]],STEAMER_H[],COLUMN(STEAMER_H[PA]),FALSE),0)</f>
        <v>0</v>
      </c>
      <c r="H352" s="12">
        <f>IFERROR(VLOOKUP(MYRANKS_H[[#This Row],[IDFANGRAPHS]],STEAMER_H[],COLUMN(STEAMER_H[AB]),FALSE),0)</f>
        <v>0</v>
      </c>
      <c r="I352" s="12">
        <f>IFERROR(VLOOKUP(MYRANKS_H[[#This Row],[IDFANGRAPHS]],STEAMER_H[],COLUMN(STEAMER_H[H]),FALSE),0)</f>
        <v>0</v>
      </c>
      <c r="J352" s="12">
        <f>IFERROR(VLOOKUP(MYRANKS_H[[#This Row],[IDFANGRAPHS]],STEAMER_H[],COLUMN(STEAMER_H[HR]),FALSE),0)</f>
        <v>0</v>
      </c>
      <c r="K352" s="12">
        <f>IFERROR(VLOOKUP(MYRANKS_H[[#This Row],[IDFANGRAPHS]],STEAMER_H[],COLUMN(STEAMER_H[R]),FALSE),0)</f>
        <v>0</v>
      </c>
      <c r="L352" s="12">
        <f>IFERROR(VLOOKUP(MYRANKS_H[[#This Row],[IDFANGRAPHS]],STEAMER_H[],COLUMN(STEAMER_H[RBI]),FALSE),0)</f>
        <v>0</v>
      </c>
      <c r="M352" s="12">
        <f>IFERROR(VLOOKUP(MYRANKS_H[[#This Row],[IDFANGRAPHS]],STEAMER_H[],COLUMN(STEAMER_H[BB]),FALSE),0)</f>
        <v>0</v>
      </c>
      <c r="N352" s="12">
        <f>IFERROR(VLOOKUP(MYRANKS_H[[#This Row],[IDFANGRAPHS]],STEAMER_H[],COLUMN(STEAMER_H[SO]),FALSE),0)</f>
        <v>0</v>
      </c>
      <c r="O352" s="12">
        <f>IFERROR(VLOOKUP(MYRANKS_H[[#This Row],[IDFANGRAPHS]],STEAMER_H[],COLUMN(STEAMER_H[SB]),FALSE),0)</f>
        <v>0</v>
      </c>
      <c r="P352" s="14">
        <f>IFERROR(MYRANKS_H[[#This Row],[H]]/MYRANKS_H[[#This Row],[AB]],0)</f>
        <v>0</v>
      </c>
      <c r="Q352" s="26">
        <f>MYRANKS_H[[#This Row],[R]]/24.6-VLOOKUP(MYRANKS_H[[#This Row],[POS]],ReplacementLevel_H[],COLUMN(ReplacementLevel_H[R]),FALSE)</f>
        <v>-2.19</v>
      </c>
      <c r="R352" s="26">
        <f>MYRANKS_H[[#This Row],[HR]]/10.4-VLOOKUP(MYRANKS_H[[#This Row],[POS]],ReplacementLevel_H[],COLUMN(ReplacementLevel_H[HR]),FALSE)</f>
        <v>-1.56</v>
      </c>
      <c r="S352" s="26">
        <f>MYRANKS_H[[#This Row],[RBI]]/24.6-VLOOKUP(MYRANKS_H[[#This Row],[POS]],ReplacementLevel_H[],COLUMN(ReplacementLevel_H[RBI]),FALSE)</f>
        <v>-2.35</v>
      </c>
      <c r="T352" s="26">
        <f>MYRANKS_H[[#This Row],[SB]]/9.4-VLOOKUP(MYRANKS_H[[#This Row],[POS]],ReplacementLevel_H[],COLUMN(ReplacementLevel_H[SB]),FALSE)</f>
        <v>-0.45</v>
      </c>
      <c r="U352" s="26">
        <f>((MYRANKS_H[[#This Row],[H]]+1768)/(MYRANKS_H[[#This Row],[AB]]+6617)-0.267)/0.0024-VLOOKUP(MYRANKS_H[[#This Row],[POS]],ReplacementLevel_H[],COLUMN(ReplacementLevel_H[AVG]),FALSE)</f>
        <v>0.26940406024885272</v>
      </c>
      <c r="V352" s="26">
        <f>MYRANKS_H[[#This Row],[RSGP]]+MYRANKS_H[[#This Row],[HRSGP]]+MYRANKS_H[[#This Row],[RBISGP]]+MYRANKS_H[[#This Row],[SBSGP]]+MYRANKS_H[[#This Row],[AVGSGP]]</f>
        <v>-6.280595939751147</v>
      </c>
    </row>
    <row r="353" spans="1:22" ht="15" customHeight="1" x14ac:dyDescent="0.25">
      <c r="A353" s="8" t="s">
        <v>5039</v>
      </c>
      <c r="B353" s="15" t="str">
        <f>VLOOKUP(MYRANKS_H[[#This Row],[PLAYERID]],PLAYERIDMAP[],COLUMN(PLAYERIDMAP[LASTNAME]),FALSE)</f>
        <v>Skipworth</v>
      </c>
      <c r="C353" s="12" t="str">
        <f>VLOOKUP(MYRANKS_H[[#This Row],[PLAYERID]],PLAYERIDMAP[],COLUMN(PLAYERIDMAP[FIRSTNAME]),FALSE)</f>
        <v xml:space="preserve">Kyle </v>
      </c>
      <c r="D353" s="12" t="str">
        <f>VLOOKUP(MYRANKS_H[[#This Row],[PLAYERID]],PLAYERIDMAP[],COLUMN(PLAYERIDMAP[TEAM]),FALSE)</f>
        <v>MIA</v>
      </c>
      <c r="E353" s="12" t="str">
        <f>VLOOKUP(MYRANKS_H[[#This Row],[PLAYERID]],PLAYERIDMAP[],COLUMN(PLAYERIDMAP[POS]),FALSE)</f>
        <v>C</v>
      </c>
      <c r="F353" s="12" t="str">
        <f>VLOOKUP(MYRANKS_H[[#This Row],[PLAYERID]],PLAYERIDMAP[],COLUMN(PLAYERIDMAP[IDFANGRAPHS]),FALSE)</f>
        <v>sa454355</v>
      </c>
      <c r="G353" s="12">
        <f>IFERROR(VLOOKUP(MYRANKS_H[[#This Row],[IDFANGRAPHS]],STEAMER_H[],COLUMN(STEAMER_H[PA]),FALSE),0)</f>
        <v>0</v>
      </c>
      <c r="H353" s="12">
        <f>IFERROR(VLOOKUP(MYRANKS_H[[#This Row],[IDFANGRAPHS]],STEAMER_H[],COLUMN(STEAMER_H[AB]),FALSE),0)</f>
        <v>0</v>
      </c>
      <c r="I353" s="12">
        <f>IFERROR(VLOOKUP(MYRANKS_H[[#This Row],[IDFANGRAPHS]],STEAMER_H[],COLUMN(STEAMER_H[H]),FALSE),0)</f>
        <v>0</v>
      </c>
      <c r="J353" s="12">
        <f>IFERROR(VLOOKUP(MYRANKS_H[[#This Row],[IDFANGRAPHS]],STEAMER_H[],COLUMN(STEAMER_H[HR]),FALSE),0)</f>
        <v>0</v>
      </c>
      <c r="K353" s="12">
        <f>IFERROR(VLOOKUP(MYRANKS_H[[#This Row],[IDFANGRAPHS]],STEAMER_H[],COLUMN(STEAMER_H[R]),FALSE),0)</f>
        <v>0</v>
      </c>
      <c r="L353" s="12">
        <f>IFERROR(VLOOKUP(MYRANKS_H[[#This Row],[IDFANGRAPHS]],STEAMER_H[],COLUMN(STEAMER_H[RBI]),FALSE),0)</f>
        <v>0</v>
      </c>
      <c r="M353" s="12">
        <f>IFERROR(VLOOKUP(MYRANKS_H[[#This Row],[IDFANGRAPHS]],STEAMER_H[],COLUMN(STEAMER_H[BB]),FALSE),0)</f>
        <v>0</v>
      </c>
      <c r="N353" s="12">
        <f>IFERROR(VLOOKUP(MYRANKS_H[[#This Row],[IDFANGRAPHS]],STEAMER_H[],COLUMN(STEAMER_H[SO]),FALSE),0)</f>
        <v>0</v>
      </c>
      <c r="O353" s="12">
        <f>IFERROR(VLOOKUP(MYRANKS_H[[#This Row],[IDFANGRAPHS]],STEAMER_H[],COLUMN(STEAMER_H[SB]),FALSE),0)</f>
        <v>0</v>
      </c>
      <c r="P353" s="14">
        <f>IFERROR(MYRANKS_H[[#This Row],[H]]/MYRANKS_H[[#This Row],[AB]],0)</f>
        <v>0</v>
      </c>
      <c r="Q353" s="26">
        <f>MYRANKS_H[[#This Row],[R]]/24.6-VLOOKUP(MYRANKS_H[[#This Row],[POS]],ReplacementLevel_H[],COLUMN(ReplacementLevel_H[R]),FALSE)</f>
        <v>-1.39</v>
      </c>
      <c r="R353" s="26">
        <f>MYRANKS_H[[#This Row],[HR]]/10.4-VLOOKUP(MYRANKS_H[[#This Row],[POS]],ReplacementLevel_H[],COLUMN(ReplacementLevel_H[HR]),FALSE)</f>
        <v>-0.87</v>
      </c>
      <c r="S353" s="26">
        <f>MYRANKS_H[[#This Row],[RBI]]/24.6-VLOOKUP(MYRANKS_H[[#This Row],[POS]],ReplacementLevel_H[],COLUMN(ReplacementLevel_H[RBI]),FALSE)</f>
        <v>-1.41</v>
      </c>
      <c r="T353" s="26">
        <f>MYRANKS_H[[#This Row],[SB]]/9.4-VLOOKUP(MYRANKS_H[[#This Row],[POS]],ReplacementLevel_H[],COLUMN(ReplacementLevel_H[SB]),FALSE)</f>
        <v>-0.13</v>
      </c>
      <c r="U353" s="26">
        <f>((MYRANKS_H[[#This Row],[H]]+1768)/(MYRANKS_H[[#This Row],[AB]]+6617)-0.267)/0.0024-VLOOKUP(MYRANKS_H[[#This Row],[POS]],ReplacementLevel_H[],COLUMN(ReplacementLevel_H[AVG]),FALSE)</f>
        <v>0.42940406024885269</v>
      </c>
      <c r="V353" s="26">
        <f>MYRANKS_H[[#This Row],[RSGP]]+MYRANKS_H[[#This Row],[HRSGP]]+MYRANKS_H[[#This Row],[RBISGP]]+MYRANKS_H[[#This Row],[SBSGP]]+MYRANKS_H[[#This Row],[AVGSGP]]</f>
        <v>-3.3705959397511469</v>
      </c>
    </row>
    <row r="354" spans="1:22" ht="15" customHeight="1" x14ac:dyDescent="0.25">
      <c r="A354" s="7" t="s">
        <v>2528</v>
      </c>
      <c r="B354" s="8" t="str">
        <f>VLOOKUP(MYRANKS_H[[#This Row],[PLAYERID]],PLAYERIDMAP[],COLUMN(PLAYERIDMAP[LASTNAME]),FALSE)</f>
        <v>Davis</v>
      </c>
      <c r="C354" s="11" t="str">
        <f>VLOOKUP(MYRANKS_H[[#This Row],[PLAYERID]],PLAYERIDMAP[],COLUMN(PLAYERIDMAP[FIRSTNAME]),FALSE)</f>
        <v xml:space="preserve">Rajai </v>
      </c>
      <c r="D354" s="11" t="str">
        <f>VLOOKUP(MYRANKS_H[[#This Row],[PLAYERID]],PLAYERIDMAP[],COLUMN(PLAYERIDMAP[TEAM]),FALSE)</f>
        <v>TOR</v>
      </c>
      <c r="E354" s="11" t="str">
        <f>VLOOKUP(MYRANKS_H[[#This Row],[PLAYERID]],PLAYERIDMAP[],COLUMN(PLAYERIDMAP[POS]),FALSE)</f>
        <v>OF</v>
      </c>
      <c r="F354" s="11">
        <f>VLOOKUP(MYRANKS_H[[#This Row],[PLAYERID]],PLAYERIDMAP[],COLUMN(PLAYERIDMAP[IDFANGRAPHS]),FALSE)</f>
        <v>3708</v>
      </c>
      <c r="G354" s="12">
        <f>IFERROR(VLOOKUP(MYRANKS_H[[#This Row],[IDFANGRAPHS]],STEAMER_H[],COLUMN(STEAMER_H[PA]),FALSE),0)</f>
        <v>394</v>
      </c>
      <c r="H354" s="12">
        <f>IFERROR(VLOOKUP(MYRANKS_H[[#This Row],[IDFANGRAPHS]],STEAMER_H[],COLUMN(STEAMER_H[AB]),FALSE),0)</f>
        <v>361</v>
      </c>
      <c r="I354" s="12">
        <f>IFERROR(VLOOKUP(MYRANKS_H[[#This Row],[IDFANGRAPHS]],STEAMER_H[],COLUMN(STEAMER_H[H]),FALSE),0)</f>
        <v>97</v>
      </c>
      <c r="J354" s="12">
        <f>IFERROR(VLOOKUP(MYRANKS_H[[#This Row],[IDFANGRAPHS]],STEAMER_H[],COLUMN(STEAMER_H[HR]),FALSE),0)</f>
        <v>5</v>
      </c>
      <c r="K354" s="12">
        <f>IFERROR(VLOOKUP(MYRANKS_H[[#This Row],[IDFANGRAPHS]],STEAMER_H[],COLUMN(STEAMER_H[R]),FALSE),0)</f>
        <v>47</v>
      </c>
      <c r="L354" s="12">
        <f>IFERROR(VLOOKUP(MYRANKS_H[[#This Row],[IDFANGRAPHS]],STEAMER_H[],COLUMN(STEAMER_H[RBI]),FALSE),0)</f>
        <v>38</v>
      </c>
      <c r="M354" s="12">
        <f>IFERROR(VLOOKUP(MYRANKS_H[[#This Row],[IDFANGRAPHS]],STEAMER_H[],COLUMN(STEAMER_H[BB]),FALSE),0)</f>
        <v>22</v>
      </c>
      <c r="N354" s="12">
        <f>IFERROR(VLOOKUP(MYRANKS_H[[#This Row],[IDFANGRAPHS]],STEAMER_H[],COLUMN(STEAMER_H[SO]),FALSE),0)</f>
        <v>71</v>
      </c>
      <c r="O354" s="12">
        <f>IFERROR(VLOOKUP(MYRANKS_H[[#This Row],[IDFANGRAPHS]],STEAMER_H[],COLUMN(STEAMER_H[SB]),FALSE),0)</f>
        <v>32</v>
      </c>
      <c r="P354" s="14">
        <f>IFERROR(MYRANKS_H[[#This Row],[H]]/MYRANKS_H[[#This Row],[AB]],0)</f>
        <v>0.26869806094182824</v>
      </c>
      <c r="Q354" s="26">
        <f>MYRANKS_H[[#This Row],[R]]/24.6-VLOOKUP(MYRANKS_H[[#This Row],[POS]],ReplacementLevel_H[],COLUMN(ReplacementLevel_H[R]),FALSE)</f>
        <v>-0.45943089430894335</v>
      </c>
      <c r="R354" s="26">
        <f>MYRANKS_H[[#This Row],[HR]]/10.4-VLOOKUP(MYRANKS_H[[#This Row],[POS]],ReplacementLevel_H[],COLUMN(ReplacementLevel_H[HR]),FALSE)</f>
        <v>-0.61923076923076936</v>
      </c>
      <c r="S354" s="26">
        <f>MYRANKS_H[[#This Row],[RBI]]/24.6-VLOOKUP(MYRANKS_H[[#This Row],[POS]],ReplacementLevel_H[],COLUMN(ReplacementLevel_H[RBI]),FALSE)</f>
        <v>-0.49528455284552853</v>
      </c>
      <c r="T354" s="26">
        <f>MYRANKS_H[[#This Row],[SB]]/9.4-VLOOKUP(MYRANKS_H[[#This Row],[POS]],ReplacementLevel_H[],COLUMN(ReplacementLevel_H[SB]),FALSE)</f>
        <v>2.0642553191489359</v>
      </c>
      <c r="U354" s="26">
        <f>((MYRANKS_H[[#This Row],[H]]+1768)/(MYRANKS_H[[#This Row],[AB]]+6617)-0.267)/0.0024-VLOOKUP(MYRANKS_H[[#This Row],[POS]],ReplacementLevel_H[],COLUMN(ReplacementLevel_H[AVG]),FALSE)</f>
        <v>0.19189930256998161</v>
      </c>
      <c r="V354" s="26">
        <f>MYRANKS_H[[#This Row],[RSGP]]+MYRANKS_H[[#This Row],[HRSGP]]+MYRANKS_H[[#This Row],[RBISGP]]+MYRANKS_H[[#This Row],[SBSGP]]+MYRANKS_H[[#This Row],[AVGSGP]]</f>
        <v>0.6822084053336761</v>
      </c>
    </row>
    <row r="355" spans="1:22" ht="15" customHeight="1" x14ac:dyDescent="0.25">
      <c r="A355" s="7" t="s">
        <v>2034</v>
      </c>
      <c r="B355" s="8" t="str">
        <f>VLOOKUP(MYRANKS_H[[#This Row],[PLAYERID]],PLAYERIDMAP[],COLUMN(PLAYERIDMAP[LASTNAME]),FALSE)</f>
        <v>Boscan</v>
      </c>
      <c r="C355" s="11" t="str">
        <f>VLOOKUP(MYRANKS_H[[#This Row],[PLAYERID]],PLAYERIDMAP[],COLUMN(PLAYERIDMAP[FIRSTNAME]),FALSE)</f>
        <v xml:space="preserve">J.C. </v>
      </c>
      <c r="D355" s="11" t="str">
        <f>VLOOKUP(MYRANKS_H[[#This Row],[PLAYERID]],PLAYERIDMAP[],COLUMN(PLAYERIDMAP[TEAM]),FALSE)</f>
        <v>ATL</v>
      </c>
      <c r="E355" s="11" t="str">
        <f>VLOOKUP(MYRANKS_H[[#This Row],[PLAYERID]],PLAYERIDMAP[],COLUMN(PLAYERIDMAP[POS]),FALSE)</f>
        <v>C</v>
      </c>
      <c r="F355" s="11">
        <f>VLOOKUP(MYRANKS_H[[#This Row],[PLAYERID]],PLAYERIDMAP[],COLUMN(PLAYERIDMAP[IDFANGRAPHS]),FALSE)</f>
        <v>2324</v>
      </c>
      <c r="G355" s="12">
        <f>IFERROR(VLOOKUP(MYRANKS_H[[#This Row],[IDFANGRAPHS]],STEAMER_H[],COLUMN(STEAMER_H[PA]),FALSE),0)</f>
        <v>0</v>
      </c>
      <c r="H355" s="12">
        <f>IFERROR(VLOOKUP(MYRANKS_H[[#This Row],[IDFANGRAPHS]],STEAMER_H[],COLUMN(STEAMER_H[AB]),FALSE),0)</f>
        <v>0</v>
      </c>
      <c r="I355" s="12">
        <f>IFERROR(VLOOKUP(MYRANKS_H[[#This Row],[IDFANGRAPHS]],STEAMER_H[],COLUMN(STEAMER_H[H]),FALSE),0)</f>
        <v>0</v>
      </c>
      <c r="J355" s="12">
        <f>IFERROR(VLOOKUP(MYRANKS_H[[#This Row],[IDFANGRAPHS]],STEAMER_H[],COLUMN(STEAMER_H[HR]),FALSE),0)</f>
        <v>0</v>
      </c>
      <c r="K355" s="12">
        <f>IFERROR(VLOOKUP(MYRANKS_H[[#This Row],[IDFANGRAPHS]],STEAMER_H[],COLUMN(STEAMER_H[R]),FALSE),0)</f>
        <v>0</v>
      </c>
      <c r="L355" s="12">
        <f>IFERROR(VLOOKUP(MYRANKS_H[[#This Row],[IDFANGRAPHS]],STEAMER_H[],COLUMN(STEAMER_H[RBI]),FALSE),0)</f>
        <v>0</v>
      </c>
      <c r="M355" s="12">
        <f>IFERROR(VLOOKUP(MYRANKS_H[[#This Row],[IDFANGRAPHS]],STEAMER_H[],COLUMN(STEAMER_H[BB]),FALSE),0)</f>
        <v>0</v>
      </c>
      <c r="N355" s="12">
        <f>IFERROR(VLOOKUP(MYRANKS_H[[#This Row],[IDFANGRAPHS]],STEAMER_H[],COLUMN(STEAMER_H[SO]),FALSE),0)</f>
        <v>0</v>
      </c>
      <c r="O355" s="12">
        <f>IFERROR(VLOOKUP(MYRANKS_H[[#This Row],[IDFANGRAPHS]],STEAMER_H[],COLUMN(STEAMER_H[SB]),FALSE),0)</f>
        <v>0</v>
      </c>
      <c r="P355" s="14">
        <f>IFERROR(MYRANKS_H[[#This Row],[H]]/MYRANKS_H[[#This Row],[AB]],0)</f>
        <v>0</v>
      </c>
      <c r="Q355" s="26">
        <f>MYRANKS_H[[#This Row],[R]]/24.6-VLOOKUP(MYRANKS_H[[#This Row],[POS]],ReplacementLevel_H[],COLUMN(ReplacementLevel_H[R]),FALSE)</f>
        <v>-1.39</v>
      </c>
      <c r="R355" s="26">
        <f>MYRANKS_H[[#This Row],[HR]]/10.4-VLOOKUP(MYRANKS_H[[#This Row],[POS]],ReplacementLevel_H[],COLUMN(ReplacementLevel_H[HR]),FALSE)</f>
        <v>-0.87</v>
      </c>
      <c r="S355" s="26">
        <f>MYRANKS_H[[#This Row],[RBI]]/24.6-VLOOKUP(MYRANKS_H[[#This Row],[POS]],ReplacementLevel_H[],COLUMN(ReplacementLevel_H[RBI]),FALSE)</f>
        <v>-1.41</v>
      </c>
      <c r="T355" s="26">
        <f>MYRANKS_H[[#This Row],[SB]]/9.4-VLOOKUP(MYRANKS_H[[#This Row],[POS]],ReplacementLevel_H[],COLUMN(ReplacementLevel_H[SB]),FALSE)</f>
        <v>-0.13</v>
      </c>
      <c r="U355" s="26">
        <f>((MYRANKS_H[[#This Row],[H]]+1768)/(MYRANKS_H[[#This Row],[AB]]+6617)-0.267)/0.0024-VLOOKUP(MYRANKS_H[[#This Row],[POS]],ReplacementLevel_H[],COLUMN(ReplacementLevel_H[AVG]),FALSE)</f>
        <v>0.42940406024885269</v>
      </c>
      <c r="V355" s="26">
        <f>MYRANKS_H[[#This Row],[RSGP]]+MYRANKS_H[[#This Row],[HRSGP]]+MYRANKS_H[[#This Row],[RBISGP]]+MYRANKS_H[[#This Row],[SBSGP]]+MYRANKS_H[[#This Row],[AVGSGP]]</f>
        <v>-3.3705959397511469</v>
      </c>
    </row>
    <row r="356" spans="1:22" x14ac:dyDescent="0.25">
      <c r="A356" s="8" t="s">
        <v>5305</v>
      </c>
      <c r="B356" s="15" t="str">
        <f>VLOOKUP(MYRANKS_H[[#This Row],[PLAYERID]],PLAYERIDMAP[],COLUMN(PLAYERIDMAP[LASTNAME]),FALSE)</f>
        <v>Valbuena</v>
      </c>
      <c r="C356" s="12" t="str">
        <f>VLOOKUP(MYRANKS_H[[#This Row],[PLAYERID]],PLAYERIDMAP[],COLUMN(PLAYERIDMAP[FIRSTNAME]),FALSE)</f>
        <v xml:space="preserve">Luis </v>
      </c>
      <c r="D356" s="12" t="str">
        <f>VLOOKUP(MYRANKS_H[[#This Row],[PLAYERID]],PLAYERIDMAP[],COLUMN(PLAYERIDMAP[TEAM]),FALSE)</f>
        <v>CHC</v>
      </c>
      <c r="E356" s="12" t="str">
        <f>VLOOKUP(MYRANKS_H[[#This Row],[PLAYERID]],PLAYERIDMAP[],COLUMN(PLAYERIDMAP[POS]),FALSE)</f>
        <v>2B</v>
      </c>
      <c r="F356" s="12">
        <f>VLOOKUP(MYRANKS_H[[#This Row],[PLAYERID]],PLAYERIDMAP[],COLUMN(PLAYERIDMAP[IDFANGRAPHS]),FALSE)</f>
        <v>4969</v>
      </c>
      <c r="G356" s="12">
        <f>IFERROR(VLOOKUP(MYRANKS_H[[#This Row],[IDFANGRAPHS]],STEAMER_H[],COLUMN(STEAMER_H[PA]),FALSE),0)</f>
        <v>409</v>
      </c>
      <c r="H356" s="12">
        <f>IFERROR(VLOOKUP(MYRANKS_H[[#This Row],[IDFANGRAPHS]],STEAMER_H[],COLUMN(STEAMER_H[AB]),FALSE),0)</f>
        <v>354</v>
      </c>
      <c r="I356" s="12">
        <f>IFERROR(VLOOKUP(MYRANKS_H[[#This Row],[IDFANGRAPHS]],STEAMER_H[],COLUMN(STEAMER_H[H]),FALSE),0)</f>
        <v>83</v>
      </c>
      <c r="J356" s="12">
        <f>IFERROR(VLOOKUP(MYRANKS_H[[#This Row],[IDFANGRAPHS]],STEAMER_H[],COLUMN(STEAMER_H[HR]),FALSE),0)</f>
        <v>10</v>
      </c>
      <c r="K356" s="12">
        <f>IFERROR(VLOOKUP(MYRANKS_H[[#This Row],[IDFANGRAPHS]],STEAMER_H[],COLUMN(STEAMER_H[R]),FALSE),0)</f>
        <v>42</v>
      </c>
      <c r="L356" s="12">
        <f>IFERROR(VLOOKUP(MYRANKS_H[[#This Row],[IDFANGRAPHS]],STEAMER_H[],COLUMN(STEAMER_H[RBI]),FALSE),0)</f>
        <v>38</v>
      </c>
      <c r="M356" s="12">
        <f>IFERROR(VLOOKUP(MYRANKS_H[[#This Row],[IDFANGRAPHS]],STEAMER_H[],COLUMN(STEAMER_H[BB]),FALSE),0)</f>
        <v>48</v>
      </c>
      <c r="N356" s="12">
        <f>IFERROR(VLOOKUP(MYRANKS_H[[#This Row],[IDFANGRAPHS]],STEAMER_H[],COLUMN(STEAMER_H[SO]),FALSE),0)</f>
        <v>76</v>
      </c>
      <c r="O356" s="12">
        <f>IFERROR(VLOOKUP(MYRANKS_H[[#This Row],[IDFANGRAPHS]],STEAMER_H[],COLUMN(STEAMER_H[SB]),FALSE),0)</f>
        <v>3</v>
      </c>
      <c r="P356" s="14">
        <f>IFERROR(MYRANKS_H[[#This Row],[H]]/MYRANKS_H[[#This Row],[AB]],0)</f>
        <v>0.2344632768361582</v>
      </c>
      <c r="Q356" s="26">
        <f>MYRANKS_H[[#This Row],[R]]/24.6-VLOOKUP(MYRANKS_H[[#This Row],[POS]],ReplacementLevel_H[],COLUMN(ReplacementLevel_H[R]),FALSE)</f>
        <v>-0.56268292682926835</v>
      </c>
      <c r="R356" s="26">
        <f>MYRANKS_H[[#This Row],[HR]]/10.4-VLOOKUP(MYRANKS_H[[#This Row],[POS]],ReplacementLevel_H[],COLUMN(ReplacementLevel_H[HR]),FALSE)</f>
        <v>2.1538461538461506E-2</v>
      </c>
      <c r="S356" s="26">
        <f>MYRANKS_H[[#This Row],[RBI]]/24.6-VLOOKUP(MYRANKS_H[[#This Row],[POS]],ReplacementLevel_H[],COLUMN(ReplacementLevel_H[RBI]),FALSE)</f>
        <v>-0.55528455284552858</v>
      </c>
      <c r="T356" s="26">
        <f>MYRANKS_H[[#This Row],[SB]]/9.4-VLOOKUP(MYRANKS_H[[#This Row],[POS]],ReplacementLevel_H[],COLUMN(ReplacementLevel_H[SB]),FALSE)</f>
        <v>-0.30085106382978727</v>
      </c>
      <c r="U356" s="26">
        <f>((MYRANKS_H[[#This Row],[H]]+1768)/(MYRANKS_H[[#This Row],[AB]]+6617)-0.267)/0.0024-VLOOKUP(MYRANKS_H[[#This Row],[POS]],ReplacementLevel_H[],COLUMN(ReplacementLevel_H[AVG]),FALSE)</f>
        <v>-0.77307559890977362</v>
      </c>
      <c r="V356" s="26">
        <f>MYRANKS_H[[#This Row],[RSGP]]+MYRANKS_H[[#This Row],[HRSGP]]+MYRANKS_H[[#This Row],[RBISGP]]+MYRANKS_H[[#This Row],[SBSGP]]+MYRANKS_H[[#This Row],[AVGSGP]]</f>
        <v>-2.1703556808758964</v>
      </c>
    </row>
    <row r="357" spans="1:22" x14ac:dyDescent="0.25">
      <c r="A357" s="7" t="s">
        <v>2987</v>
      </c>
      <c r="B357" s="8" t="str">
        <f>VLOOKUP(MYRANKS_H[[#This Row],[PLAYERID]],PLAYERIDMAP[],COLUMN(PLAYERIDMAP[LASTNAME]),FALSE)</f>
        <v>Giavotella</v>
      </c>
      <c r="C357" s="11" t="str">
        <f>VLOOKUP(MYRANKS_H[[#This Row],[PLAYERID]],PLAYERIDMAP[],COLUMN(PLAYERIDMAP[FIRSTNAME]),FALSE)</f>
        <v xml:space="preserve">Johnny </v>
      </c>
      <c r="D357" s="11" t="str">
        <f>VLOOKUP(MYRANKS_H[[#This Row],[PLAYERID]],PLAYERIDMAP[],COLUMN(PLAYERIDMAP[TEAM]),FALSE)</f>
        <v>KC</v>
      </c>
      <c r="E357" s="11" t="str">
        <f>VLOOKUP(MYRANKS_H[[#This Row],[PLAYERID]],PLAYERIDMAP[],COLUMN(PLAYERIDMAP[POS]),FALSE)</f>
        <v>2B</v>
      </c>
      <c r="F357" s="11">
        <f>VLOOKUP(MYRANKS_H[[#This Row],[PLAYERID]],PLAYERIDMAP[],COLUMN(PLAYERIDMAP[IDFANGRAPHS]),FALSE)</f>
        <v>6740</v>
      </c>
      <c r="G357" s="12">
        <f>IFERROR(VLOOKUP(MYRANKS_H[[#This Row],[IDFANGRAPHS]],STEAMER_H[],COLUMN(STEAMER_H[PA]),FALSE),0)</f>
        <v>68</v>
      </c>
      <c r="H357" s="12">
        <f>IFERROR(VLOOKUP(MYRANKS_H[[#This Row],[IDFANGRAPHS]],STEAMER_H[],COLUMN(STEAMER_H[AB]),FALSE),0)</f>
        <v>62</v>
      </c>
      <c r="I357" s="12">
        <f>IFERROR(VLOOKUP(MYRANKS_H[[#This Row],[IDFANGRAPHS]],STEAMER_H[],COLUMN(STEAMER_H[H]),FALSE),0)</f>
        <v>17</v>
      </c>
      <c r="J357" s="12">
        <f>IFERROR(VLOOKUP(MYRANKS_H[[#This Row],[IDFANGRAPHS]],STEAMER_H[],COLUMN(STEAMER_H[HR]),FALSE),0)</f>
        <v>1</v>
      </c>
      <c r="K357" s="12">
        <f>IFERROR(VLOOKUP(MYRANKS_H[[#This Row],[IDFANGRAPHS]],STEAMER_H[],COLUMN(STEAMER_H[R]),FALSE),0)</f>
        <v>7</v>
      </c>
      <c r="L357" s="12">
        <f>IFERROR(VLOOKUP(MYRANKS_H[[#This Row],[IDFANGRAPHS]],STEAMER_H[],COLUMN(STEAMER_H[RBI]),FALSE),0)</f>
        <v>7</v>
      </c>
      <c r="M357" s="12">
        <f>IFERROR(VLOOKUP(MYRANKS_H[[#This Row],[IDFANGRAPHS]],STEAMER_H[],COLUMN(STEAMER_H[BB]),FALSE),0)</f>
        <v>5</v>
      </c>
      <c r="N357" s="12">
        <f>IFERROR(VLOOKUP(MYRANKS_H[[#This Row],[IDFANGRAPHS]],STEAMER_H[],COLUMN(STEAMER_H[SO]),FALSE),0)</f>
        <v>8</v>
      </c>
      <c r="O357" s="12">
        <f>IFERROR(VLOOKUP(MYRANKS_H[[#This Row],[IDFANGRAPHS]],STEAMER_H[],COLUMN(STEAMER_H[SB]),FALSE),0)</f>
        <v>1</v>
      </c>
      <c r="P357" s="14">
        <f>IFERROR(MYRANKS_H[[#This Row],[H]]/MYRANKS_H[[#This Row],[AB]],0)</f>
        <v>0.27419354838709675</v>
      </c>
      <c r="Q357" s="26">
        <f>MYRANKS_H[[#This Row],[R]]/24.6-VLOOKUP(MYRANKS_H[[#This Row],[POS]],ReplacementLevel_H[],COLUMN(ReplacementLevel_H[R]),FALSE)</f>
        <v>-1.9854471544715446</v>
      </c>
      <c r="R357" s="26">
        <f>MYRANKS_H[[#This Row],[HR]]/10.4-VLOOKUP(MYRANKS_H[[#This Row],[POS]],ReplacementLevel_H[],COLUMN(ReplacementLevel_H[HR]),FALSE)</f>
        <v>-0.8438461538461538</v>
      </c>
      <c r="S357" s="26">
        <f>MYRANKS_H[[#This Row],[RBI]]/24.6-VLOOKUP(MYRANKS_H[[#This Row],[POS]],ReplacementLevel_H[],COLUMN(ReplacementLevel_H[RBI]),FALSE)</f>
        <v>-1.8154471544715447</v>
      </c>
      <c r="T357" s="26">
        <f>MYRANKS_H[[#This Row],[SB]]/9.4-VLOOKUP(MYRANKS_H[[#This Row],[POS]],ReplacementLevel_H[],COLUMN(ReplacementLevel_H[SB]),FALSE)</f>
        <v>-0.5136170212765957</v>
      </c>
      <c r="U357" s="26">
        <f>((MYRANKS_H[[#This Row],[H]]+1768)/(MYRANKS_H[[#This Row],[AB]]+6617)-0.267)/0.0024-VLOOKUP(MYRANKS_H[[#This Row],[POS]],ReplacementLevel_H[],COLUMN(ReplacementLevel_H[AVG]),FALSE)</f>
        <v>-5.350950741128406E-2</v>
      </c>
      <c r="V357" s="26">
        <f>MYRANKS_H[[#This Row],[RSGP]]+MYRANKS_H[[#This Row],[HRSGP]]+MYRANKS_H[[#This Row],[RBISGP]]+MYRANKS_H[[#This Row],[SBSGP]]+MYRANKS_H[[#This Row],[AVGSGP]]</f>
        <v>-5.2118669914771223</v>
      </c>
    </row>
    <row r="358" spans="1:22" x14ac:dyDescent="0.25">
      <c r="A358" s="8" t="s">
        <v>4883</v>
      </c>
      <c r="B358" s="15" t="str">
        <f>VLOOKUP(MYRANKS_H[[#This Row],[PLAYERID]],PLAYERIDMAP[],COLUMN(PLAYERIDMAP[LASTNAME]),FALSE)</f>
        <v>Ryan</v>
      </c>
      <c r="C358" s="12" t="str">
        <f>VLOOKUP(MYRANKS_H[[#This Row],[PLAYERID]],PLAYERIDMAP[],COLUMN(PLAYERIDMAP[FIRSTNAME]),FALSE)</f>
        <v xml:space="preserve">Brendan </v>
      </c>
      <c r="D358" s="12" t="str">
        <f>VLOOKUP(MYRANKS_H[[#This Row],[PLAYERID]],PLAYERIDMAP[],COLUMN(PLAYERIDMAP[TEAM]),FALSE)</f>
        <v>SEA</v>
      </c>
      <c r="E358" s="12" t="str">
        <f>VLOOKUP(MYRANKS_H[[#This Row],[PLAYERID]],PLAYERIDMAP[],COLUMN(PLAYERIDMAP[POS]),FALSE)</f>
        <v>SS</v>
      </c>
      <c r="F358" s="12">
        <f>VLOOKUP(MYRANKS_H[[#This Row],[PLAYERID]],PLAYERIDMAP[],COLUMN(PLAYERIDMAP[IDFANGRAPHS]),FALSE)</f>
        <v>6073</v>
      </c>
      <c r="G358" s="12">
        <f>IFERROR(VLOOKUP(MYRANKS_H[[#This Row],[IDFANGRAPHS]],STEAMER_H[],COLUMN(STEAMER_H[PA]),FALSE),0)</f>
        <v>164</v>
      </c>
      <c r="H358" s="12">
        <f>IFERROR(VLOOKUP(MYRANKS_H[[#This Row],[IDFANGRAPHS]],STEAMER_H[],COLUMN(STEAMER_H[AB]),FALSE),0)</f>
        <v>147</v>
      </c>
      <c r="I358" s="12">
        <f>IFERROR(VLOOKUP(MYRANKS_H[[#This Row],[IDFANGRAPHS]],STEAMER_H[],COLUMN(STEAMER_H[H]),FALSE),0)</f>
        <v>32</v>
      </c>
      <c r="J358" s="12">
        <f>IFERROR(VLOOKUP(MYRANKS_H[[#This Row],[IDFANGRAPHS]],STEAMER_H[],COLUMN(STEAMER_H[HR]),FALSE),0)</f>
        <v>1</v>
      </c>
      <c r="K358" s="12">
        <f>IFERROR(VLOOKUP(MYRANKS_H[[#This Row],[IDFANGRAPHS]],STEAMER_H[],COLUMN(STEAMER_H[R]),FALSE),0)</f>
        <v>15</v>
      </c>
      <c r="L358" s="12">
        <f>IFERROR(VLOOKUP(MYRANKS_H[[#This Row],[IDFANGRAPHS]],STEAMER_H[],COLUMN(STEAMER_H[RBI]),FALSE),0)</f>
        <v>13</v>
      </c>
      <c r="M358" s="12">
        <f>IFERROR(VLOOKUP(MYRANKS_H[[#This Row],[IDFANGRAPHS]],STEAMER_H[],COLUMN(STEAMER_H[BB]),FALSE),0)</f>
        <v>12</v>
      </c>
      <c r="N358" s="12">
        <f>IFERROR(VLOOKUP(MYRANKS_H[[#This Row],[IDFANGRAPHS]],STEAMER_H[],COLUMN(STEAMER_H[SO]),FALSE),0)</f>
        <v>32</v>
      </c>
      <c r="O358" s="12">
        <f>IFERROR(VLOOKUP(MYRANKS_H[[#This Row],[IDFANGRAPHS]],STEAMER_H[],COLUMN(STEAMER_H[SB]),FALSE),0)</f>
        <v>3</v>
      </c>
      <c r="P358" s="14">
        <f>IFERROR(MYRANKS_H[[#This Row],[H]]/MYRANKS_H[[#This Row],[AB]],0)</f>
        <v>0.21768707482993196</v>
      </c>
      <c r="Q358" s="26">
        <f>MYRANKS_H[[#This Row],[R]]/24.6-VLOOKUP(MYRANKS_H[[#This Row],[POS]],ReplacementLevel_H[],COLUMN(ReplacementLevel_H[R]),FALSE)</f>
        <v>-1.4702439024390244</v>
      </c>
      <c r="R358" s="26">
        <f>MYRANKS_H[[#This Row],[HR]]/10.4-VLOOKUP(MYRANKS_H[[#This Row],[POS]],ReplacementLevel_H[],COLUMN(ReplacementLevel_H[HR]),FALSE)</f>
        <v>-0.80384615384615388</v>
      </c>
      <c r="S358" s="26">
        <f>MYRANKS_H[[#This Row],[RBI]]/24.6-VLOOKUP(MYRANKS_H[[#This Row],[POS]],ReplacementLevel_H[],COLUMN(ReplacementLevel_H[RBI]),FALSE)</f>
        <v>-1.4115447154471545</v>
      </c>
      <c r="T358" s="26">
        <f>MYRANKS_H[[#This Row],[SB]]/9.4-VLOOKUP(MYRANKS_H[[#This Row],[POS]],ReplacementLevel_H[],COLUMN(ReplacementLevel_H[SB]),FALSE)</f>
        <v>-1.1508510638297873</v>
      </c>
      <c r="U358" s="26">
        <f>((MYRANKS_H[[#This Row],[H]]+1768)/(MYRANKS_H[[#This Row],[AB]]+6617)-0.267)/0.0024-VLOOKUP(MYRANKS_H[[#This Row],[POS]],ReplacementLevel_H[],COLUMN(ReplacementLevel_H[AVG]),FALSE)</f>
        <v>-0.2388645771732687</v>
      </c>
      <c r="V358" s="26">
        <f>MYRANKS_H[[#This Row],[RSGP]]+MYRANKS_H[[#This Row],[HRSGP]]+MYRANKS_H[[#This Row],[RBISGP]]+MYRANKS_H[[#This Row],[SBSGP]]+MYRANKS_H[[#This Row],[AVGSGP]]</f>
        <v>-5.0753504127353892</v>
      </c>
    </row>
    <row r="359" spans="1:22" ht="15" customHeight="1" x14ac:dyDescent="0.25">
      <c r="A359" s="7" t="s">
        <v>2936</v>
      </c>
      <c r="B359" s="8" t="str">
        <f>VLOOKUP(MYRANKS_H[[#This Row],[PLAYERID]],PLAYERIDMAP[],COLUMN(PLAYERIDMAP[LASTNAME]),FALSE)</f>
        <v>Galvis</v>
      </c>
      <c r="C359" s="11" t="str">
        <f>VLOOKUP(MYRANKS_H[[#This Row],[PLAYERID]],PLAYERIDMAP[],COLUMN(PLAYERIDMAP[FIRSTNAME]),FALSE)</f>
        <v xml:space="preserve">Freddy </v>
      </c>
      <c r="D359" s="11" t="str">
        <f>VLOOKUP(MYRANKS_H[[#This Row],[PLAYERID]],PLAYERIDMAP[],COLUMN(PLAYERIDMAP[TEAM]),FALSE)</f>
        <v>PHI</v>
      </c>
      <c r="E359" s="11" t="str">
        <f>VLOOKUP(MYRANKS_H[[#This Row],[PLAYERID]],PLAYERIDMAP[],COLUMN(PLAYERIDMAP[POS]),FALSE)</f>
        <v>2B</v>
      </c>
      <c r="F359" s="11">
        <f>VLOOKUP(MYRANKS_H[[#This Row],[PLAYERID]],PLAYERIDMAP[],COLUMN(PLAYERIDMAP[IDFANGRAPHS]),FALSE)</f>
        <v>6609</v>
      </c>
      <c r="G359" s="12">
        <f>IFERROR(VLOOKUP(MYRANKS_H[[#This Row],[IDFANGRAPHS]],STEAMER_H[],COLUMN(STEAMER_H[PA]),FALSE),0)</f>
        <v>228</v>
      </c>
      <c r="H359" s="12">
        <f>IFERROR(VLOOKUP(MYRANKS_H[[#This Row],[IDFANGRAPHS]],STEAMER_H[],COLUMN(STEAMER_H[AB]),FALSE),0)</f>
        <v>213</v>
      </c>
      <c r="I359" s="12">
        <f>IFERROR(VLOOKUP(MYRANKS_H[[#This Row],[IDFANGRAPHS]],STEAMER_H[],COLUMN(STEAMER_H[H]),FALSE),0)</f>
        <v>49</v>
      </c>
      <c r="J359" s="12">
        <f>IFERROR(VLOOKUP(MYRANKS_H[[#This Row],[IDFANGRAPHS]],STEAMER_H[],COLUMN(STEAMER_H[HR]),FALSE),0)</f>
        <v>3</v>
      </c>
      <c r="K359" s="12">
        <f>IFERROR(VLOOKUP(MYRANKS_H[[#This Row],[IDFANGRAPHS]],STEAMER_H[],COLUMN(STEAMER_H[R]),FALSE),0)</f>
        <v>19</v>
      </c>
      <c r="L359" s="12">
        <f>IFERROR(VLOOKUP(MYRANKS_H[[#This Row],[IDFANGRAPHS]],STEAMER_H[],COLUMN(STEAMER_H[RBI]),FALSE),0)</f>
        <v>20</v>
      </c>
      <c r="M359" s="12">
        <f>IFERROR(VLOOKUP(MYRANKS_H[[#This Row],[IDFANGRAPHS]],STEAMER_H[],COLUMN(STEAMER_H[BB]),FALSE),0)</f>
        <v>11</v>
      </c>
      <c r="N359" s="12">
        <f>IFERROR(VLOOKUP(MYRANKS_H[[#This Row],[IDFANGRAPHS]],STEAMER_H[],COLUMN(STEAMER_H[SO]),FALSE),0)</f>
        <v>40</v>
      </c>
      <c r="O359" s="12">
        <f>IFERROR(VLOOKUP(MYRANKS_H[[#This Row],[IDFANGRAPHS]],STEAMER_H[],COLUMN(STEAMER_H[SB]),FALSE),0)</f>
        <v>2</v>
      </c>
      <c r="P359" s="14">
        <f>IFERROR(MYRANKS_H[[#This Row],[H]]/MYRANKS_H[[#This Row],[AB]],0)</f>
        <v>0.2300469483568075</v>
      </c>
      <c r="Q359" s="26">
        <f>MYRANKS_H[[#This Row],[R]]/24.6-VLOOKUP(MYRANKS_H[[#This Row],[POS]],ReplacementLevel_H[],COLUMN(ReplacementLevel_H[R]),FALSE)</f>
        <v>-1.4976422764227642</v>
      </c>
      <c r="R359" s="26">
        <f>MYRANKS_H[[#This Row],[HR]]/10.4-VLOOKUP(MYRANKS_H[[#This Row],[POS]],ReplacementLevel_H[],COLUMN(ReplacementLevel_H[HR]),FALSE)</f>
        <v>-0.65153846153846151</v>
      </c>
      <c r="S359" s="26">
        <f>MYRANKS_H[[#This Row],[RBI]]/24.6-VLOOKUP(MYRANKS_H[[#This Row],[POS]],ReplacementLevel_H[],COLUMN(ReplacementLevel_H[RBI]),FALSE)</f>
        <v>-1.2869918699186993</v>
      </c>
      <c r="T359" s="26">
        <f>MYRANKS_H[[#This Row],[SB]]/9.4-VLOOKUP(MYRANKS_H[[#This Row],[POS]],ReplacementLevel_H[],COLUMN(ReplacementLevel_H[SB]),FALSE)</f>
        <v>-0.40723404255319151</v>
      </c>
      <c r="U359" s="26">
        <f>((MYRANKS_H[[#This Row],[H]]+1768)/(MYRANKS_H[[#This Row],[AB]]+6617)-0.267)/0.0024-VLOOKUP(MYRANKS_H[[#This Row],[POS]],ReplacementLevel_H[],COLUMN(ReplacementLevel_H[AVG]),FALSE)</f>
        <v>-0.56324548560274901</v>
      </c>
      <c r="V359" s="26">
        <f>MYRANKS_H[[#This Row],[RSGP]]+MYRANKS_H[[#This Row],[HRSGP]]+MYRANKS_H[[#This Row],[RBISGP]]+MYRANKS_H[[#This Row],[SBSGP]]+MYRANKS_H[[#This Row],[AVGSGP]]</f>
        <v>-4.4066521360358655</v>
      </c>
    </row>
    <row r="360" spans="1:22" x14ac:dyDescent="0.25">
      <c r="A360" s="7" t="s">
        <v>2351</v>
      </c>
      <c r="B360" s="8" t="str">
        <f>VLOOKUP(MYRANKS_H[[#This Row],[PLAYERID]],PLAYERIDMAP[],COLUMN(PLAYERIDMAP[LASTNAME]),FALSE)</f>
        <v>Ciriaco</v>
      </c>
      <c r="C360" s="11" t="str">
        <f>VLOOKUP(MYRANKS_H[[#This Row],[PLAYERID]],PLAYERIDMAP[],COLUMN(PLAYERIDMAP[FIRSTNAME]),FALSE)</f>
        <v xml:space="preserve">Pedro </v>
      </c>
      <c r="D360" s="11" t="str">
        <f>VLOOKUP(MYRANKS_H[[#This Row],[PLAYERID]],PLAYERIDMAP[],COLUMN(PLAYERIDMAP[TEAM]),FALSE)</f>
        <v>BOS</v>
      </c>
      <c r="E360" s="11" t="str">
        <f>VLOOKUP(MYRANKS_H[[#This Row],[PLAYERID]],PLAYERIDMAP[],COLUMN(PLAYERIDMAP[POS]),FALSE)</f>
        <v>3B</v>
      </c>
      <c r="F360" s="11">
        <f>VLOOKUP(MYRANKS_H[[#This Row],[PLAYERID]],PLAYERIDMAP[],COLUMN(PLAYERIDMAP[IDFANGRAPHS]),FALSE)</f>
        <v>5278</v>
      </c>
      <c r="G360" s="12">
        <f>IFERROR(VLOOKUP(MYRANKS_H[[#This Row],[IDFANGRAPHS]],STEAMER_H[],COLUMN(STEAMER_H[PA]),FALSE),0)</f>
        <v>114</v>
      </c>
      <c r="H360" s="12">
        <f>IFERROR(VLOOKUP(MYRANKS_H[[#This Row],[IDFANGRAPHS]],STEAMER_H[],COLUMN(STEAMER_H[AB]),FALSE),0)</f>
        <v>107</v>
      </c>
      <c r="I360" s="12">
        <f>IFERROR(VLOOKUP(MYRANKS_H[[#This Row],[IDFANGRAPHS]],STEAMER_H[],COLUMN(STEAMER_H[H]),FALSE),0)</f>
        <v>27</v>
      </c>
      <c r="J360" s="12">
        <f>IFERROR(VLOOKUP(MYRANKS_H[[#This Row],[IDFANGRAPHS]],STEAMER_H[],COLUMN(STEAMER_H[HR]),FALSE),0)</f>
        <v>1</v>
      </c>
      <c r="K360" s="12">
        <f>IFERROR(VLOOKUP(MYRANKS_H[[#This Row],[IDFANGRAPHS]],STEAMER_H[],COLUMN(STEAMER_H[R]),FALSE),0)</f>
        <v>11</v>
      </c>
      <c r="L360" s="12">
        <f>IFERROR(VLOOKUP(MYRANKS_H[[#This Row],[IDFANGRAPHS]],STEAMER_H[],COLUMN(STEAMER_H[RBI]),FALSE),0)</f>
        <v>10</v>
      </c>
      <c r="M360" s="12">
        <f>IFERROR(VLOOKUP(MYRANKS_H[[#This Row],[IDFANGRAPHS]],STEAMER_H[],COLUMN(STEAMER_H[BB]),FALSE),0)</f>
        <v>4</v>
      </c>
      <c r="N360" s="12">
        <f>IFERROR(VLOOKUP(MYRANKS_H[[#This Row],[IDFANGRAPHS]],STEAMER_H[],COLUMN(STEAMER_H[SO]),FALSE),0)</f>
        <v>19</v>
      </c>
      <c r="O360" s="12">
        <f>IFERROR(VLOOKUP(MYRANKS_H[[#This Row],[IDFANGRAPHS]],STEAMER_H[],COLUMN(STEAMER_H[SB]),FALSE),0)</f>
        <v>4</v>
      </c>
      <c r="P360" s="14">
        <f>IFERROR(MYRANKS_H[[#This Row],[H]]/MYRANKS_H[[#This Row],[AB]],0)</f>
        <v>0.25233644859813081</v>
      </c>
      <c r="Q360" s="26">
        <f>MYRANKS_H[[#This Row],[R]]/24.6-VLOOKUP(MYRANKS_H[[#This Row],[POS]],ReplacementLevel_H[],COLUMN(ReplacementLevel_H[R]),FALSE)</f>
        <v>-1.7428455284552844</v>
      </c>
      <c r="R360" s="26">
        <f>MYRANKS_H[[#This Row],[HR]]/10.4-VLOOKUP(MYRANKS_H[[#This Row],[POS]],ReplacementLevel_H[],COLUMN(ReplacementLevel_H[HR]),FALSE)</f>
        <v>-1.4638461538461538</v>
      </c>
      <c r="S360" s="26">
        <f>MYRANKS_H[[#This Row],[RBI]]/24.6-VLOOKUP(MYRANKS_H[[#This Row],[POS]],ReplacementLevel_H[],COLUMN(ReplacementLevel_H[RBI]),FALSE)</f>
        <v>-1.9434959349593497</v>
      </c>
      <c r="T360" s="26">
        <f>MYRANKS_H[[#This Row],[SB]]/9.4-VLOOKUP(MYRANKS_H[[#This Row],[POS]],ReplacementLevel_H[],COLUMN(ReplacementLevel_H[SB]),FALSE)</f>
        <v>-2.4468085106382986E-2</v>
      </c>
      <c r="U360" s="26">
        <f>((MYRANKS_H[[#This Row],[H]]+1768)/(MYRANKS_H[[#This Row],[AB]]+6617)-0.267)/0.0024-VLOOKUP(MYRANKS_H[[#This Row],[POS]],ReplacementLevel_H[],COLUMN(ReplacementLevel_H[AVG]),FALSE)</f>
        <v>0.17091413840967112</v>
      </c>
      <c r="V360" s="26">
        <f>MYRANKS_H[[#This Row],[RSGP]]+MYRANKS_H[[#This Row],[HRSGP]]+MYRANKS_H[[#This Row],[RBISGP]]+MYRANKS_H[[#This Row],[SBSGP]]+MYRANKS_H[[#This Row],[AVGSGP]]</f>
        <v>-5.0037415639575</v>
      </c>
    </row>
    <row r="361" spans="1:22" x14ac:dyDescent="0.25">
      <c r="A361" s="10" t="s">
        <v>5525</v>
      </c>
      <c r="B361" s="27" t="str">
        <f>VLOOKUP(MYRANKS_H[[#This Row],[PLAYERID]],PLAYERIDMAP[],COLUMN(PLAYERIDMAP[LASTNAME]),FALSE)</f>
        <v>Wong</v>
      </c>
      <c r="C361" s="12" t="str">
        <f>VLOOKUP(MYRANKS_H[[#This Row],[PLAYERID]],PLAYERIDMAP[],COLUMN(PLAYERIDMAP[FIRSTNAME]),FALSE)</f>
        <v xml:space="preserve">Kolten </v>
      </c>
      <c r="D361" s="12" t="str">
        <f>VLOOKUP(MYRANKS_H[[#This Row],[PLAYERID]],PLAYERIDMAP[],COLUMN(PLAYERIDMAP[TEAM]),FALSE)</f>
        <v>-</v>
      </c>
      <c r="E361" s="12" t="str">
        <f>VLOOKUP(MYRANKS_H[[#This Row],[PLAYERID]],PLAYERIDMAP[],COLUMN(PLAYERIDMAP[POS]),FALSE)</f>
        <v>2B</v>
      </c>
      <c r="F361" s="12" t="str">
        <f>VLOOKUP(MYRANKS_H[[#This Row],[PLAYERID]],PLAYERIDMAP[],COLUMN(PLAYERIDMAP[IDFANGRAPHS]),FALSE)</f>
        <v>sa455324</v>
      </c>
      <c r="G361" s="12">
        <f>IFERROR(VLOOKUP(MYRANKS_H[[#This Row],[IDFANGRAPHS]],STEAMER_H[],COLUMN(STEAMER_H[PA]),FALSE),0)</f>
        <v>0</v>
      </c>
      <c r="H361" s="12">
        <f>IFERROR(VLOOKUP(MYRANKS_H[[#This Row],[IDFANGRAPHS]],STEAMER_H[],COLUMN(STEAMER_H[AB]),FALSE),0)</f>
        <v>0</v>
      </c>
      <c r="I361" s="12">
        <f>IFERROR(VLOOKUP(MYRANKS_H[[#This Row],[IDFANGRAPHS]],STEAMER_H[],COLUMN(STEAMER_H[H]),FALSE),0)</f>
        <v>0</v>
      </c>
      <c r="J361" s="12">
        <f>IFERROR(VLOOKUP(MYRANKS_H[[#This Row],[IDFANGRAPHS]],STEAMER_H[],COLUMN(STEAMER_H[HR]),FALSE),0)</f>
        <v>0</v>
      </c>
      <c r="K361" s="12">
        <f>IFERROR(VLOOKUP(MYRANKS_H[[#This Row],[IDFANGRAPHS]],STEAMER_H[],COLUMN(STEAMER_H[R]),FALSE),0)</f>
        <v>0</v>
      </c>
      <c r="L361" s="12">
        <f>IFERROR(VLOOKUP(MYRANKS_H[[#This Row],[IDFANGRAPHS]],STEAMER_H[],COLUMN(STEAMER_H[RBI]),FALSE),0)</f>
        <v>0</v>
      </c>
      <c r="M361" s="12">
        <f>IFERROR(VLOOKUP(MYRANKS_H[[#This Row],[IDFANGRAPHS]],STEAMER_H[],COLUMN(STEAMER_H[BB]),FALSE),0)</f>
        <v>0</v>
      </c>
      <c r="N361" s="12">
        <f>IFERROR(VLOOKUP(MYRANKS_H[[#This Row],[IDFANGRAPHS]],STEAMER_H[],COLUMN(STEAMER_H[SO]),FALSE),0)</f>
        <v>0</v>
      </c>
      <c r="O361" s="12">
        <f>IFERROR(VLOOKUP(MYRANKS_H[[#This Row],[IDFANGRAPHS]],STEAMER_H[],COLUMN(STEAMER_H[SB]),FALSE),0)</f>
        <v>0</v>
      </c>
      <c r="P361" s="14">
        <f>IFERROR(MYRANKS_H[[#This Row],[H]]/MYRANKS_H[[#This Row],[AB]],0)</f>
        <v>0</v>
      </c>
      <c r="Q361" s="26">
        <f>MYRANKS_H[[#This Row],[R]]/24.6-VLOOKUP(MYRANKS_H[[#This Row],[POS]],ReplacementLevel_H[],COLUMN(ReplacementLevel_H[R]),FALSE)</f>
        <v>-2.27</v>
      </c>
      <c r="R361" s="26">
        <f>MYRANKS_H[[#This Row],[HR]]/10.4-VLOOKUP(MYRANKS_H[[#This Row],[POS]],ReplacementLevel_H[],COLUMN(ReplacementLevel_H[HR]),FALSE)</f>
        <v>-0.94</v>
      </c>
      <c r="S361" s="26">
        <f>MYRANKS_H[[#This Row],[RBI]]/24.6-VLOOKUP(MYRANKS_H[[#This Row],[POS]],ReplacementLevel_H[],COLUMN(ReplacementLevel_H[RBI]),FALSE)</f>
        <v>-2.1</v>
      </c>
      <c r="T361" s="26">
        <f>MYRANKS_H[[#This Row],[SB]]/9.4-VLOOKUP(MYRANKS_H[[#This Row],[POS]],ReplacementLevel_H[],COLUMN(ReplacementLevel_H[SB]),FALSE)</f>
        <v>-0.62</v>
      </c>
      <c r="U361" s="26">
        <f>((MYRANKS_H[[#This Row],[H]]+1768)/(MYRANKS_H[[#This Row],[AB]]+6617)-0.267)/0.0024-VLOOKUP(MYRANKS_H[[#This Row],[POS]],ReplacementLevel_H[],COLUMN(ReplacementLevel_H[AVG]),FALSE)</f>
        <v>-8.0595939751147275E-2</v>
      </c>
      <c r="V361" s="26">
        <f>MYRANKS_H[[#This Row],[RSGP]]+MYRANKS_H[[#This Row],[HRSGP]]+MYRANKS_H[[#This Row],[RBISGP]]+MYRANKS_H[[#This Row],[SBSGP]]+MYRANKS_H[[#This Row],[AVGSGP]]</f>
        <v>-6.0105959397511475</v>
      </c>
    </row>
    <row r="362" spans="1:22" ht="15" customHeight="1" x14ac:dyDescent="0.25">
      <c r="A362" s="7" t="s">
        <v>2938</v>
      </c>
      <c r="B362" s="8" t="str">
        <f>VLOOKUP(MYRANKS_H[[#This Row],[PLAYERID]],PLAYERIDMAP[],COLUMN(PLAYERIDMAP[LASTNAME]),FALSE)</f>
        <v>Gamel</v>
      </c>
      <c r="C362" s="11" t="str">
        <f>VLOOKUP(MYRANKS_H[[#This Row],[PLAYERID]],PLAYERIDMAP[],COLUMN(PLAYERIDMAP[FIRSTNAME]),FALSE)</f>
        <v xml:space="preserve">Mat </v>
      </c>
      <c r="D362" s="11" t="str">
        <f>VLOOKUP(MYRANKS_H[[#This Row],[PLAYERID]],PLAYERIDMAP[],COLUMN(PLAYERIDMAP[TEAM]),FALSE)</f>
        <v>MIL</v>
      </c>
      <c r="E362" s="11" t="str">
        <f>VLOOKUP(MYRANKS_H[[#This Row],[PLAYERID]],PLAYERIDMAP[],COLUMN(PLAYERIDMAP[POS]),FALSE)</f>
        <v>1B</v>
      </c>
      <c r="F362" s="11">
        <f>VLOOKUP(MYRANKS_H[[#This Row],[PLAYERID]],PLAYERIDMAP[],COLUMN(PLAYERIDMAP[IDFANGRAPHS]),FALSE)</f>
        <v>4034</v>
      </c>
      <c r="G362" s="12">
        <f>IFERROR(VLOOKUP(MYRANKS_H[[#This Row],[IDFANGRAPHS]],STEAMER_H[],COLUMN(STEAMER_H[PA]),FALSE),0)</f>
        <v>0</v>
      </c>
      <c r="H362" s="12">
        <f>IFERROR(VLOOKUP(MYRANKS_H[[#This Row],[IDFANGRAPHS]],STEAMER_H[],COLUMN(STEAMER_H[AB]),FALSE),0)</f>
        <v>0</v>
      </c>
      <c r="I362" s="12">
        <f>IFERROR(VLOOKUP(MYRANKS_H[[#This Row],[IDFANGRAPHS]],STEAMER_H[],COLUMN(STEAMER_H[H]),FALSE),0)</f>
        <v>0</v>
      </c>
      <c r="J362" s="12">
        <f>IFERROR(VLOOKUP(MYRANKS_H[[#This Row],[IDFANGRAPHS]],STEAMER_H[],COLUMN(STEAMER_H[HR]),FALSE),0)</f>
        <v>0</v>
      </c>
      <c r="K362" s="12">
        <f>IFERROR(VLOOKUP(MYRANKS_H[[#This Row],[IDFANGRAPHS]],STEAMER_H[],COLUMN(STEAMER_H[R]),FALSE),0)</f>
        <v>0</v>
      </c>
      <c r="L362" s="12">
        <f>IFERROR(VLOOKUP(MYRANKS_H[[#This Row],[IDFANGRAPHS]],STEAMER_H[],COLUMN(STEAMER_H[RBI]),FALSE),0)</f>
        <v>0</v>
      </c>
      <c r="M362" s="12">
        <f>IFERROR(VLOOKUP(MYRANKS_H[[#This Row],[IDFANGRAPHS]],STEAMER_H[],COLUMN(STEAMER_H[BB]),FALSE),0)</f>
        <v>0</v>
      </c>
      <c r="N362" s="12">
        <f>IFERROR(VLOOKUP(MYRANKS_H[[#This Row],[IDFANGRAPHS]],STEAMER_H[],COLUMN(STEAMER_H[SO]),FALSE),0)</f>
        <v>0</v>
      </c>
      <c r="O362" s="12">
        <f>IFERROR(VLOOKUP(MYRANKS_H[[#This Row],[IDFANGRAPHS]],STEAMER_H[],COLUMN(STEAMER_H[SB]),FALSE),0)</f>
        <v>0</v>
      </c>
      <c r="P362" s="14">
        <f>IFERROR(MYRANKS_H[[#This Row],[H]]/MYRANKS_H[[#This Row],[AB]],0)</f>
        <v>0</v>
      </c>
      <c r="Q362" s="26">
        <f>MYRANKS_H[[#This Row],[R]]/24.6-VLOOKUP(MYRANKS_H[[#This Row],[POS]],ReplacementLevel_H[],COLUMN(ReplacementLevel_H[R]),FALSE)</f>
        <v>-2.37</v>
      </c>
      <c r="R362" s="26">
        <f>MYRANKS_H[[#This Row],[HR]]/10.4-VLOOKUP(MYRANKS_H[[#This Row],[POS]],ReplacementLevel_H[],COLUMN(ReplacementLevel_H[HR]),FALSE)</f>
        <v>-1.54</v>
      </c>
      <c r="S362" s="26">
        <f>MYRANKS_H[[#This Row],[RBI]]/24.6-VLOOKUP(MYRANKS_H[[#This Row],[POS]],ReplacementLevel_H[],COLUMN(ReplacementLevel_H[RBI]),FALSE)</f>
        <v>-2.46</v>
      </c>
      <c r="T362" s="26">
        <f>MYRANKS_H[[#This Row],[SB]]/9.4-VLOOKUP(MYRANKS_H[[#This Row],[POS]],ReplacementLevel_H[],COLUMN(ReplacementLevel_H[SB]),FALSE)</f>
        <v>-0.26</v>
      </c>
      <c r="U362" s="26">
        <f>((MYRANKS_H[[#This Row],[H]]+1768)/(MYRANKS_H[[#This Row],[AB]]+6617)-0.267)/0.0024-VLOOKUP(MYRANKS_H[[#This Row],[POS]],ReplacementLevel_H[],COLUMN(ReplacementLevel_H[AVG]),FALSE)</f>
        <v>0.31940406024885271</v>
      </c>
      <c r="V362" s="26">
        <f>MYRANKS_H[[#This Row],[RSGP]]+MYRANKS_H[[#This Row],[HRSGP]]+MYRANKS_H[[#This Row],[RBISGP]]+MYRANKS_H[[#This Row],[SBSGP]]+MYRANKS_H[[#This Row],[AVGSGP]]</f>
        <v>-6.3105959397511473</v>
      </c>
    </row>
    <row r="363" spans="1:22" ht="15" customHeight="1" x14ac:dyDescent="0.25">
      <c r="A363" s="8" t="s">
        <v>4950</v>
      </c>
      <c r="B363" s="15" t="str">
        <f>VLOOKUP(MYRANKS_H[[#This Row],[PLAYERID]],PLAYERIDMAP[],COLUMN(PLAYERIDMAP[LASTNAME]),FALSE)</f>
        <v>Santiago</v>
      </c>
      <c r="C363" s="12" t="str">
        <f>VLOOKUP(MYRANKS_H[[#This Row],[PLAYERID]],PLAYERIDMAP[],COLUMN(PLAYERIDMAP[FIRSTNAME]),FALSE)</f>
        <v xml:space="preserve">Ramon </v>
      </c>
      <c r="D363" s="12" t="str">
        <f>VLOOKUP(MYRANKS_H[[#This Row],[PLAYERID]],PLAYERIDMAP[],COLUMN(PLAYERIDMAP[TEAM]),FALSE)</f>
        <v>DET</v>
      </c>
      <c r="E363" s="12" t="str">
        <f>VLOOKUP(MYRANKS_H[[#This Row],[PLAYERID]],PLAYERIDMAP[],COLUMN(PLAYERIDMAP[POS]),FALSE)</f>
        <v>2B</v>
      </c>
      <c r="F363" s="12">
        <f>VLOOKUP(MYRANKS_H[[#This Row],[PLAYERID]],PLAYERIDMAP[],COLUMN(PLAYERIDMAP[IDFANGRAPHS]),FALSE)</f>
        <v>1417</v>
      </c>
      <c r="G363" s="12">
        <f>IFERROR(VLOOKUP(MYRANKS_H[[#This Row],[IDFANGRAPHS]],STEAMER_H[],COLUMN(STEAMER_H[PA]),FALSE),0)</f>
        <v>50</v>
      </c>
      <c r="H363" s="12">
        <f>IFERROR(VLOOKUP(MYRANKS_H[[#This Row],[IDFANGRAPHS]],STEAMER_H[],COLUMN(STEAMER_H[AB]),FALSE),0)</f>
        <v>45</v>
      </c>
      <c r="I363" s="12">
        <f>IFERROR(VLOOKUP(MYRANKS_H[[#This Row],[IDFANGRAPHS]],STEAMER_H[],COLUMN(STEAMER_H[H]),FALSE),0)</f>
        <v>10</v>
      </c>
      <c r="J363" s="12">
        <f>IFERROR(VLOOKUP(MYRANKS_H[[#This Row],[IDFANGRAPHS]],STEAMER_H[],COLUMN(STEAMER_H[HR]),FALSE),0)</f>
        <v>1</v>
      </c>
      <c r="K363" s="12">
        <f>IFERROR(VLOOKUP(MYRANKS_H[[#This Row],[IDFANGRAPHS]],STEAMER_H[],COLUMN(STEAMER_H[R]),FALSE),0)</f>
        <v>4</v>
      </c>
      <c r="L363" s="12">
        <f>IFERROR(VLOOKUP(MYRANKS_H[[#This Row],[IDFANGRAPHS]],STEAMER_H[],COLUMN(STEAMER_H[RBI]),FALSE),0)</f>
        <v>4</v>
      </c>
      <c r="M363" s="12">
        <f>IFERROR(VLOOKUP(MYRANKS_H[[#This Row],[IDFANGRAPHS]],STEAMER_H[],COLUMN(STEAMER_H[BB]),FALSE),0)</f>
        <v>4</v>
      </c>
      <c r="N363" s="12">
        <f>IFERROR(VLOOKUP(MYRANKS_H[[#This Row],[IDFANGRAPHS]],STEAMER_H[],COLUMN(STEAMER_H[SO]),FALSE),0)</f>
        <v>8</v>
      </c>
      <c r="O363" s="12">
        <f>IFERROR(VLOOKUP(MYRANKS_H[[#This Row],[IDFANGRAPHS]],STEAMER_H[],COLUMN(STEAMER_H[SB]),FALSE),0)</f>
        <v>0</v>
      </c>
      <c r="P363" s="14">
        <f>IFERROR(MYRANKS_H[[#This Row],[H]]/MYRANKS_H[[#This Row],[AB]],0)</f>
        <v>0.22222222222222221</v>
      </c>
      <c r="Q363" s="26">
        <f>MYRANKS_H[[#This Row],[R]]/24.6-VLOOKUP(MYRANKS_H[[#This Row],[POS]],ReplacementLevel_H[],COLUMN(ReplacementLevel_H[R]),FALSE)</f>
        <v>-2.1073983739837399</v>
      </c>
      <c r="R363" s="26">
        <f>MYRANKS_H[[#This Row],[HR]]/10.4-VLOOKUP(MYRANKS_H[[#This Row],[POS]],ReplacementLevel_H[],COLUMN(ReplacementLevel_H[HR]),FALSE)</f>
        <v>-0.8438461538461538</v>
      </c>
      <c r="S363" s="26">
        <f>MYRANKS_H[[#This Row],[RBI]]/24.6-VLOOKUP(MYRANKS_H[[#This Row],[POS]],ReplacementLevel_H[],COLUMN(ReplacementLevel_H[RBI]),FALSE)</f>
        <v>-1.9373983739837399</v>
      </c>
      <c r="T363" s="26">
        <f>MYRANKS_H[[#This Row],[SB]]/9.4-VLOOKUP(MYRANKS_H[[#This Row],[POS]],ReplacementLevel_H[],COLUMN(ReplacementLevel_H[SB]),FALSE)</f>
        <v>-0.62</v>
      </c>
      <c r="U363" s="26">
        <f>((MYRANKS_H[[#This Row],[H]]+1768)/(MYRANKS_H[[#This Row],[AB]]+6617)-0.267)/0.0024-VLOOKUP(MYRANKS_H[[#This Row],[POS]],ReplacementLevel_H[],COLUMN(ReplacementLevel_H[AVG]),FALSE)</f>
        <v>-0.20715801060743244</v>
      </c>
      <c r="V363" s="26">
        <f>MYRANKS_H[[#This Row],[RSGP]]+MYRANKS_H[[#This Row],[HRSGP]]+MYRANKS_H[[#This Row],[RBISGP]]+MYRANKS_H[[#This Row],[SBSGP]]+MYRANKS_H[[#This Row],[AVGSGP]]</f>
        <v>-5.7158009124210665</v>
      </c>
    </row>
    <row r="364" spans="1:22" x14ac:dyDescent="0.25">
      <c r="A364" s="7" t="s">
        <v>2977</v>
      </c>
      <c r="B364" s="8" t="str">
        <f>VLOOKUP(MYRANKS_H[[#This Row],[PLAYERID]],PLAYERIDMAP[],COLUMN(PLAYERIDMAP[LASTNAME]),FALSE)</f>
        <v>Gentry</v>
      </c>
      <c r="C364" s="11" t="str">
        <f>VLOOKUP(MYRANKS_H[[#This Row],[PLAYERID]],PLAYERIDMAP[],COLUMN(PLAYERIDMAP[FIRSTNAME]),FALSE)</f>
        <v xml:space="preserve">Craig </v>
      </c>
      <c r="D364" s="11" t="str">
        <f>VLOOKUP(MYRANKS_H[[#This Row],[PLAYERID]],PLAYERIDMAP[],COLUMN(PLAYERIDMAP[TEAM]),FALSE)</f>
        <v>TEX</v>
      </c>
      <c r="E364" s="11" t="str">
        <f>VLOOKUP(MYRANKS_H[[#This Row],[PLAYERID]],PLAYERIDMAP[],COLUMN(PLAYERIDMAP[POS]),FALSE)</f>
        <v>OF</v>
      </c>
      <c r="F364" s="11">
        <f>VLOOKUP(MYRANKS_H[[#This Row],[PLAYERID]],PLAYERIDMAP[],COLUMN(PLAYERIDMAP[IDFANGRAPHS]),FALSE)</f>
        <v>9571</v>
      </c>
      <c r="G364" s="12">
        <f>IFERROR(VLOOKUP(MYRANKS_H[[#This Row],[IDFANGRAPHS]],STEAMER_H[],COLUMN(STEAMER_H[PA]),FALSE),0)</f>
        <v>275</v>
      </c>
      <c r="H364" s="12">
        <f>IFERROR(VLOOKUP(MYRANKS_H[[#This Row],[IDFANGRAPHS]],STEAMER_H[],COLUMN(STEAMER_H[AB]),FALSE),0)</f>
        <v>243</v>
      </c>
      <c r="I364" s="12">
        <f>IFERROR(VLOOKUP(MYRANKS_H[[#This Row],[IDFANGRAPHS]],STEAMER_H[],COLUMN(STEAMER_H[H]),FALSE),0)</f>
        <v>63</v>
      </c>
      <c r="J364" s="12">
        <f>IFERROR(VLOOKUP(MYRANKS_H[[#This Row],[IDFANGRAPHS]],STEAMER_H[],COLUMN(STEAMER_H[HR]),FALSE),0)</f>
        <v>2</v>
      </c>
      <c r="K364" s="12">
        <f>IFERROR(VLOOKUP(MYRANKS_H[[#This Row],[IDFANGRAPHS]],STEAMER_H[],COLUMN(STEAMER_H[R]),FALSE),0)</f>
        <v>29</v>
      </c>
      <c r="L364" s="12">
        <f>IFERROR(VLOOKUP(MYRANKS_H[[#This Row],[IDFANGRAPHS]],STEAMER_H[],COLUMN(STEAMER_H[RBI]),FALSE),0)</f>
        <v>24</v>
      </c>
      <c r="M364" s="12">
        <f>IFERROR(VLOOKUP(MYRANKS_H[[#This Row],[IDFANGRAPHS]],STEAMER_H[],COLUMN(STEAMER_H[BB]),FALSE),0)</f>
        <v>22</v>
      </c>
      <c r="N364" s="12">
        <f>IFERROR(VLOOKUP(MYRANKS_H[[#This Row],[IDFANGRAPHS]],STEAMER_H[],COLUMN(STEAMER_H[SO]),FALSE),0)</f>
        <v>45</v>
      </c>
      <c r="O364" s="12">
        <f>IFERROR(VLOOKUP(MYRANKS_H[[#This Row],[IDFANGRAPHS]],STEAMER_H[],COLUMN(STEAMER_H[SB]),FALSE),0)</f>
        <v>15</v>
      </c>
      <c r="P364" s="14">
        <f>IFERROR(MYRANKS_H[[#This Row],[H]]/MYRANKS_H[[#This Row],[AB]],0)</f>
        <v>0.25925925925925924</v>
      </c>
      <c r="Q364" s="26">
        <f>MYRANKS_H[[#This Row],[R]]/24.6-VLOOKUP(MYRANKS_H[[#This Row],[POS]],ReplacementLevel_H[],COLUMN(ReplacementLevel_H[R]),FALSE)</f>
        <v>-1.1911382113821141</v>
      </c>
      <c r="R364" s="26">
        <f>MYRANKS_H[[#This Row],[HR]]/10.4-VLOOKUP(MYRANKS_H[[#This Row],[POS]],ReplacementLevel_H[],COLUMN(ReplacementLevel_H[HR]),FALSE)</f>
        <v>-0.9076923076923078</v>
      </c>
      <c r="S364" s="26">
        <f>MYRANKS_H[[#This Row],[RBI]]/24.6-VLOOKUP(MYRANKS_H[[#This Row],[POS]],ReplacementLevel_H[],COLUMN(ReplacementLevel_H[RBI]),FALSE)</f>
        <v>-1.0643902439024391</v>
      </c>
      <c r="T364" s="26">
        <f>MYRANKS_H[[#This Row],[SB]]/9.4-VLOOKUP(MYRANKS_H[[#This Row],[POS]],ReplacementLevel_H[],COLUMN(ReplacementLevel_H[SB]),FALSE)</f>
        <v>0.25574468085106372</v>
      </c>
      <c r="U364" s="26">
        <f>((MYRANKS_H[[#This Row],[H]]+1768)/(MYRANKS_H[[#This Row],[AB]]+6617)-0.267)/0.0024-VLOOKUP(MYRANKS_H[[#This Row],[POS]],ReplacementLevel_H[],COLUMN(ReplacementLevel_H[AVG]),FALSE)</f>
        <v>4.2342079689014045E-2</v>
      </c>
      <c r="V364" s="26">
        <f>MYRANKS_H[[#This Row],[RSGP]]+MYRANKS_H[[#This Row],[HRSGP]]+MYRANKS_H[[#This Row],[RBISGP]]+MYRANKS_H[[#This Row],[SBSGP]]+MYRANKS_H[[#This Row],[AVGSGP]]</f>
        <v>-2.8651340024367835</v>
      </c>
    </row>
    <row r="365" spans="1:22" x14ac:dyDescent="0.25">
      <c r="A365" s="7" t="s">
        <v>2630</v>
      </c>
      <c r="B365" s="8" t="str">
        <f>VLOOKUP(MYRANKS_H[[#This Row],[PLAYERID]],PLAYERIDMAP[],COLUMN(PLAYERIDMAP[LASTNAME]),FALSE)</f>
        <v>Dobbs</v>
      </c>
      <c r="C365" s="11" t="str">
        <f>VLOOKUP(MYRANKS_H[[#This Row],[PLAYERID]],PLAYERIDMAP[],COLUMN(PLAYERIDMAP[FIRSTNAME]),FALSE)</f>
        <v xml:space="preserve">Greg </v>
      </c>
      <c r="D365" s="11" t="str">
        <f>VLOOKUP(MYRANKS_H[[#This Row],[PLAYERID]],PLAYERIDMAP[],COLUMN(PLAYERIDMAP[TEAM]),FALSE)</f>
        <v>MIA</v>
      </c>
      <c r="E365" s="11" t="str">
        <f>VLOOKUP(MYRANKS_H[[#This Row],[PLAYERID]],PLAYERIDMAP[],COLUMN(PLAYERIDMAP[POS]),FALSE)</f>
        <v>3B</v>
      </c>
      <c r="F365" s="11">
        <f>VLOOKUP(MYRANKS_H[[#This Row],[PLAYERID]],PLAYERIDMAP[],COLUMN(PLAYERIDMAP[IDFANGRAPHS]),FALSE)</f>
        <v>2158</v>
      </c>
      <c r="G365" s="12">
        <f>IFERROR(VLOOKUP(MYRANKS_H[[#This Row],[IDFANGRAPHS]],STEAMER_H[],COLUMN(STEAMER_H[PA]),FALSE),0)</f>
        <v>162</v>
      </c>
      <c r="H365" s="12">
        <f>IFERROR(VLOOKUP(MYRANKS_H[[#This Row],[IDFANGRAPHS]],STEAMER_H[],COLUMN(STEAMER_H[AB]),FALSE),0)</f>
        <v>149</v>
      </c>
      <c r="I365" s="12">
        <f>IFERROR(VLOOKUP(MYRANKS_H[[#This Row],[IDFANGRAPHS]],STEAMER_H[],COLUMN(STEAMER_H[H]),FALSE),0)</f>
        <v>36</v>
      </c>
      <c r="J365" s="12">
        <f>IFERROR(VLOOKUP(MYRANKS_H[[#This Row],[IDFANGRAPHS]],STEAMER_H[],COLUMN(STEAMER_H[HR]),FALSE),0)</f>
        <v>2</v>
      </c>
      <c r="K365" s="12">
        <f>IFERROR(VLOOKUP(MYRANKS_H[[#This Row],[IDFANGRAPHS]],STEAMER_H[],COLUMN(STEAMER_H[R]),FALSE),0)</f>
        <v>14</v>
      </c>
      <c r="L365" s="12">
        <f>IFERROR(VLOOKUP(MYRANKS_H[[#This Row],[IDFANGRAPHS]],STEAMER_H[],COLUMN(STEAMER_H[RBI]),FALSE),0)</f>
        <v>15</v>
      </c>
      <c r="M365" s="12">
        <f>IFERROR(VLOOKUP(MYRANKS_H[[#This Row],[IDFANGRAPHS]],STEAMER_H[],COLUMN(STEAMER_H[BB]),FALSE),0)</f>
        <v>10</v>
      </c>
      <c r="N365" s="12">
        <f>IFERROR(VLOOKUP(MYRANKS_H[[#This Row],[IDFANGRAPHS]],STEAMER_H[],COLUMN(STEAMER_H[SO]),FALSE),0)</f>
        <v>28</v>
      </c>
      <c r="O365" s="12">
        <f>IFERROR(VLOOKUP(MYRANKS_H[[#This Row],[IDFANGRAPHS]],STEAMER_H[],COLUMN(STEAMER_H[SB]),FALSE),0)</f>
        <v>1</v>
      </c>
      <c r="P365" s="14">
        <f>IFERROR(MYRANKS_H[[#This Row],[H]]/MYRANKS_H[[#This Row],[AB]],0)</f>
        <v>0.24161073825503357</v>
      </c>
      <c r="Q365" s="26">
        <f>MYRANKS_H[[#This Row],[R]]/24.6-VLOOKUP(MYRANKS_H[[#This Row],[POS]],ReplacementLevel_H[],COLUMN(ReplacementLevel_H[R]),FALSE)</f>
        <v>-1.6208943089430894</v>
      </c>
      <c r="R365" s="26">
        <f>MYRANKS_H[[#This Row],[HR]]/10.4-VLOOKUP(MYRANKS_H[[#This Row],[POS]],ReplacementLevel_H[],COLUMN(ReplacementLevel_H[HR]),FALSE)</f>
        <v>-1.3676923076923078</v>
      </c>
      <c r="S365" s="26">
        <f>MYRANKS_H[[#This Row],[RBI]]/24.6-VLOOKUP(MYRANKS_H[[#This Row],[POS]],ReplacementLevel_H[],COLUMN(ReplacementLevel_H[RBI]),FALSE)</f>
        <v>-1.7402439024390244</v>
      </c>
      <c r="T365" s="26">
        <f>MYRANKS_H[[#This Row],[SB]]/9.4-VLOOKUP(MYRANKS_H[[#This Row],[POS]],ReplacementLevel_H[],COLUMN(ReplacementLevel_H[SB]),FALSE)</f>
        <v>-0.34361702127659577</v>
      </c>
      <c r="U365" s="26">
        <f>((MYRANKS_H[[#This Row],[H]]+1768)/(MYRANKS_H[[#This Row],[AB]]+6617)-0.267)/0.0024-VLOOKUP(MYRANKS_H[[#This Row],[POS]],ReplacementLevel_H[],COLUMN(ReplacementLevel_H[AVG]),FALSE)</f>
        <v>3.4689131934180606E-2</v>
      </c>
      <c r="V365" s="26">
        <f>MYRANKS_H[[#This Row],[RSGP]]+MYRANKS_H[[#This Row],[HRSGP]]+MYRANKS_H[[#This Row],[RBISGP]]+MYRANKS_H[[#This Row],[SBSGP]]+MYRANKS_H[[#This Row],[AVGSGP]]</f>
        <v>-5.0377584084168365</v>
      </c>
    </row>
    <row r="366" spans="1:22" ht="15" customHeight="1" x14ac:dyDescent="0.25">
      <c r="A366" s="8" t="s">
        <v>5492</v>
      </c>
      <c r="B366" s="15" t="str">
        <f>VLOOKUP(MYRANKS_H[[#This Row],[PLAYERID]],PLAYERIDMAP[],COLUMN(PLAYERIDMAP[LASTNAME]),FALSE)</f>
        <v>Wigginton</v>
      </c>
      <c r="C366" s="12" t="str">
        <f>VLOOKUP(MYRANKS_H[[#This Row],[PLAYERID]],PLAYERIDMAP[],COLUMN(PLAYERIDMAP[FIRSTNAME]),FALSE)</f>
        <v xml:space="preserve">Ty </v>
      </c>
      <c r="D366" s="12" t="str">
        <f>VLOOKUP(MYRANKS_H[[#This Row],[PLAYERID]],PLAYERIDMAP[],COLUMN(PLAYERIDMAP[TEAM]),FALSE)</f>
        <v>STL</v>
      </c>
      <c r="E366" s="12" t="str">
        <f>VLOOKUP(MYRANKS_H[[#This Row],[PLAYERID]],PLAYERIDMAP[],COLUMN(PLAYERIDMAP[POS]),FALSE)</f>
        <v>1B</v>
      </c>
      <c r="F366" s="12">
        <f>VLOOKUP(MYRANKS_H[[#This Row],[PLAYERID]],PLAYERIDMAP[],COLUMN(PLAYERIDMAP[IDFANGRAPHS]),FALSE)</f>
        <v>1491</v>
      </c>
      <c r="G366" s="12">
        <f>IFERROR(VLOOKUP(MYRANKS_H[[#This Row],[IDFANGRAPHS]],STEAMER_H[],COLUMN(STEAMER_H[PA]),FALSE),0)</f>
        <v>0</v>
      </c>
      <c r="H366" s="12">
        <f>IFERROR(VLOOKUP(MYRANKS_H[[#This Row],[IDFANGRAPHS]],STEAMER_H[],COLUMN(STEAMER_H[AB]),FALSE),0)</f>
        <v>0</v>
      </c>
      <c r="I366" s="12">
        <f>IFERROR(VLOOKUP(MYRANKS_H[[#This Row],[IDFANGRAPHS]],STEAMER_H[],COLUMN(STEAMER_H[H]),FALSE),0)</f>
        <v>0</v>
      </c>
      <c r="J366" s="12">
        <f>IFERROR(VLOOKUP(MYRANKS_H[[#This Row],[IDFANGRAPHS]],STEAMER_H[],COLUMN(STEAMER_H[HR]),FALSE),0)</f>
        <v>0</v>
      </c>
      <c r="K366" s="12">
        <f>IFERROR(VLOOKUP(MYRANKS_H[[#This Row],[IDFANGRAPHS]],STEAMER_H[],COLUMN(STEAMER_H[R]),FALSE),0)</f>
        <v>0</v>
      </c>
      <c r="L366" s="12">
        <f>IFERROR(VLOOKUP(MYRANKS_H[[#This Row],[IDFANGRAPHS]],STEAMER_H[],COLUMN(STEAMER_H[RBI]),FALSE),0)</f>
        <v>0</v>
      </c>
      <c r="M366" s="12">
        <f>IFERROR(VLOOKUP(MYRANKS_H[[#This Row],[IDFANGRAPHS]],STEAMER_H[],COLUMN(STEAMER_H[BB]),FALSE),0)</f>
        <v>0</v>
      </c>
      <c r="N366" s="12">
        <f>IFERROR(VLOOKUP(MYRANKS_H[[#This Row],[IDFANGRAPHS]],STEAMER_H[],COLUMN(STEAMER_H[SO]),FALSE),0)</f>
        <v>0</v>
      </c>
      <c r="O366" s="12">
        <f>IFERROR(VLOOKUP(MYRANKS_H[[#This Row],[IDFANGRAPHS]],STEAMER_H[],COLUMN(STEAMER_H[SB]),FALSE),0)</f>
        <v>0</v>
      </c>
      <c r="P366" s="14">
        <f>IFERROR(MYRANKS_H[[#This Row],[H]]/MYRANKS_H[[#This Row],[AB]],0)</f>
        <v>0</v>
      </c>
      <c r="Q366" s="26">
        <f>MYRANKS_H[[#This Row],[R]]/24.6-VLOOKUP(MYRANKS_H[[#This Row],[POS]],ReplacementLevel_H[],COLUMN(ReplacementLevel_H[R]),FALSE)</f>
        <v>-2.37</v>
      </c>
      <c r="R366" s="26">
        <f>MYRANKS_H[[#This Row],[HR]]/10.4-VLOOKUP(MYRANKS_H[[#This Row],[POS]],ReplacementLevel_H[],COLUMN(ReplacementLevel_H[HR]),FALSE)</f>
        <v>-1.54</v>
      </c>
      <c r="S366" s="26">
        <f>MYRANKS_H[[#This Row],[RBI]]/24.6-VLOOKUP(MYRANKS_H[[#This Row],[POS]],ReplacementLevel_H[],COLUMN(ReplacementLevel_H[RBI]),FALSE)</f>
        <v>-2.46</v>
      </c>
      <c r="T366" s="26">
        <f>MYRANKS_H[[#This Row],[SB]]/9.4-VLOOKUP(MYRANKS_H[[#This Row],[POS]],ReplacementLevel_H[],COLUMN(ReplacementLevel_H[SB]),FALSE)</f>
        <v>-0.26</v>
      </c>
      <c r="U366" s="26">
        <f>((MYRANKS_H[[#This Row],[H]]+1768)/(MYRANKS_H[[#This Row],[AB]]+6617)-0.267)/0.0024-VLOOKUP(MYRANKS_H[[#This Row],[POS]],ReplacementLevel_H[],COLUMN(ReplacementLevel_H[AVG]),FALSE)</f>
        <v>0.31940406024885271</v>
      </c>
      <c r="V366" s="26">
        <f>MYRANKS_H[[#This Row],[RSGP]]+MYRANKS_H[[#This Row],[HRSGP]]+MYRANKS_H[[#This Row],[RBISGP]]+MYRANKS_H[[#This Row],[SBSGP]]+MYRANKS_H[[#This Row],[AVGSGP]]</f>
        <v>-6.3105959397511473</v>
      </c>
    </row>
    <row r="367" spans="1:22" ht="15" customHeight="1" x14ac:dyDescent="0.25">
      <c r="A367" s="7" t="s">
        <v>3814</v>
      </c>
      <c r="B367" s="8" t="str">
        <f>VLOOKUP(MYRANKS_H[[#This Row],[PLAYERID]],PLAYERIDMAP[],COLUMN(PLAYERIDMAP[LASTNAME]),FALSE)</f>
        <v>Lopez</v>
      </c>
      <c r="C367" s="11" t="str">
        <f>VLOOKUP(MYRANKS_H[[#This Row],[PLAYERID]],PLAYERIDMAP[],COLUMN(PLAYERIDMAP[FIRSTNAME]),FALSE)</f>
        <v xml:space="preserve">Jose </v>
      </c>
      <c r="D367" s="11" t="str">
        <f>VLOOKUP(MYRANKS_H[[#This Row],[PLAYERID]],PLAYERIDMAP[],COLUMN(PLAYERIDMAP[TEAM]),FALSE)</f>
        <v>CWS</v>
      </c>
      <c r="E367" s="11" t="str">
        <f>VLOOKUP(MYRANKS_H[[#This Row],[PLAYERID]],PLAYERIDMAP[],COLUMN(PLAYERIDMAP[POS]),FALSE)</f>
        <v>2B</v>
      </c>
      <c r="F367" s="11">
        <f>VLOOKUP(MYRANKS_H[[#This Row],[PLAYERID]],PLAYERIDMAP[],COLUMN(PLAYERIDMAP[IDFANGRAPHS]),FALSE)</f>
        <v>3114</v>
      </c>
      <c r="G367" s="12">
        <f>IFERROR(VLOOKUP(MYRANKS_H[[#This Row],[IDFANGRAPHS]],STEAMER_H[],COLUMN(STEAMER_H[PA]),FALSE),0)</f>
        <v>0</v>
      </c>
      <c r="H367" s="12">
        <f>IFERROR(VLOOKUP(MYRANKS_H[[#This Row],[IDFANGRAPHS]],STEAMER_H[],COLUMN(STEAMER_H[AB]),FALSE),0)</f>
        <v>0</v>
      </c>
      <c r="I367" s="12">
        <f>IFERROR(VLOOKUP(MYRANKS_H[[#This Row],[IDFANGRAPHS]],STEAMER_H[],COLUMN(STEAMER_H[H]),FALSE),0)</f>
        <v>0</v>
      </c>
      <c r="J367" s="12">
        <f>IFERROR(VLOOKUP(MYRANKS_H[[#This Row],[IDFANGRAPHS]],STEAMER_H[],COLUMN(STEAMER_H[HR]),FALSE),0)</f>
        <v>0</v>
      </c>
      <c r="K367" s="12">
        <f>IFERROR(VLOOKUP(MYRANKS_H[[#This Row],[IDFANGRAPHS]],STEAMER_H[],COLUMN(STEAMER_H[R]),FALSE),0)</f>
        <v>0</v>
      </c>
      <c r="L367" s="12">
        <f>IFERROR(VLOOKUP(MYRANKS_H[[#This Row],[IDFANGRAPHS]],STEAMER_H[],COLUMN(STEAMER_H[RBI]),FALSE),0)</f>
        <v>0</v>
      </c>
      <c r="M367" s="12">
        <f>IFERROR(VLOOKUP(MYRANKS_H[[#This Row],[IDFANGRAPHS]],STEAMER_H[],COLUMN(STEAMER_H[BB]),FALSE),0)</f>
        <v>0</v>
      </c>
      <c r="N367" s="12">
        <f>IFERROR(VLOOKUP(MYRANKS_H[[#This Row],[IDFANGRAPHS]],STEAMER_H[],COLUMN(STEAMER_H[SO]),FALSE),0)</f>
        <v>0</v>
      </c>
      <c r="O367" s="12">
        <f>IFERROR(VLOOKUP(MYRANKS_H[[#This Row],[IDFANGRAPHS]],STEAMER_H[],COLUMN(STEAMER_H[SB]),FALSE),0)</f>
        <v>0</v>
      </c>
      <c r="P367" s="14">
        <f>IFERROR(MYRANKS_H[[#This Row],[H]]/MYRANKS_H[[#This Row],[AB]],0)</f>
        <v>0</v>
      </c>
      <c r="Q367" s="26">
        <f>MYRANKS_H[[#This Row],[R]]/24.6-VLOOKUP(MYRANKS_H[[#This Row],[POS]],ReplacementLevel_H[],COLUMN(ReplacementLevel_H[R]),FALSE)</f>
        <v>-2.27</v>
      </c>
      <c r="R367" s="26">
        <f>MYRANKS_H[[#This Row],[HR]]/10.4-VLOOKUP(MYRANKS_H[[#This Row],[POS]],ReplacementLevel_H[],COLUMN(ReplacementLevel_H[HR]),FALSE)</f>
        <v>-0.94</v>
      </c>
      <c r="S367" s="26">
        <f>MYRANKS_H[[#This Row],[RBI]]/24.6-VLOOKUP(MYRANKS_H[[#This Row],[POS]],ReplacementLevel_H[],COLUMN(ReplacementLevel_H[RBI]),FALSE)</f>
        <v>-2.1</v>
      </c>
      <c r="T367" s="26">
        <f>MYRANKS_H[[#This Row],[SB]]/9.4-VLOOKUP(MYRANKS_H[[#This Row],[POS]],ReplacementLevel_H[],COLUMN(ReplacementLevel_H[SB]),FALSE)</f>
        <v>-0.62</v>
      </c>
      <c r="U367" s="26">
        <f>((MYRANKS_H[[#This Row],[H]]+1768)/(MYRANKS_H[[#This Row],[AB]]+6617)-0.267)/0.0024-VLOOKUP(MYRANKS_H[[#This Row],[POS]],ReplacementLevel_H[],COLUMN(ReplacementLevel_H[AVG]),FALSE)</f>
        <v>-8.0595939751147275E-2</v>
      </c>
      <c r="V367" s="26">
        <f>MYRANKS_H[[#This Row],[RSGP]]+MYRANKS_H[[#This Row],[HRSGP]]+MYRANKS_H[[#This Row],[RBISGP]]+MYRANKS_H[[#This Row],[SBSGP]]+MYRANKS_H[[#This Row],[AVGSGP]]</f>
        <v>-6.0105959397511475</v>
      </c>
    </row>
    <row r="368" spans="1:22" x14ac:dyDescent="0.25">
      <c r="A368" s="7" t="s">
        <v>1750</v>
      </c>
      <c r="B368" s="8" t="str">
        <f>VLOOKUP(MYRANKS_H[[#This Row],[PLAYERID]],PLAYERIDMAP[],COLUMN(PLAYERIDMAP[LASTNAME]),FALSE)</f>
        <v>Arias</v>
      </c>
      <c r="C368" s="11" t="str">
        <f>VLOOKUP(MYRANKS_H[[#This Row],[PLAYERID]],PLAYERIDMAP[],COLUMN(PLAYERIDMAP[FIRSTNAME]),FALSE)</f>
        <v xml:space="preserve">Joaquin </v>
      </c>
      <c r="D368" s="11" t="str">
        <f>VLOOKUP(MYRANKS_H[[#This Row],[PLAYERID]],PLAYERIDMAP[],COLUMN(PLAYERIDMAP[TEAM]),FALSE)</f>
        <v>SF</v>
      </c>
      <c r="E368" s="11" t="str">
        <f>VLOOKUP(MYRANKS_H[[#This Row],[PLAYERID]],PLAYERIDMAP[],COLUMN(PLAYERIDMAP[POS]),FALSE)</f>
        <v>2B</v>
      </c>
      <c r="F368" s="11">
        <f>VLOOKUP(MYRANKS_H[[#This Row],[PLAYERID]],PLAYERIDMAP[],COLUMN(PLAYERIDMAP[IDFANGRAPHS]),FALSE)</f>
        <v>3817</v>
      </c>
      <c r="G368" s="12">
        <f>IFERROR(VLOOKUP(MYRANKS_H[[#This Row],[IDFANGRAPHS]],STEAMER_H[],COLUMN(STEAMER_H[PA]),FALSE),0)</f>
        <v>268</v>
      </c>
      <c r="H368" s="12">
        <f>IFERROR(VLOOKUP(MYRANKS_H[[#This Row],[IDFANGRAPHS]],STEAMER_H[],COLUMN(STEAMER_H[AB]),FALSE),0)</f>
        <v>252</v>
      </c>
      <c r="I368" s="12">
        <f>IFERROR(VLOOKUP(MYRANKS_H[[#This Row],[IDFANGRAPHS]],STEAMER_H[],COLUMN(STEAMER_H[H]),FALSE),0)</f>
        <v>62</v>
      </c>
      <c r="J368" s="12">
        <f>IFERROR(VLOOKUP(MYRANKS_H[[#This Row],[IDFANGRAPHS]],STEAMER_H[],COLUMN(STEAMER_H[HR]),FALSE),0)</f>
        <v>3</v>
      </c>
      <c r="K368" s="12">
        <f>IFERROR(VLOOKUP(MYRANKS_H[[#This Row],[IDFANGRAPHS]],STEAMER_H[],COLUMN(STEAMER_H[R]),FALSE),0)</f>
        <v>22</v>
      </c>
      <c r="L368" s="12">
        <f>IFERROR(VLOOKUP(MYRANKS_H[[#This Row],[IDFANGRAPHS]],STEAMER_H[],COLUMN(STEAMER_H[RBI]),FALSE),0)</f>
        <v>23</v>
      </c>
      <c r="M368" s="12">
        <f>IFERROR(VLOOKUP(MYRANKS_H[[#This Row],[IDFANGRAPHS]],STEAMER_H[],COLUMN(STEAMER_H[BB]),FALSE),0)</f>
        <v>11</v>
      </c>
      <c r="N368" s="12">
        <f>IFERROR(VLOOKUP(MYRANKS_H[[#This Row],[IDFANGRAPHS]],STEAMER_H[],COLUMN(STEAMER_H[SO]),FALSE),0)</f>
        <v>38</v>
      </c>
      <c r="O368" s="12">
        <f>IFERROR(VLOOKUP(MYRANKS_H[[#This Row],[IDFANGRAPHS]],STEAMER_H[],COLUMN(STEAMER_H[SB]),FALSE),0)</f>
        <v>2</v>
      </c>
      <c r="P368" s="14">
        <f>IFERROR(MYRANKS_H[[#This Row],[H]]/MYRANKS_H[[#This Row],[AB]],0)</f>
        <v>0.24603174603174602</v>
      </c>
      <c r="Q368" s="26">
        <f>MYRANKS_H[[#This Row],[R]]/24.6-VLOOKUP(MYRANKS_H[[#This Row],[POS]],ReplacementLevel_H[],COLUMN(ReplacementLevel_H[R]),FALSE)</f>
        <v>-1.3756910569105691</v>
      </c>
      <c r="R368" s="26">
        <f>MYRANKS_H[[#This Row],[HR]]/10.4-VLOOKUP(MYRANKS_H[[#This Row],[POS]],ReplacementLevel_H[],COLUMN(ReplacementLevel_H[HR]),FALSE)</f>
        <v>-0.65153846153846151</v>
      </c>
      <c r="S368" s="26">
        <f>MYRANKS_H[[#This Row],[RBI]]/24.6-VLOOKUP(MYRANKS_H[[#This Row],[POS]],ReplacementLevel_H[],COLUMN(ReplacementLevel_H[RBI]),FALSE)</f>
        <v>-1.1650406504065041</v>
      </c>
      <c r="T368" s="26">
        <f>MYRANKS_H[[#This Row],[SB]]/9.4-VLOOKUP(MYRANKS_H[[#This Row],[POS]],ReplacementLevel_H[],COLUMN(ReplacementLevel_H[SB]),FALSE)</f>
        <v>-0.40723404255319151</v>
      </c>
      <c r="U368" s="26">
        <f>((MYRANKS_H[[#This Row],[H]]+1768)/(MYRANKS_H[[#This Row],[AB]]+6617)-0.267)/0.0024-VLOOKUP(MYRANKS_H[[#This Row],[POS]],ReplacementLevel_H[],COLUMN(ReplacementLevel_H[AVG]),FALSE)</f>
        <v>-0.40403115446207383</v>
      </c>
      <c r="V368" s="26">
        <f>MYRANKS_H[[#This Row],[RSGP]]+MYRANKS_H[[#This Row],[HRSGP]]+MYRANKS_H[[#This Row],[RBISGP]]+MYRANKS_H[[#This Row],[SBSGP]]+MYRANKS_H[[#This Row],[AVGSGP]]</f>
        <v>-4.0035353658707997</v>
      </c>
    </row>
    <row r="369" spans="1:22" x14ac:dyDescent="0.25">
      <c r="A369" s="7" t="s">
        <v>2187</v>
      </c>
      <c r="B369" s="8" t="str">
        <f>VLOOKUP(MYRANKS_H[[#This Row],[PLAYERID]],PLAYERIDMAP[],COLUMN(PLAYERIDMAP[LASTNAME]),FALSE)</f>
        <v>Campana</v>
      </c>
      <c r="C369" s="11" t="str">
        <f>VLOOKUP(MYRANKS_H[[#This Row],[PLAYERID]],PLAYERIDMAP[],COLUMN(PLAYERIDMAP[FIRSTNAME]),FALSE)</f>
        <v xml:space="preserve">Tony </v>
      </c>
      <c r="D369" s="11" t="str">
        <f>VLOOKUP(MYRANKS_H[[#This Row],[PLAYERID]],PLAYERIDMAP[],COLUMN(PLAYERIDMAP[TEAM]),FALSE)</f>
        <v>ARI</v>
      </c>
      <c r="E369" s="11" t="str">
        <f>VLOOKUP(MYRANKS_H[[#This Row],[PLAYERID]],PLAYERIDMAP[],COLUMN(PLAYERIDMAP[POS]),FALSE)</f>
        <v>OF</v>
      </c>
      <c r="F369" s="11">
        <f>VLOOKUP(MYRANKS_H[[#This Row],[PLAYERID]],PLAYERIDMAP[],COLUMN(PLAYERIDMAP[IDFANGRAPHS]),FALSE)</f>
        <v>4964</v>
      </c>
      <c r="G369" s="12">
        <f>IFERROR(VLOOKUP(MYRANKS_H[[#This Row],[IDFANGRAPHS]],STEAMER_H[],COLUMN(STEAMER_H[PA]),FALSE),0)</f>
        <v>176</v>
      </c>
      <c r="H369" s="12">
        <f>IFERROR(VLOOKUP(MYRANKS_H[[#This Row],[IDFANGRAPHS]],STEAMER_H[],COLUMN(STEAMER_H[AB]),FALSE),0)</f>
        <v>161</v>
      </c>
      <c r="I369" s="12">
        <f>IFERROR(VLOOKUP(MYRANKS_H[[#This Row],[IDFANGRAPHS]],STEAMER_H[],COLUMN(STEAMER_H[H]),FALSE),0)</f>
        <v>41</v>
      </c>
      <c r="J369" s="12">
        <f>IFERROR(VLOOKUP(MYRANKS_H[[#This Row],[IDFANGRAPHS]],STEAMER_H[],COLUMN(STEAMER_H[HR]),FALSE),0)</f>
        <v>1</v>
      </c>
      <c r="K369" s="12">
        <f>IFERROR(VLOOKUP(MYRANKS_H[[#This Row],[IDFANGRAPHS]],STEAMER_H[],COLUMN(STEAMER_H[R]),FALSE),0)</f>
        <v>17</v>
      </c>
      <c r="L369" s="12">
        <f>IFERROR(VLOOKUP(MYRANKS_H[[#This Row],[IDFANGRAPHS]],STEAMER_H[],COLUMN(STEAMER_H[RBI]),FALSE),0)</f>
        <v>13</v>
      </c>
      <c r="M369" s="12">
        <f>IFERROR(VLOOKUP(MYRANKS_H[[#This Row],[IDFANGRAPHS]],STEAMER_H[],COLUMN(STEAMER_H[BB]),FALSE),0)</f>
        <v>11</v>
      </c>
      <c r="N369" s="12">
        <f>IFERROR(VLOOKUP(MYRANKS_H[[#This Row],[IDFANGRAPHS]],STEAMER_H[],COLUMN(STEAMER_H[SO]),FALSE),0)</f>
        <v>38</v>
      </c>
      <c r="O369" s="12">
        <f>IFERROR(VLOOKUP(MYRANKS_H[[#This Row],[IDFANGRAPHS]],STEAMER_H[],COLUMN(STEAMER_H[SB]),FALSE),0)</f>
        <v>13</v>
      </c>
      <c r="P369" s="14">
        <f>IFERROR(MYRANKS_H[[#This Row],[H]]/MYRANKS_H[[#This Row],[AB]],0)</f>
        <v>0.25465838509316768</v>
      </c>
      <c r="Q369" s="26">
        <f>MYRANKS_H[[#This Row],[R]]/24.6-VLOOKUP(MYRANKS_H[[#This Row],[POS]],ReplacementLevel_H[],COLUMN(ReplacementLevel_H[R]),FALSE)</f>
        <v>-1.6789430894308945</v>
      </c>
      <c r="R369" s="26">
        <f>MYRANKS_H[[#This Row],[HR]]/10.4-VLOOKUP(MYRANKS_H[[#This Row],[POS]],ReplacementLevel_H[],COLUMN(ReplacementLevel_H[HR]),FALSE)</f>
        <v>-1.0038461538461538</v>
      </c>
      <c r="S369" s="26">
        <f>MYRANKS_H[[#This Row],[RBI]]/24.6-VLOOKUP(MYRANKS_H[[#This Row],[POS]],ReplacementLevel_H[],COLUMN(ReplacementLevel_H[RBI]),FALSE)</f>
        <v>-1.5115447154471546</v>
      </c>
      <c r="T369" s="26">
        <f>MYRANKS_H[[#This Row],[SB]]/9.4-VLOOKUP(MYRANKS_H[[#This Row],[POS]],ReplacementLevel_H[],COLUMN(ReplacementLevel_H[SB]),FALSE)</f>
        <v>4.2978723404255126E-2</v>
      </c>
      <c r="U369" s="26">
        <f>((MYRANKS_H[[#This Row],[H]]+1768)/(MYRANKS_H[[#This Row],[AB]]+6617)-0.267)/0.0024-VLOOKUP(MYRANKS_H[[#This Row],[POS]],ReplacementLevel_H[],COLUMN(ReplacementLevel_H[AVG]),FALSE)</f>
        <v>3.5370315727343206E-2</v>
      </c>
      <c r="V369" s="26">
        <f>MYRANKS_H[[#This Row],[RSGP]]+MYRANKS_H[[#This Row],[HRSGP]]+MYRANKS_H[[#This Row],[RBISGP]]+MYRANKS_H[[#This Row],[SBSGP]]+MYRANKS_H[[#This Row],[AVGSGP]]</f>
        <v>-4.1159849195926039</v>
      </c>
    </row>
    <row r="370" spans="1:22" x14ac:dyDescent="0.25">
      <c r="A370" s="7" t="s">
        <v>3727</v>
      </c>
      <c r="B370" s="8" t="str">
        <f>VLOOKUP(MYRANKS_H[[#This Row],[PLAYERID]],PLAYERIDMAP[],COLUMN(PLAYERIDMAP[LASTNAME]),FALSE)</f>
        <v>LeMahieu</v>
      </c>
      <c r="C370" s="11" t="str">
        <f>VLOOKUP(MYRANKS_H[[#This Row],[PLAYERID]],PLAYERIDMAP[],COLUMN(PLAYERIDMAP[FIRSTNAME]),FALSE)</f>
        <v xml:space="preserve">DJ </v>
      </c>
      <c r="D370" s="11" t="str">
        <f>VLOOKUP(MYRANKS_H[[#This Row],[PLAYERID]],PLAYERIDMAP[],COLUMN(PLAYERIDMAP[TEAM]),FALSE)</f>
        <v>COL</v>
      </c>
      <c r="E370" s="11" t="str">
        <f>VLOOKUP(MYRANKS_H[[#This Row],[PLAYERID]],PLAYERIDMAP[],COLUMN(PLAYERIDMAP[POS]),FALSE)</f>
        <v>2B</v>
      </c>
      <c r="F370" s="11">
        <f>VLOOKUP(MYRANKS_H[[#This Row],[PLAYERID]],PLAYERIDMAP[],COLUMN(PLAYERIDMAP[IDFANGRAPHS]),FALSE)</f>
        <v>9874</v>
      </c>
      <c r="G370" s="12">
        <f>IFERROR(VLOOKUP(MYRANKS_H[[#This Row],[IDFANGRAPHS]],STEAMER_H[],COLUMN(STEAMER_H[PA]),FALSE),0)</f>
        <v>493</v>
      </c>
      <c r="H370" s="12">
        <f>IFERROR(VLOOKUP(MYRANKS_H[[#This Row],[IDFANGRAPHS]],STEAMER_H[],COLUMN(STEAMER_H[AB]),FALSE),0)</f>
        <v>457</v>
      </c>
      <c r="I370" s="12">
        <f>IFERROR(VLOOKUP(MYRANKS_H[[#This Row],[IDFANGRAPHS]],STEAMER_H[],COLUMN(STEAMER_H[H]),FALSE),0)</f>
        <v>135</v>
      </c>
      <c r="J370" s="12">
        <f>IFERROR(VLOOKUP(MYRANKS_H[[#This Row],[IDFANGRAPHS]],STEAMER_H[],COLUMN(STEAMER_H[HR]),FALSE),0)</f>
        <v>3</v>
      </c>
      <c r="K370" s="12">
        <f>IFERROR(VLOOKUP(MYRANKS_H[[#This Row],[IDFANGRAPHS]],STEAMER_H[],COLUMN(STEAMER_H[R]),FALSE),0)</f>
        <v>53</v>
      </c>
      <c r="L370" s="12">
        <f>IFERROR(VLOOKUP(MYRANKS_H[[#This Row],[IDFANGRAPHS]],STEAMER_H[],COLUMN(STEAMER_H[RBI]),FALSE),0)</f>
        <v>45</v>
      </c>
      <c r="M370" s="12">
        <f>IFERROR(VLOOKUP(MYRANKS_H[[#This Row],[IDFANGRAPHS]],STEAMER_H[],COLUMN(STEAMER_H[BB]),FALSE),0)</f>
        <v>27</v>
      </c>
      <c r="N370" s="12">
        <f>IFERROR(VLOOKUP(MYRANKS_H[[#This Row],[IDFANGRAPHS]],STEAMER_H[],COLUMN(STEAMER_H[SO]),FALSE),0)</f>
        <v>67</v>
      </c>
      <c r="O370" s="12">
        <f>IFERROR(VLOOKUP(MYRANKS_H[[#This Row],[IDFANGRAPHS]],STEAMER_H[],COLUMN(STEAMER_H[SB]),FALSE),0)</f>
        <v>16</v>
      </c>
      <c r="P370" s="14">
        <f>IFERROR(MYRANKS_H[[#This Row],[H]]/MYRANKS_H[[#This Row],[AB]],0)</f>
        <v>0.29540481400437635</v>
      </c>
      <c r="Q370" s="26">
        <f>MYRANKS_H[[#This Row],[R]]/24.6-VLOOKUP(MYRANKS_H[[#This Row],[POS]],ReplacementLevel_H[],COLUMN(ReplacementLevel_H[R]),FALSE)</f>
        <v>-0.11552845528455302</v>
      </c>
      <c r="R370" s="26">
        <f>MYRANKS_H[[#This Row],[HR]]/10.4-VLOOKUP(MYRANKS_H[[#This Row],[POS]],ReplacementLevel_H[],COLUMN(ReplacementLevel_H[HR]),FALSE)</f>
        <v>-0.65153846153846151</v>
      </c>
      <c r="S370" s="26">
        <f>MYRANKS_H[[#This Row],[RBI]]/24.6-VLOOKUP(MYRANKS_H[[#This Row],[POS]],ReplacementLevel_H[],COLUMN(ReplacementLevel_H[RBI]),FALSE)</f>
        <v>-0.27073170731707341</v>
      </c>
      <c r="T370" s="26">
        <f>MYRANKS_H[[#This Row],[SB]]/9.4-VLOOKUP(MYRANKS_H[[#This Row],[POS]],ReplacementLevel_H[],COLUMN(ReplacementLevel_H[SB]),FALSE)</f>
        <v>1.0821276595744682</v>
      </c>
      <c r="U370" s="26">
        <f>((MYRANKS_H[[#This Row],[H]]+1768)/(MYRANKS_H[[#This Row],[AB]]+6617)-0.267)/0.0024-VLOOKUP(MYRANKS_H[[#This Row],[POS]],ReplacementLevel_H[],COLUMN(ReplacementLevel_H[AVG]),FALSE)</f>
        <v>0.67887004052397393</v>
      </c>
      <c r="V370" s="26">
        <f>MYRANKS_H[[#This Row],[RSGP]]+MYRANKS_H[[#This Row],[HRSGP]]+MYRANKS_H[[#This Row],[RBISGP]]+MYRANKS_H[[#This Row],[SBSGP]]+MYRANKS_H[[#This Row],[AVGSGP]]</f>
        <v>0.72319907595835409</v>
      </c>
    </row>
    <row r="371" spans="1:22" ht="15" customHeight="1" x14ac:dyDescent="0.25">
      <c r="A371" s="8" t="s">
        <v>5278</v>
      </c>
      <c r="B371" s="15" t="str">
        <f>VLOOKUP(MYRANKS_H[[#This Row],[PLAYERID]],PLAYERIDMAP[],COLUMN(PLAYERIDMAP[LASTNAME]),FALSE)</f>
        <v>Turner</v>
      </c>
      <c r="C371" s="12" t="str">
        <f>VLOOKUP(MYRANKS_H[[#This Row],[PLAYERID]],PLAYERIDMAP[],COLUMN(PLAYERIDMAP[FIRSTNAME]),FALSE)</f>
        <v xml:space="preserve">Justin </v>
      </c>
      <c r="D371" s="12" t="str">
        <f>VLOOKUP(MYRANKS_H[[#This Row],[PLAYERID]],PLAYERIDMAP[],COLUMN(PLAYERIDMAP[TEAM]),FALSE)</f>
        <v>NYM</v>
      </c>
      <c r="E371" s="12" t="str">
        <f>VLOOKUP(MYRANKS_H[[#This Row],[PLAYERID]],PLAYERIDMAP[],COLUMN(PLAYERIDMAP[POS]),FALSE)</f>
        <v>2B</v>
      </c>
      <c r="F371" s="12">
        <f>VLOOKUP(MYRANKS_H[[#This Row],[PLAYERID]],PLAYERIDMAP[],COLUMN(PLAYERIDMAP[IDFANGRAPHS]),FALSE)</f>
        <v>5235</v>
      </c>
      <c r="G371" s="12">
        <f>IFERROR(VLOOKUP(MYRANKS_H[[#This Row],[IDFANGRAPHS]],STEAMER_H[],COLUMN(STEAMER_H[PA]),FALSE),0)</f>
        <v>131</v>
      </c>
      <c r="H371" s="12">
        <f>IFERROR(VLOOKUP(MYRANKS_H[[#This Row],[IDFANGRAPHS]],STEAMER_H[],COLUMN(STEAMER_H[AB]),FALSE),0)</f>
        <v>120</v>
      </c>
      <c r="I371" s="12">
        <f>IFERROR(VLOOKUP(MYRANKS_H[[#This Row],[IDFANGRAPHS]],STEAMER_H[],COLUMN(STEAMER_H[H]),FALSE),0)</f>
        <v>30</v>
      </c>
      <c r="J371" s="12">
        <f>IFERROR(VLOOKUP(MYRANKS_H[[#This Row],[IDFANGRAPHS]],STEAMER_H[],COLUMN(STEAMER_H[HR]),FALSE),0)</f>
        <v>1</v>
      </c>
      <c r="K371" s="12">
        <f>IFERROR(VLOOKUP(MYRANKS_H[[#This Row],[IDFANGRAPHS]],STEAMER_H[],COLUMN(STEAMER_H[R]),FALSE),0)</f>
        <v>12</v>
      </c>
      <c r="L371" s="12">
        <f>IFERROR(VLOOKUP(MYRANKS_H[[#This Row],[IDFANGRAPHS]],STEAMER_H[],COLUMN(STEAMER_H[RBI]),FALSE),0)</f>
        <v>11</v>
      </c>
      <c r="M371" s="12">
        <f>IFERROR(VLOOKUP(MYRANKS_H[[#This Row],[IDFANGRAPHS]],STEAMER_H[],COLUMN(STEAMER_H[BB]),FALSE),0)</f>
        <v>8</v>
      </c>
      <c r="N371" s="12">
        <f>IFERROR(VLOOKUP(MYRANKS_H[[#This Row],[IDFANGRAPHS]],STEAMER_H[],COLUMN(STEAMER_H[SO]),FALSE),0)</f>
        <v>21</v>
      </c>
      <c r="O371" s="12">
        <f>IFERROR(VLOOKUP(MYRANKS_H[[#This Row],[IDFANGRAPHS]],STEAMER_H[],COLUMN(STEAMER_H[SB]),FALSE),0)</f>
        <v>1</v>
      </c>
      <c r="P371" s="14">
        <f>IFERROR(MYRANKS_H[[#This Row],[H]]/MYRANKS_H[[#This Row],[AB]],0)</f>
        <v>0.25</v>
      </c>
      <c r="Q371" s="26">
        <f>MYRANKS_H[[#This Row],[R]]/24.6-VLOOKUP(MYRANKS_H[[#This Row],[POS]],ReplacementLevel_H[],COLUMN(ReplacementLevel_H[R]),FALSE)</f>
        <v>-1.7821951219512195</v>
      </c>
      <c r="R371" s="26">
        <f>MYRANKS_H[[#This Row],[HR]]/10.4-VLOOKUP(MYRANKS_H[[#This Row],[POS]],ReplacementLevel_H[],COLUMN(ReplacementLevel_H[HR]),FALSE)</f>
        <v>-0.8438461538461538</v>
      </c>
      <c r="S371" s="26">
        <f>MYRANKS_H[[#This Row],[RBI]]/24.6-VLOOKUP(MYRANKS_H[[#This Row],[POS]],ReplacementLevel_H[],COLUMN(ReplacementLevel_H[RBI]),FALSE)</f>
        <v>-1.6528455284552845</v>
      </c>
      <c r="T371" s="26">
        <f>MYRANKS_H[[#This Row],[SB]]/9.4-VLOOKUP(MYRANKS_H[[#This Row],[POS]],ReplacementLevel_H[],COLUMN(ReplacementLevel_H[SB]),FALSE)</f>
        <v>-0.5136170212765957</v>
      </c>
      <c r="U371" s="26">
        <f>((MYRANKS_H[[#This Row],[H]]+1768)/(MYRANKS_H[[#This Row],[AB]]+6617)-0.267)/0.0024-VLOOKUP(MYRANKS_H[[#This Row],[POS]],ReplacementLevel_H[],COLUMN(ReplacementLevel_H[AVG]),FALSE)</f>
        <v>-0.20817920934145626</v>
      </c>
      <c r="V371" s="26">
        <f>MYRANKS_H[[#This Row],[RSGP]]+MYRANKS_H[[#This Row],[HRSGP]]+MYRANKS_H[[#This Row],[RBISGP]]+MYRANKS_H[[#This Row],[SBSGP]]+MYRANKS_H[[#This Row],[AVGSGP]]</f>
        <v>-5.0006830348707094</v>
      </c>
    </row>
    <row r="372" spans="1:22" ht="15" customHeight="1" x14ac:dyDescent="0.25">
      <c r="A372" s="7" t="s">
        <v>1724</v>
      </c>
      <c r="B372" s="8" t="str">
        <f>VLOOKUP(MYRANKS_H[[#This Row],[PLAYERID]],PLAYERIDMAP[],COLUMN(PLAYERIDMAP[LASTNAME]),FALSE)</f>
        <v>Andino</v>
      </c>
      <c r="C372" s="11" t="str">
        <f>VLOOKUP(MYRANKS_H[[#This Row],[PLAYERID]],PLAYERIDMAP[],COLUMN(PLAYERIDMAP[FIRSTNAME]),FALSE)</f>
        <v xml:space="preserve">Robert </v>
      </c>
      <c r="D372" s="11" t="str">
        <f>VLOOKUP(MYRANKS_H[[#This Row],[PLAYERID]],PLAYERIDMAP[],COLUMN(PLAYERIDMAP[TEAM]),FALSE)</f>
        <v>SEA</v>
      </c>
      <c r="E372" s="11" t="str">
        <f>VLOOKUP(MYRANKS_H[[#This Row],[PLAYERID]],PLAYERIDMAP[],COLUMN(PLAYERIDMAP[POS]),FALSE)</f>
        <v>2B</v>
      </c>
      <c r="F372" s="11">
        <f>VLOOKUP(MYRANKS_H[[#This Row],[PLAYERID]],PLAYERIDMAP[],COLUMN(PLAYERIDMAP[IDFANGRAPHS]),FALSE)</f>
        <v>4900</v>
      </c>
      <c r="G372" s="12">
        <f>IFERROR(VLOOKUP(MYRANKS_H[[#This Row],[IDFANGRAPHS]],STEAMER_H[],COLUMN(STEAMER_H[PA]),FALSE),0)</f>
        <v>16</v>
      </c>
      <c r="H372" s="12">
        <f>IFERROR(VLOOKUP(MYRANKS_H[[#This Row],[IDFANGRAPHS]],STEAMER_H[],COLUMN(STEAMER_H[AB]),FALSE),0)</f>
        <v>15</v>
      </c>
      <c r="I372" s="12">
        <f>IFERROR(VLOOKUP(MYRANKS_H[[#This Row],[IDFANGRAPHS]],STEAMER_H[],COLUMN(STEAMER_H[H]),FALSE),0)</f>
        <v>4</v>
      </c>
      <c r="J372" s="12">
        <f>IFERROR(VLOOKUP(MYRANKS_H[[#This Row],[IDFANGRAPHS]],STEAMER_H[],COLUMN(STEAMER_H[HR]),FALSE),0)</f>
        <v>0</v>
      </c>
      <c r="K372" s="12">
        <f>IFERROR(VLOOKUP(MYRANKS_H[[#This Row],[IDFANGRAPHS]],STEAMER_H[],COLUMN(STEAMER_H[R]),FALSE),0)</f>
        <v>1</v>
      </c>
      <c r="L372" s="12">
        <f>IFERROR(VLOOKUP(MYRANKS_H[[#This Row],[IDFANGRAPHS]],STEAMER_H[],COLUMN(STEAMER_H[RBI]),FALSE),0)</f>
        <v>1</v>
      </c>
      <c r="M372" s="12">
        <f>IFERROR(VLOOKUP(MYRANKS_H[[#This Row],[IDFANGRAPHS]],STEAMER_H[],COLUMN(STEAMER_H[BB]),FALSE),0)</f>
        <v>1</v>
      </c>
      <c r="N372" s="12">
        <f>IFERROR(VLOOKUP(MYRANKS_H[[#This Row],[IDFANGRAPHS]],STEAMER_H[],COLUMN(STEAMER_H[SO]),FALSE),0)</f>
        <v>3</v>
      </c>
      <c r="O372" s="12">
        <f>IFERROR(VLOOKUP(MYRANKS_H[[#This Row],[IDFANGRAPHS]],STEAMER_H[],COLUMN(STEAMER_H[SB]),FALSE),0)</f>
        <v>0</v>
      </c>
      <c r="P372" s="14">
        <f>IFERROR(MYRANKS_H[[#This Row],[H]]/MYRANKS_H[[#This Row],[AB]],0)</f>
        <v>0.26666666666666666</v>
      </c>
      <c r="Q372" s="26">
        <f>MYRANKS_H[[#This Row],[R]]/24.6-VLOOKUP(MYRANKS_H[[#This Row],[POS]],ReplacementLevel_H[],COLUMN(ReplacementLevel_H[R]),FALSE)</f>
        <v>-2.2293495934959351</v>
      </c>
      <c r="R372" s="26">
        <f>MYRANKS_H[[#This Row],[HR]]/10.4-VLOOKUP(MYRANKS_H[[#This Row],[POS]],ReplacementLevel_H[],COLUMN(ReplacementLevel_H[HR]),FALSE)</f>
        <v>-0.94</v>
      </c>
      <c r="S372" s="26">
        <f>MYRANKS_H[[#This Row],[RBI]]/24.6-VLOOKUP(MYRANKS_H[[#This Row],[POS]],ReplacementLevel_H[],COLUMN(ReplacementLevel_H[RBI]),FALSE)</f>
        <v>-2.0593495934959352</v>
      </c>
      <c r="T372" s="26">
        <f>MYRANKS_H[[#This Row],[SB]]/9.4-VLOOKUP(MYRANKS_H[[#This Row],[POS]],ReplacementLevel_H[],COLUMN(ReplacementLevel_H[SB]),FALSE)</f>
        <v>-0.62</v>
      </c>
      <c r="U372" s="26">
        <f>((MYRANKS_H[[#This Row],[H]]+1768)/(MYRANKS_H[[#This Row],[AB]]+6617)-0.267)/0.0024-VLOOKUP(MYRANKS_H[[#This Row],[POS]],ReplacementLevel_H[],COLUMN(ReplacementLevel_H[AVG]),FALSE)</f>
        <v>-8.1089666264593463E-2</v>
      </c>
      <c r="V372" s="26">
        <f>MYRANKS_H[[#This Row],[RSGP]]+MYRANKS_H[[#This Row],[HRSGP]]+MYRANKS_H[[#This Row],[RBISGP]]+MYRANKS_H[[#This Row],[SBSGP]]+MYRANKS_H[[#This Row],[AVGSGP]]</f>
        <v>-5.9297888532564631</v>
      </c>
    </row>
    <row r="373" spans="1:22" ht="15" customHeight="1" x14ac:dyDescent="0.25">
      <c r="A373" s="8" t="s">
        <v>4795</v>
      </c>
      <c r="B373" s="15" t="str">
        <f>VLOOKUP(MYRANKS_H[[#This Row],[PLAYERID]],PLAYERIDMAP[],COLUMN(PLAYERIDMAP[LASTNAME]),FALSE)</f>
        <v>Rodriguez</v>
      </c>
      <c r="C373" s="12" t="str">
        <f>VLOOKUP(MYRANKS_H[[#This Row],[PLAYERID]],PLAYERIDMAP[],COLUMN(PLAYERIDMAP[FIRSTNAME]),FALSE)</f>
        <v xml:space="preserve">Sean </v>
      </c>
      <c r="D373" s="12" t="str">
        <f>VLOOKUP(MYRANKS_H[[#This Row],[PLAYERID]],PLAYERIDMAP[],COLUMN(PLAYERIDMAP[TEAM]),FALSE)</f>
        <v>TB</v>
      </c>
      <c r="E373" s="12" t="str">
        <f>VLOOKUP(MYRANKS_H[[#This Row],[PLAYERID]],PLAYERIDMAP[],COLUMN(PLAYERIDMAP[POS]),FALSE)</f>
        <v>SS</v>
      </c>
      <c r="F373" s="12">
        <f>VLOOKUP(MYRANKS_H[[#This Row],[PLAYERID]],PLAYERIDMAP[],COLUMN(PLAYERIDMAP[IDFANGRAPHS]),FALSE)</f>
        <v>6589</v>
      </c>
      <c r="G373" s="12">
        <f>IFERROR(VLOOKUP(MYRANKS_H[[#This Row],[IDFANGRAPHS]],STEAMER_H[],COLUMN(STEAMER_H[PA]),FALSE),0)</f>
        <v>247</v>
      </c>
      <c r="H373" s="12">
        <f>IFERROR(VLOOKUP(MYRANKS_H[[#This Row],[IDFANGRAPHS]],STEAMER_H[],COLUMN(STEAMER_H[AB]),FALSE),0)</f>
        <v>220</v>
      </c>
      <c r="I373" s="12">
        <f>IFERROR(VLOOKUP(MYRANKS_H[[#This Row],[IDFANGRAPHS]],STEAMER_H[],COLUMN(STEAMER_H[H]),FALSE),0)</f>
        <v>50</v>
      </c>
      <c r="J373" s="12">
        <f>IFERROR(VLOOKUP(MYRANKS_H[[#This Row],[IDFANGRAPHS]],STEAMER_H[],COLUMN(STEAMER_H[HR]),FALSE),0)</f>
        <v>6</v>
      </c>
      <c r="K373" s="12">
        <f>IFERROR(VLOOKUP(MYRANKS_H[[#This Row],[IDFANGRAPHS]],STEAMER_H[],COLUMN(STEAMER_H[R]),FALSE),0)</f>
        <v>26</v>
      </c>
      <c r="L373" s="12">
        <f>IFERROR(VLOOKUP(MYRANKS_H[[#This Row],[IDFANGRAPHS]],STEAMER_H[],COLUMN(STEAMER_H[RBI]),FALSE),0)</f>
        <v>25</v>
      </c>
      <c r="M373" s="12">
        <f>IFERROR(VLOOKUP(MYRANKS_H[[#This Row],[IDFANGRAPHS]],STEAMER_H[],COLUMN(STEAMER_H[BB]),FALSE),0)</f>
        <v>19</v>
      </c>
      <c r="N373" s="12">
        <f>IFERROR(VLOOKUP(MYRANKS_H[[#This Row],[IDFANGRAPHS]],STEAMER_H[],COLUMN(STEAMER_H[SO]),FALSE),0)</f>
        <v>58</v>
      </c>
      <c r="O373" s="12">
        <f>IFERROR(VLOOKUP(MYRANKS_H[[#This Row],[IDFANGRAPHS]],STEAMER_H[],COLUMN(STEAMER_H[SB]),FALSE),0)</f>
        <v>4</v>
      </c>
      <c r="P373" s="14">
        <f>IFERROR(MYRANKS_H[[#This Row],[H]]/MYRANKS_H[[#This Row],[AB]],0)</f>
        <v>0.22727272727272727</v>
      </c>
      <c r="Q373" s="26">
        <f>MYRANKS_H[[#This Row],[R]]/24.6-VLOOKUP(MYRANKS_H[[#This Row],[POS]],ReplacementLevel_H[],COLUMN(ReplacementLevel_H[R]),FALSE)</f>
        <v>-1.023089430894309</v>
      </c>
      <c r="R373" s="26">
        <f>MYRANKS_H[[#This Row],[HR]]/10.4-VLOOKUP(MYRANKS_H[[#This Row],[POS]],ReplacementLevel_H[],COLUMN(ReplacementLevel_H[HR]),FALSE)</f>
        <v>-0.32307692307692315</v>
      </c>
      <c r="S373" s="26">
        <f>MYRANKS_H[[#This Row],[RBI]]/24.6-VLOOKUP(MYRANKS_H[[#This Row],[POS]],ReplacementLevel_H[],COLUMN(ReplacementLevel_H[RBI]),FALSE)</f>
        <v>-0.92373983739837406</v>
      </c>
      <c r="T373" s="26">
        <f>MYRANKS_H[[#This Row],[SB]]/9.4-VLOOKUP(MYRANKS_H[[#This Row],[POS]],ReplacementLevel_H[],COLUMN(ReplacementLevel_H[SB]),FALSE)</f>
        <v>-1.044468085106383</v>
      </c>
      <c r="U373" s="26">
        <f>((MYRANKS_H[[#This Row],[H]]+1768)/(MYRANKS_H[[#This Row],[AB]]+6617)-0.267)/0.0024-VLOOKUP(MYRANKS_H[[#This Row],[POS]],ReplacementLevel_H[],COLUMN(ReplacementLevel_H[AVG]),FALSE)</f>
        <v>-0.32579201404124158</v>
      </c>
      <c r="V373" s="26">
        <f>MYRANKS_H[[#This Row],[RSGP]]+MYRANKS_H[[#This Row],[HRSGP]]+MYRANKS_H[[#This Row],[RBISGP]]+MYRANKS_H[[#This Row],[SBSGP]]+MYRANKS_H[[#This Row],[AVGSGP]]</f>
        <v>-3.6401662905172305</v>
      </c>
    </row>
    <row r="374" spans="1:22" ht="15" customHeight="1" x14ac:dyDescent="0.25">
      <c r="A374" s="8" t="s">
        <v>5220</v>
      </c>
      <c r="B374" s="15" t="str">
        <f>VLOOKUP(MYRANKS_H[[#This Row],[PLAYERID]],PLAYERIDMAP[],COLUMN(PLAYERIDMAP[LASTNAME]),FALSE)</f>
        <v>Theriot</v>
      </c>
      <c r="C374" s="12" t="str">
        <f>VLOOKUP(MYRANKS_H[[#This Row],[PLAYERID]],PLAYERIDMAP[],COLUMN(PLAYERIDMAP[FIRSTNAME]),FALSE)</f>
        <v xml:space="preserve">Ryan </v>
      </c>
      <c r="D374" s="12" t="str">
        <f>VLOOKUP(MYRANKS_H[[#This Row],[PLAYERID]],PLAYERIDMAP[],COLUMN(PLAYERIDMAP[TEAM]),FALSE)</f>
        <v>SF</v>
      </c>
      <c r="E374" s="12" t="str">
        <f>VLOOKUP(MYRANKS_H[[#This Row],[PLAYERID]],PLAYERIDMAP[],COLUMN(PLAYERIDMAP[POS]),FALSE)</f>
        <v>2B</v>
      </c>
      <c r="F374" s="12">
        <f>VLOOKUP(MYRANKS_H[[#This Row],[PLAYERID]],PLAYERIDMAP[],COLUMN(PLAYERIDMAP[IDFANGRAPHS]),FALSE)</f>
        <v>3811</v>
      </c>
      <c r="G374" s="12">
        <f>IFERROR(VLOOKUP(MYRANKS_H[[#This Row],[IDFANGRAPHS]],STEAMER_H[],COLUMN(STEAMER_H[PA]),FALSE),0)</f>
        <v>0</v>
      </c>
      <c r="H374" s="12">
        <f>IFERROR(VLOOKUP(MYRANKS_H[[#This Row],[IDFANGRAPHS]],STEAMER_H[],COLUMN(STEAMER_H[AB]),FALSE),0)</f>
        <v>0</v>
      </c>
      <c r="I374" s="12">
        <f>IFERROR(VLOOKUP(MYRANKS_H[[#This Row],[IDFANGRAPHS]],STEAMER_H[],COLUMN(STEAMER_H[H]),FALSE),0)</f>
        <v>0</v>
      </c>
      <c r="J374" s="12">
        <f>IFERROR(VLOOKUP(MYRANKS_H[[#This Row],[IDFANGRAPHS]],STEAMER_H[],COLUMN(STEAMER_H[HR]),FALSE),0)</f>
        <v>0</v>
      </c>
      <c r="K374" s="12">
        <f>IFERROR(VLOOKUP(MYRANKS_H[[#This Row],[IDFANGRAPHS]],STEAMER_H[],COLUMN(STEAMER_H[R]),FALSE),0)</f>
        <v>0</v>
      </c>
      <c r="L374" s="12">
        <f>IFERROR(VLOOKUP(MYRANKS_H[[#This Row],[IDFANGRAPHS]],STEAMER_H[],COLUMN(STEAMER_H[RBI]),FALSE),0)</f>
        <v>0</v>
      </c>
      <c r="M374" s="12">
        <f>IFERROR(VLOOKUP(MYRANKS_H[[#This Row],[IDFANGRAPHS]],STEAMER_H[],COLUMN(STEAMER_H[BB]),FALSE),0)</f>
        <v>0</v>
      </c>
      <c r="N374" s="12">
        <f>IFERROR(VLOOKUP(MYRANKS_H[[#This Row],[IDFANGRAPHS]],STEAMER_H[],COLUMN(STEAMER_H[SO]),FALSE),0)</f>
        <v>0</v>
      </c>
      <c r="O374" s="12">
        <f>IFERROR(VLOOKUP(MYRANKS_H[[#This Row],[IDFANGRAPHS]],STEAMER_H[],COLUMN(STEAMER_H[SB]),FALSE),0)</f>
        <v>0</v>
      </c>
      <c r="P374" s="14">
        <f>IFERROR(MYRANKS_H[[#This Row],[H]]/MYRANKS_H[[#This Row],[AB]],0)</f>
        <v>0</v>
      </c>
      <c r="Q374" s="26">
        <f>MYRANKS_H[[#This Row],[R]]/24.6-VLOOKUP(MYRANKS_H[[#This Row],[POS]],ReplacementLevel_H[],COLUMN(ReplacementLevel_H[R]),FALSE)</f>
        <v>-2.27</v>
      </c>
      <c r="R374" s="26">
        <f>MYRANKS_H[[#This Row],[HR]]/10.4-VLOOKUP(MYRANKS_H[[#This Row],[POS]],ReplacementLevel_H[],COLUMN(ReplacementLevel_H[HR]),FALSE)</f>
        <v>-0.94</v>
      </c>
      <c r="S374" s="26">
        <f>MYRANKS_H[[#This Row],[RBI]]/24.6-VLOOKUP(MYRANKS_H[[#This Row],[POS]],ReplacementLevel_H[],COLUMN(ReplacementLevel_H[RBI]),FALSE)</f>
        <v>-2.1</v>
      </c>
      <c r="T374" s="26">
        <f>MYRANKS_H[[#This Row],[SB]]/9.4-VLOOKUP(MYRANKS_H[[#This Row],[POS]],ReplacementLevel_H[],COLUMN(ReplacementLevel_H[SB]),FALSE)</f>
        <v>-0.62</v>
      </c>
      <c r="U374" s="26">
        <f>((MYRANKS_H[[#This Row],[H]]+1768)/(MYRANKS_H[[#This Row],[AB]]+6617)-0.267)/0.0024-VLOOKUP(MYRANKS_H[[#This Row],[POS]],ReplacementLevel_H[],COLUMN(ReplacementLevel_H[AVG]),FALSE)</f>
        <v>-8.0595939751147275E-2</v>
      </c>
      <c r="V374" s="26">
        <f>MYRANKS_H[[#This Row],[RSGP]]+MYRANKS_H[[#This Row],[HRSGP]]+MYRANKS_H[[#This Row],[RBISGP]]+MYRANKS_H[[#This Row],[SBSGP]]+MYRANKS_H[[#This Row],[AVGSGP]]</f>
        <v>-6.0105959397511475</v>
      </c>
    </row>
    <row r="375" spans="1:22" ht="15" customHeight="1" x14ac:dyDescent="0.25">
      <c r="A375" s="7" t="s">
        <v>2843</v>
      </c>
      <c r="B375" s="8" t="str">
        <f>VLOOKUP(MYRANKS_H[[#This Row],[PLAYERID]],PLAYERIDMAP[],COLUMN(PLAYERIDMAP[LASTNAME]),FALSE)</f>
        <v>Florimon</v>
      </c>
      <c r="C375" s="11" t="str">
        <f>VLOOKUP(MYRANKS_H[[#This Row],[PLAYERID]],PLAYERIDMAP[],COLUMN(PLAYERIDMAP[FIRSTNAME]),FALSE)</f>
        <v xml:space="preserve">Pedro </v>
      </c>
      <c r="D375" s="11" t="str">
        <f>VLOOKUP(MYRANKS_H[[#This Row],[PLAYERID]],PLAYERIDMAP[],COLUMN(PLAYERIDMAP[TEAM]),FALSE)</f>
        <v>MIN</v>
      </c>
      <c r="E375" s="11" t="str">
        <f>VLOOKUP(MYRANKS_H[[#This Row],[PLAYERID]],PLAYERIDMAP[],COLUMN(PLAYERIDMAP[POS]),FALSE)</f>
        <v>SS</v>
      </c>
      <c r="F375" s="11">
        <f>VLOOKUP(MYRANKS_H[[#This Row],[PLAYERID]],PLAYERIDMAP[],COLUMN(PLAYERIDMAP[IDFANGRAPHS]),FALSE)</f>
        <v>8385</v>
      </c>
      <c r="G375" s="12">
        <f>IFERROR(VLOOKUP(MYRANKS_H[[#This Row],[IDFANGRAPHS]],STEAMER_H[],COLUMN(STEAMER_H[PA]),FALSE),0)</f>
        <v>348</v>
      </c>
      <c r="H375" s="12">
        <f>IFERROR(VLOOKUP(MYRANKS_H[[#This Row],[IDFANGRAPHS]],STEAMER_H[],COLUMN(STEAMER_H[AB]),FALSE),0)</f>
        <v>316</v>
      </c>
      <c r="I375" s="12">
        <f>IFERROR(VLOOKUP(MYRANKS_H[[#This Row],[IDFANGRAPHS]],STEAMER_H[],COLUMN(STEAMER_H[H]),FALSE),0)</f>
        <v>71</v>
      </c>
      <c r="J375" s="12">
        <f>IFERROR(VLOOKUP(MYRANKS_H[[#This Row],[IDFANGRAPHS]],STEAMER_H[],COLUMN(STEAMER_H[HR]),FALSE),0)</f>
        <v>5</v>
      </c>
      <c r="K375" s="12">
        <f>IFERROR(VLOOKUP(MYRANKS_H[[#This Row],[IDFANGRAPHS]],STEAMER_H[],COLUMN(STEAMER_H[R]),FALSE),0)</f>
        <v>33</v>
      </c>
      <c r="L375" s="12">
        <f>IFERROR(VLOOKUP(MYRANKS_H[[#This Row],[IDFANGRAPHS]],STEAMER_H[],COLUMN(STEAMER_H[RBI]),FALSE),0)</f>
        <v>29</v>
      </c>
      <c r="M375" s="12">
        <f>IFERROR(VLOOKUP(MYRANKS_H[[#This Row],[IDFANGRAPHS]],STEAMER_H[],COLUMN(STEAMER_H[BB]),FALSE),0)</f>
        <v>24</v>
      </c>
      <c r="N375" s="12">
        <f>IFERROR(VLOOKUP(MYRANKS_H[[#This Row],[IDFANGRAPHS]],STEAMER_H[],COLUMN(STEAMER_H[SO]),FALSE),0)</f>
        <v>84</v>
      </c>
      <c r="O375" s="12">
        <f>IFERROR(VLOOKUP(MYRANKS_H[[#This Row],[IDFANGRAPHS]],STEAMER_H[],COLUMN(STEAMER_H[SB]),FALSE),0)</f>
        <v>12</v>
      </c>
      <c r="P375" s="14">
        <f>IFERROR(MYRANKS_H[[#This Row],[H]]/MYRANKS_H[[#This Row],[AB]],0)</f>
        <v>0.22468354430379747</v>
      </c>
      <c r="Q375" s="26">
        <f>MYRANKS_H[[#This Row],[R]]/24.6-VLOOKUP(MYRANKS_H[[#This Row],[POS]],ReplacementLevel_H[],COLUMN(ReplacementLevel_H[R]),FALSE)</f>
        <v>-0.73853658536585387</v>
      </c>
      <c r="R375" s="26">
        <f>MYRANKS_H[[#This Row],[HR]]/10.4-VLOOKUP(MYRANKS_H[[#This Row],[POS]],ReplacementLevel_H[],COLUMN(ReplacementLevel_H[HR]),FALSE)</f>
        <v>-0.4192307692307693</v>
      </c>
      <c r="S375" s="26">
        <f>MYRANKS_H[[#This Row],[RBI]]/24.6-VLOOKUP(MYRANKS_H[[#This Row],[POS]],ReplacementLevel_H[],COLUMN(ReplacementLevel_H[RBI]),FALSE)</f>
        <v>-0.76113821138211391</v>
      </c>
      <c r="T375" s="26">
        <f>MYRANKS_H[[#This Row],[SB]]/9.4-VLOOKUP(MYRANKS_H[[#This Row],[POS]],ReplacementLevel_H[],COLUMN(ReplacementLevel_H[SB]),FALSE)</f>
        <v>-0.19340425531914907</v>
      </c>
      <c r="U375" s="26">
        <f>((MYRANKS_H[[#This Row],[H]]+1768)/(MYRANKS_H[[#This Row],[AB]]+6617)-0.267)/0.0024-VLOOKUP(MYRANKS_H[[#This Row],[POS]],ReplacementLevel_H[],COLUMN(ReplacementLevel_H[AVG]),FALSE)</f>
        <v>-0.59785951247655866</v>
      </c>
      <c r="V375" s="26">
        <f>MYRANKS_H[[#This Row],[RSGP]]+MYRANKS_H[[#This Row],[HRSGP]]+MYRANKS_H[[#This Row],[RBISGP]]+MYRANKS_H[[#This Row],[SBSGP]]+MYRANKS_H[[#This Row],[AVGSGP]]</f>
        <v>-2.710169333774445</v>
      </c>
    </row>
    <row r="376" spans="1:22" ht="15" customHeight="1" x14ac:dyDescent="0.25">
      <c r="A376" s="7" t="s">
        <v>3495</v>
      </c>
      <c r="B376" s="8" t="str">
        <f>VLOOKUP(MYRANKS_H[[#This Row],[PLAYERID]],PLAYERIDMAP[],COLUMN(PLAYERIDMAP[LASTNAME]),FALSE)</f>
        <v>Johnson</v>
      </c>
      <c r="C376" s="11" t="str">
        <f>VLOOKUP(MYRANKS_H[[#This Row],[PLAYERID]],PLAYERIDMAP[],COLUMN(PLAYERIDMAP[FIRSTNAME]),FALSE)</f>
        <v xml:space="preserve">Elliot </v>
      </c>
      <c r="D376" s="11" t="str">
        <f>VLOOKUP(MYRANKS_H[[#This Row],[PLAYERID]],PLAYERIDMAP[],COLUMN(PLAYERIDMAP[TEAM]),FALSE)</f>
        <v>TB</v>
      </c>
      <c r="E376" s="11" t="str">
        <f>VLOOKUP(MYRANKS_H[[#This Row],[PLAYERID]],PLAYERIDMAP[],COLUMN(PLAYERIDMAP[POS]),FALSE)</f>
        <v>2B</v>
      </c>
      <c r="F376" s="11">
        <f>VLOOKUP(MYRANKS_H[[#This Row],[PLAYERID]],PLAYERIDMAP[],COLUMN(PLAYERIDMAP[IDFANGRAPHS]),FALSE)</f>
        <v>4751</v>
      </c>
      <c r="G376" s="12">
        <f>IFERROR(VLOOKUP(MYRANKS_H[[#This Row],[IDFANGRAPHS]],STEAMER_H[],COLUMN(STEAMER_H[PA]),FALSE),0)</f>
        <v>95</v>
      </c>
      <c r="H376" s="12">
        <f>IFERROR(VLOOKUP(MYRANKS_H[[#This Row],[IDFANGRAPHS]],STEAMER_H[],COLUMN(STEAMER_H[AB]),FALSE),0)</f>
        <v>87</v>
      </c>
      <c r="I376" s="12">
        <f>IFERROR(VLOOKUP(MYRANKS_H[[#This Row],[IDFANGRAPHS]],STEAMER_H[],COLUMN(STEAMER_H[H]),FALSE),0)</f>
        <v>19</v>
      </c>
      <c r="J376" s="12">
        <f>IFERROR(VLOOKUP(MYRANKS_H[[#This Row],[IDFANGRAPHS]],STEAMER_H[],COLUMN(STEAMER_H[HR]),FALSE),0)</f>
        <v>1</v>
      </c>
      <c r="K376" s="12">
        <f>IFERROR(VLOOKUP(MYRANKS_H[[#This Row],[IDFANGRAPHS]],STEAMER_H[],COLUMN(STEAMER_H[R]),FALSE),0)</f>
        <v>9</v>
      </c>
      <c r="L376" s="12">
        <f>IFERROR(VLOOKUP(MYRANKS_H[[#This Row],[IDFANGRAPHS]],STEAMER_H[],COLUMN(STEAMER_H[RBI]),FALSE),0)</f>
        <v>8</v>
      </c>
      <c r="M376" s="12">
        <f>IFERROR(VLOOKUP(MYRANKS_H[[#This Row],[IDFANGRAPHS]],STEAMER_H[],COLUMN(STEAMER_H[BB]),FALSE),0)</f>
        <v>6</v>
      </c>
      <c r="N376" s="12">
        <f>IFERROR(VLOOKUP(MYRANKS_H[[#This Row],[IDFANGRAPHS]],STEAMER_H[],COLUMN(STEAMER_H[SO]),FALSE),0)</f>
        <v>24</v>
      </c>
      <c r="O376" s="12">
        <f>IFERROR(VLOOKUP(MYRANKS_H[[#This Row],[IDFANGRAPHS]],STEAMER_H[],COLUMN(STEAMER_H[SB]),FALSE),0)</f>
        <v>5</v>
      </c>
      <c r="P376" s="14">
        <f>IFERROR(MYRANKS_H[[#This Row],[H]]/MYRANKS_H[[#This Row],[AB]],0)</f>
        <v>0.21839080459770116</v>
      </c>
      <c r="Q376" s="26">
        <f>MYRANKS_H[[#This Row],[R]]/24.6-VLOOKUP(MYRANKS_H[[#This Row],[POS]],ReplacementLevel_H[],COLUMN(ReplacementLevel_H[R]),FALSE)</f>
        <v>-1.9041463414634148</v>
      </c>
      <c r="R376" s="26">
        <f>MYRANKS_H[[#This Row],[HR]]/10.4-VLOOKUP(MYRANKS_H[[#This Row],[POS]],ReplacementLevel_H[],COLUMN(ReplacementLevel_H[HR]),FALSE)</f>
        <v>-0.8438461538461538</v>
      </c>
      <c r="S376" s="26">
        <f>MYRANKS_H[[#This Row],[RBI]]/24.6-VLOOKUP(MYRANKS_H[[#This Row],[POS]],ReplacementLevel_H[],COLUMN(ReplacementLevel_H[RBI]),FALSE)</f>
        <v>-1.7747967479674798</v>
      </c>
      <c r="T376" s="26">
        <f>MYRANKS_H[[#This Row],[SB]]/9.4-VLOOKUP(MYRANKS_H[[#This Row],[POS]],ReplacementLevel_H[],COLUMN(ReplacementLevel_H[SB]),FALSE)</f>
        <v>-8.8085106382978728E-2</v>
      </c>
      <c r="U376" s="26">
        <f>((MYRANKS_H[[#This Row],[H]]+1768)/(MYRANKS_H[[#This Row],[AB]]+6617)-0.267)/0.0024-VLOOKUP(MYRANKS_H[[#This Row],[POS]],ReplacementLevel_H[],COLUMN(ReplacementLevel_H[AVG]),FALSE)</f>
        <v>-0.34446698488464494</v>
      </c>
      <c r="V376" s="26">
        <f>MYRANKS_H[[#This Row],[RSGP]]+MYRANKS_H[[#This Row],[HRSGP]]+MYRANKS_H[[#This Row],[RBISGP]]+MYRANKS_H[[#This Row],[SBSGP]]+MYRANKS_H[[#This Row],[AVGSGP]]</f>
        <v>-4.9553413345446709</v>
      </c>
    </row>
    <row r="377" spans="1:22" x14ac:dyDescent="0.25">
      <c r="A377" s="7" t="s">
        <v>3277</v>
      </c>
      <c r="B377" s="8" t="str">
        <f>VLOOKUP(MYRANKS_H[[#This Row],[PLAYERID]],PLAYERIDMAP[],COLUMN(PLAYERIDMAP[LASTNAME]),FALSE)</f>
        <v>Herrera</v>
      </c>
      <c r="C377" s="11" t="str">
        <f>VLOOKUP(MYRANKS_H[[#This Row],[PLAYERID]],PLAYERIDMAP[],COLUMN(PLAYERIDMAP[FIRSTNAME]),FALSE)</f>
        <v xml:space="preserve">Jonathan </v>
      </c>
      <c r="D377" s="11" t="str">
        <f>VLOOKUP(MYRANKS_H[[#This Row],[PLAYERID]],PLAYERIDMAP[],COLUMN(PLAYERIDMAP[TEAM]),FALSE)</f>
        <v>COL</v>
      </c>
      <c r="E377" s="11" t="str">
        <f>VLOOKUP(MYRANKS_H[[#This Row],[PLAYERID]],PLAYERIDMAP[],COLUMN(PLAYERIDMAP[POS]),FALSE)</f>
        <v>2B</v>
      </c>
      <c r="F377" s="11">
        <f>VLOOKUP(MYRANKS_H[[#This Row],[PLAYERID]],PLAYERIDMAP[],COLUMN(PLAYERIDMAP[IDFANGRAPHS]),FALSE)</f>
        <v>4182</v>
      </c>
      <c r="G377" s="12">
        <f>IFERROR(VLOOKUP(MYRANKS_H[[#This Row],[IDFANGRAPHS]],STEAMER_H[],COLUMN(STEAMER_H[PA]),FALSE),0)</f>
        <v>241</v>
      </c>
      <c r="H377" s="12">
        <f>IFERROR(VLOOKUP(MYRANKS_H[[#This Row],[IDFANGRAPHS]],STEAMER_H[],COLUMN(STEAMER_H[AB]),FALSE),0)</f>
        <v>218</v>
      </c>
      <c r="I377" s="12">
        <f>IFERROR(VLOOKUP(MYRANKS_H[[#This Row],[IDFANGRAPHS]],STEAMER_H[],COLUMN(STEAMER_H[H]),FALSE),0)</f>
        <v>54</v>
      </c>
      <c r="J377" s="12">
        <f>IFERROR(VLOOKUP(MYRANKS_H[[#This Row],[IDFANGRAPHS]],STEAMER_H[],COLUMN(STEAMER_H[HR]),FALSE),0)</f>
        <v>2</v>
      </c>
      <c r="K377" s="12">
        <f>IFERROR(VLOOKUP(MYRANKS_H[[#This Row],[IDFANGRAPHS]],STEAMER_H[],COLUMN(STEAMER_H[R]),FALSE),0)</f>
        <v>24</v>
      </c>
      <c r="L377" s="12">
        <f>IFERROR(VLOOKUP(MYRANKS_H[[#This Row],[IDFANGRAPHS]],STEAMER_H[],COLUMN(STEAMER_H[RBI]),FALSE),0)</f>
        <v>20</v>
      </c>
      <c r="M377" s="12">
        <f>IFERROR(VLOOKUP(MYRANKS_H[[#This Row],[IDFANGRAPHS]],STEAMER_H[],COLUMN(STEAMER_H[BB]),FALSE),0)</f>
        <v>18</v>
      </c>
      <c r="N377" s="12">
        <f>IFERROR(VLOOKUP(MYRANKS_H[[#This Row],[IDFANGRAPHS]],STEAMER_H[],COLUMN(STEAMER_H[SO]),FALSE),0)</f>
        <v>36</v>
      </c>
      <c r="O377" s="12">
        <f>IFERROR(VLOOKUP(MYRANKS_H[[#This Row],[IDFANGRAPHS]],STEAMER_H[],COLUMN(STEAMER_H[SB]),FALSE),0)</f>
        <v>4</v>
      </c>
      <c r="P377" s="14">
        <f>IFERROR(MYRANKS_H[[#This Row],[H]]/MYRANKS_H[[#This Row],[AB]],0)</f>
        <v>0.24770642201834864</v>
      </c>
      <c r="Q377" s="26">
        <f>MYRANKS_H[[#This Row],[R]]/24.6-VLOOKUP(MYRANKS_H[[#This Row],[POS]],ReplacementLevel_H[],COLUMN(ReplacementLevel_H[R]),FALSE)</f>
        <v>-1.2943902439024391</v>
      </c>
      <c r="R377" s="26">
        <f>MYRANKS_H[[#This Row],[HR]]/10.4-VLOOKUP(MYRANKS_H[[#This Row],[POS]],ReplacementLevel_H[],COLUMN(ReplacementLevel_H[HR]),FALSE)</f>
        <v>-0.74769230769230766</v>
      </c>
      <c r="S377" s="26">
        <f>MYRANKS_H[[#This Row],[RBI]]/24.6-VLOOKUP(MYRANKS_H[[#This Row],[POS]],ReplacementLevel_H[],COLUMN(ReplacementLevel_H[RBI]),FALSE)</f>
        <v>-1.2869918699186993</v>
      </c>
      <c r="T377" s="26">
        <f>MYRANKS_H[[#This Row],[SB]]/9.4-VLOOKUP(MYRANKS_H[[#This Row],[POS]],ReplacementLevel_H[],COLUMN(ReplacementLevel_H[SB]),FALSE)</f>
        <v>-0.19446808510638297</v>
      </c>
      <c r="U377" s="26">
        <f>((MYRANKS_H[[#This Row],[H]]+1768)/(MYRANKS_H[[#This Row],[AB]]+6617)-0.267)/0.0024-VLOOKUP(MYRANKS_H[[#This Row],[POS]],ReplacementLevel_H[],COLUMN(ReplacementLevel_H[AVG]),FALSE)</f>
        <v>-0.33952938307729447</v>
      </c>
      <c r="V377" s="26">
        <f>MYRANKS_H[[#This Row],[RSGP]]+MYRANKS_H[[#This Row],[HRSGP]]+MYRANKS_H[[#This Row],[RBISGP]]+MYRANKS_H[[#This Row],[SBSGP]]+MYRANKS_H[[#This Row],[AVGSGP]]</f>
        <v>-3.8630718896971232</v>
      </c>
    </row>
    <row r="378" spans="1:22" ht="15" customHeight="1" x14ac:dyDescent="0.25">
      <c r="A378" s="8" t="s">
        <v>4932</v>
      </c>
      <c r="B378" s="15" t="str">
        <f>VLOOKUP(MYRANKS_H[[#This Row],[PLAYERID]],PLAYERIDMAP[],COLUMN(PLAYERIDMAP[LASTNAME]),FALSE)</f>
        <v>Sands</v>
      </c>
      <c r="C378" s="12" t="str">
        <f>VLOOKUP(MYRANKS_H[[#This Row],[PLAYERID]],PLAYERIDMAP[],COLUMN(PLAYERIDMAP[FIRSTNAME]),FALSE)</f>
        <v xml:space="preserve">Jerry </v>
      </c>
      <c r="D378" s="12" t="str">
        <f>VLOOKUP(MYRANKS_H[[#This Row],[PLAYERID]],PLAYERIDMAP[],COLUMN(PLAYERIDMAP[TEAM]),FALSE)</f>
        <v>PIT</v>
      </c>
      <c r="E378" s="12" t="str">
        <f>VLOOKUP(MYRANKS_H[[#This Row],[PLAYERID]],PLAYERIDMAP[],COLUMN(PLAYERIDMAP[POS]),FALSE)</f>
        <v>OF</v>
      </c>
      <c r="F378" s="12">
        <f>VLOOKUP(MYRANKS_H[[#This Row],[PLAYERID]],PLAYERIDMAP[],COLUMN(PLAYERIDMAP[IDFANGRAPHS]),FALSE)</f>
        <v>4016</v>
      </c>
      <c r="G378" s="12">
        <f>IFERROR(VLOOKUP(MYRANKS_H[[#This Row],[IDFANGRAPHS]],STEAMER_H[],COLUMN(STEAMER_H[PA]),FALSE),0)</f>
        <v>0</v>
      </c>
      <c r="H378" s="12">
        <f>IFERROR(VLOOKUP(MYRANKS_H[[#This Row],[IDFANGRAPHS]],STEAMER_H[],COLUMN(STEAMER_H[AB]),FALSE),0)</f>
        <v>0</v>
      </c>
      <c r="I378" s="12">
        <f>IFERROR(VLOOKUP(MYRANKS_H[[#This Row],[IDFANGRAPHS]],STEAMER_H[],COLUMN(STEAMER_H[H]),FALSE),0)</f>
        <v>0</v>
      </c>
      <c r="J378" s="12">
        <f>IFERROR(VLOOKUP(MYRANKS_H[[#This Row],[IDFANGRAPHS]],STEAMER_H[],COLUMN(STEAMER_H[HR]),FALSE),0)</f>
        <v>0</v>
      </c>
      <c r="K378" s="12">
        <f>IFERROR(VLOOKUP(MYRANKS_H[[#This Row],[IDFANGRAPHS]],STEAMER_H[],COLUMN(STEAMER_H[R]),FALSE),0)</f>
        <v>0</v>
      </c>
      <c r="L378" s="12">
        <f>IFERROR(VLOOKUP(MYRANKS_H[[#This Row],[IDFANGRAPHS]],STEAMER_H[],COLUMN(STEAMER_H[RBI]),FALSE),0)</f>
        <v>0</v>
      </c>
      <c r="M378" s="12">
        <f>IFERROR(VLOOKUP(MYRANKS_H[[#This Row],[IDFANGRAPHS]],STEAMER_H[],COLUMN(STEAMER_H[BB]),FALSE),0)</f>
        <v>0</v>
      </c>
      <c r="N378" s="12">
        <f>IFERROR(VLOOKUP(MYRANKS_H[[#This Row],[IDFANGRAPHS]],STEAMER_H[],COLUMN(STEAMER_H[SO]),FALSE),0)</f>
        <v>0</v>
      </c>
      <c r="O378" s="12">
        <f>IFERROR(VLOOKUP(MYRANKS_H[[#This Row],[IDFANGRAPHS]],STEAMER_H[],COLUMN(STEAMER_H[SB]),FALSE),0)</f>
        <v>0</v>
      </c>
      <c r="P378" s="14">
        <f>IFERROR(MYRANKS_H[[#This Row],[H]]/MYRANKS_H[[#This Row],[AB]],0)</f>
        <v>0</v>
      </c>
      <c r="Q378" s="26">
        <f>MYRANKS_H[[#This Row],[R]]/24.6-VLOOKUP(MYRANKS_H[[#This Row],[POS]],ReplacementLevel_H[],COLUMN(ReplacementLevel_H[R]),FALSE)</f>
        <v>-2.37</v>
      </c>
      <c r="R378" s="26">
        <f>MYRANKS_H[[#This Row],[HR]]/10.4-VLOOKUP(MYRANKS_H[[#This Row],[POS]],ReplacementLevel_H[],COLUMN(ReplacementLevel_H[HR]),FALSE)</f>
        <v>-1.1000000000000001</v>
      </c>
      <c r="S378" s="26">
        <f>MYRANKS_H[[#This Row],[RBI]]/24.6-VLOOKUP(MYRANKS_H[[#This Row],[POS]],ReplacementLevel_H[],COLUMN(ReplacementLevel_H[RBI]),FALSE)</f>
        <v>-2.04</v>
      </c>
      <c r="T378" s="26">
        <f>MYRANKS_H[[#This Row],[SB]]/9.4-VLOOKUP(MYRANKS_H[[#This Row],[POS]],ReplacementLevel_H[],COLUMN(ReplacementLevel_H[SB]),FALSE)</f>
        <v>-1.34</v>
      </c>
      <c r="U378" s="26">
        <f>((MYRANKS_H[[#This Row],[H]]+1768)/(MYRANKS_H[[#This Row],[AB]]+6617)-0.267)/0.0024-VLOOKUP(MYRANKS_H[[#This Row],[POS]],ReplacementLevel_H[],COLUMN(ReplacementLevel_H[AVG]),FALSE)</f>
        <v>0.15940406024885273</v>
      </c>
      <c r="V378" s="26">
        <f>MYRANKS_H[[#This Row],[RSGP]]+MYRANKS_H[[#This Row],[HRSGP]]+MYRANKS_H[[#This Row],[RBISGP]]+MYRANKS_H[[#This Row],[SBSGP]]+MYRANKS_H[[#This Row],[AVGSGP]]</f>
        <v>-6.6905959397511472</v>
      </c>
    </row>
    <row r="379" spans="1:22" ht="15" customHeight="1" x14ac:dyDescent="0.25">
      <c r="A379" s="8" t="s">
        <v>4345</v>
      </c>
      <c r="B379" s="15" t="str">
        <f>VLOOKUP(MYRANKS_H[[#This Row],[PLAYERID]],PLAYERIDMAP[],COLUMN(PLAYERIDMAP[LASTNAME]),FALSE)</f>
        <v>Olt</v>
      </c>
      <c r="C379" s="12" t="str">
        <f>VLOOKUP(MYRANKS_H[[#This Row],[PLAYERID]],PLAYERIDMAP[],COLUMN(PLAYERIDMAP[FIRSTNAME]),FALSE)</f>
        <v xml:space="preserve">Mike </v>
      </c>
      <c r="D379" s="12" t="str">
        <f>VLOOKUP(MYRANKS_H[[#This Row],[PLAYERID]],PLAYERIDMAP[],COLUMN(PLAYERIDMAP[TEAM]),FALSE)</f>
        <v>TEX</v>
      </c>
      <c r="E379" s="12" t="str">
        <f>VLOOKUP(MYRANKS_H[[#This Row],[PLAYERID]],PLAYERIDMAP[],COLUMN(PLAYERIDMAP[POS]),FALSE)</f>
        <v>3B</v>
      </c>
      <c r="F379" s="12">
        <f>VLOOKUP(MYRANKS_H[[#This Row],[PLAYERID]],PLAYERIDMAP[],COLUMN(PLAYERIDMAP[IDFANGRAPHS]),FALSE)</f>
        <v>10698</v>
      </c>
      <c r="G379" s="12">
        <f>IFERROR(VLOOKUP(MYRANKS_H[[#This Row],[IDFANGRAPHS]],STEAMER_H[],COLUMN(STEAMER_H[PA]),FALSE),0)</f>
        <v>283</v>
      </c>
      <c r="H379" s="12">
        <f>IFERROR(VLOOKUP(MYRANKS_H[[#This Row],[IDFANGRAPHS]],STEAMER_H[],COLUMN(STEAMER_H[AB]),FALSE),0)</f>
        <v>250</v>
      </c>
      <c r="I379" s="12">
        <f>IFERROR(VLOOKUP(MYRANKS_H[[#This Row],[IDFANGRAPHS]],STEAMER_H[],COLUMN(STEAMER_H[H]),FALSE),0)</f>
        <v>54</v>
      </c>
      <c r="J379" s="12">
        <f>IFERROR(VLOOKUP(MYRANKS_H[[#This Row],[IDFANGRAPHS]],STEAMER_H[],COLUMN(STEAMER_H[HR]),FALSE),0)</f>
        <v>10</v>
      </c>
      <c r="K379" s="12">
        <f>IFERROR(VLOOKUP(MYRANKS_H[[#This Row],[IDFANGRAPHS]],STEAMER_H[],COLUMN(STEAMER_H[R]),FALSE),0)</f>
        <v>29</v>
      </c>
      <c r="L379" s="12">
        <f>IFERROR(VLOOKUP(MYRANKS_H[[#This Row],[IDFANGRAPHS]],STEAMER_H[],COLUMN(STEAMER_H[RBI]),FALSE),0)</f>
        <v>31</v>
      </c>
      <c r="M379" s="12">
        <f>IFERROR(VLOOKUP(MYRANKS_H[[#This Row],[IDFANGRAPHS]],STEAMER_H[],COLUMN(STEAMER_H[BB]),FALSE),0)</f>
        <v>27</v>
      </c>
      <c r="N379" s="12">
        <f>IFERROR(VLOOKUP(MYRANKS_H[[#This Row],[IDFANGRAPHS]],STEAMER_H[],COLUMN(STEAMER_H[SO]),FALSE),0)</f>
        <v>81</v>
      </c>
      <c r="O379" s="12">
        <f>IFERROR(VLOOKUP(MYRANKS_H[[#This Row],[IDFANGRAPHS]],STEAMER_H[],COLUMN(STEAMER_H[SB]),FALSE),0)</f>
        <v>2</v>
      </c>
      <c r="P379" s="14">
        <f>IFERROR(MYRANKS_H[[#This Row],[H]]/MYRANKS_H[[#This Row],[AB]],0)</f>
        <v>0.216</v>
      </c>
      <c r="Q379" s="26">
        <f>MYRANKS_H[[#This Row],[R]]/24.6-VLOOKUP(MYRANKS_H[[#This Row],[POS]],ReplacementLevel_H[],COLUMN(ReplacementLevel_H[R]),FALSE)</f>
        <v>-1.0111382113821139</v>
      </c>
      <c r="R379" s="26">
        <f>MYRANKS_H[[#This Row],[HR]]/10.4-VLOOKUP(MYRANKS_H[[#This Row],[POS]],ReplacementLevel_H[],COLUMN(ReplacementLevel_H[HR]),FALSE)</f>
        <v>-0.5984615384615386</v>
      </c>
      <c r="S379" s="26">
        <f>MYRANKS_H[[#This Row],[RBI]]/24.6-VLOOKUP(MYRANKS_H[[#This Row],[POS]],ReplacementLevel_H[],COLUMN(ReplacementLevel_H[RBI]),FALSE)</f>
        <v>-1.089837398373984</v>
      </c>
      <c r="T379" s="26">
        <f>MYRANKS_H[[#This Row],[SB]]/9.4-VLOOKUP(MYRANKS_H[[#This Row],[POS]],ReplacementLevel_H[],COLUMN(ReplacementLevel_H[SB]),FALSE)</f>
        <v>-0.2372340425531915</v>
      </c>
      <c r="U379" s="26">
        <f>((MYRANKS_H[[#This Row],[H]]+1768)/(MYRANKS_H[[#This Row],[AB]]+6617)-0.267)/0.0024-VLOOKUP(MYRANKS_H[[#This Row],[POS]],ReplacementLevel_H[],COLUMN(ReplacementLevel_H[AVG]),FALSE)</f>
        <v>-0.50711421775642274</v>
      </c>
      <c r="V379" s="26">
        <f>MYRANKS_H[[#This Row],[RSGP]]+MYRANKS_H[[#This Row],[HRSGP]]+MYRANKS_H[[#This Row],[RBISGP]]+MYRANKS_H[[#This Row],[SBSGP]]+MYRANKS_H[[#This Row],[AVGSGP]]</f>
        <v>-3.4437854085272508</v>
      </c>
    </row>
    <row r="380" spans="1:22" ht="15" customHeight="1" x14ac:dyDescent="0.25">
      <c r="A380" s="8" t="s">
        <v>4277</v>
      </c>
      <c r="B380" s="15" t="str">
        <f>VLOOKUP(MYRANKS_H[[#This Row],[PLAYERID]],PLAYERIDMAP[],COLUMN(PLAYERIDMAP[LASTNAME]),FALSE)</f>
        <v>Nieuwenhuis</v>
      </c>
      <c r="C380" s="12" t="str">
        <f>VLOOKUP(MYRANKS_H[[#This Row],[PLAYERID]],PLAYERIDMAP[],COLUMN(PLAYERIDMAP[FIRSTNAME]),FALSE)</f>
        <v xml:space="preserve">Kirk </v>
      </c>
      <c r="D380" s="12" t="str">
        <f>VLOOKUP(MYRANKS_H[[#This Row],[PLAYERID]],PLAYERIDMAP[],COLUMN(PLAYERIDMAP[TEAM]),FALSE)</f>
        <v>NYM</v>
      </c>
      <c r="E380" s="12" t="str">
        <f>VLOOKUP(MYRANKS_H[[#This Row],[PLAYERID]],PLAYERIDMAP[],COLUMN(PLAYERIDMAP[POS]),FALSE)</f>
        <v>OF</v>
      </c>
      <c r="F380" s="12">
        <f>VLOOKUP(MYRANKS_H[[#This Row],[PLAYERID]],PLAYERIDMAP[],COLUMN(PLAYERIDMAP[IDFANGRAPHS]),FALSE)</f>
        <v>6400</v>
      </c>
      <c r="G380" s="12">
        <f>IFERROR(VLOOKUP(MYRANKS_H[[#This Row],[IDFANGRAPHS]],STEAMER_H[],COLUMN(STEAMER_H[PA]),FALSE),0)</f>
        <v>156</v>
      </c>
      <c r="H380" s="12">
        <f>IFERROR(VLOOKUP(MYRANKS_H[[#This Row],[IDFANGRAPHS]],STEAMER_H[],COLUMN(STEAMER_H[AB]),FALSE),0)</f>
        <v>140</v>
      </c>
      <c r="I380" s="12">
        <f>IFERROR(VLOOKUP(MYRANKS_H[[#This Row],[IDFANGRAPHS]],STEAMER_H[],COLUMN(STEAMER_H[H]),FALSE),0)</f>
        <v>31</v>
      </c>
      <c r="J380" s="12">
        <f>IFERROR(VLOOKUP(MYRANKS_H[[#This Row],[IDFANGRAPHS]],STEAMER_H[],COLUMN(STEAMER_H[HR]),FALSE),0)</f>
        <v>4</v>
      </c>
      <c r="K380" s="12">
        <f>IFERROR(VLOOKUP(MYRANKS_H[[#This Row],[IDFANGRAPHS]],STEAMER_H[],COLUMN(STEAMER_H[R]),FALSE),0)</f>
        <v>15</v>
      </c>
      <c r="L380" s="12">
        <f>IFERROR(VLOOKUP(MYRANKS_H[[#This Row],[IDFANGRAPHS]],STEAMER_H[],COLUMN(STEAMER_H[RBI]),FALSE),0)</f>
        <v>15</v>
      </c>
      <c r="M380" s="12">
        <f>IFERROR(VLOOKUP(MYRANKS_H[[#This Row],[IDFANGRAPHS]],STEAMER_H[],COLUMN(STEAMER_H[BB]),FALSE),0)</f>
        <v>13</v>
      </c>
      <c r="N380" s="12">
        <f>IFERROR(VLOOKUP(MYRANKS_H[[#This Row],[IDFANGRAPHS]],STEAMER_H[],COLUMN(STEAMER_H[SO]),FALSE),0)</f>
        <v>42</v>
      </c>
      <c r="O380" s="12">
        <f>IFERROR(VLOOKUP(MYRANKS_H[[#This Row],[IDFANGRAPHS]],STEAMER_H[],COLUMN(STEAMER_H[SB]),FALSE),0)</f>
        <v>3</v>
      </c>
      <c r="P380" s="14">
        <f>IFERROR(MYRANKS_H[[#This Row],[H]]/MYRANKS_H[[#This Row],[AB]],0)</f>
        <v>0.22142857142857142</v>
      </c>
      <c r="Q380" s="26">
        <f>MYRANKS_H[[#This Row],[R]]/24.6-VLOOKUP(MYRANKS_H[[#This Row],[POS]],ReplacementLevel_H[],COLUMN(ReplacementLevel_H[R]),FALSE)</f>
        <v>-1.7602439024390244</v>
      </c>
      <c r="R380" s="26">
        <f>MYRANKS_H[[#This Row],[HR]]/10.4-VLOOKUP(MYRANKS_H[[#This Row],[POS]],ReplacementLevel_H[],COLUMN(ReplacementLevel_H[HR]),FALSE)</f>
        <v>-0.71538461538461551</v>
      </c>
      <c r="S380" s="26">
        <f>MYRANKS_H[[#This Row],[RBI]]/24.6-VLOOKUP(MYRANKS_H[[#This Row],[POS]],ReplacementLevel_H[],COLUMN(ReplacementLevel_H[RBI]),FALSE)</f>
        <v>-1.4302439024390243</v>
      </c>
      <c r="T380" s="26">
        <f>MYRANKS_H[[#This Row],[SB]]/9.4-VLOOKUP(MYRANKS_H[[#This Row],[POS]],ReplacementLevel_H[],COLUMN(ReplacementLevel_H[SB]),FALSE)</f>
        <v>-1.0208510638297874</v>
      </c>
      <c r="U380" s="26">
        <f>((MYRANKS_H[[#This Row],[H]]+1768)/(MYRANKS_H[[#This Row],[AB]]+6617)-0.267)/0.0024-VLOOKUP(MYRANKS_H[[#This Row],[POS]],ReplacementLevel_H[],COLUMN(ReplacementLevel_H[AVG]),FALSE)</f>
        <v>-0.23566030289577794</v>
      </c>
      <c r="V380" s="26">
        <f>MYRANKS_H[[#This Row],[RSGP]]+MYRANKS_H[[#This Row],[HRSGP]]+MYRANKS_H[[#This Row],[RBISGP]]+MYRANKS_H[[#This Row],[SBSGP]]+MYRANKS_H[[#This Row],[AVGSGP]]</f>
        <v>-5.1623837869882294</v>
      </c>
    </row>
    <row r="381" spans="1:22" ht="15" customHeight="1" x14ac:dyDescent="0.25">
      <c r="A381" s="7" t="s">
        <v>3139</v>
      </c>
      <c r="B381" s="8" t="str">
        <f>VLOOKUP(MYRANKS_H[[#This Row],[PLAYERID]],PLAYERIDMAP[],COLUMN(PLAYERIDMAP[LASTNAME]),FALSE)</f>
        <v>Hairston</v>
      </c>
      <c r="C381" s="11" t="str">
        <f>VLOOKUP(MYRANKS_H[[#This Row],[PLAYERID]],PLAYERIDMAP[],COLUMN(PLAYERIDMAP[FIRSTNAME]),FALSE)</f>
        <v xml:space="preserve">Jerry </v>
      </c>
      <c r="D381" s="11" t="str">
        <f>VLOOKUP(MYRANKS_H[[#This Row],[PLAYERID]],PLAYERIDMAP[],COLUMN(PLAYERIDMAP[TEAM]),FALSE)</f>
        <v>LAD</v>
      </c>
      <c r="E381" s="11" t="str">
        <f>VLOOKUP(MYRANKS_H[[#This Row],[PLAYERID]],PLAYERIDMAP[],COLUMN(PLAYERIDMAP[POS]),FALSE)</f>
        <v>SS</v>
      </c>
      <c r="F381" s="11">
        <f>VLOOKUP(MYRANKS_H[[#This Row],[PLAYERID]],PLAYERIDMAP[],COLUMN(PLAYERIDMAP[IDFANGRAPHS]),FALSE)</f>
        <v>144</v>
      </c>
      <c r="G381" s="12">
        <f>IFERROR(VLOOKUP(MYRANKS_H[[#This Row],[IDFANGRAPHS]],STEAMER_H[],COLUMN(STEAMER_H[PA]),FALSE),0)</f>
        <v>0</v>
      </c>
      <c r="H381" s="12">
        <f>IFERROR(VLOOKUP(MYRANKS_H[[#This Row],[IDFANGRAPHS]],STEAMER_H[],COLUMN(STEAMER_H[AB]),FALSE),0)</f>
        <v>0</v>
      </c>
      <c r="I381" s="12">
        <f>IFERROR(VLOOKUP(MYRANKS_H[[#This Row],[IDFANGRAPHS]],STEAMER_H[],COLUMN(STEAMER_H[H]),FALSE),0)</f>
        <v>0</v>
      </c>
      <c r="J381" s="12">
        <f>IFERROR(VLOOKUP(MYRANKS_H[[#This Row],[IDFANGRAPHS]],STEAMER_H[],COLUMN(STEAMER_H[HR]),FALSE),0)</f>
        <v>0</v>
      </c>
      <c r="K381" s="12">
        <f>IFERROR(VLOOKUP(MYRANKS_H[[#This Row],[IDFANGRAPHS]],STEAMER_H[],COLUMN(STEAMER_H[R]),FALSE),0)</f>
        <v>0</v>
      </c>
      <c r="L381" s="12">
        <f>IFERROR(VLOOKUP(MYRANKS_H[[#This Row],[IDFANGRAPHS]],STEAMER_H[],COLUMN(STEAMER_H[RBI]),FALSE),0)</f>
        <v>0</v>
      </c>
      <c r="M381" s="12">
        <f>IFERROR(VLOOKUP(MYRANKS_H[[#This Row],[IDFANGRAPHS]],STEAMER_H[],COLUMN(STEAMER_H[BB]),FALSE),0)</f>
        <v>0</v>
      </c>
      <c r="N381" s="12">
        <f>IFERROR(VLOOKUP(MYRANKS_H[[#This Row],[IDFANGRAPHS]],STEAMER_H[],COLUMN(STEAMER_H[SO]),FALSE),0)</f>
        <v>0</v>
      </c>
      <c r="O381" s="12">
        <f>IFERROR(VLOOKUP(MYRANKS_H[[#This Row],[IDFANGRAPHS]],STEAMER_H[],COLUMN(STEAMER_H[SB]),FALSE),0)</f>
        <v>0</v>
      </c>
      <c r="P381" s="14">
        <f>IFERROR(MYRANKS_H[[#This Row],[H]]/MYRANKS_H[[#This Row],[AB]],0)</f>
        <v>0</v>
      </c>
      <c r="Q381" s="26">
        <f>MYRANKS_H[[#This Row],[R]]/24.6-VLOOKUP(MYRANKS_H[[#This Row],[POS]],ReplacementLevel_H[],COLUMN(ReplacementLevel_H[R]),FALSE)</f>
        <v>-2.08</v>
      </c>
      <c r="R381" s="26">
        <f>MYRANKS_H[[#This Row],[HR]]/10.4-VLOOKUP(MYRANKS_H[[#This Row],[POS]],ReplacementLevel_H[],COLUMN(ReplacementLevel_H[HR]),FALSE)</f>
        <v>-0.9</v>
      </c>
      <c r="S381" s="26">
        <f>MYRANKS_H[[#This Row],[RBI]]/24.6-VLOOKUP(MYRANKS_H[[#This Row],[POS]],ReplacementLevel_H[],COLUMN(ReplacementLevel_H[RBI]),FALSE)</f>
        <v>-1.94</v>
      </c>
      <c r="T381" s="26">
        <f>MYRANKS_H[[#This Row],[SB]]/9.4-VLOOKUP(MYRANKS_H[[#This Row],[POS]],ReplacementLevel_H[],COLUMN(ReplacementLevel_H[SB]),FALSE)</f>
        <v>-1.47</v>
      </c>
      <c r="U381" s="26">
        <f>((MYRANKS_H[[#This Row],[H]]+1768)/(MYRANKS_H[[#This Row],[AB]]+6617)-0.267)/0.0024-VLOOKUP(MYRANKS_H[[#This Row],[POS]],ReplacementLevel_H[],COLUMN(ReplacementLevel_H[AVG]),FALSE)</f>
        <v>0.20940406024885272</v>
      </c>
      <c r="V381" s="26">
        <f>MYRANKS_H[[#This Row],[RSGP]]+MYRANKS_H[[#This Row],[HRSGP]]+MYRANKS_H[[#This Row],[RBISGP]]+MYRANKS_H[[#This Row],[SBSGP]]+MYRANKS_H[[#This Row],[AVGSGP]]</f>
        <v>-6.1805959397511465</v>
      </c>
    </row>
    <row r="382" spans="1:22" x14ac:dyDescent="0.25">
      <c r="A382" s="7" t="s">
        <v>3394</v>
      </c>
      <c r="B382" s="8" t="str">
        <f>VLOOKUP(MYRANKS_H[[#This Row],[PLAYERID]],PLAYERIDMAP[],COLUMN(PLAYERIDMAP[LASTNAME]),FALSE)</f>
        <v>Ibanez</v>
      </c>
      <c r="C382" s="11" t="str">
        <f>VLOOKUP(MYRANKS_H[[#This Row],[PLAYERID]],PLAYERIDMAP[],COLUMN(PLAYERIDMAP[FIRSTNAME]),FALSE)</f>
        <v xml:space="preserve">Raul </v>
      </c>
      <c r="D382" s="11" t="str">
        <f>VLOOKUP(MYRANKS_H[[#This Row],[PLAYERID]],PLAYERIDMAP[],COLUMN(PLAYERIDMAP[TEAM]),FALSE)</f>
        <v>SEA</v>
      </c>
      <c r="E382" s="11" t="str">
        <f>VLOOKUP(MYRANKS_H[[#This Row],[PLAYERID]],PLAYERIDMAP[],COLUMN(PLAYERIDMAP[POS]),FALSE)</f>
        <v>OF</v>
      </c>
      <c r="F382" s="11">
        <f>VLOOKUP(MYRANKS_H[[#This Row],[PLAYERID]],PLAYERIDMAP[],COLUMN(PLAYERIDMAP[IDFANGRAPHS]),FALSE)</f>
        <v>607</v>
      </c>
      <c r="G382" s="12">
        <f>IFERROR(VLOOKUP(MYRANKS_H[[#This Row],[IDFANGRAPHS]],STEAMER_H[],COLUMN(STEAMER_H[PA]),FALSE),0)</f>
        <v>437</v>
      </c>
      <c r="H382" s="12">
        <f>IFERROR(VLOOKUP(MYRANKS_H[[#This Row],[IDFANGRAPHS]],STEAMER_H[],COLUMN(STEAMER_H[AB]),FALSE),0)</f>
        <v>397</v>
      </c>
      <c r="I382" s="12">
        <f>IFERROR(VLOOKUP(MYRANKS_H[[#This Row],[IDFANGRAPHS]],STEAMER_H[],COLUMN(STEAMER_H[H]),FALSE),0)</f>
        <v>90</v>
      </c>
      <c r="J382" s="12">
        <f>IFERROR(VLOOKUP(MYRANKS_H[[#This Row],[IDFANGRAPHS]],STEAMER_H[],COLUMN(STEAMER_H[HR]),FALSE),0)</f>
        <v>14</v>
      </c>
      <c r="K382" s="12">
        <f>IFERROR(VLOOKUP(MYRANKS_H[[#This Row],[IDFANGRAPHS]],STEAMER_H[],COLUMN(STEAMER_H[R]),FALSE),0)</f>
        <v>46</v>
      </c>
      <c r="L382" s="12">
        <f>IFERROR(VLOOKUP(MYRANKS_H[[#This Row],[IDFANGRAPHS]],STEAMER_H[],COLUMN(STEAMER_H[RBI]),FALSE),0)</f>
        <v>51</v>
      </c>
      <c r="M382" s="12">
        <f>IFERROR(VLOOKUP(MYRANKS_H[[#This Row],[IDFANGRAPHS]],STEAMER_H[],COLUMN(STEAMER_H[BB]),FALSE),0)</f>
        <v>33</v>
      </c>
      <c r="N382" s="12">
        <f>IFERROR(VLOOKUP(MYRANKS_H[[#This Row],[IDFANGRAPHS]],STEAMER_H[],COLUMN(STEAMER_H[SO]),FALSE),0)</f>
        <v>98</v>
      </c>
      <c r="O382" s="12">
        <f>IFERROR(VLOOKUP(MYRANKS_H[[#This Row],[IDFANGRAPHS]],STEAMER_H[],COLUMN(STEAMER_H[SB]),FALSE),0)</f>
        <v>1</v>
      </c>
      <c r="P382" s="14">
        <f>IFERROR(MYRANKS_H[[#This Row],[H]]/MYRANKS_H[[#This Row],[AB]],0)</f>
        <v>0.22670025188916876</v>
      </c>
      <c r="Q382" s="26">
        <f>MYRANKS_H[[#This Row],[R]]/24.6-VLOOKUP(MYRANKS_H[[#This Row],[POS]],ReplacementLevel_H[],COLUMN(ReplacementLevel_H[R]),FALSE)</f>
        <v>-0.50008130081300828</v>
      </c>
      <c r="R382" s="26">
        <f>MYRANKS_H[[#This Row],[HR]]/10.4-VLOOKUP(MYRANKS_H[[#This Row],[POS]],ReplacementLevel_H[],COLUMN(ReplacementLevel_H[HR]),FALSE)</f>
        <v>0.24615384615384595</v>
      </c>
      <c r="S382" s="26">
        <f>MYRANKS_H[[#This Row],[RBI]]/24.6-VLOOKUP(MYRANKS_H[[#This Row],[POS]],ReplacementLevel_H[],COLUMN(ReplacementLevel_H[RBI]),FALSE)</f>
        <v>3.3170731707317103E-2</v>
      </c>
      <c r="T382" s="26">
        <f>MYRANKS_H[[#This Row],[SB]]/9.4-VLOOKUP(MYRANKS_H[[#This Row],[POS]],ReplacementLevel_H[],COLUMN(ReplacementLevel_H[SB]),FALSE)</f>
        <v>-1.2336170212765958</v>
      </c>
      <c r="U382" s="26">
        <f>((MYRANKS_H[[#This Row],[H]]+1768)/(MYRANKS_H[[#This Row],[AB]]+6617)-0.267)/0.0024-VLOOKUP(MYRANKS_H[[#This Row],[POS]],ReplacementLevel_H[],COLUMN(ReplacementLevel_H[AVG]),FALSE)</f>
        <v>-0.79551088299592709</v>
      </c>
      <c r="V382" s="26">
        <f>MYRANKS_H[[#This Row],[RSGP]]+MYRANKS_H[[#This Row],[HRSGP]]+MYRANKS_H[[#This Row],[RBISGP]]+MYRANKS_H[[#This Row],[SBSGP]]+MYRANKS_H[[#This Row],[AVGSGP]]</f>
        <v>-2.2498846272243682</v>
      </c>
    </row>
    <row r="383" spans="1:22" ht="15" customHeight="1" x14ac:dyDescent="0.25">
      <c r="A383" s="7" t="s">
        <v>2384</v>
      </c>
      <c r="B383" s="8" t="str">
        <f>VLOOKUP(MYRANKS_H[[#This Row],[PLAYERID]],PLAYERIDMAP[],COLUMN(PLAYERIDMAP[LASTNAME]),FALSE)</f>
        <v>Coghlan</v>
      </c>
      <c r="C383" s="11" t="str">
        <f>VLOOKUP(MYRANKS_H[[#This Row],[PLAYERID]],PLAYERIDMAP[],COLUMN(PLAYERIDMAP[FIRSTNAME]),FALSE)</f>
        <v xml:space="preserve">Chris </v>
      </c>
      <c r="D383" s="11" t="str">
        <f>VLOOKUP(MYRANKS_H[[#This Row],[PLAYERID]],PLAYERIDMAP[],COLUMN(PLAYERIDMAP[TEAM]),FALSE)</f>
        <v>MIA</v>
      </c>
      <c r="E383" s="11" t="str">
        <f>VLOOKUP(MYRANKS_H[[#This Row],[PLAYERID]],PLAYERIDMAP[],COLUMN(PLAYERIDMAP[POS]),FALSE)</f>
        <v>OF</v>
      </c>
      <c r="F383" s="11">
        <f>VLOOKUP(MYRANKS_H[[#This Row],[PLAYERID]],PLAYERIDMAP[],COLUMN(PLAYERIDMAP[IDFANGRAPHS]),FALSE)</f>
        <v>6878</v>
      </c>
      <c r="G383" s="12">
        <f>IFERROR(VLOOKUP(MYRANKS_H[[#This Row],[IDFANGRAPHS]],STEAMER_H[],COLUMN(STEAMER_H[PA]),FALSE),0)</f>
        <v>0</v>
      </c>
      <c r="H383" s="12">
        <f>IFERROR(VLOOKUP(MYRANKS_H[[#This Row],[IDFANGRAPHS]],STEAMER_H[],COLUMN(STEAMER_H[AB]),FALSE),0)</f>
        <v>0</v>
      </c>
      <c r="I383" s="12">
        <f>IFERROR(VLOOKUP(MYRANKS_H[[#This Row],[IDFANGRAPHS]],STEAMER_H[],COLUMN(STEAMER_H[H]),FALSE),0)</f>
        <v>0</v>
      </c>
      <c r="J383" s="12">
        <f>IFERROR(VLOOKUP(MYRANKS_H[[#This Row],[IDFANGRAPHS]],STEAMER_H[],COLUMN(STEAMER_H[HR]),FALSE),0)</f>
        <v>0</v>
      </c>
      <c r="K383" s="12">
        <f>IFERROR(VLOOKUP(MYRANKS_H[[#This Row],[IDFANGRAPHS]],STEAMER_H[],COLUMN(STEAMER_H[R]),FALSE),0)</f>
        <v>0</v>
      </c>
      <c r="L383" s="12">
        <f>IFERROR(VLOOKUP(MYRANKS_H[[#This Row],[IDFANGRAPHS]],STEAMER_H[],COLUMN(STEAMER_H[RBI]),FALSE),0)</f>
        <v>0</v>
      </c>
      <c r="M383" s="12">
        <f>IFERROR(VLOOKUP(MYRANKS_H[[#This Row],[IDFANGRAPHS]],STEAMER_H[],COLUMN(STEAMER_H[BB]),FALSE),0)</f>
        <v>0</v>
      </c>
      <c r="N383" s="12">
        <f>IFERROR(VLOOKUP(MYRANKS_H[[#This Row],[IDFANGRAPHS]],STEAMER_H[],COLUMN(STEAMER_H[SO]),FALSE),0)</f>
        <v>0</v>
      </c>
      <c r="O383" s="12">
        <f>IFERROR(VLOOKUP(MYRANKS_H[[#This Row],[IDFANGRAPHS]],STEAMER_H[],COLUMN(STEAMER_H[SB]),FALSE),0)</f>
        <v>0</v>
      </c>
      <c r="P383" s="14">
        <f>IFERROR(MYRANKS_H[[#This Row],[H]]/MYRANKS_H[[#This Row],[AB]],0)</f>
        <v>0</v>
      </c>
      <c r="Q383" s="26">
        <f>MYRANKS_H[[#This Row],[R]]/24.6-VLOOKUP(MYRANKS_H[[#This Row],[POS]],ReplacementLevel_H[],COLUMN(ReplacementLevel_H[R]),FALSE)</f>
        <v>-2.37</v>
      </c>
      <c r="R383" s="26">
        <f>MYRANKS_H[[#This Row],[HR]]/10.4-VLOOKUP(MYRANKS_H[[#This Row],[POS]],ReplacementLevel_H[],COLUMN(ReplacementLevel_H[HR]),FALSE)</f>
        <v>-1.1000000000000001</v>
      </c>
      <c r="S383" s="26">
        <f>MYRANKS_H[[#This Row],[RBI]]/24.6-VLOOKUP(MYRANKS_H[[#This Row],[POS]],ReplacementLevel_H[],COLUMN(ReplacementLevel_H[RBI]),FALSE)</f>
        <v>-2.04</v>
      </c>
      <c r="T383" s="26">
        <f>MYRANKS_H[[#This Row],[SB]]/9.4-VLOOKUP(MYRANKS_H[[#This Row],[POS]],ReplacementLevel_H[],COLUMN(ReplacementLevel_H[SB]),FALSE)</f>
        <v>-1.34</v>
      </c>
      <c r="U383" s="26">
        <f>((MYRANKS_H[[#This Row],[H]]+1768)/(MYRANKS_H[[#This Row],[AB]]+6617)-0.267)/0.0024-VLOOKUP(MYRANKS_H[[#This Row],[POS]],ReplacementLevel_H[],COLUMN(ReplacementLevel_H[AVG]),FALSE)</f>
        <v>0.15940406024885273</v>
      </c>
      <c r="V383" s="26">
        <f>MYRANKS_H[[#This Row],[RSGP]]+MYRANKS_H[[#This Row],[HRSGP]]+MYRANKS_H[[#This Row],[RBISGP]]+MYRANKS_H[[#This Row],[SBSGP]]+MYRANKS_H[[#This Row],[AVGSGP]]</f>
        <v>-6.6905959397511472</v>
      </c>
    </row>
    <row r="384" spans="1:22" x14ac:dyDescent="0.25">
      <c r="A384" s="7" t="s">
        <v>2510</v>
      </c>
      <c r="B384" s="8" t="str">
        <f>VLOOKUP(MYRANKS_H[[#This Row],[PLAYERID]],PLAYERIDMAP[],COLUMN(PLAYERIDMAP[LASTNAME]),FALSE)</f>
        <v>d'Arnaud</v>
      </c>
      <c r="C384" s="11" t="str">
        <f>VLOOKUP(MYRANKS_H[[#This Row],[PLAYERID]],PLAYERIDMAP[],COLUMN(PLAYERIDMAP[FIRSTNAME]),FALSE)</f>
        <v xml:space="preserve">Chase </v>
      </c>
      <c r="D384" s="11" t="str">
        <f>VLOOKUP(MYRANKS_H[[#This Row],[PLAYERID]],PLAYERIDMAP[],COLUMN(PLAYERIDMAP[TEAM]),FALSE)</f>
        <v>PIT</v>
      </c>
      <c r="E384" s="11" t="str">
        <f>VLOOKUP(MYRANKS_H[[#This Row],[PLAYERID]],PLAYERIDMAP[],COLUMN(PLAYERIDMAP[POS]),FALSE)</f>
        <v>SS</v>
      </c>
      <c r="F384" s="11">
        <f>VLOOKUP(MYRANKS_H[[#This Row],[PLAYERID]],PLAYERIDMAP[],COLUMN(PLAYERIDMAP[IDFANGRAPHS]),FALSE)</f>
        <v>6652</v>
      </c>
      <c r="G384" s="12">
        <f>IFERROR(VLOOKUP(MYRANKS_H[[#This Row],[IDFANGRAPHS]],STEAMER_H[],COLUMN(STEAMER_H[PA]),FALSE),0)</f>
        <v>0</v>
      </c>
      <c r="H384" s="12">
        <f>IFERROR(VLOOKUP(MYRANKS_H[[#This Row],[IDFANGRAPHS]],STEAMER_H[],COLUMN(STEAMER_H[AB]),FALSE),0)</f>
        <v>0</v>
      </c>
      <c r="I384" s="12">
        <f>IFERROR(VLOOKUP(MYRANKS_H[[#This Row],[IDFANGRAPHS]],STEAMER_H[],COLUMN(STEAMER_H[H]),FALSE),0)</f>
        <v>0</v>
      </c>
      <c r="J384" s="12">
        <f>IFERROR(VLOOKUP(MYRANKS_H[[#This Row],[IDFANGRAPHS]],STEAMER_H[],COLUMN(STEAMER_H[HR]),FALSE),0)</f>
        <v>0</v>
      </c>
      <c r="K384" s="12">
        <f>IFERROR(VLOOKUP(MYRANKS_H[[#This Row],[IDFANGRAPHS]],STEAMER_H[],COLUMN(STEAMER_H[R]),FALSE),0)</f>
        <v>0</v>
      </c>
      <c r="L384" s="12">
        <f>IFERROR(VLOOKUP(MYRANKS_H[[#This Row],[IDFANGRAPHS]],STEAMER_H[],COLUMN(STEAMER_H[RBI]),FALSE),0)</f>
        <v>0</v>
      </c>
      <c r="M384" s="12">
        <f>IFERROR(VLOOKUP(MYRANKS_H[[#This Row],[IDFANGRAPHS]],STEAMER_H[],COLUMN(STEAMER_H[BB]),FALSE),0)</f>
        <v>0</v>
      </c>
      <c r="N384" s="12">
        <f>IFERROR(VLOOKUP(MYRANKS_H[[#This Row],[IDFANGRAPHS]],STEAMER_H[],COLUMN(STEAMER_H[SO]),FALSE),0)</f>
        <v>0</v>
      </c>
      <c r="O384" s="12">
        <f>IFERROR(VLOOKUP(MYRANKS_H[[#This Row],[IDFANGRAPHS]],STEAMER_H[],COLUMN(STEAMER_H[SB]),FALSE),0)</f>
        <v>0</v>
      </c>
      <c r="P384" s="14">
        <f>IFERROR(MYRANKS_H[[#This Row],[H]]/MYRANKS_H[[#This Row],[AB]],0)</f>
        <v>0</v>
      </c>
      <c r="Q384" s="26">
        <f>MYRANKS_H[[#This Row],[R]]/24.6-VLOOKUP(MYRANKS_H[[#This Row],[POS]],ReplacementLevel_H[],COLUMN(ReplacementLevel_H[R]),FALSE)</f>
        <v>-2.08</v>
      </c>
      <c r="R384" s="26">
        <f>MYRANKS_H[[#This Row],[HR]]/10.4-VLOOKUP(MYRANKS_H[[#This Row],[POS]],ReplacementLevel_H[],COLUMN(ReplacementLevel_H[HR]),FALSE)</f>
        <v>-0.9</v>
      </c>
      <c r="S384" s="26">
        <f>MYRANKS_H[[#This Row],[RBI]]/24.6-VLOOKUP(MYRANKS_H[[#This Row],[POS]],ReplacementLevel_H[],COLUMN(ReplacementLevel_H[RBI]),FALSE)</f>
        <v>-1.94</v>
      </c>
      <c r="T384" s="26">
        <f>MYRANKS_H[[#This Row],[SB]]/9.4-VLOOKUP(MYRANKS_H[[#This Row],[POS]],ReplacementLevel_H[],COLUMN(ReplacementLevel_H[SB]),FALSE)</f>
        <v>-1.47</v>
      </c>
      <c r="U384" s="26">
        <f>((MYRANKS_H[[#This Row],[H]]+1768)/(MYRANKS_H[[#This Row],[AB]]+6617)-0.267)/0.0024-VLOOKUP(MYRANKS_H[[#This Row],[POS]],ReplacementLevel_H[],COLUMN(ReplacementLevel_H[AVG]),FALSE)</f>
        <v>0.20940406024885272</v>
      </c>
      <c r="V384" s="26">
        <f>MYRANKS_H[[#This Row],[RSGP]]+MYRANKS_H[[#This Row],[HRSGP]]+MYRANKS_H[[#This Row],[RBISGP]]+MYRANKS_H[[#This Row],[SBSGP]]+MYRANKS_H[[#This Row],[AVGSGP]]</f>
        <v>-6.1805959397511465</v>
      </c>
    </row>
    <row r="385" spans="1:22" ht="15" customHeight="1" x14ac:dyDescent="0.25">
      <c r="A385" s="7" t="s">
        <v>3292</v>
      </c>
      <c r="B385" s="8" t="str">
        <f>VLOOKUP(MYRANKS_H[[#This Row],[PLAYERID]],PLAYERIDMAP[],COLUMN(PLAYERIDMAP[LASTNAME]),FALSE)</f>
        <v>Hicks</v>
      </c>
      <c r="C385" s="11" t="str">
        <f>VLOOKUP(MYRANKS_H[[#This Row],[PLAYERID]],PLAYERIDMAP[],COLUMN(PLAYERIDMAP[FIRSTNAME]),FALSE)</f>
        <v xml:space="preserve">Aaron </v>
      </c>
      <c r="D385" s="11" t="str">
        <f>VLOOKUP(MYRANKS_H[[#This Row],[PLAYERID]],PLAYERIDMAP[],COLUMN(PLAYERIDMAP[TEAM]),FALSE)</f>
        <v>MIN</v>
      </c>
      <c r="E385" s="11" t="str">
        <f>VLOOKUP(MYRANKS_H[[#This Row],[PLAYERID]],PLAYERIDMAP[],COLUMN(PLAYERIDMAP[POS]),FALSE)</f>
        <v>OF</v>
      </c>
      <c r="F385" s="11" t="str">
        <f>VLOOKUP(MYRANKS_H[[#This Row],[PLAYERID]],PLAYERIDMAP[],COLUMN(PLAYERIDMAP[IDFANGRAPHS]),FALSE)</f>
        <v>sa454371</v>
      </c>
      <c r="G385" s="12">
        <f>IFERROR(VLOOKUP(MYRANKS_H[[#This Row],[IDFANGRAPHS]],STEAMER_H[],COLUMN(STEAMER_H[PA]),FALSE),0)</f>
        <v>0</v>
      </c>
      <c r="H385" s="12">
        <f>IFERROR(VLOOKUP(MYRANKS_H[[#This Row],[IDFANGRAPHS]],STEAMER_H[],COLUMN(STEAMER_H[AB]),FALSE),0)</f>
        <v>0</v>
      </c>
      <c r="I385" s="12">
        <f>IFERROR(VLOOKUP(MYRANKS_H[[#This Row],[IDFANGRAPHS]],STEAMER_H[],COLUMN(STEAMER_H[H]),FALSE),0)</f>
        <v>0</v>
      </c>
      <c r="J385" s="12">
        <f>IFERROR(VLOOKUP(MYRANKS_H[[#This Row],[IDFANGRAPHS]],STEAMER_H[],COLUMN(STEAMER_H[HR]),FALSE),0)</f>
        <v>0</v>
      </c>
      <c r="K385" s="12">
        <f>IFERROR(VLOOKUP(MYRANKS_H[[#This Row],[IDFANGRAPHS]],STEAMER_H[],COLUMN(STEAMER_H[R]),FALSE),0)</f>
        <v>0</v>
      </c>
      <c r="L385" s="12">
        <f>IFERROR(VLOOKUP(MYRANKS_H[[#This Row],[IDFANGRAPHS]],STEAMER_H[],COLUMN(STEAMER_H[RBI]),FALSE),0)</f>
        <v>0</v>
      </c>
      <c r="M385" s="12">
        <f>IFERROR(VLOOKUP(MYRANKS_H[[#This Row],[IDFANGRAPHS]],STEAMER_H[],COLUMN(STEAMER_H[BB]),FALSE),0)</f>
        <v>0</v>
      </c>
      <c r="N385" s="12">
        <f>IFERROR(VLOOKUP(MYRANKS_H[[#This Row],[IDFANGRAPHS]],STEAMER_H[],COLUMN(STEAMER_H[SO]),FALSE),0)</f>
        <v>0</v>
      </c>
      <c r="O385" s="12">
        <f>IFERROR(VLOOKUP(MYRANKS_H[[#This Row],[IDFANGRAPHS]],STEAMER_H[],COLUMN(STEAMER_H[SB]),FALSE),0)</f>
        <v>0</v>
      </c>
      <c r="P385" s="14">
        <f>IFERROR(MYRANKS_H[[#This Row],[H]]/MYRANKS_H[[#This Row],[AB]],0)</f>
        <v>0</v>
      </c>
      <c r="Q385" s="26">
        <f>MYRANKS_H[[#This Row],[R]]/24.6-VLOOKUP(MYRANKS_H[[#This Row],[POS]],ReplacementLevel_H[],COLUMN(ReplacementLevel_H[R]),FALSE)</f>
        <v>-2.37</v>
      </c>
      <c r="R385" s="26">
        <f>MYRANKS_H[[#This Row],[HR]]/10.4-VLOOKUP(MYRANKS_H[[#This Row],[POS]],ReplacementLevel_H[],COLUMN(ReplacementLevel_H[HR]),FALSE)</f>
        <v>-1.1000000000000001</v>
      </c>
      <c r="S385" s="26">
        <f>MYRANKS_H[[#This Row],[RBI]]/24.6-VLOOKUP(MYRANKS_H[[#This Row],[POS]],ReplacementLevel_H[],COLUMN(ReplacementLevel_H[RBI]),FALSE)</f>
        <v>-2.04</v>
      </c>
      <c r="T385" s="26">
        <f>MYRANKS_H[[#This Row],[SB]]/9.4-VLOOKUP(MYRANKS_H[[#This Row],[POS]],ReplacementLevel_H[],COLUMN(ReplacementLevel_H[SB]),FALSE)</f>
        <v>-1.34</v>
      </c>
      <c r="U385" s="26">
        <f>((MYRANKS_H[[#This Row],[H]]+1768)/(MYRANKS_H[[#This Row],[AB]]+6617)-0.267)/0.0024-VLOOKUP(MYRANKS_H[[#This Row],[POS]],ReplacementLevel_H[],COLUMN(ReplacementLevel_H[AVG]),FALSE)</f>
        <v>0.15940406024885273</v>
      </c>
      <c r="V385" s="26">
        <f>MYRANKS_H[[#This Row],[RSGP]]+MYRANKS_H[[#This Row],[HRSGP]]+MYRANKS_H[[#This Row],[RBISGP]]+MYRANKS_H[[#This Row],[SBSGP]]+MYRANKS_H[[#This Row],[AVGSGP]]</f>
        <v>-6.6905959397511472</v>
      </c>
    </row>
    <row r="386" spans="1:22" x14ac:dyDescent="0.25">
      <c r="A386" s="7" t="s">
        <v>3120</v>
      </c>
      <c r="B386" s="8" t="str">
        <f>VLOOKUP(MYRANKS_H[[#This Row],[PLAYERID]],PLAYERIDMAP[],COLUMN(PLAYERIDMAP[LASTNAME]),FALSE)</f>
        <v>Guzman</v>
      </c>
      <c r="C386" s="11" t="str">
        <f>VLOOKUP(MYRANKS_H[[#This Row],[PLAYERID]],PLAYERIDMAP[],COLUMN(PLAYERIDMAP[FIRSTNAME]),FALSE)</f>
        <v xml:space="preserve">Jesus </v>
      </c>
      <c r="D386" s="11" t="str">
        <f>VLOOKUP(MYRANKS_H[[#This Row],[PLAYERID]],PLAYERIDMAP[],COLUMN(PLAYERIDMAP[TEAM]),FALSE)</f>
        <v>SD</v>
      </c>
      <c r="E386" s="11" t="str">
        <f>VLOOKUP(MYRANKS_H[[#This Row],[PLAYERID]],PLAYERIDMAP[],COLUMN(PLAYERIDMAP[POS]),FALSE)</f>
        <v>1B</v>
      </c>
      <c r="F386" s="11">
        <f>VLOOKUP(MYRANKS_H[[#This Row],[PLAYERID]],PLAYERIDMAP[],COLUMN(PLAYERIDMAP[IDFANGRAPHS]),FALSE)</f>
        <v>3118</v>
      </c>
      <c r="G386" s="12">
        <f>IFERROR(VLOOKUP(MYRANKS_H[[#This Row],[IDFANGRAPHS]],STEAMER_H[],COLUMN(STEAMER_H[PA]),FALSE),0)</f>
        <v>311</v>
      </c>
      <c r="H386" s="12">
        <f>IFERROR(VLOOKUP(MYRANKS_H[[#This Row],[IDFANGRAPHS]],STEAMER_H[],COLUMN(STEAMER_H[AB]),FALSE),0)</f>
        <v>279</v>
      </c>
      <c r="I386" s="12">
        <f>IFERROR(VLOOKUP(MYRANKS_H[[#This Row],[IDFANGRAPHS]],STEAMER_H[],COLUMN(STEAMER_H[H]),FALSE),0)</f>
        <v>69</v>
      </c>
      <c r="J386" s="12">
        <f>IFERROR(VLOOKUP(MYRANKS_H[[#This Row],[IDFANGRAPHS]],STEAMER_H[],COLUMN(STEAMER_H[HR]),FALSE),0)</f>
        <v>8</v>
      </c>
      <c r="K386" s="12">
        <f>IFERROR(VLOOKUP(MYRANKS_H[[#This Row],[IDFANGRAPHS]],STEAMER_H[],COLUMN(STEAMER_H[R]),FALSE),0)</f>
        <v>34</v>
      </c>
      <c r="L386" s="12">
        <f>IFERROR(VLOOKUP(MYRANKS_H[[#This Row],[IDFANGRAPHS]],STEAMER_H[],COLUMN(STEAMER_H[RBI]),FALSE),0)</f>
        <v>34</v>
      </c>
      <c r="M386" s="12">
        <f>IFERROR(VLOOKUP(MYRANKS_H[[#This Row],[IDFANGRAPHS]],STEAMER_H[],COLUMN(STEAMER_H[BB]),FALSE),0)</f>
        <v>26</v>
      </c>
      <c r="N386" s="12">
        <f>IFERROR(VLOOKUP(MYRANKS_H[[#This Row],[IDFANGRAPHS]],STEAMER_H[],COLUMN(STEAMER_H[SO]),FALSE),0)</f>
        <v>73</v>
      </c>
      <c r="O386" s="12">
        <f>IFERROR(VLOOKUP(MYRANKS_H[[#This Row],[IDFANGRAPHS]],STEAMER_H[],COLUMN(STEAMER_H[SB]),FALSE),0)</f>
        <v>3</v>
      </c>
      <c r="P386" s="14">
        <f>IFERROR(MYRANKS_H[[#This Row],[H]]/MYRANKS_H[[#This Row],[AB]],0)</f>
        <v>0.24731182795698925</v>
      </c>
      <c r="Q386" s="26">
        <f>MYRANKS_H[[#This Row],[R]]/24.6-VLOOKUP(MYRANKS_H[[#This Row],[POS]],ReplacementLevel_H[],COLUMN(ReplacementLevel_H[R]),FALSE)</f>
        <v>-0.98788617886178876</v>
      </c>
      <c r="R386" s="26">
        <f>MYRANKS_H[[#This Row],[HR]]/10.4-VLOOKUP(MYRANKS_H[[#This Row],[POS]],ReplacementLevel_H[],COLUMN(ReplacementLevel_H[HR]),FALSE)</f>
        <v>-0.77076923076923087</v>
      </c>
      <c r="S386" s="26">
        <f>MYRANKS_H[[#This Row],[RBI]]/24.6-VLOOKUP(MYRANKS_H[[#This Row],[POS]],ReplacementLevel_H[],COLUMN(ReplacementLevel_H[RBI]),FALSE)</f>
        <v>-1.0778861788617886</v>
      </c>
      <c r="T386" s="26">
        <f>MYRANKS_H[[#This Row],[SB]]/9.4-VLOOKUP(MYRANKS_H[[#This Row],[POS]],ReplacementLevel_H[],COLUMN(ReplacementLevel_H[SB]),FALSE)</f>
        <v>5.9148936170212718E-2</v>
      </c>
      <c r="U386" s="26">
        <f>((MYRANKS_H[[#This Row],[H]]+1768)/(MYRANKS_H[[#This Row],[AB]]+6617)-0.267)/0.0024-VLOOKUP(MYRANKS_H[[#This Row],[POS]],ReplacementLevel_H[],COLUMN(ReplacementLevel_H[AVG]),FALSE)</f>
        <v>-1.5703789636500376E-2</v>
      </c>
      <c r="V386" s="26">
        <f>MYRANKS_H[[#This Row],[RSGP]]+MYRANKS_H[[#This Row],[HRSGP]]+MYRANKS_H[[#This Row],[RBISGP]]+MYRANKS_H[[#This Row],[SBSGP]]+MYRANKS_H[[#This Row],[AVGSGP]]</f>
        <v>-2.7930964419590958</v>
      </c>
    </row>
    <row r="387" spans="1:22" ht="15" customHeight="1" x14ac:dyDescent="0.25">
      <c r="A387" s="7" t="s">
        <v>2247</v>
      </c>
      <c r="B387" s="8" t="str">
        <f>VLOOKUP(MYRANKS_H[[#This Row],[PLAYERID]],PLAYERIDMAP[],COLUMN(PLAYERIDMAP[LASTNAME]),FALSE)</f>
        <v>Carrera</v>
      </c>
      <c r="C387" s="11" t="str">
        <f>VLOOKUP(MYRANKS_H[[#This Row],[PLAYERID]],PLAYERIDMAP[],COLUMN(PLAYERIDMAP[FIRSTNAME]),FALSE)</f>
        <v xml:space="preserve">Ezequiel </v>
      </c>
      <c r="D387" s="11" t="str">
        <f>VLOOKUP(MYRANKS_H[[#This Row],[PLAYERID]],PLAYERIDMAP[],COLUMN(PLAYERIDMAP[TEAM]),FALSE)</f>
        <v>CLE</v>
      </c>
      <c r="E387" s="11" t="str">
        <f>VLOOKUP(MYRANKS_H[[#This Row],[PLAYERID]],PLAYERIDMAP[],COLUMN(PLAYERIDMAP[POS]),FALSE)</f>
        <v>OF</v>
      </c>
      <c r="F387" s="11">
        <f>VLOOKUP(MYRANKS_H[[#This Row],[PLAYERID]],PLAYERIDMAP[],COLUMN(PLAYERIDMAP[IDFANGRAPHS]),FALSE)</f>
        <v>9048</v>
      </c>
      <c r="G387" s="12">
        <f>IFERROR(VLOOKUP(MYRANKS_H[[#This Row],[IDFANGRAPHS]],STEAMER_H[],COLUMN(STEAMER_H[PA]),FALSE),0)</f>
        <v>0</v>
      </c>
      <c r="H387" s="12">
        <f>IFERROR(VLOOKUP(MYRANKS_H[[#This Row],[IDFANGRAPHS]],STEAMER_H[],COLUMN(STEAMER_H[AB]),FALSE),0)</f>
        <v>0</v>
      </c>
      <c r="I387" s="12">
        <f>IFERROR(VLOOKUP(MYRANKS_H[[#This Row],[IDFANGRAPHS]],STEAMER_H[],COLUMN(STEAMER_H[H]),FALSE),0)</f>
        <v>0</v>
      </c>
      <c r="J387" s="12">
        <f>IFERROR(VLOOKUP(MYRANKS_H[[#This Row],[IDFANGRAPHS]],STEAMER_H[],COLUMN(STEAMER_H[HR]),FALSE),0)</f>
        <v>0</v>
      </c>
      <c r="K387" s="12">
        <f>IFERROR(VLOOKUP(MYRANKS_H[[#This Row],[IDFANGRAPHS]],STEAMER_H[],COLUMN(STEAMER_H[R]),FALSE),0)</f>
        <v>0</v>
      </c>
      <c r="L387" s="12">
        <f>IFERROR(VLOOKUP(MYRANKS_H[[#This Row],[IDFANGRAPHS]],STEAMER_H[],COLUMN(STEAMER_H[RBI]),FALSE),0)</f>
        <v>0</v>
      </c>
      <c r="M387" s="12">
        <f>IFERROR(VLOOKUP(MYRANKS_H[[#This Row],[IDFANGRAPHS]],STEAMER_H[],COLUMN(STEAMER_H[BB]),FALSE),0)</f>
        <v>0</v>
      </c>
      <c r="N387" s="12">
        <f>IFERROR(VLOOKUP(MYRANKS_H[[#This Row],[IDFANGRAPHS]],STEAMER_H[],COLUMN(STEAMER_H[SO]),FALSE),0)</f>
        <v>0</v>
      </c>
      <c r="O387" s="12">
        <f>IFERROR(VLOOKUP(MYRANKS_H[[#This Row],[IDFANGRAPHS]],STEAMER_H[],COLUMN(STEAMER_H[SB]),FALSE),0)</f>
        <v>0</v>
      </c>
      <c r="P387" s="14">
        <f>IFERROR(MYRANKS_H[[#This Row],[H]]/MYRANKS_H[[#This Row],[AB]],0)</f>
        <v>0</v>
      </c>
      <c r="Q387" s="26">
        <f>MYRANKS_H[[#This Row],[R]]/24.6-VLOOKUP(MYRANKS_H[[#This Row],[POS]],ReplacementLevel_H[],COLUMN(ReplacementLevel_H[R]),FALSE)</f>
        <v>-2.37</v>
      </c>
      <c r="R387" s="26">
        <f>MYRANKS_H[[#This Row],[HR]]/10.4-VLOOKUP(MYRANKS_H[[#This Row],[POS]],ReplacementLevel_H[],COLUMN(ReplacementLevel_H[HR]),FALSE)</f>
        <v>-1.1000000000000001</v>
      </c>
      <c r="S387" s="26">
        <f>MYRANKS_H[[#This Row],[RBI]]/24.6-VLOOKUP(MYRANKS_H[[#This Row],[POS]],ReplacementLevel_H[],COLUMN(ReplacementLevel_H[RBI]),FALSE)</f>
        <v>-2.04</v>
      </c>
      <c r="T387" s="26">
        <f>MYRANKS_H[[#This Row],[SB]]/9.4-VLOOKUP(MYRANKS_H[[#This Row],[POS]],ReplacementLevel_H[],COLUMN(ReplacementLevel_H[SB]),FALSE)</f>
        <v>-1.34</v>
      </c>
      <c r="U387" s="26">
        <f>((MYRANKS_H[[#This Row],[H]]+1768)/(MYRANKS_H[[#This Row],[AB]]+6617)-0.267)/0.0024-VLOOKUP(MYRANKS_H[[#This Row],[POS]],ReplacementLevel_H[],COLUMN(ReplacementLevel_H[AVG]),FALSE)</f>
        <v>0.15940406024885273</v>
      </c>
      <c r="V387" s="26">
        <f>MYRANKS_H[[#This Row],[RSGP]]+MYRANKS_H[[#This Row],[HRSGP]]+MYRANKS_H[[#This Row],[RBISGP]]+MYRANKS_H[[#This Row],[SBSGP]]+MYRANKS_H[[#This Row],[AVGSGP]]</f>
        <v>-6.6905959397511472</v>
      </c>
    </row>
    <row r="388" spans="1:22" x14ac:dyDescent="0.25">
      <c r="A388" s="8" t="s">
        <v>4837</v>
      </c>
      <c r="B388" s="15" t="str">
        <f>VLOOKUP(MYRANKS_H[[#This Row],[PLAYERID]],PLAYERIDMAP[],COLUMN(PLAYERIDMAP[LASTNAME]),FALSE)</f>
        <v>Rosales</v>
      </c>
      <c r="C388" s="12" t="str">
        <f>VLOOKUP(MYRANKS_H[[#This Row],[PLAYERID]],PLAYERIDMAP[],COLUMN(PLAYERIDMAP[FIRSTNAME]),FALSE)</f>
        <v xml:space="preserve">Adam </v>
      </c>
      <c r="D388" s="12" t="str">
        <f>VLOOKUP(MYRANKS_H[[#This Row],[PLAYERID]],PLAYERIDMAP[],COLUMN(PLAYERIDMAP[TEAM]),FALSE)</f>
        <v>OAK</v>
      </c>
      <c r="E388" s="12" t="str">
        <f>VLOOKUP(MYRANKS_H[[#This Row],[PLAYERID]],PLAYERIDMAP[],COLUMN(PLAYERIDMAP[POS]),FALSE)</f>
        <v>2B</v>
      </c>
      <c r="F388" s="12">
        <f>VLOOKUP(MYRANKS_H[[#This Row],[PLAYERID]],PLAYERIDMAP[],COLUMN(PLAYERIDMAP[IDFANGRAPHS]),FALSE)</f>
        <v>9682</v>
      </c>
      <c r="G388" s="12">
        <f>IFERROR(VLOOKUP(MYRANKS_H[[#This Row],[IDFANGRAPHS]],STEAMER_H[],COLUMN(STEAMER_H[PA]),FALSE),0)</f>
        <v>0</v>
      </c>
      <c r="H388" s="12">
        <f>IFERROR(VLOOKUP(MYRANKS_H[[#This Row],[IDFANGRAPHS]],STEAMER_H[],COLUMN(STEAMER_H[AB]),FALSE),0)</f>
        <v>0</v>
      </c>
      <c r="I388" s="12">
        <f>IFERROR(VLOOKUP(MYRANKS_H[[#This Row],[IDFANGRAPHS]],STEAMER_H[],COLUMN(STEAMER_H[H]),FALSE),0)</f>
        <v>0</v>
      </c>
      <c r="J388" s="12">
        <f>IFERROR(VLOOKUP(MYRANKS_H[[#This Row],[IDFANGRAPHS]],STEAMER_H[],COLUMN(STEAMER_H[HR]),FALSE),0)</f>
        <v>0</v>
      </c>
      <c r="K388" s="12">
        <f>IFERROR(VLOOKUP(MYRANKS_H[[#This Row],[IDFANGRAPHS]],STEAMER_H[],COLUMN(STEAMER_H[R]),FALSE),0)</f>
        <v>0</v>
      </c>
      <c r="L388" s="12">
        <f>IFERROR(VLOOKUP(MYRANKS_H[[#This Row],[IDFANGRAPHS]],STEAMER_H[],COLUMN(STEAMER_H[RBI]),FALSE),0)</f>
        <v>0</v>
      </c>
      <c r="M388" s="12">
        <f>IFERROR(VLOOKUP(MYRANKS_H[[#This Row],[IDFANGRAPHS]],STEAMER_H[],COLUMN(STEAMER_H[BB]),FALSE),0)</f>
        <v>0</v>
      </c>
      <c r="N388" s="12">
        <f>IFERROR(VLOOKUP(MYRANKS_H[[#This Row],[IDFANGRAPHS]],STEAMER_H[],COLUMN(STEAMER_H[SO]),FALSE),0)</f>
        <v>0</v>
      </c>
      <c r="O388" s="12">
        <f>IFERROR(VLOOKUP(MYRANKS_H[[#This Row],[IDFANGRAPHS]],STEAMER_H[],COLUMN(STEAMER_H[SB]),FALSE),0)</f>
        <v>0</v>
      </c>
      <c r="P388" s="14">
        <f>IFERROR(MYRANKS_H[[#This Row],[H]]/MYRANKS_H[[#This Row],[AB]],0)</f>
        <v>0</v>
      </c>
      <c r="Q388" s="26">
        <f>MYRANKS_H[[#This Row],[R]]/24.6-VLOOKUP(MYRANKS_H[[#This Row],[POS]],ReplacementLevel_H[],COLUMN(ReplacementLevel_H[R]),FALSE)</f>
        <v>-2.27</v>
      </c>
      <c r="R388" s="26">
        <f>MYRANKS_H[[#This Row],[HR]]/10.4-VLOOKUP(MYRANKS_H[[#This Row],[POS]],ReplacementLevel_H[],COLUMN(ReplacementLevel_H[HR]),FALSE)</f>
        <v>-0.94</v>
      </c>
      <c r="S388" s="26">
        <f>MYRANKS_H[[#This Row],[RBI]]/24.6-VLOOKUP(MYRANKS_H[[#This Row],[POS]],ReplacementLevel_H[],COLUMN(ReplacementLevel_H[RBI]),FALSE)</f>
        <v>-2.1</v>
      </c>
      <c r="T388" s="26">
        <f>MYRANKS_H[[#This Row],[SB]]/9.4-VLOOKUP(MYRANKS_H[[#This Row],[POS]],ReplacementLevel_H[],COLUMN(ReplacementLevel_H[SB]),FALSE)</f>
        <v>-0.62</v>
      </c>
      <c r="U388" s="26">
        <f>((MYRANKS_H[[#This Row],[H]]+1768)/(MYRANKS_H[[#This Row],[AB]]+6617)-0.267)/0.0024-VLOOKUP(MYRANKS_H[[#This Row],[POS]],ReplacementLevel_H[],COLUMN(ReplacementLevel_H[AVG]),FALSE)</f>
        <v>-8.0595939751147275E-2</v>
      </c>
      <c r="V388" s="26">
        <f>MYRANKS_H[[#This Row],[RSGP]]+MYRANKS_H[[#This Row],[HRSGP]]+MYRANKS_H[[#This Row],[RBISGP]]+MYRANKS_H[[#This Row],[SBSGP]]+MYRANKS_H[[#This Row],[AVGSGP]]</f>
        <v>-6.0105959397511475</v>
      </c>
    </row>
    <row r="389" spans="1:22" x14ac:dyDescent="0.25">
      <c r="A389" s="8" t="s">
        <v>4748</v>
      </c>
      <c r="B389" s="15" t="str">
        <f>VLOOKUP(MYRANKS_H[[#This Row],[PLAYERID]],PLAYERIDMAP[],COLUMN(PLAYERIDMAP[LASTNAME]),FALSE)</f>
        <v>Roberts</v>
      </c>
      <c r="C389" s="12" t="str">
        <f>VLOOKUP(MYRANKS_H[[#This Row],[PLAYERID]],PLAYERIDMAP[],COLUMN(PLAYERIDMAP[FIRSTNAME]),FALSE)</f>
        <v xml:space="preserve">Brian </v>
      </c>
      <c r="D389" s="12" t="str">
        <f>VLOOKUP(MYRANKS_H[[#This Row],[PLAYERID]],PLAYERIDMAP[],COLUMN(PLAYERIDMAP[TEAM]),FALSE)</f>
        <v>BAL</v>
      </c>
      <c r="E389" s="12" t="str">
        <f>VLOOKUP(MYRANKS_H[[#This Row],[PLAYERID]],PLAYERIDMAP[],COLUMN(PLAYERIDMAP[POS]),FALSE)</f>
        <v>2B</v>
      </c>
      <c r="F389" s="12">
        <f>VLOOKUP(MYRANKS_H[[#This Row],[PLAYERID]],PLAYERIDMAP[],COLUMN(PLAYERIDMAP[IDFANGRAPHS]),FALSE)</f>
        <v>166</v>
      </c>
      <c r="G389" s="12">
        <f>IFERROR(VLOOKUP(MYRANKS_H[[#This Row],[IDFANGRAPHS]],STEAMER_H[],COLUMN(STEAMER_H[PA]),FALSE),0)</f>
        <v>346</v>
      </c>
      <c r="H389" s="12">
        <f>IFERROR(VLOOKUP(MYRANKS_H[[#This Row],[IDFANGRAPHS]],STEAMER_H[],COLUMN(STEAMER_H[AB]),FALSE),0)</f>
        <v>309</v>
      </c>
      <c r="I389" s="12">
        <f>IFERROR(VLOOKUP(MYRANKS_H[[#This Row],[IDFANGRAPHS]],STEAMER_H[],COLUMN(STEAMER_H[H]),FALSE),0)</f>
        <v>75</v>
      </c>
      <c r="J389" s="12">
        <f>IFERROR(VLOOKUP(MYRANKS_H[[#This Row],[IDFANGRAPHS]],STEAMER_H[],COLUMN(STEAMER_H[HR]),FALSE),0)</f>
        <v>6</v>
      </c>
      <c r="K389" s="12">
        <f>IFERROR(VLOOKUP(MYRANKS_H[[#This Row],[IDFANGRAPHS]],STEAMER_H[],COLUMN(STEAMER_H[R]),FALSE),0)</f>
        <v>38</v>
      </c>
      <c r="L389" s="12">
        <f>IFERROR(VLOOKUP(MYRANKS_H[[#This Row],[IDFANGRAPHS]],STEAMER_H[],COLUMN(STEAMER_H[RBI]),FALSE),0)</f>
        <v>31</v>
      </c>
      <c r="M389" s="12">
        <f>IFERROR(VLOOKUP(MYRANKS_H[[#This Row],[IDFANGRAPHS]],STEAMER_H[],COLUMN(STEAMER_H[BB]),FALSE),0)</f>
        <v>30</v>
      </c>
      <c r="N389" s="12">
        <f>IFERROR(VLOOKUP(MYRANKS_H[[#This Row],[IDFANGRAPHS]],STEAMER_H[],COLUMN(STEAMER_H[SO]),FALSE),0)</f>
        <v>55</v>
      </c>
      <c r="O389" s="12">
        <f>IFERROR(VLOOKUP(MYRANKS_H[[#This Row],[IDFANGRAPHS]],STEAMER_H[],COLUMN(STEAMER_H[SB]),FALSE),0)</f>
        <v>7</v>
      </c>
      <c r="P389" s="14">
        <f>IFERROR(MYRANKS_H[[#This Row],[H]]/MYRANKS_H[[#This Row],[AB]],0)</f>
        <v>0.24271844660194175</v>
      </c>
      <c r="Q389" s="26">
        <f>MYRANKS_H[[#This Row],[R]]/24.6-VLOOKUP(MYRANKS_H[[#This Row],[POS]],ReplacementLevel_H[],COLUMN(ReplacementLevel_H[R]),FALSE)</f>
        <v>-0.72528455284552851</v>
      </c>
      <c r="R389" s="26">
        <f>MYRANKS_H[[#This Row],[HR]]/10.4-VLOOKUP(MYRANKS_H[[#This Row],[POS]],ReplacementLevel_H[],COLUMN(ReplacementLevel_H[HR]),FALSE)</f>
        <v>-0.36307692307692307</v>
      </c>
      <c r="S389" s="26">
        <f>MYRANKS_H[[#This Row],[RBI]]/24.6-VLOOKUP(MYRANKS_H[[#This Row],[POS]],ReplacementLevel_H[],COLUMN(ReplacementLevel_H[RBI]),FALSE)</f>
        <v>-0.83983739837398397</v>
      </c>
      <c r="T389" s="26">
        <f>MYRANKS_H[[#This Row],[SB]]/9.4-VLOOKUP(MYRANKS_H[[#This Row],[POS]],ReplacementLevel_H[],COLUMN(ReplacementLevel_H[SB]),FALSE)</f>
        <v>0.12468085106382976</v>
      </c>
      <c r="U389" s="26">
        <f>((MYRANKS_H[[#This Row],[H]]+1768)/(MYRANKS_H[[#This Row],[AB]]+6617)-0.267)/0.0024-VLOOKUP(MYRANKS_H[[#This Row],[POS]],ReplacementLevel_H[],COLUMN(ReplacementLevel_H[AVG]),FALSE)</f>
        <v>-0.53551737414572942</v>
      </c>
      <c r="V389" s="26">
        <f>MYRANKS_H[[#This Row],[RSGP]]+MYRANKS_H[[#This Row],[HRSGP]]+MYRANKS_H[[#This Row],[RBISGP]]+MYRANKS_H[[#This Row],[SBSGP]]+MYRANKS_H[[#This Row],[AVGSGP]]</f>
        <v>-2.3390353973783351</v>
      </c>
    </row>
    <row r="390" spans="1:22" x14ac:dyDescent="0.25">
      <c r="A390" s="7" t="s">
        <v>1954</v>
      </c>
      <c r="B390" s="8" t="str">
        <f>VLOOKUP(MYRANKS_H[[#This Row],[PLAYERID]],PLAYERIDMAP[],COLUMN(PLAYERIDMAP[LASTNAME]),FALSE)</f>
        <v>Berry</v>
      </c>
      <c r="C390" s="11" t="str">
        <f>VLOOKUP(MYRANKS_H[[#This Row],[PLAYERID]],PLAYERIDMAP[],COLUMN(PLAYERIDMAP[FIRSTNAME]),FALSE)</f>
        <v xml:space="preserve">Quintin </v>
      </c>
      <c r="D390" s="11" t="str">
        <f>VLOOKUP(MYRANKS_H[[#This Row],[PLAYERID]],PLAYERIDMAP[],COLUMN(PLAYERIDMAP[TEAM]),FALSE)</f>
        <v>DET</v>
      </c>
      <c r="E390" s="11" t="str">
        <f>VLOOKUP(MYRANKS_H[[#This Row],[PLAYERID]],PLAYERIDMAP[],COLUMN(PLAYERIDMAP[POS]),FALSE)</f>
        <v>OF</v>
      </c>
      <c r="F390" s="11">
        <f>VLOOKUP(MYRANKS_H[[#This Row],[PLAYERID]],PLAYERIDMAP[],COLUMN(PLAYERIDMAP[IDFANGRAPHS]),FALSE)</f>
        <v>9414</v>
      </c>
      <c r="G390" s="12">
        <f>IFERROR(VLOOKUP(MYRANKS_H[[#This Row],[IDFANGRAPHS]],STEAMER_H[],COLUMN(STEAMER_H[PA]),FALSE),0)</f>
        <v>61</v>
      </c>
      <c r="H390" s="12">
        <f>IFERROR(VLOOKUP(MYRANKS_H[[#This Row],[IDFANGRAPHS]],STEAMER_H[],COLUMN(STEAMER_H[AB]),FALSE),0)</f>
        <v>54</v>
      </c>
      <c r="I390" s="12">
        <f>IFERROR(VLOOKUP(MYRANKS_H[[#This Row],[IDFANGRAPHS]],STEAMER_H[],COLUMN(STEAMER_H[H]),FALSE),0)</f>
        <v>12</v>
      </c>
      <c r="J390" s="12">
        <f>IFERROR(VLOOKUP(MYRANKS_H[[#This Row],[IDFANGRAPHS]],STEAMER_H[],COLUMN(STEAMER_H[HR]),FALSE),0)</f>
        <v>1</v>
      </c>
      <c r="K390" s="12">
        <f>IFERROR(VLOOKUP(MYRANKS_H[[#This Row],[IDFANGRAPHS]],STEAMER_H[],COLUMN(STEAMER_H[R]),FALSE),0)</f>
        <v>6</v>
      </c>
      <c r="L390" s="12">
        <f>IFERROR(VLOOKUP(MYRANKS_H[[#This Row],[IDFANGRAPHS]],STEAMER_H[],COLUMN(STEAMER_H[RBI]),FALSE),0)</f>
        <v>5</v>
      </c>
      <c r="M390" s="12">
        <f>IFERROR(VLOOKUP(MYRANKS_H[[#This Row],[IDFANGRAPHS]],STEAMER_H[],COLUMN(STEAMER_H[BB]),FALSE),0)</f>
        <v>5</v>
      </c>
      <c r="N390" s="12">
        <f>IFERROR(VLOOKUP(MYRANKS_H[[#This Row],[IDFANGRAPHS]],STEAMER_H[],COLUMN(STEAMER_H[SO]),FALSE),0)</f>
        <v>15</v>
      </c>
      <c r="O390" s="12">
        <f>IFERROR(VLOOKUP(MYRANKS_H[[#This Row],[IDFANGRAPHS]],STEAMER_H[],COLUMN(STEAMER_H[SB]),FALSE),0)</f>
        <v>3</v>
      </c>
      <c r="P390" s="14">
        <f>IFERROR(MYRANKS_H[[#This Row],[H]]/MYRANKS_H[[#This Row],[AB]],0)</f>
        <v>0.22222222222222221</v>
      </c>
      <c r="Q390" s="26">
        <f>MYRANKS_H[[#This Row],[R]]/24.6-VLOOKUP(MYRANKS_H[[#This Row],[POS]],ReplacementLevel_H[],COLUMN(ReplacementLevel_H[R]),FALSE)</f>
        <v>-2.1260975609756096</v>
      </c>
      <c r="R390" s="26">
        <f>MYRANKS_H[[#This Row],[HR]]/10.4-VLOOKUP(MYRANKS_H[[#This Row],[POS]],ReplacementLevel_H[],COLUMN(ReplacementLevel_H[HR]),FALSE)</f>
        <v>-1.0038461538461538</v>
      </c>
      <c r="S390" s="26">
        <f>MYRANKS_H[[#This Row],[RBI]]/24.6-VLOOKUP(MYRANKS_H[[#This Row],[POS]],ReplacementLevel_H[],COLUMN(ReplacementLevel_H[RBI]),FALSE)</f>
        <v>-1.8367479674796749</v>
      </c>
      <c r="T390" s="26">
        <f>MYRANKS_H[[#This Row],[SB]]/9.4-VLOOKUP(MYRANKS_H[[#This Row],[POS]],ReplacementLevel_H[],COLUMN(ReplacementLevel_H[SB]),FALSE)</f>
        <v>-1.0208510638297874</v>
      </c>
      <c r="U390" s="26">
        <f>((MYRANKS_H[[#This Row],[H]]+1768)/(MYRANKS_H[[#This Row],[AB]]+6617)-0.267)/0.0024-VLOOKUP(MYRANKS_H[[#This Row],[POS]],ReplacementLevel_H[],COLUMN(ReplacementLevel_H[AVG]),FALSE)</f>
        <v>7.7344725927968455E-3</v>
      </c>
      <c r="V390" s="26">
        <f>MYRANKS_H[[#This Row],[RSGP]]+MYRANKS_H[[#This Row],[HRSGP]]+MYRANKS_H[[#This Row],[RBISGP]]+MYRANKS_H[[#This Row],[SBSGP]]+MYRANKS_H[[#This Row],[AVGSGP]]</f>
        <v>-5.9798082735384286</v>
      </c>
    </row>
    <row r="391" spans="1:22" x14ac:dyDescent="0.25">
      <c r="A391" s="7" t="s">
        <v>2150</v>
      </c>
      <c r="B391" s="8" t="str">
        <f>VLOOKUP(MYRANKS_H[[#This Row],[PLAYERID]],PLAYERIDMAP[],COLUMN(PLAYERIDMAP[LASTNAME]),FALSE)</f>
        <v>Byrd</v>
      </c>
      <c r="C391" s="11" t="str">
        <f>VLOOKUP(MYRANKS_H[[#This Row],[PLAYERID]],PLAYERIDMAP[],COLUMN(PLAYERIDMAP[FIRSTNAME]),FALSE)</f>
        <v xml:space="preserve">Marlon </v>
      </c>
      <c r="D391" s="11" t="str">
        <f>VLOOKUP(MYRANKS_H[[#This Row],[PLAYERID]],PLAYERIDMAP[],COLUMN(PLAYERIDMAP[TEAM]),FALSE)</f>
        <v>BOS</v>
      </c>
      <c r="E391" s="11" t="str">
        <f>VLOOKUP(MYRANKS_H[[#This Row],[PLAYERID]],PLAYERIDMAP[],COLUMN(PLAYERIDMAP[POS]),FALSE)</f>
        <v>OF</v>
      </c>
      <c r="F391" s="11">
        <f>VLOOKUP(MYRANKS_H[[#This Row],[PLAYERID]],PLAYERIDMAP[],COLUMN(PLAYERIDMAP[IDFANGRAPHS]),FALSE)</f>
        <v>950</v>
      </c>
      <c r="G391" s="12">
        <f>IFERROR(VLOOKUP(MYRANKS_H[[#This Row],[IDFANGRAPHS]],STEAMER_H[],COLUMN(STEAMER_H[PA]),FALSE),0)</f>
        <v>407</v>
      </c>
      <c r="H391" s="12">
        <f>IFERROR(VLOOKUP(MYRANKS_H[[#This Row],[IDFANGRAPHS]],STEAMER_H[],COLUMN(STEAMER_H[AB]),FALSE),0)</f>
        <v>376</v>
      </c>
      <c r="I391" s="12">
        <f>IFERROR(VLOOKUP(MYRANKS_H[[#This Row],[IDFANGRAPHS]],STEAMER_H[],COLUMN(STEAMER_H[H]),FALSE),0)</f>
        <v>95</v>
      </c>
      <c r="J391" s="12">
        <f>IFERROR(VLOOKUP(MYRANKS_H[[#This Row],[IDFANGRAPHS]],STEAMER_H[],COLUMN(STEAMER_H[HR]),FALSE),0)</f>
        <v>11</v>
      </c>
      <c r="K391" s="12">
        <f>IFERROR(VLOOKUP(MYRANKS_H[[#This Row],[IDFANGRAPHS]],STEAMER_H[],COLUMN(STEAMER_H[R]),FALSE),0)</f>
        <v>40</v>
      </c>
      <c r="L391" s="12">
        <f>IFERROR(VLOOKUP(MYRANKS_H[[#This Row],[IDFANGRAPHS]],STEAMER_H[],COLUMN(STEAMER_H[RBI]),FALSE),0)</f>
        <v>46</v>
      </c>
      <c r="M391" s="12">
        <f>IFERROR(VLOOKUP(MYRANKS_H[[#This Row],[IDFANGRAPHS]],STEAMER_H[],COLUMN(STEAMER_H[BB]),FALSE),0)</f>
        <v>22</v>
      </c>
      <c r="N391" s="12">
        <f>IFERROR(VLOOKUP(MYRANKS_H[[#This Row],[IDFANGRAPHS]],STEAMER_H[],COLUMN(STEAMER_H[SO]),FALSE),0)</f>
        <v>97</v>
      </c>
      <c r="O391" s="12">
        <f>IFERROR(VLOOKUP(MYRANKS_H[[#This Row],[IDFANGRAPHS]],STEAMER_H[],COLUMN(STEAMER_H[SB]),FALSE),0)</f>
        <v>2</v>
      </c>
      <c r="P391" s="14">
        <f>IFERROR(MYRANKS_H[[#This Row],[H]]/MYRANKS_H[[#This Row],[AB]],0)</f>
        <v>0.25265957446808512</v>
      </c>
      <c r="Q391" s="26">
        <f>MYRANKS_H[[#This Row],[R]]/24.6-VLOOKUP(MYRANKS_H[[#This Row],[POS]],ReplacementLevel_H[],COLUMN(ReplacementLevel_H[R]),FALSE)</f>
        <v>-0.74398373983739852</v>
      </c>
      <c r="R391" s="26">
        <f>MYRANKS_H[[#This Row],[HR]]/10.4-VLOOKUP(MYRANKS_H[[#This Row],[POS]],ReplacementLevel_H[],COLUMN(ReplacementLevel_H[HR]),FALSE)</f>
        <v>-4.2307692307692379E-2</v>
      </c>
      <c r="S391" s="26">
        <f>MYRANKS_H[[#This Row],[RBI]]/24.6-VLOOKUP(MYRANKS_H[[#This Row],[POS]],ReplacementLevel_H[],COLUMN(ReplacementLevel_H[RBI]),FALSE)</f>
        <v>-0.17008130081300821</v>
      </c>
      <c r="T391" s="26">
        <f>MYRANKS_H[[#This Row],[SB]]/9.4-VLOOKUP(MYRANKS_H[[#This Row],[POS]],ReplacementLevel_H[],COLUMN(ReplacementLevel_H[SB]),FALSE)</f>
        <v>-1.1272340425531915</v>
      </c>
      <c r="U391" s="26">
        <f>((MYRANKS_H[[#This Row],[H]]+1768)/(MYRANKS_H[[#This Row],[AB]]+6617)-0.267)/0.0024-VLOOKUP(MYRANKS_H[[#This Row],[POS]],ReplacementLevel_H[],COLUMN(ReplacementLevel_H[AVG]),FALSE)</f>
        <v>-0.16613899613899297</v>
      </c>
      <c r="V391" s="26">
        <f>MYRANKS_H[[#This Row],[RSGP]]+MYRANKS_H[[#This Row],[HRSGP]]+MYRANKS_H[[#This Row],[RBISGP]]+MYRANKS_H[[#This Row],[SBSGP]]+MYRANKS_H[[#This Row],[AVGSGP]]</f>
        <v>-2.2497457716502831</v>
      </c>
    </row>
    <row r="392" spans="1:22" ht="15" customHeight="1" x14ac:dyDescent="0.25">
      <c r="A392" s="7" t="s">
        <v>2670</v>
      </c>
      <c r="B392" s="8" t="str">
        <f>VLOOKUP(MYRANKS_H[[#This Row],[PLAYERID]],PLAYERIDMAP[],COLUMN(PLAYERIDMAP[LASTNAME]),FALSE)</f>
        <v>Dozier</v>
      </c>
      <c r="C392" s="11" t="str">
        <f>VLOOKUP(MYRANKS_H[[#This Row],[PLAYERID]],PLAYERIDMAP[],COLUMN(PLAYERIDMAP[FIRSTNAME]),FALSE)</f>
        <v xml:space="preserve">Brian </v>
      </c>
      <c r="D392" s="11" t="str">
        <f>VLOOKUP(MYRANKS_H[[#This Row],[PLAYERID]],PLAYERIDMAP[],COLUMN(PLAYERIDMAP[TEAM]),FALSE)</f>
        <v>MIN</v>
      </c>
      <c r="E392" s="11" t="str">
        <f>VLOOKUP(MYRANKS_H[[#This Row],[PLAYERID]],PLAYERIDMAP[],COLUMN(PLAYERIDMAP[POS]),FALSE)</f>
        <v>SS</v>
      </c>
      <c r="F392" s="11">
        <f>VLOOKUP(MYRANKS_H[[#This Row],[PLAYERID]],PLAYERIDMAP[],COLUMN(PLAYERIDMAP[IDFANGRAPHS]),FALSE)</f>
        <v>9810</v>
      </c>
      <c r="G392" s="12">
        <f>IFERROR(VLOOKUP(MYRANKS_H[[#This Row],[IDFANGRAPHS]],STEAMER_H[],COLUMN(STEAMER_H[PA]),FALSE),0)</f>
        <v>486</v>
      </c>
      <c r="H392" s="12">
        <f>IFERROR(VLOOKUP(MYRANKS_H[[#This Row],[IDFANGRAPHS]],STEAMER_H[],COLUMN(STEAMER_H[AB]),FALSE),0)</f>
        <v>435</v>
      </c>
      <c r="I392" s="12">
        <f>IFERROR(VLOOKUP(MYRANKS_H[[#This Row],[IDFANGRAPHS]],STEAMER_H[],COLUMN(STEAMER_H[H]),FALSE),0)</f>
        <v>106</v>
      </c>
      <c r="J392" s="12">
        <f>IFERROR(VLOOKUP(MYRANKS_H[[#This Row],[IDFANGRAPHS]],STEAMER_H[],COLUMN(STEAMER_H[HR]),FALSE),0)</f>
        <v>12</v>
      </c>
      <c r="K392" s="12">
        <f>IFERROR(VLOOKUP(MYRANKS_H[[#This Row],[IDFANGRAPHS]],STEAMER_H[],COLUMN(STEAMER_H[R]),FALSE),0)</f>
        <v>54</v>
      </c>
      <c r="L392" s="12">
        <f>IFERROR(VLOOKUP(MYRANKS_H[[#This Row],[IDFANGRAPHS]],STEAMER_H[],COLUMN(STEAMER_H[RBI]),FALSE),0)</f>
        <v>47</v>
      </c>
      <c r="M392" s="12">
        <f>IFERROR(VLOOKUP(MYRANKS_H[[#This Row],[IDFANGRAPHS]],STEAMER_H[],COLUMN(STEAMER_H[BB]),FALSE),0)</f>
        <v>40</v>
      </c>
      <c r="N392" s="12">
        <f>IFERROR(VLOOKUP(MYRANKS_H[[#This Row],[IDFANGRAPHS]],STEAMER_H[],COLUMN(STEAMER_H[SO]),FALSE),0)</f>
        <v>90</v>
      </c>
      <c r="O392" s="12">
        <f>IFERROR(VLOOKUP(MYRANKS_H[[#This Row],[IDFANGRAPHS]],STEAMER_H[],COLUMN(STEAMER_H[SB]),FALSE),0)</f>
        <v>13</v>
      </c>
      <c r="P392" s="14">
        <f>IFERROR(MYRANKS_H[[#This Row],[H]]/MYRANKS_H[[#This Row],[AB]],0)</f>
        <v>0.24367816091954023</v>
      </c>
      <c r="Q392" s="26">
        <f>MYRANKS_H[[#This Row],[R]]/24.6-VLOOKUP(MYRANKS_H[[#This Row],[POS]],ReplacementLevel_H[],COLUMN(ReplacementLevel_H[R]),FALSE)</f>
        <v>0.11512195121951185</v>
      </c>
      <c r="R392" s="26">
        <f>MYRANKS_H[[#This Row],[HR]]/10.4-VLOOKUP(MYRANKS_H[[#This Row],[POS]],ReplacementLevel_H[],COLUMN(ReplacementLevel_H[HR]),FALSE)</f>
        <v>0.25384615384615372</v>
      </c>
      <c r="S392" s="26">
        <f>MYRANKS_H[[#This Row],[RBI]]/24.6-VLOOKUP(MYRANKS_H[[#This Row],[POS]],ReplacementLevel_H[],COLUMN(ReplacementLevel_H[RBI]),FALSE)</f>
        <v>-2.943089430894319E-2</v>
      </c>
      <c r="T392" s="26">
        <f>MYRANKS_H[[#This Row],[SB]]/9.4-VLOOKUP(MYRANKS_H[[#This Row],[POS]],ReplacementLevel_H[],COLUMN(ReplacementLevel_H[SB]),FALSE)</f>
        <v>-8.7021276595744768E-2</v>
      </c>
      <c r="U392" s="26">
        <f>((MYRANKS_H[[#This Row],[H]]+1768)/(MYRANKS_H[[#This Row],[AB]]+6617)-0.267)/0.0024-VLOOKUP(MYRANKS_H[[#This Row],[POS]],ReplacementLevel_H[],COLUMN(ReplacementLevel_H[AVG]),FALSE)</f>
        <v>-0.394910190962379</v>
      </c>
      <c r="V392" s="26">
        <f>MYRANKS_H[[#This Row],[RSGP]]+MYRANKS_H[[#This Row],[HRSGP]]+MYRANKS_H[[#This Row],[RBISGP]]+MYRANKS_H[[#This Row],[SBSGP]]+MYRANKS_H[[#This Row],[AVGSGP]]</f>
        <v>-0.14239425680140139</v>
      </c>
    </row>
    <row r="393" spans="1:22" x14ac:dyDescent="0.25">
      <c r="A393" s="7" t="s">
        <v>4167</v>
      </c>
      <c r="B393" s="8" t="str">
        <f>VLOOKUP(MYRANKS_H[[#This Row],[PLAYERID]],PLAYERIDMAP[],COLUMN(PLAYERIDMAP[LASTNAME]),FALSE)</f>
        <v>Morgan</v>
      </c>
      <c r="C393" s="11" t="str">
        <f>VLOOKUP(MYRANKS_H[[#This Row],[PLAYERID]],PLAYERIDMAP[],COLUMN(PLAYERIDMAP[FIRSTNAME]),FALSE)</f>
        <v xml:space="preserve">Nyjer </v>
      </c>
      <c r="D393" s="11" t="str">
        <f>VLOOKUP(MYRANKS_H[[#This Row],[PLAYERID]],PLAYERIDMAP[],COLUMN(PLAYERIDMAP[TEAM]),FALSE)</f>
        <v>MIL</v>
      </c>
      <c r="E393" s="11" t="str">
        <f>VLOOKUP(MYRANKS_H[[#This Row],[PLAYERID]],PLAYERIDMAP[],COLUMN(PLAYERIDMAP[POS]),FALSE)</f>
        <v>OF</v>
      </c>
      <c r="F393" s="11">
        <f>VLOOKUP(MYRANKS_H[[#This Row],[PLAYERID]],PLAYERIDMAP[],COLUMN(PLAYERIDMAP[IDFANGRAPHS]),FALSE)</f>
        <v>4885</v>
      </c>
      <c r="G393" s="12">
        <f>IFERROR(VLOOKUP(MYRANKS_H[[#This Row],[IDFANGRAPHS]],STEAMER_H[],COLUMN(STEAMER_H[PA]),FALSE),0)</f>
        <v>220</v>
      </c>
      <c r="H393" s="12">
        <f>IFERROR(VLOOKUP(MYRANKS_H[[#This Row],[IDFANGRAPHS]],STEAMER_H[],COLUMN(STEAMER_H[AB]),FALSE),0)</f>
        <v>199</v>
      </c>
      <c r="I393" s="12">
        <f>IFERROR(VLOOKUP(MYRANKS_H[[#This Row],[IDFANGRAPHS]],STEAMER_H[],COLUMN(STEAMER_H[H]),FALSE),0)</f>
        <v>51</v>
      </c>
      <c r="J393" s="12">
        <f>IFERROR(VLOOKUP(MYRANKS_H[[#This Row],[IDFANGRAPHS]],STEAMER_H[],COLUMN(STEAMER_H[HR]),FALSE),0)</f>
        <v>2</v>
      </c>
      <c r="K393" s="12">
        <f>IFERROR(VLOOKUP(MYRANKS_H[[#This Row],[IDFANGRAPHS]],STEAMER_H[],COLUMN(STEAMER_H[R]),FALSE),0)</f>
        <v>23</v>
      </c>
      <c r="L393" s="12">
        <f>IFERROR(VLOOKUP(MYRANKS_H[[#This Row],[IDFANGRAPHS]],STEAMER_H[],COLUMN(STEAMER_H[RBI]),FALSE),0)</f>
        <v>18</v>
      </c>
      <c r="M393" s="12">
        <f>IFERROR(VLOOKUP(MYRANKS_H[[#This Row],[IDFANGRAPHS]],STEAMER_H[],COLUMN(STEAMER_H[BB]),FALSE),0)</f>
        <v>15</v>
      </c>
      <c r="N393" s="12">
        <f>IFERROR(VLOOKUP(MYRANKS_H[[#This Row],[IDFANGRAPHS]],STEAMER_H[],COLUMN(STEAMER_H[SO]),FALSE),0)</f>
        <v>42</v>
      </c>
      <c r="O393" s="12">
        <f>IFERROR(VLOOKUP(MYRANKS_H[[#This Row],[IDFANGRAPHS]],STEAMER_H[],COLUMN(STEAMER_H[SB]),FALSE),0)</f>
        <v>6</v>
      </c>
      <c r="P393" s="14">
        <f>IFERROR(MYRANKS_H[[#This Row],[H]]/MYRANKS_H[[#This Row],[AB]],0)</f>
        <v>0.25628140703517588</v>
      </c>
      <c r="Q393" s="26">
        <f>MYRANKS_H[[#This Row],[R]]/24.6-VLOOKUP(MYRANKS_H[[#This Row],[POS]],ReplacementLevel_H[],COLUMN(ReplacementLevel_H[R]),FALSE)</f>
        <v>-1.4350406504065041</v>
      </c>
      <c r="R393" s="26">
        <f>MYRANKS_H[[#This Row],[HR]]/10.4-VLOOKUP(MYRANKS_H[[#This Row],[POS]],ReplacementLevel_H[],COLUMN(ReplacementLevel_H[HR]),FALSE)</f>
        <v>-0.9076923076923078</v>
      </c>
      <c r="S393" s="26">
        <f>MYRANKS_H[[#This Row],[RBI]]/24.6-VLOOKUP(MYRANKS_H[[#This Row],[POS]],ReplacementLevel_H[],COLUMN(ReplacementLevel_H[RBI]),FALSE)</f>
        <v>-1.3082926829268293</v>
      </c>
      <c r="T393" s="26">
        <f>MYRANKS_H[[#This Row],[SB]]/9.4-VLOOKUP(MYRANKS_H[[#This Row],[POS]],ReplacementLevel_H[],COLUMN(ReplacementLevel_H[SB]),FALSE)</f>
        <v>-0.70170212765957463</v>
      </c>
      <c r="U393" s="26">
        <f>((MYRANKS_H[[#This Row],[H]]+1768)/(MYRANKS_H[[#This Row],[AB]]+6617)-0.267)/0.0024-VLOOKUP(MYRANKS_H[[#This Row],[POS]],ReplacementLevel_H[],COLUMN(ReplacementLevel_H[AVG]),FALSE)</f>
        <v>2.6694053208120128E-2</v>
      </c>
      <c r="V393" s="26">
        <f>MYRANKS_H[[#This Row],[RSGP]]+MYRANKS_H[[#This Row],[HRSGP]]+MYRANKS_H[[#This Row],[RBISGP]]+MYRANKS_H[[#This Row],[SBSGP]]+MYRANKS_H[[#This Row],[AVGSGP]]</f>
        <v>-4.3260337154770951</v>
      </c>
    </row>
    <row r="394" spans="1:22" ht="15" customHeight="1" x14ac:dyDescent="0.25">
      <c r="A394" s="8" t="s">
        <v>5209</v>
      </c>
      <c r="B394" s="15" t="str">
        <f>VLOOKUP(MYRANKS_H[[#This Row],[PLAYERID]],PLAYERIDMAP[],COLUMN(PLAYERIDMAP[LASTNAME]),FALSE)</f>
        <v>Thames</v>
      </c>
      <c r="C394" s="12" t="str">
        <f>VLOOKUP(MYRANKS_H[[#This Row],[PLAYERID]],PLAYERIDMAP[],COLUMN(PLAYERIDMAP[FIRSTNAME]),FALSE)</f>
        <v xml:space="preserve">Eric </v>
      </c>
      <c r="D394" s="12" t="str">
        <f>VLOOKUP(MYRANKS_H[[#This Row],[PLAYERID]],PLAYERIDMAP[],COLUMN(PLAYERIDMAP[TEAM]),FALSE)</f>
        <v>SEA</v>
      </c>
      <c r="E394" s="12" t="str">
        <f>VLOOKUP(MYRANKS_H[[#This Row],[PLAYERID]],PLAYERIDMAP[],COLUMN(PLAYERIDMAP[POS]),FALSE)</f>
        <v>OF</v>
      </c>
      <c r="F394" s="12">
        <f>VLOOKUP(MYRANKS_H[[#This Row],[PLAYERID]],PLAYERIDMAP[],COLUMN(PLAYERIDMAP[IDFANGRAPHS]),FALSE)</f>
        <v>3711</v>
      </c>
      <c r="G394" s="12">
        <f>IFERROR(VLOOKUP(MYRANKS_H[[#This Row],[IDFANGRAPHS]],STEAMER_H[],COLUMN(STEAMER_H[PA]),FALSE),0)</f>
        <v>0</v>
      </c>
      <c r="H394" s="12">
        <f>IFERROR(VLOOKUP(MYRANKS_H[[#This Row],[IDFANGRAPHS]],STEAMER_H[],COLUMN(STEAMER_H[AB]),FALSE),0)</f>
        <v>0</v>
      </c>
      <c r="I394" s="12">
        <f>IFERROR(VLOOKUP(MYRANKS_H[[#This Row],[IDFANGRAPHS]],STEAMER_H[],COLUMN(STEAMER_H[H]),FALSE),0)</f>
        <v>0</v>
      </c>
      <c r="J394" s="12">
        <f>IFERROR(VLOOKUP(MYRANKS_H[[#This Row],[IDFANGRAPHS]],STEAMER_H[],COLUMN(STEAMER_H[HR]),FALSE),0)</f>
        <v>0</v>
      </c>
      <c r="K394" s="12">
        <f>IFERROR(VLOOKUP(MYRANKS_H[[#This Row],[IDFANGRAPHS]],STEAMER_H[],COLUMN(STEAMER_H[R]),FALSE),0)</f>
        <v>0</v>
      </c>
      <c r="L394" s="12">
        <f>IFERROR(VLOOKUP(MYRANKS_H[[#This Row],[IDFANGRAPHS]],STEAMER_H[],COLUMN(STEAMER_H[RBI]),FALSE),0)</f>
        <v>0</v>
      </c>
      <c r="M394" s="12">
        <f>IFERROR(VLOOKUP(MYRANKS_H[[#This Row],[IDFANGRAPHS]],STEAMER_H[],COLUMN(STEAMER_H[BB]),FALSE),0)</f>
        <v>0</v>
      </c>
      <c r="N394" s="12">
        <f>IFERROR(VLOOKUP(MYRANKS_H[[#This Row],[IDFANGRAPHS]],STEAMER_H[],COLUMN(STEAMER_H[SO]),FALSE),0)</f>
        <v>0</v>
      </c>
      <c r="O394" s="12">
        <f>IFERROR(VLOOKUP(MYRANKS_H[[#This Row],[IDFANGRAPHS]],STEAMER_H[],COLUMN(STEAMER_H[SB]),FALSE),0)</f>
        <v>0</v>
      </c>
      <c r="P394" s="14">
        <f>IFERROR(MYRANKS_H[[#This Row],[H]]/MYRANKS_H[[#This Row],[AB]],0)</f>
        <v>0</v>
      </c>
      <c r="Q394" s="26">
        <f>MYRANKS_H[[#This Row],[R]]/24.6-VLOOKUP(MYRANKS_H[[#This Row],[POS]],ReplacementLevel_H[],COLUMN(ReplacementLevel_H[R]),FALSE)</f>
        <v>-2.37</v>
      </c>
      <c r="R394" s="26">
        <f>MYRANKS_H[[#This Row],[HR]]/10.4-VLOOKUP(MYRANKS_H[[#This Row],[POS]],ReplacementLevel_H[],COLUMN(ReplacementLevel_H[HR]),FALSE)</f>
        <v>-1.1000000000000001</v>
      </c>
      <c r="S394" s="26">
        <f>MYRANKS_H[[#This Row],[RBI]]/24.6-VLOOKUP(MYRANKS_H[[#This Row],[POS]],ReplacementLevel_H[],COLUMN(ReplacementLevel_H[RBI]),FALSE)</f>
        <v>-2.04</v>
      </c>
      <c r="T394" s="26">
        <f>MYRANKS_H[[#This Row],[SB]]/9.4-VLOOKUP(MYRANKS_H[[#This Row],[POS]],ReplacementLevel_H[],COLUMN(ReplacementLevel_H[SB]),FALSE)</f>
        <v>-1.34</v>
      </c>
      <c r="U394" s="26">
        <f>((MYRANKS_H[[#This Row],[H]]+1768)/(MYRANKS_H[[#This Row],[AB]]+6617)-0.267)/0.0024-VLOOKUP(MYRANKS_H[[#This Row],[POS]],ReplacementLevel_H[],COLUMN(ReplacementLevel_H[AVG]),FALSE)</f>
        <v>0.15940406024885273</v>
      </c>
      <c r="V394" s="26">
        <f>MYRANKS_H[[#This Row],[RSGP]]+MYRANKS_H[[#This Row],[HRSGP]]+MYRANKS_H[[#This Row],[RBISGP]]+MYRANKS_H[[#This Row],[SBSGP]]+MYRANKS_H[[#This Row],[AVGSGP]]</f>
        <v>-6.6905959397511472</v>
      </c>
    </row>
    <row r="395" spans="1:22" ht="15" customHeight="1" x14ac:dyDescent="0.25">
      <c r="A395" s="7" t="s">
        <v>2445</v>
      </c>
      <c r="B395" s="8" t="str">
        <f>VLOOKUP(MYRANKS_H[[#This Row],[PLAYERID]],PLAYERIDMAP[],COLUMN(PLAYERIDMAP[LASTNAME]),FALSE)</f>
        <v>Cowgill</v>
      </c>
      <c r="C395" s="11" t="str">
        <f>VLOOKUP(MYRANKS_H[[#This Row],[PLAYERID]],PLAYERIDMAP[],COLUMN(PLAYERIDMAP[FIRSTNAME]),FALSE)</f>
        <v xml:space="preserve">Collin </v>
      </c>
      <c r="D395" s="11" t="str">
        <f>VLOOKUP(MYRANKS_H[[#This Row],[PLAYERID]],PLAYERIDMAP[],COLUMN(PLAYERIDMAP[TEAM]),FALSE)</f>
        <v>NYM</v>
      </c>
      <c r="E395" s="11" t="str">
        <f>VLOOKUP(MYRANKS_H[[#This Row],[PLAYERID]],PLAYERIDMAP[],COLUMN(PLAYERIDMAP[POS]),FALSE)</f>
        <v>OF</v>
      </c>
      <c r="F395" s="11">
        <f>VLOOKUP(MYRANKS_H[[#This Row],[PLAYERID]],PLAYERIDMAP[],COLUMN(PLAYERIDMAP[IDFANGRAPHS]),FALSE)</f>
        <v>7250</v>
      </c>
      <c r="G395" s="12">
        <f>IFERROR(VLOOKUP(MYRANKS_H[[#This Row],[IDFANGRAPHS]],STEAMER_H[],COLUMN(STEAMER_H[PA]),FALSE),0)</f>
        <v>309</v>
      </c>
      <c r="H395" s="12">
        <f>IFERROR(VLOOKUP(MYRANKS_H[[#This Row],[IDFANGRAPHS]],STEAMER_H[],COLUMN(STEAMER_H[AB]),FALSE),0)</f>
        <v>280</v>
      </c>
      <c r="I395" s="12">
        <f>IFERROR(VLOOKUP(MYRANKS_H[[#This Row],[IDFANGRAPHS]],STEAMER_H[],COLUMN(STEAMER_H[H]),FALSE),0)</f>
        <v>68</v>
      </c>
      <c r="J395" s="12">
        <f>IFERROR(VLOOKUP(MYRANKS_H[[#This Row],[IDFANGRAPHS]],STEAMER_H[],COLUMN(STEAMER_H[HR]),FALSE),0)</f>
        <v>6</v>
      </c>
      <c r="K395" s="12">
        <f>IFERROR(VLOOKUP(MYRANKS_H[[#This Row],[IDFANGRAPHS]],STEAMER_H[],COLUMN(STEAMER_H[R]),FALSE),0)</f>
        <v>34</v>
      </c>
      <c r="L395" s="12">
        <f>IFERROR(VLOOKUP(MYRANKS_H[[#This Row],[IDFANGRAPHS]],STEAMER_H[],COLUMN(STEAMER_H[RBI]),FALSE),0)</f>
        <v>30</v>
      </c>
      <c r="M395" s="12">
        <f>IFERROR(VLOOKUP(MYRANKS_H[[#This Row],[IDFANGRAPHS]],STEAMER_H[],COLUMN(STEAMER_H[BB]),FALSE),0)</f>
        <v>22</v>
      </c>
      <c r="N395" s="12">
        <f>IFERROR(VLOOKUP(MYRANKS_H[[#This Row],[IDFANGRAPHS]],STEAMER_H[],COLUMN(STEAMER_H[SO]),FALSE),0)</f>
        <v>66</v>
      </c>
      <c r="O395" s="12">
        <f>IFERROR(VLOOKUP(MYRANKS_H[[#This Row],[IDFANGRAPHS]],STEAMER_H[],COLUMN(STEAMER_H[SB]),FALSE),0)</f>
        <v>6</v>
      </c>
      <c r="P395" s="14">
        <f>IFERROR(MYRANKS_H[[#This Row],[H]]/MYRANKS_H[[#This Row],[AB]],0)</f>
        <v>0.24285714285714285</v>
      </c>
      <c r="Q395" s="26">
        <f>MYRANKS_H[[#This Row],[R]]/24.6-VLOOKUP(MYRANKS_H[[#This Row],[POS]],ReplacementLevel_H[],COLUMN(ReplacementLevel_H[R]),FALSE)</f>
        <v>-0.98788617886178876</v>
      </c>
      <c r="R395" s="26">
        <f>MYRANKS_H[[#This Row],[HR]]/10.4-VLOOKUP(MYRANKS_H[[#This Row],[POS]],ReplacementLevel_H[],COLUMN(ReplacementLevel_H[HR]),FALSE)</f>
        <v>-0.52307692307692322</v>
      </c>
      <c r="S395" s="26">
        <f>MYRANKS_H[[#This Row],[RBI]]/24.6-VLOOKUP(MYRANKS_H[[#This Row],[POS]],ReplacementLevel_H[],COLUMN(ReplacementLevel_H[RBI]),FALSE)</f>
        <v>-0.82048780487804884</v>
      </c>
      <c r="T395" s="26">
        <f>MYRANKS_H[[#This Row],[SB]]/9.4-VLOOKUP(MYRANKS_H[[#This Row],[POS]],ReplacementLevel_H[],COLUMN(ReplacementLevel_H[SB]),FALSE)</f>
        <v>-0.70170212765957463</v>
      </c>
      <c r="U395" s="26">
        <f>((MYRANKS_H[[#This Row],[H]]+1768)/(MYRANKS_H[[#This Row],[AB]]+6617)-0.267)/0.0024-VLOOKUP(MYRANKS_H[[#This Row],[POS]],ReplacementLevel_H[],COLUMN(ReplacementLevel_H[AVG]),FALSE)</f>
        <v>-0.25220965637234999</v>
      </c>
      <c r="V395" s="26">
        <f>MYRANKS_H[[#This Row],[RSGP]]+MYRANKS_H[[#This Row],[HRSGP]]+MYRANKS_H[[#This Row],[RBISGP]]+MYRANKS_H[[#This Row],[SBSGP]]+MYRANKS_H[[#This Row],[AVGSGP]]</f>
        <v>-3.285362690848685</v>
      </c>
    </row>
    <row r="396" spans="1:22" ht="15" customHeight="1" x14ac:dyDescent="0.25">
      <c r="A396" s="7" t="s">
        <v>1881</v>
      </c>
      <c r="B396" s="8" t="str">
        <f>VLOOKUP(MYRANKS_H[[#This Row],[PLAYERID]],PLAYERIDMAP[],COLUMN(PLAYERIDMAP[LASTNAME]),FALSE)</f>
        <v>Bay</v>
      </c>
      <c r="C396" s="11" t="str">
        <f>VLOOKUP(MYRANKS_H[[#This Row],[PLAYERID]],PLAYERIDMAP[],COLUMN(PLAYERIDMAP[FIRSTNAME]),FALSE)</f>
        <v xml:space="preserve">Jason </v>
      </c>
      <c r="D396" s="11" t="str">
        <f>VLOOKUP(MYRANKS_H[[#This Row],[PLAYERID]],PLAYERIDMAP[],COLUMN(PLAYERIDMAP[TEAM]),FALSE)</f>
        <v>SEA</v>
      </c>
      <c r="E396" s="11" t="str">
        <f>VLOOKUP(MYRANKS_H[[#This Row],[PLAYERID]],PLAYERIDMAP[],COLUMN(PLAYERIDMAP[POS]),FALSE)</f>
        <v>OF</v>
      </c>
      <c r="F396" s="11">
        <f>VLOOKUP(MYRANKS_H[[#This Row],[PLAYERID]],PLAYERIDMAP[],COLUMN(PLAYERIDMAP[IDFANGRAPHS]),FALSE)</f>
        <v>1717</v>
      </c>
      <c r="G396" s="12">
        <f>IFERROR(VLOOKUP(MYRANKS_H[[#This Row],[IDFANGRAPHS]],STEAMER_H[],COLUMN(STEAMER_H[PA]),FALSE),0)</f>
        <v>0</v>
      </c>
      <c r="H396" s="12">
        <f>IFERROR(VLOOKUP(MYRANKS_H[[#This Row],[IDFANGRAPHS]],STEAMER_H[],COLUMN(STEAMER_H[AB]),FALSE),0)</f>
        <v>0</v>
      </c>
      <c r="I396" s="12">
        <f>IFERROR(VLOOKUP(MYRANKS_H[[#This Row],[IDFANGRAPHS]],STEAMER_H[],COLUMN(STEAMER_H[H]),FALSE),0)</f>
        <v>0</v>
      </c>
      <c r="J396" s="12">
        <f>IFERROR(VLOOKUP(MYRANKS_H[[#This Row],[IDFANGRAPHS]],STEAMER_H[],COLUMN(STEAMER_H[HR]),FALSE),0)</f>
        <v>0</v>
      </c>
      <c r="K396" s="12">
        <f>IFERROR(VLOOKUP(MYRANKS_H[[#This Row],[IDFANGRAPHS]],STEAMER_H[],COLUMN(STEAMER_H[R]),FALSE),0)</f>
        <v>0</v>
      </c>
      <c r="L396" s="12">
        <f>IFERROR(VLOOKUP(MYRANKS_H[[#This Row],[IDFANGRAPHS]],STEAMER_H[],COLUMN(STEAMER_H[RBI]),FALSE),0)</f>
        <v>0</v>
      </c>
      <c r="M396" s="12">
        <f>IFERROR(VLOOKUP(MYRANKS_H[[#This Row],[IDFANGRAPHS]],STEAMER_H[],COLUMN(STEAMER_H[BB]),FALSE),0)</f>
        <v>0</v>
      </c>
      <c r="N396" s="12">
        <f>IFERROR(VLOOKUP(MYRANKS_H[[#This Row],[IDFANGRAPHS]],STEAMER_H[],COLUMN(STEAMER_H[SO]),FALSE),0)</f>
        <v>0</v>
      </c>
      <c r="O396" s="12">
        <f>IFERROR(VLOOKUP(MYRANKS_H[[#This Row],[IDFANGRAPHS]],STEAMER_H[],COLUMN(STEAMER_H[SB]),FALSE),0)</f>
        <v>0</v>
      </c>
      <c r="P396" s="14">
        <f>IFERROR(MYRANKS_H[[#This Row],[H]]/MYRANKS_H[[#This Row],[AB]],0)</f>
        <v>0</v>
      </c>
      <c r="Q396" s="26">
        <f>MYRANKS_H[[#This Row],[R]]/24.6-VLOOKUP(MYRANKS_H[[#This Row],[POS]],ReplacementLevel_H[],COLUMN(ReplacementLevel_H[R]),FALSE)</f>
        <v>-2.37</v>
      </c>
      <c r="R396" s="26">
        <f>MYRANKS_H[[#This Row],[HR]]/10.4-VLOOKUP(MYRANKS_H[[#This Row],[POS]],ReplacementLevel_H[],COLUMN(ReplacementLevel_H[HR]),FALSE)</f>
        <v>-1.1000000000000001</v>
      </c>
      <c r="S396" s="26">
        <f>MYRANKS_H[[#This Row],[RBI]]/24.6-VLOOKUP(MYRANKS_H[[#This Row],[POS]],ReplacementLevel_H[],COLUMN(ReplacementLevel_H[RBI]),FALSE)</f>
        <v>-2.04</v>
      </c>
      <c r="T396" s="26">
        <f>MYRANKS_H[[#This Row],[SB]]/9.4-VLOOKUP(MYRANKS_H[[#This Row],[POS]],ReplacementLevel_H[],COLUMN(ReplacementLevel_H[SB]),FALSE)</f>
        <v>-1.34</v>
      </c>
      <c r="U396" s="26">
        <f>((MYRANKS_H[[#This Row],[H]]+1768)/(MYRANKS_H[[#This Row],[AB]]+6617)-0.267)/0.0024-VLOOKUP(MYRANKS_H[[#This Row],[POS]],ReplacementLevel_H[],COLUMN(ReplacementLevel_H[AVG]),FALSE)</f>
        <v>0.15940406024885273</v>
      </c>
      <c r="V396" s="26">
        <f>MYRANKS_H[[#This Row],[RSGP]]+MYRANKS_H[[#This Row],[HRSGP]]+MYRANKS_H[[#This Row],[RBISGP]]+MYRANKS_H[[#This Row],[SBSGP]]+MYRANKS_H[[#This Row],[AVGSGP]]</f>
        <v>-6.6905959397511472</v>
      </c>
    </row>
    <row r="397" spans="1:22" ht="15" customHeight="1" x14ac:dyDescent="0.25">
      <c r="A397" s="7" t="s">
        <v>3084</v>
      </c>
      <c r="B397" s="8" t="str">
        <f>VLOOKUP(MYRANKS_H[[#This Row],[PLAYERID]],PLAYERIDMAP[],COLUMN(PLAYERIDMAP[LASTNAME]),FALSE)</f>
        <v>Gregorius</v>
      </c>
      <c r="C397" s="11" t="str">
        <f>VLOOKUP(MYRANKS_H[[#This Row],[PLAYERID]],PLAYERIDMAP[],COLUMN(PLAYERIDMAP[FIRSTNAME]),FALSE)</f>
        <v xml:space="preserve">Didi </v>
      </c>
      <c r="D397" s="11" t="str">
        <f>VLOOKUP(MYRANKS_H[[#This Row],[PLAYERID]],PLAYERIDMAP[],COLUMN(PLAYERIDMAP[TEAM]),FALSE)</f>
        <v>ARI</v>
      </c>
      <c r="E397" s="11" t="str">
        <f>VLOOKUP(MYRANKS_H[[#This Row],[PLAYERID]],PLAYERIDMAP[],COLUMN(PLAYERIDMAP[POS]),FALSE)</f>
        <v>SS</v>
      </c>
      <c r="F397" s="11">
        <f>VLOOKUP(MYRANKS_H[[#This Row],[PLAYERID]],PLAYERIDMAP[],COLUMN(PLAYERIDMAP[IDFANGRAPHS]),FALSE)</f>
        <v>6012</v>
      </c>
      <c r="G397" s="12">
        <f>IFERROR(VLOOKUP(MYRANKS_H[[#This Row],[IDFANGRAPHS]],STEAMER_H[],COLUMN(STEAMER_H[PA]),FALSE),0)</f>
        <v>28</v>
      </c>
      <c r="H397" s="12">
        <f>IFERROR(VLOOKUP(MYRANKS_H[[#This Row],[IDFANGRAPHS]],STEAMER_H[],COLUMN(STEAMER_H[AB]),FALSE),0)</f>
        <v>25</v>
      </c>
      <c r="I397" s="12">
        <f>IFERROR(VLOOKUP(MYRANKS_H[[#This Row],[IDFANGRAPHS]],STEAMER_H[],COLUMN(STEAMER_H[H]),FALSE),0)</f>
        <v>6</v>
      </c>
      <c r="J397" s="12">
        <f>IFERROR(VLOOKUP(MYRANKS_H[[#This Row],[IDFANGRAPHS]],STEAMER_H[],COLUMN(STEAMER_H[HR]),FALSE),0)</f>
        <v>0</v>
      </c>
      <c r="K397" s="12">
        <f>IFERROR(VLOOKUP(MYRANKS_H[[#This Row],[IDFANGRAPHS]],STEAMER_H[],COLUMN(STEAMER_H[R]),FALSE),0)</f>
        <v>3</v>
      </c>
      <c r="L397" s="12">
        <f>IFERROR(VLOOKUP(MYRANKS_H[[#This Row],[IDFANGRAPHS]],STEAMER_H[],COLUMN(STEAMER_H[RBI]),FALSE),0)</f>
        <v>3</v>
      </c>
      <c r="M397" s="12">
        <f>IFERROR(VLOOKUP(MYRANKS_H[[#This Row],[IDFANGRAPHS]],STEAMER_H[],COLUMN(STEAMER_H[BB]),FALSE),0)</f>
        <v>2</v>
      </c>
      <c r="N397" s="12">
        <f>IFERROR(VLOOKUP(MYRANKS_H[[#This Row],[IDFANGRAPHS]],STEAMER_H[],COLUMN(STEAMER_H[SO]),FALSE),0)</f>
        <v>4</v>
      </c>
      <c r="O397" s="12">
        <f>IFERROR(VLOOKUP(MYRANKS_H[[#This Row],[IDFANGRAPHS]],STEAMER_H[],COLUMN(STEAMER_H[SB]),FALSE),0)</f>
        <v>0</v>
      </c>
      <c r="P397" s="14">
        <f>IFERROR(MYRANKS_H[[#This Row],[H]]/MYRANKS_H[[#This Row],[AB]],0)</f>
        <v>0.24</v>
      </c>
      <c r="Q397" s="26">
        <f>MYRANKS_H[[#This Row],[R]]/24.6-VLOOKUP(MYRANKS_H[[#This Row],[POS]],ReplacementLevel_H[],COLUMN(ReplacementLevel_H[R]),FALSE)</f>
        <v>-1.9580487804878048</v>
      </c>
      <c r="R397" s="26">
        <f>MYRANKS_H[[#This Row],[HR]]/10.4-VLOOKUP(MYRANKS_H[[#This Row],[POS]],ReplacementLevel_H[],COLUMN(ReplacementLevel_H[HR]),FALSE)</f>
        <v>-0.9</v>
      </c>
      <c r="S397" s="26">
        <f>MYRANKS_H[[#This Row],[RBI]]/24.6-VLOOKUP(MYRANKS_H[[#This Row],[POS]],ReplacementLevel_H[],COLUMN(ReplacementLevel_H[RBI]),FALSE)</f>
        <v>-1.8180487804878047</v>
      </c>
      <c r="T397" s="26">
        <f>MYRANKS_H[[#This Row],[SB]]/9.4-VLOOKUP(MYRANKS_H[[#This Row],[POS]],ReplacementLevel_H[],COLUMN(ReplacementLevel_H[SB]),FALSE)</f>
        <v>-1.47</v>
      </c>
      <c r="U397" s="26">
        <f>((MYRANKS_H[[#This Row],[H]]+1768)/(MYRANKS_H[[#This Row],[AB]]+6617)-0.267)/0.0024-VLOOKUP(MYRANKS_H[[#This Row],[POS]],ReplacementLevel_H[],COLUMN(ReplacementLevel_H[AVG]),FALSE)</f>
        <v>0.16676101575829835</v>
      </c>
      <c r="V397" s="26">
        <f>MYRANKS_H[[#This Row],[RSGP]]+MYRANKS_H[[#This Row],[HRSGP]]+MYRANKS_H[[#This Row],[RBISGP]]+MYRANKS_H[[#This Row],[SBSGP]]+MYRANKS_H[[#This Row],[AVGSGP]]</f>
        <v>-5.9793365452173113</v>
      </c>
    </row>
    <row r="398" spans="1:22" x14ac:dyDescent="0.25">
      <c r="A398" s="7" t="s">
        <v>4047</v>
      </c>
      <c r="B398" s="8" t="str">
        <f>VLOOKUP(MYRANKS_H[[#This Row],[PLAYERID]],PLAYERIDMAP[],COLUMN(PLAYERIDMAP[LASTNAME]),FALSE)</f>
        <v>Mcguiness</v>
      </c>
      <c r="C398" s="11" t="str">
        <f>VLOOKUP(MYRANKS_H[[#This Row],[PLAYERID]],PLAYERIDMAP[],COLUMN(PLAYERIDMAP[FIRSTNAME]),FALSE)</f>
        <v xml:space="preserve">Chris </v>
      </c>
      <c r="D398" s="11" t="str">
        <f>VLOOKUP(MYRANKS_H[[#This Row],[PLAYERID]],PLAYERIDMAP[],COLUMN(PLAYERIDMAP[TEAM]),FALSE)</f>
        <v>CLE</v>
      </c>
      <c r="E398" s="11" t="str">
        <f>VLOOKUP(MYRANKS_H[[#This Row],[PLAYERID]],PLAYERIDMAP[],COLUMN(PLAYERIDMAP[POS]),FALSE)</f>
        <v>1B</v>
      </c>
      <c r="F398" s="11" t="str">
        <f>VLOOKUP(MYRANKS_H[[#This Row],[PLAYERID]],PLAYERIDMAP[],COLUMN(PLAYERIDMAP[IDFANGRAPHS]),FALSE)</f>
        <v>sa501773</v>
      </c>
      <c r="G398" s="12">
        <f>IFERROR(VLOOKUP(MYRANKS_H[[#This Row],[IDFANGRAPHS]],STEAMER_H[],COLUMN(STEAMER_H[PA]),FALSE),0)</f>
        <v>0</v>
      </c>
      <c r="H398" s="12">
        <f>IFERROR(VLOOKUP(MYRANKS_H[[#This Row],[IDFANGRAPHS]],STEAMER_H[],COLUMN(STEAMER_H[AB]),FALSE),0)</f>
        <v>0</v>
      </c>
      <c r="I398" s="12">
        <f>IFERROR(VLOOKUP(MYRANKS_H[[#This Row],[IDFANGRAPHS]],STEAMER_H[],COLUMN(STEAMER_H[H]),FALSE),0)</f>
        <v>0</v>
      </c>
      <c r="J398" s="12">
        <f>IFERROR(VLOOKUP(MYRANKS_H[[#This Row],[IDFANGRAPHS]],STEAMER_H[],COLUMN(STEAMER_H[HR]),FALSE),0)</f>
        <v>0</v>
      </c>
      <c r="K398" s="12">
        <f>IFERROR(VLOOKUP(MYRANKS_H[[#This Row],[IDFANGRAPHS]],STEAMER_H[],COLUMN(STEAMER_H[R]),FALSE),0)</f>
        <v>0</v>
      </c>
      <c r="L398" s="12">
        <f>IFERROR(VLOOKUP(MYRANKS_H[[#This Row],[IDFANGRAPHS]],STEAMER_H[],COLUMN(STEAMER_H[RBI]),FALSE),0)</f>
        <v>0</v>
      </c>
      <c r="M398" s="12">
        <f>IFERROR(VLOOKUP(MYRANKS_H[[#This Row],[IDFANGRAPHS]],STEAMER_H[],COLUMN(STEAMER_H[BB]),FALSE),0)</f>
        <v>0</v>
      </c>
      <c r="N398" s="12">
        <f>IFERROR(VLOOKUP(MYRANKS_H[[#This Row],[IDFANGRAPHS]],STEAMER_H[],COLUMN(STEAMER_H[SO]),FALSE),0)</f>
        <v>0</v>
      </c>
      <c r="O398" s="12">
        <f>IFERROR(VLOOKUP(MYRANKS_H[[#This Row],[IDFANGRAPHS]],STEAMER_H[],COLUMN(STEAMER_H[SB]),FALSE),0)</f>
        <v>0</v>
      </c>
      <c r="P398" s="14">
        <f>IFERROR(MYRANKS_H[[#This Row],[H]]/MYRANKS_H[[#This Row],[AB]],0)</f>
        <v>0</v>
      </c>
      <c r="Q398" s="26">
        <f>MYRANKS_H[[#This Row],[R]]/24.6-VLOOKUP(MYRANKS_H[[#This Row],[POS]],ReplacementLevel_H[],COLUMN(ReplacementLevel_H[R]),FALSE)</f>
        <v>-2.37</v>
      </c>
      <c r="R398" s="26">
        <f>MYRANKS_H[[#This Row],[HR]]/10.4-VLOOKUP(MYRANKS_H[[#This Row],[POS]],ReplacementLevel_H[],COLUMN(ReplacementLevel_H[HR]),FALSE)</f>
        <v>-1.54</v>
      </c>
      <c r="S398" s="26">
        <f>MYRANKS_H[[#This Row],[RBI]]/24.6-VLOOKUP(MYRANKS_H[[#This Row],[POS]],ReplacementLevel_H[],COLUMN(ReplacementLevel_H[RBI]),FALSE)</f>
        <v>-2.46</v>
      </c>
      <c r="T398" s="26">
        <f>MYRANKS_H[[#This Row],[SB]]/9.4-VLOOKUP(MYRANKS_H[[#This Row],[POS]],ReplacementLevel_H[],COLUMN(ReplacementLevel_H[SB]),FALSE)</f>
        <v>-0.26</v>
      </c>
      <c r="U398" s="26">
        <f>((MYRANKS_H[[#This Row],[H]]+1768)/(MYRANKS_H[[#This Row],[AB]]+6617)-0.267)/0.0024-VLOOKUP(MYRANKS_H[[#This Row],[POS]],ReplacementLevel_H[],COLUMN(ReplacementLevel_H[AVG]),FALSE)</f>
        <v>0.31940406024885271</v>
      </c>
      <c r="V398" s="26">
        <f>MYRANKS_H[[#This Row],[RSGP]]+MYRANKS_H[[#This Row],[HRSGP]]+MYRANKS_H[[#This Row],[RBISGP]]+MYRANKS_H[[#This Row],[SBSGP]]+MYRANKS_H[[#This Row],[AVGSGP]]</f>
        <v>-6.3105959397511473</v>
      </c>
    </row>
    <row r="399" spans="1:22" x14ac:dyDescent="0.25">
      <c r="A399" s="7" t="s">
        <v>3124</v>
      </c>
      <c r="B399" s="8" t="str">
        <f>VLOOKUP(MYRANKS_H[[#This Row],[PLAYERID]],PLAYERIDMAP[],COLUMN(PLAYERIDMAP[LASTNAME]),FALSE)</f>
        <v>Gwynn</v>
      </c>
      <c r="C399" s="11" t="str">
        <f>VLOOKUP(MYRANKS_H[[#This Row],[PLAYERID]],PLAYERIDMAP[],COLUMN(PLAYERIDMAP[FIRSTNAME]),FALSE)</f>
        <v xml:space="preserve">Tony </v>
      </c>
      <c r="D399" s="11" t="str">
        <f>VLOOKUP(MYRANKS_H[[#This Row],[PLAYERID]],PLAYERIDMAP[],COLUMN(PLAYERIDMAP[TEAM]),FALSE)</f>
        <v>LAD</v>
      </c>
      <c r="E399" s="11" t="str">
        <f>VLOOKUP(MYRANKS_H[[#This Row],[PLAYERID]],PLAYERIDMAP[],COLUMN(PLAYERIDMAP[POS]),FALSE)</f>
        <v>OF</v>
      </c>
      <c r="F399" s="11">
        <f>VLOOKUP(MYRANKS_H[[#This Row],[PLAYERID]],PLAYERIDMAP[],COLUMN(PLAYERIDMAP[IDFANGRAPHS]),FALSE)</f>
        <v>6141</v>
      </c>
      <c r="G399" s="12">
        <f>IFERROR(VLOOKUP(MYRANKS_H[[#This Row],[IDFANGRAPHS]],STEAMER_H[],COLUMN(STEAMER_H[PA]),FALSE),0)</f>
        <v>231</v>
      </c>
      <c r="H399" s="12">
        <f>IFERROR(VLOOKUP(MYRANKS_H[[#This Row],[IDFANGRAPHS]],STEAMER_H[],COLUMN(STEAMER_H[AB]),FALSE),0)</f>
        <v>206</v>
      </c>
      <c r="I399" s="12">
        <f>IFERROR(VLOOKUP(MYRANKS_H[[#This Row],[IDFANGRAPHS]],STEAMER_H[],COLUMN(STEAMER_H[H]),FALSE),0)</f>
        <v>49</v>
      </c>
      <c r="J399" s="12">
        <f>IFERROR(VLOOKUP(MYRANKS_H[[#This Row],[IDFANGRAPHS]],STEAMER_H[],COLUMN(STEAMER_H[HR]),FALSE),0)</f>
        <v>2</v>
      </c>
      <c r="K399" s="12">
        <f>IFERROR(VLOOKUP(MYRANKS_H[[#This Row],[IDFANGRAPHS]],STEAMER_H[],COLUMN(STEAMER_H[R]),FALSE),0)</f>
        <v>21</v>
      </c>
      <c r="L399" s="12">
        <f>IFERROR(VLOOKUP(MYRANKS_H[[#This Row],[IDFANGRAPHS]],STEAMER_H[],COLUMN(STEAMER_H[RBI]),FALSE),0)</f>
        <v>17</v>
      </c>
      <c r="M399" s="12">
        <f>IFERROR(VLOOKUP(MYRANKS_H[[#This Row],[IDFANGRAPHS]],STEAMER_H[],COLUMN(STEAMER_H[BB]),FALSE),0)</f>
        <v>20</v>
      </c>
      <c r="N399" s="12">
        <f>IFERROR(VLOOKUP(MYRANKS_H[[#This Row],[IDFANGRAPHS]],STEAMER_H[],COLUMN(STEAMER_H[SO]),FALSE),0)</f>
        <v>41</v>
      </c>
      <c r="O399" s="12">
        <f>IFERROR(VLOOKUP(MYRANKS_H[[#This Row],[IDFANGRAPHS]],STEAMER_H[],COLUMN(STEAMER_H[SB]),FALSE),0)</f>
        <v>7</v>
      </c>
      <c r="P399" s="14">
        <f>IFERROR(MYRANKS_H[[#This Row],[H]]/MYRANKS_H[[#This Row],[AB]],0)</f>
        <v>0.23786407766990292</v>
      </c>
      <c r="Q399" s="26">
        <f>MYRANKS_H[[#This Row],[R]]/24.6-VLOOKUP(MYRANKS_H[[#This Row],[POS]],ReplacementLevel_H[],COLUMN(ReplacementLevel_H[R]),FALSE)</f>
        <v>-1.5163414634146344</v>
      </c>
      <c r="R399" s="26">
        <f>MYRANKS_H[[#This Row],[HR]]/10.4-VLOOKUP(MYRANKS_H[[#This Row],[POS]],ReplacementLevel_H[],COLUMN(ReplacementLevel_H[HR]),FALSE)</f>
        <v>-0.9076923076923078</v>
      </c>
      <c r="S399" s="26">
        <f>MYRANKS_H[[#This Row],[RBI]]/24.6-VLOOKUP(MYRANKS_H[[#This Row],[POS]],ReplacementLevel_H[],COLUMN(ReplacementLevel_H[RBI]),FALSE)</f>
        <v>-1.3489430894308945</v>
      </c>
      <c r="T399" s="26">
        <f>MYRANKS_H[[#This Row],[SB]]/9.4-VLOOKUP(MYRANKS_H[[#This Row],[POS]],ReplacementLevel_H[],COLUMN(ReplacementLevel_H[SB]),FALSE)</f>
        <v>-0.59531914893617033</v>
      </c>
      <c r="U399" s="26">
        <f>((MYRANKS_H[[#This Row],[H]]+1768)/(MYRANKS_H[[#This Row],[AB]]+6617)-0.267)/0.0024-VLOOKUP(MYRANKS_H[[#This Row],[POS]],ReplacementLevel_H[],COLUMN(ReplacementLevel_H[AVG]),FALSE)</f>
        <v>-0.20952318139626824</v>
      </c>
      <c r="V399" s="26">
        <f>MYRANKS_H[[#This Row],[RSGP]]+MYRANKS_H[[#This Row],[HRSGP]]+MYRANKS_H[[#This Row],[RBISGP]]+MYRANKS_H[[#This Row],[SBSGP]]+MYRANKS_H[[#This Row],[AVGSGP]]</f>
        <v>-4.5778191908702759</v>
      </c>
    </row>
    <row r="400" spans="1:22" ht="15" customHeight="1" x14ac:dyDescent="0.25">
      <c r="A400" s="7" t="s">
        <v>2208</v>
      </c>
      <c r="B400" s="8" t="str">
        <f>VLOOKUP(MYRANKS_H[[#This Row],[PLAYERID]],PLAYERIDMAP[],COLUMN(PLAYERIDMAP[LASTNAME]),FALSE)</f>
        <v>Cardenas</v>
      </c>
      <c r="C400" s="11" t="str">
        <f>VLOOKUP(MYRANKS_H[[#This Row],[PLAYERID]],PLAYERIDMAP[],COLUMN(PLAYERIDMAP[FIRSTNAME]),FALSE)</f>
        <v xml:space="preserve">Adrian </v>
      </c>
      <c r="D400" s="11" t="str">
        <f>VLOOKUP(MYRANKS_H[[#This Row],[PLAYERID]],PLAYERIDMAP[],COLUMN(PLAYERIDMAP[TEAM]),FALSE)</f>
        <v>CHC</v>
      </c>
      <c r="E400" s="11" t="str">
        <f>VLOOKUP(MYRANKS_H[[#This Row],[PLAYERID]],PLAYERIDMAP[],COLUMN(PLAYERIDMAP[POS]),FALSE)</f>
        <v>2B</v>
      </c>
      <c r="F400" s="11">
        <f>VLOOKUP(MYRANKS_H[[#This Row],[PLAYERID]],PLAYERIDMAP[],COLUMN(PLAYERIDMAP[IDFANGRAPHS]),FALSE)</f>
        <v>9514</v>
      </c>
      <c r="G400" s="12">
        <f>IFERROR(VLOOKUP(MYRANKS_H[[#This Row],[IDFANGRAPHS]],STEAMER_H[],COLUMN(STEAMER_H[PA]),FALSE),0)</f>
        <v>0</v>
      </c>
      <c r="H400" s="12">
        <f>IFERROR(VLOOKUP(MYRANKS_H[[#This Row],[IDFANGRAPHS]],STEAMER_H[],COLUMN(STEAMER_H[AB]),FALSE),0)</f>
        <v>0</v>
      </c>
      <c r="I400" s="12">
        <f>IFERROR(VLOOKUP(MYRANKS_H[[#This Row],[IDFANGRAPHS]],STEAMER_H[],COLUMN(STEAMER_H[H]),FALSE),0)</f>
        <v>0</v>
      </c>
      <c r="J400" s="12">
        <f>IFERROR(VLOOKUP(MYRANKS_H[[#This Row],[IDFANGRAPHS]],STEAMER_H[],COLUMN(STEAMER_H[HR]),FALSE),0)</f>
        <v>0</v>
      </c>
      <c r="K400" s="12">
        <f>IFERROR(VLOOKUP(MYRANKS_H[[#This Row],[IDFANGRAPHS]],STEAMER_H[],COLUMN(STEAMER_H[R]),FALSE),0)</f>
        <v>0</v>
      </c>
      <c r="L400" s="12">
        <f>IFERROR(VLOOKUP(MYRANKS_H[[#This Row],[IDFANGRAPHS]],STEAMER_H[],COLUMN(STEAMER_H[RBI]),FALSE),0)</f>
        <v>0</v>
      </c>
      <c r="M400" s="12">
        <f>IFERROR(VLOOKUP(MYRANKS_H[[#This Row],[IDFANGRAPHS]],STEAMER_H[],COLUMN(STEAMER_H[BB]),FALSE),0)</f>
        <v>0</v>
      </c>
      <c r="N400" s="12">
        <f>IFERROR(VLOOKUP(MYRANKS_H[[#This Row],[IDFANGRAPHS]],STEAMER_H[],COLUMN(STEAMER_H[SO]),FALSE),0)</f>
        <v>0</v>
      </c>
      <c r="O400" s="12">
        <f>IFERROR(VLOOKUP(MYRANKS_H[[#This Row],[IDFANGRAPHS]],STEAMER_H[],COLUMN(STEAMER_H[SB]),FALSE),0)</f>
        <v>0</v>
      </c>
      <c r="P400" s="14">
        <f>IFERROR(MYRANKS_H[[#This Row],[H]]/MYRANKS_H[[#This Row],[AB]],0)</f>
        <v>0</v>
      </c>
      <c r="Q400" s="26">
        <f>MYRANKS_H[[#This Row],[R]]/24.6-VLOOKUP(MYRANKS_H[[#This Row],[POS]],ReplacementLevel_H[],COLUMN(ReplacementLevel_H[R]),FALSE)</f>
        <v>-2.27</v>
      </c>
      <c r="R400" s="26">
        <f>MYRANKS_H[[#This Row],[HR]]/10.4-VLOOKUP(MYRANKS_H[[#This Row],[POS]],ReplacementLevel_H[],COLUMN(ReplacementLevel_H[HR]),FALSE)</f>
        <v>-0.94</v>
      </c>
      <c r="S400" s="26">
        <f>MYRANKS_H[[#This Row],[RBI]]/24.6-VLOOKUP(MYRANKS_H[[#This Row],[POS]],ReplacementLevel_H[],COLUMN(ReplacementLevel_H[RBI]),FALSE)</f>
        <v>-2.1</v>
      </c>
      <c r="T400" s="26">
        <f>MYRANKS_H[[#This Row],[SB]]/9.4-VLOOKUP(MYRANKS_H[[#This Row],[POS]],ReplacementLevel_H[],COLUMN(ReplacementLevel_H[SB]),FALSE)</f>
        <v>-0.62</v>
      </c>
      <c r="U400" s="26">
        <f>((MYRANKS_H[[#This Row],[H]]+1768)/(MYRANKS_H[[#This Row],[AB]]+6617)-0.267)/0.0024-VLOOKUP(MYRANKS_H[[#This Row],[POS]],ReplacementLevel_H[],COLUMN(ReplacementLevel_H[AVG]),FALSE)</f>
        <v>-8.0595939751147275E-2</v>
      </c>
      <c r="V400" s="26">
        <f>MYRANKS_H[[#This Row],[RSGP]]+MYRANKS_H[[#This Row],[HRSGP]]+MYRANKS_H[[#This Row],[RBISGP]]+MYRANKS_H[[#This Row],[SBSGP]]+MYRANKS_H[[#This Row],[AVGSGP]]</f>
        <v>-6.0105959397511475</v>
      </c>
    </row>
    <row r="401" spans="1:22" x14ac:dyDescent="0.25">
      <c r="A401" s="7" t="s">
        <v>2788</v>
      </c>
      <c r="B401" s="8" t="str">
        <f>VLOOKUP(MYRANKS_H[[#This Row],[PLAYERID]],PLAYERIDMAP[],COLUMN(PLAYERIDMAP[LASTNAME]),FALSE)</f>
        <v>Farris</v>
      </c>
      <c r="C401" s="11" t="str">
        <f>VLOOKUP(MYRANKS_H[[#This Row],[PLAYERID]],PLAYERIDMAP[],COLUMN(PLAYERIDMAP[FIRSTNAME]),FALSE)</f>
        <v xml:space="preserve">Eric </v>
      </c>
      <c r="D401" s="11" t="str">
        <f>VLOOKUP(MYRANKS_H[[#This Row],[PLAYERID]],PLAYERIDMAP[],COLUMN(PLAYERIDMAP[TEAM]),FALSE)</f>
        <v>MIL</v>
      </c>
      <c r="E401" s="11" t="str">
        <f>VLOOKUP(MYRANKS_H[[#This Row],[PLAYERID]],PLAYERIDMAP[],COLUMN(PLAYERIDMAP[POS]),FALSE)</f>
        <v>2B</v>
      </c>
      <c r="F401" s="11">
        <f>VLOOKUP(MYRANKS_H[[#This Row],[PLAYERID]],PLAYERIDMAP[],COLUMN(PLAYERIDMAP[IDFANGRAPHS]),FALSE)</f>
        <v>2066</v>
      </c>
      <c r="G401" s="12">
        <f>IFERROR(VLOOKUP(MYRANKS_H[[#This Row],[IDFANGRAPHS]],STEAMER_H[],COLUMN(STEAMER_H[PA]),FALSE),0)</f>
        <v>0</v>
      </c>
      <c r="H401" s="12">
        <f>IFERROR(VLOOKUP(MYRANKS_H[[#This Row],[IDFANGRAPHS]],STEAMER_H[],COLUMN(STEAMER_H[AB]),FALSE),0)</f>
        <v>0</v>
      </c>
      <c r="I401" s="12">
        <f>IFERROR(VLOOKUP(MYRANKS_H[[#This Row],[IDFANGRAPHS]],STEAMER_H[],COLUMN(STEAMER_H[H]),FALSE),0)</f>
        <v>0</v>
      </c>
      <c r="J401" s="12">
        <f>IFERROR(VLOOKUP(MYRANKS_H[[#This Row],[IDFANGRAPHS]],STEAMER_H[],COLUMN(STEAMER_H[HR]),FALSE),0)</f>
        <v>0</v>
      </c>
      <c r="K401" s="12">
        <f>IFERROR(VLOOKUP(MYRANKS_H[[#This Row],[IDFANGRAPHS]],STEAMER_H[],COLUMN(STEAMER_H[R]),FALSE),0)</f>
        <v>0</v>
      </c>
      <c r="L401" s="12">
        <f>IFERROR(VLOOKUP(MYRANKS_H[[#This Row],[IDFANGRAPHS]],STEAMER_H[],COLUMN(STEAMER_H[RBI]),FALSE),0)</f>
        <v>0</v>
      </c>
      <c r="M401" s="12">
        <f>IFERROR(VLOOKUP(MYRANKS_H[[#This Row],[IDFANGRAPHS]],STEAMER_H[],COLUMN(STEAMER_H[BB]),FALSE),0)</f>
        <v>0</v>
      </c>
      <c r="N401" s="12">
        <f>IFERROR(VLOOKUP(MYRANKS_H[[#This Row],[IDFANGRAPHS]],STEAMER_H[],COLUMN(STEAMER_H[SO]),FALSE),0)</f>
        <v>0</v>
      </c>
      <c r="O401" s="12">
        <f>IFERROR(VLOOKUP(MYRANKS_H[[#This Row],[IDFANGRAPHS]],STEAMER_H[],COLUMN(STEAMER_H[SB]),FALSE),0)</f>
        <v>0</v>
      </c>
      <c r="P401" s="14">
        <f>IFERROR(MYRANKS_H[[#This Row],[H]]/MYRANKS_H[[#This Row],[AB]],0)</f>
        <v>0</v>
      </c>
      <c r="Q401" s="26">
        <f>MYRANKS_H[[#This Row],[R]]/24.6-VLOOKUP(MYRANKS_H[[#This Row],[POS]],ReplacementLevel_H[],COLUMN(ReplacementLevel_H[R]),FALSE)</f>
        <v>-2.27</v>
      </c>
      <c r="R401" s="26">
        <f>MYRANKS_H[[#This Row],[HR]]/10.4-VLOOKUP(MYRANKS_H[[#This Row],[POS]],ReplacementLevel_H[],COLUMN(ReplacementLevel_H[HR]),FALSE)</f>
        <v>-0.94</v>
      </c>
      <c r="S401" s="26">
        <f>MYRANKS_H[[#This Row],[RBI]]/24.6-VLOOKUP(MYRANKS_H[[#This Row],[POS]],ReplacementLevel_H[],COLUMN(ReplacementLevel_H[RBI]),FALSE)</f>
        <v>-2.1</v>
      </c>
      <c r="T401" s="26">
        <f>MYRANKS_H[[#This Row],[SB]]/9.4-VLOOKUP(MYRANKS_H[[#This Row],[POS]],ReplacementLevel_H[],COLUMN(ReplacementLevel_H[SB]),FALSE)</f>
        <v>-0.62</v>
      </c>
      <c r="U401" s="26">
        <f>((MYRANKS_H[[#This Row],[H]]+1768)/(MYRANKS_H[[#This Row],[AB]]+6617)-0.267)/0.0024-VLOOKUP(MYRANKS_H[[#This Row],[POS]],ReplacementLevel_H[],COLUMN(ReplacementLevel_H[AVG]),FALSE)</f>
        <v>-8.0595939751147275E-2</v>
      </c>
      <c r="V401" s="26">
        <f>MYRANKS_H[[#This Row],[RSGP]]+MYRANKS_H[[#This Row],[HRSGP]]+MYRANKS_H[[#This Row],[RBISGP]]+MYRANKS_H[[#This Row],[SBSGP]]+MYRANKS_H[[#This Row],[AVGSGP]]</f>
        <v>-6.0105959397511475</v>
      </c>
    </row>
    <row r="402" spans="1:22" ht="15" customHeight="1" x14ac:dyDescent="0.25">
      <c r="A402" s="8" t="s">
        <v>4552</v>
      </c>
      <c r="B402" s="15" t="str">
        <f>VLOOKUP(MYRANKS_H[[#This Row],[PLAYERID]],PLAYERIDMAP[],COLUMN(PLAYERIDMAP[LASTNAME]),FALSE)</f>
        <v>Pill</v>
      </c>
      <c r="C402" s="12" t="str">
        <f>VLOOKUP(MYRANKS_H[[#This Row],[PLAYERID]],PLAYERIDMAP[],COLUMN(PLAYERIDMAP[FIRSTNAME]),FALSE)</f>
        <v xml:space="preserve">Brett </v>
      </c>
      <c r="D402" s="12" t="str">
        <f>VLOOKUP(MYRANKS_H[[#This Row],[PLAYERID]],PLAYERIDMAP[],COLUMN(PLAYERIDMAP[TEAM]),FALSE)</f>
        <v>SF</v>
      </c>
      <c r="E402" s="12" t="str">
        <f>VLOOKUP(MYRANKS_H[[#This Row],[PLAYERID]],PLAYERIDMAP[],COLUMN(PLAYERIDMAP[POS]),FALSE)</f>
        <v>1B</v>
      </c>
      <c r="F402" s="12">
        <f>VLOOKUP(MYRANKS_H[[#This Row],[PLAYERID]],PLAYERIDMAP[],COLUMN(PLAYERIDMAP[IDFANGRAPHS]),FALSE)</f>
        <v>5834</v>
      </c>
      <c r="G402" s="12">
        <f>IFERROR(VLOOKUP(MYRANKS_H[[#This Row],[IDFANGRAPHS]],STEAMER_H[],COLUMN(STEAMER_H[PA]),FALSE),0)</f>
        <v>0</v>
      </c>
      <c r="H402" s="12">
        <f>IFERROR(VLOOKUP(MYRANKS_H[[#This Row],[IDFANGRAPHS]],STEAMER_H[],COLUMN(STEAMER_H[AB]),FALSE),0)</f>
        <v>0</v>
      </c>
      <c r="I402" s="12">
        <f>IFERROR(VLOOKUP(MYRANKS_H[[#This Row],[IDFANGRAPHS]],STEAMER_H[],COLUMN(STEAMER_H[H]),FALSE),0)</f>
        <v>0</v>
      </c>
      <c r="J402" s="12">
        <f>IFERROR(VLOOKUP(MYRANKS_H[[#This Row],[IDFANGRAPHS]],STEAMER_H[],COLUMN(STEAMER_H[HR]),FALSE),0)</f>
        <v>0</v>
      </c>
      <c r="K402" s="12">
        <f>IFERROR(VLOOKUP(MYRANKS_H[[#This Row],[IDFANGRAPHS]],STEAMER_H[],COLUMN(STEAMER_H[R]),FALSE),0)</f>
        <v>0</v>
      </c>
      <c r="L402" s="12">
        <f>IFERROR(VLOOKUP(MYRANKS_H[[#This Row],[IDFANGRAPHS]],STEAMER_H[],COLUMN(STEAMER_H[RBI]),FALSE),0)</f>
        <v>0</v>
      </c>
      <c r="M402" s="12">
        <f>IFERROR(VLOOKUP(MYRANKS_H[[#This Row],[IDFANGRAPHS]],STEAMER_H[],COLUMN(STEAMER_H[BB]),FALSE),0)</f>
        <v>0</v>
      </c>
      <c r="N402" s="12">
        <f>IFERROR(VLOOKUP(MYRANKS_H[[#This Row],[IDFANGRAPHS]],STEAMER_H[],COLUMN(STEAMER_H[SO]),FALSE),0)</f>
        <v>0</v>
      </c>
      <c r="O402" s="12">
        <f>IFERROR(VLOOKUP(MYRANKS_H[[#This Row],[IDFANGRAPHS]],STEAMER_H[],COLUMN(STEAMER_H[SB]),FALSE),0)</f>
        <v>0</v>
      </c>
      <c r="P402" s="14">
        <f>IFERROR(MYRANKS_H[[#This Row],[H]]/MYRANKS_H[[#This Row],[AB]],0)</f>
        <v>0</v>
      </c>
      <c r="Q402" s="26">
        <f>MYRANKS_H[[#This Row],[R]]/24.6-VLOOKUP(MYRANKS_H[[#This Row],[POS]],ReplacementLevel_H[],COLUMN(ReplacementLevel_H[R]),FALSE)</f>
        <v>-2.37</v>
      </c>
      <c r="R402" s="26">
        <f>MYRANKS_H[[#This Row],[HR]]/10.4-VLOOKUP(MYRANKS_H[[#This Row],[POS]],ReplacementLevel_H[],COLUMN(ReplacementLevel_H[HR]),FALSE)</f>
        <v>-1.54</v>
      </c>
      <c r="S402" s="26">
        <f>MYRANKS_H[[#This Row],[RBI]]/24.6-VLOOKUP(MYRANKS_H[[#This Row],[POS]],ReplacementLevel_H[],COLUMN(ReplacementLevel_H[RBI]),FALSE)</f>
        <v>-2.46</v>
      </c>
      <c r="T402" s="26">
        <f>MYRANKS_H[[#This Row],[SB]]/9.4-VLOOKUP(MYRANKS_H[[#This Row],[POS]],ReplacementLevel_H[],COLUMN(ReplacementLevel_H[SB]),FALSE)</f>
        <v>-0.26</v>
      </c>
      <c r="U402" s="26">
        <f>((MYRANKS_H[[#This Row],[H]]+1768)/(MYRANKS_H[[#This Row],[AB]]+6617)-0.267)/0.0024-VLOOKUP(MYRANKS_H[[#This Row],[POS]],ReplacementLevel_H[],COLUMN(ReplacementLevel_H[AVG]),FALSE)</f>
        <v>0.31940406024885271</v>
      </c>
      <c r="V402" s="26">
        <f>MYRANKS_H[[#This Row],[RSGP]]+MYRANKS_H[[#This Row],[HRSGP]]+MYRANKS_H[[#This Row],[RBISGP]]+MYRANKS_H[[#This Row],[SBSGP]]+MYRANKS_H[[#This Row],[AVGSGP]]</f>
        <v>-6.3105959397511473</v>
      </c>
    </row>
    <row r="403" spans="1:22" ht="15" customHeight="1" x14ac:dyDescent="0.25">
      <c r="A403" s="7" t="s">
        <v>3026</v>
      </c>
      <c r="B403" s="8" t="str">
        <f>VLOOKUP(MYRANKS_H[[#This Row],[PLAYERID]],PLAYERIDMAP[],COLUMN(PLAYERIDMAP[LASTNAME]),FALSE)</f>
        <v>Gonzalez</v>
      </c>
      <c r="C403" s="11" t="str">
        <f>VLOOKUP(MYRANKS_H[[#This Row],[PLAYERID]],PLAYERIDMAP[],COLUMN(PLAYERIDMAP[FIRSTNAME]),FALSE)</f>
        <v xml:space="preserve">Alberto </v>
      </c>
      <c r="D403" s="11" t="str">
        <f>VLOOKUP(MYRANKS_H[[#This Row],[PLAYERID]],PLAYERIDMAP[],COLUMN(PLAYERIDMAP[TEAM]),FALSE)</f>
        <v>TEX</v>
      </c>
      <c r="E403" s="11" t="str">
        <f>VLOOKUP(MYRANKS_H[[#This Row],[PLAYERID]],PLAYERIDMAP[],COLUMN(PLAYERIDMAP[POS]),FALSE)</f>
        <v>2B</v>
      </c>
      <c r="F403" s="11">
        <f>VLOOKUP(MYRANKS_H[[#This Row],[PLAYERID]],PLAYERIDMAP[],COLUMN(PLAYERIDMAP[IDFANGRAPHS]),FALSE)</f>
        <v>4906</v>
      </c>
      <c r="G403" s="12">
        <f>IFERROR(VLOOKUP(MYRANKS_H[[#This Row],[IDFANGRAPHS]],STEAMER_H[],COLUMN(STEAMER_H[PA]),FALSE),0)</f>
        <v>0</v>
      </c>
      <c r="H403" s="12">
        <f>IFERROR(VLOOKUP(MYRANKS_H[[#This Row],[IDFANGRAPHS]],STEAMER_H[],COLUMN(STEAMER_H[AB]),FALSE),0)</f>
        <v>0</v>
      </c>
      <c r="I403" s="12">
        <f>IFERROR(VLOOKUP(MYRANKS_H[[#This Row],[IDFANGRAPHS]],STEAMER_H[],COLUMN(STEAMER_H[H]),FALSE),0)</f>
        <v>0</v>
      </c>
      <c r="J403" s="12">
        <f>IFERROR(VLOOKUP(MYRANKS_H[[#This Row],[IDFANGRAPHS]],STEAMER_H[],COLUMN(STEAMER_H[HR]),FALSE),0)</f>
        <v>0</v>
      </c>
      <c r="K403" s="12">
        <f>IFERROR(VLOOKUP(MYRANKS_H[[#This Row],[IDFANGRAPHS]],STEAMER_H[],COLUMN(STEAMER_H[R]),FALSE),0)</f>
        <v>0</v>
      </c>
      <c r="L403" s="12">
        <f>IFERROR(VLOOKUP(MYRANKS_H[[#This Row],[IDFANGRAPHS]],STEAMER_H[],COLUMN(STEAMER_H[RBI]),FALSE),0)</f>
        <v>0</v>
      </c>
      <c r="M403" s="12">
        <f>IFERROR(VLOOKUP(MYRANKS_H[[#This Row],[IDFANGRAPHS]],STEAMER_H[],COLUMN(STEAMER_H[BB]),FALSE),0)</f>
        <v>0</v>
      </c>
      <c r="N403" s="12">
        <f>IFERROR(VLOOKUP(MYRANKS_H[[#This Row],[IDFANGRAPHS]],STEAMER_H[],COLUMN(STEAMER_H[SO]),FALSE),0)</f>
        <v>0</v>
      </c>
      <c r="O403" s="12">
        <f>IFERROR(VLOOKUP(MYRANKS_H[[#This Row],[IDFANGRAPHS]],STEAMER_H[],COLUMN(STEAMER_H[SB]),FALSE),0)</f>
        <v>0</v>
      </c>
      <c r="P403" s="14">
        <f>IFERROR(MYRANKS_H[[#This Row],[H]]/MYRANKS_H[[#This Row],[AB]],0)</f>
        <v>0</v>
      </c>
      <c r="Q403" s="26">
        <f>MYRANKS_H[[#This Row],[R]]/24.6-VLOOKUP(MYRANKS_H[[#This Row],[POS]],ReplacementLevel_H[],COLUMN(ReplacementLevel_H[R]),FALSE)</f>
        <v>-2.27</v>
      </c>
      <c r="R403" s="26">
        <f>MYRANKS_H[[#This Row],[HR]]/10.4-VLOOKUP(MYRANKS_H[[#This Row],[POS]],ReplacementLevel_H[],COLUMN(ReplacementLevel_H[HR]),FALSE)</f>
        <v>-0.94</v>
      </c>
      <c r="S403" s="26">
        <f>MYRANKS_H[[#This Row],[RBI]]/24.6-VLOOKUP(MYRANKS_H[[#This Row],[POS]],ReplacementLevel_H[],COLUMN(ReplacementLevel_H[RBI]),FALSE)</f>
        <v>-2.1</v>
      </c>
      <c r="T403" s="26">
        <f>MYRANKS_H[[#This Row],[SB]]/9.4-VLOOKUP(MYRANKS_H[[#This Row],[POS]],ReplacementLevel_H[],COLUMN(ReplacementLevel_H[SB]),FALSE)</f>
        <v>-0.62</v>
      </c>
      <c r="U403" s="26">
        <f>((MYRANKS_H[[#This Row],[H]]+1768)/(MYRANKS_H[[#This Row],[AB]]+6617)-0.267)/0.0024-VLOOKUP(MYRANKS_H[[#This Row],[POS]],ReplacementLevel_H[],COLUMN(ReplacementLevel_H[AVG]),FALSE)</f>
        <v>-8.0595939751147275E-2</v>
      </c>
      <c r="V403" s="26">
        <f>MYRANKS_H[[#This Row],[RSGP]]+MYRANKS_H[[#This Row],[HRSGP]]+MYRANKS_H[[#This Row],[RBISGP]]+MYRANKS_H[[#This Row],[SBSGP]]+MYRANKS_H[[#This Row],[AVGSGP]]</f>
        <v>-6.0105959397511475</v>
      </c>
    </row>
    <row r="404" spans="1:22" x14ac:dyDescent="0.25">
      <c r="A404" s="7" t="s">
        <v>4154</v>
      </c>
      <c r="B404" s="8" t="str">
        <f>VLOOKUP(MYRANKS_H[[#This Row],[PLAYERID]],PLAYERIDMAP[],COLUMN(PLAYERIDMAP[LASTNAME]),FALSE)</f>
        <v>Moore</v>
      </c>
      <c r="C404" s="11" t="str">
        <f>VLOOKUP(MYRANKS_H[[#This Row],[PLAYERID]],PLAYERIDMAP[],COLUMN(PLAYERIDMAP[FIRSTNAME]),FALSE)</f>
        <v xml:space="preserve">Tyler </v>
      </c>
      <c r="D404" s="11" t="str">
        <f>VLOOKUP(MYRANKS_H[[#This Row],[PLAYERID]],PLAYERIDMAP[],COLUMN(PLAYERIDMAP[TEAM]),FALSE)</f>
        <v>WAS</v>
      </c>
      <c r="E404" s="11" t="str">
        <f>VLOOKUP(MYRANKS_H[[#This Row],[PLAYERID]],PLAYERIDMAP[],COLUMN(PLAYERIDMAP[POS]),FALSE)</f>
        <v>1B</v>
      </c>
      <c r="F404" s="11">
        <f>VLOOKUP(MYRANKS_H[[#This Row],[PLAYERID]],PLAYERIDMAP[],COLUMN(PLAYERIDMAP[IDFANGRAPHS]),FALSE)</f>
        <v>7244</v>
      </c>
      <c r="G404" s="12">
        <f>IFERROR(VLOOKUP(MYRANKS_H[[#This Row],[IDFANGRAPHS]],STEAMER_H[],COLUMN(STEAMER_H[PA]),FALSE),0)</f>
        <v>208</v>
      </c>
      <c r="H404" s="12">
        <f>IFERROR(VLOOKUP(MYRANKS_H[[#This Row],[IDFANGRAPHS]],STEAMER_H[],COLUMN(STEAMER_H[AB]),FALSE),0)</f>
        <v>191</v>
      </c>
      <c r="I404" s="12">
        <f>IFERROR(VLOOKUP(MYRANKS_H[[#This Row],[IDFANGRAPHS]],STEAMER_H[],COLUMN(STEAMER_H[H]),FALSE),0)</f>
        <v>47</v>
      </c>
      <c r="J404" s="12">
        <f>IFERROR(VLOOKUP(MYRANKS_H[[#This Row],[IDFANGRAPHS]],STEAMER_H[],COLUMN(STEAMER_H[HR]),FALSE),0)</f>
        <v>8</v>
      </c>
      <c r="K404" s="12">
        <f>IFERROR(VLOOKUP(MYRANKS_H[[#This Row],[IDFANGRAPHS]],STEAMER_H[],COLUMN(STEAMER_H[R]),FALSE),0)</f>
        <v>23</v>
      </c>
      <c r="L404" s="12">
        <f>IFERROR(VLOOKUP(MYRANKS_H[[#This Row],[IDFANGRAPHS]],STEAMER_H[],COLUMN(STEAMER_H[RBI]),FALSE),0)</f>
        <v>26</v>
      </c>
      <c r="M404" s="12">
        <f>IFERROR(VLOOKUP(MYRANKS_H[[#This Row],[IDFANGRAPHS]],STEAMER_H[],COLUMN(STEAMER_H[BB]),FALSE),0)</f>
        <v>13</v>
      </c>
      <c r="N404" s="12">
        <f>IFERROR(VLOOKUP(MYRANKS_H[[#This Row],[IDFANGRAPHS]],STEAMER_H[],COLUMN(STEAMER_H[SO]),FALSE),0)</f>
        <v>54</v>
      </c>
      <c r="O404" s="12">
        <f>IFERROR(VLOOKUP(MYRANKS_H[[#This Row],[IDFANGRAPHS]],STEAMER_H[],COLUMN(STEAMER_H[SB]),FALSE),0)</f>
        <v>1</v>
      </c>
      <c r="P404" s="14">
        <f>IFERROR(MYRANKS_H[[#This Row],[H]]/MYRANKS_H[[#This Row],[AB]],0)</f>
        <v>0.24607329842931938</v>
      </c>
      <c r="Q404" s="26">
        <f>MYRANKS_H[[#This Row],[R]]/24.6-VLOOKUP(MYRANKS_H[[#This Row],[POS]],ReplacementLevel_H[],COLUMN(ReplacementLevel_H[R]),FALSE)</f>
        <v>-1.4350406504065041</v>
      </c>
      <c r="R404" s="26">
        <f>MYRANKS_H[[#This Row],[HR]]/10.4-VLOOKUP(MYRANKS_H[[#This Row],[POS]],ReplacementLevel_H[],COLUMN(ReplacementLevel_H[HR]),FALSE)</f>
        <v>-0.77076923076923087</v>
      </c>
      <c r="S404" s="26">
        <f>MYRANKS_H[[#This Row],[RBI]]/24.6-VLOOKUP(MYRANKS_H[[#This Row],[POS]],ReplacementLevel_H[],COLUMN(ReplacementLevel_H[RBI]),FALSE)</f>
        <v>-1.4030894308943089</v>
      </c>
      <c r="T404" s="26">
        <f>MYRANKS_H[[#This Row],[SB]]/9.4-VLOOKUP(MYRANKS_H[[#This Row],[POS]],ReplacementLevel_H[],COLUMN(ReplacementLevel_H[SB]),FALSE)</f>
        <v>-0.15361702127659577</v>
      </c>
      <c r="U404" s="26">
        <f>((MYRANKS_H[[#This Row],[H]]+1768)/(MYRANKS_H[[#This Row],[AB]]+6617)-0.267)/0.0024-VLOOKUP(MYRANKS_H[[#This Row],[POS]],ReplacementLevel_H[],COLUMN(ReplacementLevel_H[AVG]),FALSE)</f>
        <v>7.2549941245577815E-2</v>
      </c>
      <c r="V404" s="26">
        <f>MYRANKS_H[[#This Row],[RSGP]]+MYRANKS_H[[#This Row],[HRSGP]]+MYRANKS_H[[#This Row],[RBISGP]]+MYRANKS_H[[#This Row],[SBSGP]]+MYRANKS_H[[#This Row],[AVGSGP]]</f>
        <v>-3.6899663921010615</v>
      </c>
    </row>
    <row r="405" spans="1:22" x14ac:dyDescent="0.25">
      <c r="A405" s="8" t="s">
        <v>4700</v>
      </c>
      <c r="B405" s="15" t="str">
        <f>VLOOKUP(MYRANKS_H[[#This Row],[PLAYERID]],PLAYERIDMAP[],COLUMN(PLAYERIDMAP[LASTNAME]),FALSE)</f>
        <v>Rendon</v>
      </c>
      <c r="C405" s="12" t="str">
        <f>VLOOKUP(MYRANKS_H[[#This Row],[PLAYERID]],PLAYERIDMAP[],COLUMN(PLAYERIDMAP[FIRSTNAME]),FALSE)</f>
        <v xml:space="preserve">Anthony </v>
      </c>
      <c r="D405" s="12" t="str">
        <f>VLOOKUP(MYRANKS_H[[#This Row],[PLAYERID]],PLAYERIDMAP[],COLUMN(PLAYERIDMAP[TEAM]),FALSE)</f>
        <v>WAS</v>
      </c>
      <c r="E405" s="12" t="str">
        <f>VLOOKUP(MYRANKS_H[[#This Row],[PLAYERID]],PLAYERIDMAP[],COLUMN(PLAYERIDMAP[POS]),FALSE)</f>
        <v>3B</v>
      </c>
      <c r="F405" s="12" t="str">
        <f>VLOOKUP(MYRANKS_H[[#This Row],[PLAYERID]],PLAYERIDMAP[],COLUMN(PLAYERIDMAP[IDFANGRAPHS]),FALSE)</f>
        <v>sa455515</v>
      </c>
      <c r="G405" s="12">
        <f>IFERROR(VLOOKUP(MYRANKS_H[[#This Row],[IDFANGRAPHS]],STEAMER_H[],COLUMN(STEAMER_H[PA]),FALSE),0)</f>
        <v>0</v>
      </c>
      <c r="H405" s="12">
        <f>IFERROR(VLOOKUP(MYRANKS_H[[#This Row],[IDFANGRAPHS]],STEAMER_H[],COLUMN(STEAMER_H[AB]),FALSE),0)</f>
        <v>0</v>
      </c>
      <c r="I405" s="12">
        <f>IFERROR(VLOOKUP(MYRANKS_H[[#This Row],[IDFANGRAPHS]],STEAMER_H[],COLUMN(STEAMER_H[H]),FALSE),0)</f>
        <v>0</v>
      </c>
      <c r="J405" s="12">
        <f>IFERROR(VLOOKUP(MYRANKS_H[[#This Row],[IDFANGRAPHS]],STEAMER_H[],COLUMN(STEAMER_H[HR]),FALSE),0)</f>
        <v>0</v>
      </c>
      <c r="K405" s="12">
        <f>IFERROR(VLOOKUP(MYRANKS_H[[#This Row],[IDFANGRAPHS]],STEAMER_H[],COLUMN(STEAMER_H[R]),FALSE),0)</f>
        <v>0</v>
      </c>
      <c r="L405" s="12">
        <f>IFERROR(VLOOKUP(MYRANKS_H[[#This Row],[IDFANGRAPHS]],STEAMER_H[],COLUMN(STEAMER_H[RBI]),FALSE),0)</f>
        <v>0</v>
      </c>
      <c r="M405" s="12">
        <f>IFERROR(VLOOKUP(MYRANKS_H[[#This Row],[IDFANGRAPHS]],STEAMER_H[],COLUMN(STEAMER_H[BB]),FALSE),0)</f>
        <v>0</v>
      </c>
      <c r="N405" s="12">
        <f>IFERROR(VLOOKUP(MYRANKS_H[[#This Row],[IDFANGRAPHS]],STEAMER_H[],COLUMN(STEAMER_H[SO]),FALSE),0)</f>
        <v>0</v>
      </c>
      <c r="O405" s="12">
        <f>IFERROR(VLOOKUP(MYRANKS_H[[#This Row],[IDFANGRAPHS]],STEAMER_H[],COLUMN(STEAMER_H[SB]),FALSE),0)</f>
        <v>0</v>
      </c>
      <c r="P405" s="14">
        <f>IFERROR(MYRANKS_H[[#This Row],[H]]/MYRANKS_H[[#This Row],[AB]],0)</f>
        <v>0</v>
      </c>
      <c r="Q405" s="26">
        <f>MYRANKS_H[[#This Row],[R]]/24.6-VLOOKUP(MYRANKS_H[[#This Row],[POS]],ReplacementLevel_H[],COLUMN(ReplacementLevel_H[R]),FALSE)</f>
        <v>-2.19</v>
      </c>
      <c r="R405" s="26">
        <f>MYRANKS_H[[#This Row],[HR]]/10.4-VLOOKUP(MYRANKS_H[[#This Row],[POS]],ReplacementLevel_H[],COLUMN(ReplacementLevel_H[HR]),FALSE)</f>
        <v>-1.56</v>
      </c>
      <c r="S405" s="26">
        <f>MYRANKS_H[[#This Row],[RBI]]/24.6-VLOOKUP(MYRANKS_H[[#This Row],[POS]],ReplacementLevel_H[],COLUMN(ReplacementLevel_H[RBI]),FALSE)</f>
        <v>-2.35</v>
      </c>
      <c r="T405" s="26">
        <f>MYRANKS_H[[#This Row],[SB]]/9.4-VLOOKUP(MYRANKS_H[[#This Row],[POS]],ReplacementLevel_H[],COLUMN(ReplacementLevel_H[SB]),FALSE)</f>
        <v>-0.45</v>
      </c>
      <c r="U405" s="26">
        <f>((MYRANKS_H[[#This Row],[H]]+1768)/(MYRANKS_H[[#This Row],[AB]]+6617)-0.267)/0.0024-VLOOKUP(MYRANKS_H[[#This Row],[POS]],ReplacementLevel_H[],COLUMN(ReplacementLevel_H[AVG]),FALSE)</f>
        <v>0.26940406024885272</v>
      </c>
      <c r="V405" s="26">
        <f>MYRANKS_H[[#This Row],[RSGP]]+MYRANKS_H[[#This Row],[HRSGP]]+MYRANKS_H[[#This Row],[RBISGP]]+MYRANKS_H[[#This Row],[SBSGP]]+MYRANKS_H[[#This Row],[AVGSGP]]</f>
        <v>-6.280595939751147</v>
      </c>
    </row>
    <row r="406" spans="1:22" ht="15" customHeight="1" x14ac:dyDescent="0.25">
      <c r="A406" s="7" t="s">
        <v>3208</v>
      </c>
      <c r="B406" s="8" t="str">
        <f>VLOOKUP(MYRANKS_H[[#This Row],[PLAYERID]],PLAYERIDMAP[],COLUMN(PLAYERIDMAP[LASTNAME]),FALSE)</f>
        <v>Harrison</v>
      </c>
      <c r="C406" s="11" t="str">
        <f>VLOOKUP(MYRANKS_H[[#This Row],[PLAYERID]],PLAYERIDMAP[],COLUMN(PLAYERIDMAP[FIRSTNAME]),FALSE)</f>
        <v xml:space="preserve">Josh </v>
      </c>
      <c r="D406" s="11" t="str">
        <f>VLOOKUP(MYRANKS_H[[#This Row],[PLAYERID]],PLAYERIDMAP[],COLUMN(PLAYERIDMAP[TEAM]),FALSE)</f>
        <v>PIT</v>
      </c>
      <c r="E406" s="11" t="str">
        <f>VLOOKUP(MYRANKS_H[[#This Row],[PLAYERID]],PLAYERIDMAP[],COLUMN(PLAYERIDMAP[POS]),FALSE)</f>
        <v>3B</v>
      </c>
      <c r="F406" s="11">
        <f>VLOOKUP(MYRANKS_H[[#This Row],[PLAYERID]],PLAYERIDMAP[],COLUMN(PLAYERIDMAP[IDFANGRAPHS]),FALSE)</f>
        <v>8202</v>
      </c>
      <c r="G406" s="12">
        <f>IFERROR(VLOOKUP(MYRANKS_H[[#This Row],[IDFANGRAPHS]],STEAMER_H[],COLUMN(STEAMER_H[PA]),FALSE),0)</f>
        <v>136</v>
      </c>
      <c r="H406" s="12">
        <f>IFERROR(VLOOKUP(MYRANKS_H[[#This Row],[IDFANGRAPHS]],STEAMER_H[],COLUMN(STEAMER_H[AB]),FALSE),0)</f>
        <v>126</v>
      </c>
      <c r="I406" s="12">
        <f>IFERROR(VLOOKUP(MYRANKS_H[[#This Row],[IDFANGRAPHS]],STEAMER_H[],COLUMN(STEAMER_H[H]),FALSE),0)</f>
        <v>33</v>
      </c>
      <c r="J406" s="12">
        <f>IFERROR(VLOOKUP(MYRANKS_H[[#This Row],[IDFANGRAPHS]],STEAMER_H[],COLUMN(STEAMER_H[HR]),FALSE),0)</f>
        <v>2</v>
      </c>
      <c r="K406" s="12">
        <f>IFERROR(VLOOKUP(MYRANKS_H[[#This Row],[IDFANGRAPHS]],STEAMER_H[],COLUMN(STEAMER_H[R]),FALSE),0)</f>
        <v>13</v>
      </c>
      <c r="L406" s="12">
        <f>IFERROR(VLOOKUP(MYRANKS_H[[#This Row],[IDFANGRAPHS]],STEAMER_H[],COLUMN(STEAMER_H[RBI]),FALSE),0)</f>
        <v>13</v>
      </c>
      <c r="M406" s="12">
        <f>IFERROR(VLOOKUP(MYRANKS_H[[#This Row],[IDFANGRAPHS]],STEAMER_H[],COLUMN(STEAMER_H[BB]),FALSE),0)</f>
        <v>6</v>
      </c>
      <c r="N406" s="12">
        <f>IFERROR(VLOOKUP(MYRANKS_H[[#This Row],[IDFANGRAPHS]],STEAMER_H[],COLUMN(STEAMER_H[SO]),FALSE),0)</f>
        <v>18</v>
      </c>
      <c r="O406" s="12">
        <f>IFERROR(VLOOKUP(MYRANKS_H[[#This Row],[IDFANGRAPHS]],STEAMER_H[],COLUMN(STEAMER_H[SB]),FALSE),0)</f>
        <v>5</v>
      </c>
      <c r="P406" s="14">
        <f>IFERROR(MYRANKS_H[[#This Row],[H]]/MYRANKS_H[[#This Row],[AB]],0)</f>
        <v>0.26190476190476192</v>
      </c>
      <c r="Q406" s="26">
        <f>MYRANKS_H[[#This Row],[R]]/24.6-VLOOKUP(MYRANKS_H[[#This Row],[POS]],ReplacementLevel_H[],COLUMN(ReplacementLevel_H[R]),FALSE)</f>
        <v>-1.6615447154471545</v>
      </c>
      <c r="R406" s="26">
        <f>MYRANKS_H[[#This Row],[HR]]/10.4-VLOOKUP(MYRANKS_H[[#This Row],[POS]],ReplacementLevel_H[],COLUMN(ReplacementLevel_H[HR]),FALSE)</f>
        <v>-1.3676923076923078</v>
      </c>
      <c r="S406" s="26">
        <f>MYRANKS_H[[#This Row],[RBI]]/24.6-VLOOKUP(MYRANKS_H[[#This Row],[POS]],ReplacementLevel_H[],COLUMN(ReplacementLevel_H[RBI]),FALSE)</f>
        <v>-1.8215447154471547</v>
      </c>
      <c r="T406" s="26">
        <f>MYRANKS_H[[#This Row],[SB]]/9.4-VLOOKUP(MYRANKS_H[[#This Row],[POS]],ReplacementLevel_H[],COLUMN(ReplacementLevel_H[SB]),FALSE)</f>
        <v>8.1914893617021256E-2</v>
      </c>
      <c r="U406" s="26">
        <f>((MYRANKS_H[[#This Row],[H]]+1768)/(MYRANKS_H[[#This Row],[AB]]+6617)-0.267)/0.0024-VLOOKUP(MYRANKS_H[[#This Row],[POS]],ReplacementLevel_H[],COLUMN(ReplacementLevel_H[AVG]),FALSE)</f>
        <v>0.22824954273567069</v>
      </c>
      <c r="V406" s="26">
        <f>MYRANKS_H[[#This Row],[RSGP]]+MYRANKS_H[[#This Row],[HRSGP]]+MYRANKS_H[[#This Row],[RBISGP]]+MYRANKS_H[[#This Row],[SBSGP]]+MYRANKS_H[[#This Row],[AVGSGP]]</f>
        <v>-4.5406173022339251</v>
      </c>
    </row>
    <row r="407" spans="1:22" ht="15" customHeight="1" x14ac:dyDescent="0.25">
      <c r="A407" s="7" t="s">
        <v>3646</v>
      </c>
      <c r="B407" s="8" t="str">
        <f>VLOOKUP(MYRANKS_H[[#This Row],[PLAYERID]],PLAYERIDMAP[],COLUMN(PLAYERIDMAP[LASTNAME]),FALSE)</f>
        <v>Kozma</v>
      </c>
      <c r="C407" s="11" t="str">
        <f>VLOOKUP(MYRANKS_H[[#This Row],[PLAYERID]],PLAYERIDMAP[],COLUMN(PLAYERIDMAP[FIRSTNAME]),FALSE)</f>
        <v xml:space="preserve">Pete </v>
      </c>
      <c r="D407" s="11" t="str">
        <f>VLOOKUP(MYRANKS_H[[#This Row],[PLAYERID]],PLAYERIDMAP[],COLUMN(PLAYERIDMAP[TEAM]),FALSE)</f>
        <v>STL</v>
      </c>
      <c r="E407" s="11" t="str">
        <f>VLOOKUP(MYRANKS_H[[#This Row],[PLAYERID]],PLAYERIDMAP[],COLUMN(PLAYERIDMAP[POS]),FALSE)</f>
        <v>2B</v>
      </c>
      <c r="F407" s="11">
        <f>VLOOKUP(MYRANKS_H[[#This Row],[PLAYERID]],PLAYERIDMAP[],COLUMN(PLAYERIDMAP[IDFANGRAPHS]),FALSE)</f>
        <v>2539</v>
      </c>
      <c r="G407" s="12">
        <f>IFERROR(VLOOKUP(MYRANKS_H[[#This Row],[IDFANGRAPHS]],STEAMER_H[],COLUMN(STEAMER_H[PA]),FALSE),0)</f>
        <v>27</v>
      </c>
      <c r="H407" s="12">
        <f>IFERROR(VLOOKUP(MYRANKS_H[[#This Row],[IDFANGRAPHS]],STEAMER_H[],COLUMN(STEAMER_H[AB]),FALSE),0)</f>
        <v>25</v>
      </c>
      <c r="I407" s="12">
        <f>IFERROR(VLOOKUP(MYRANKS_H[[#This Row],[IDFANGRAPHS]],STEAMER_H[],COLUMN(STEAMER_H[H]),FALSE),0)</f>
        <v>5</v>
      </c>
      <c r="J407" s="12">
        <f>IFERROR(VLOOKUP(MYRANKS_H[[#This Row],[IDFANGRAPHS]],STEAMER_H[],COLUMN(STEAMER_H[HR]),FALSE),0)</f>
        <v>0</v>
      </c>
      <c r="K407" s="12">
        <f>IFERROR(VLOOKUP(MYRANKS_H[[#This Row],[IDFANGRAPHS]],STEAMER_H[],COLUMN(STEAMER_H[R]),FALSE),0)</f>
        <v>2</v>
      </c>
      <c r="L407" s="12">
        <f>IFERROR(VLOOKUP(MYRANKS_H[[#This Row],[IDFANGRAPHS]],STEAMER_H[],COLUMN(STEAMER_H[RBI]),FALSE),0)</f>
        <v>2</v>
      </c>
      <c r="M407" s="12">
        <f>IFERROR(VLOOKUP(MYRANKS_H[[#This Row],[IDFANGRAPHS]],STEAMER_H[],COLUMN(STEAMER_H[BB]),FALSE),0)</f>
        <v>2</v>
      </c>
      <c r="N407" s="12">
        <f>IFERROR(VLOOKUP(MYRANKS_H[[#This Row],[IDFANGRAPHS]],STEAMER_H[],COLUMN(STEAMER_H[SO]),FALSE),0)</f>
        <v>5</v>
      </c>
      <c r="O407" s="12">
        <f>IFERROR(VLOOKUP(MYRANKS_H[[#This Row],[IDFANGRAPHS]],STEAMER_H[],COLUMN(STEAMER_H[SB]),FALSE),0)</f>
        <v>0</v>
      </c>
      <c r="P407" s="14">
        <f>IFERROR(MYRANKS_H[[#This Row],[H]]/MYRANKS_H[[#This Row],[AB]],0)</f>
        <v>0.2</v>
      </c>
      <c r="Q407" s="26">
        <f>MYRANKS_H[[#This Row],[R]]/24.6-VLOOKUP(MYRANKS_H[[#This Row],[POS]],ReplacementLevel_H[],COLUMN(ReplacementLevel_H[R]),FALSE)</f>
        <v>-2.1886991869918697</v>
      </c>
      <c r="R407" s="26">
        <f>MYRANKS_H[[#This Row],[HR]]/10.4-VLOOKUP(MYRANKS_H[[#This Row],[POS]],ReplacementLevel_H[],COLUMN(ReplacementLevel_H[HR]),FALSE)</f>
        <v>-0.94</v>
      </c>
      <c r="S407" s="26">
        <f>MYRANKS_H[[#This Row],[RBI]]/24.6-VLOOKUP(MYRANKS_H[[#This Row],[POS]],ReplacementLevel_H[],COLUMN(ReplacementLevel_H[RBI]),FALSE)</f>
        <v>-2.0186991869918698</v>
      </c>
      <c r="T407" s="26">
        <f>MYRANKS_H[[#This Row],[SB]]/9.4-VLOOKUP(MYRANKS_H[[#This Row],[POS]],ReplacementLevel_H[],COLUMN(ReplacementLevel_H[SB]),FALSE)</f>
        <v>-0.62</v>
      </c>
      <c r="U407" s="26">
        <f>((MYRANKS_H[[#This Row],[H]]+1768)/(MYRANKS_H[[#This Row],[AB]]+6617)-0.267)/0.0024-VLOOKUP(MYRANKS_H[[#This Row],[POS]],ReplacementLevel_H[],COLUMN(ReplacementLevel_H[AVG]),FALSE)</f>
        <v>-0.18597109304426637</v>
      </c>
      <c r="V407" s="26">
        <f>MYRANKS_H[[#This Row],[RSGP]]+MYRANKS_H[[#This Row],[HRSGP]]+MYRANKS_H[[#This Row],[RBISGP]]+MYRANKS_H[[#This Row],[SBSGP]]+MYRANKS_H[[#This Row],[AVGSGP]]</f>
        <v>-5.9533694670280051</v>
      </c>
    </row>
    <row r="408" spans="1:22" ht="15" customHeight="1" x14ac:dyDescent="0.25">
      <c r="A408" s="7" t="s">
        <v>1854</v>
      </c>
      <c r="B408" s="8" t="str">
        <f>VLOOKUP(MYRANKS_H[[#This Row],[PLAYERID]],PLAYERIDMAP[],COLUMN(PLAYERIDMAP[LASTNAME]),FALSE)</f>
        <v>Barton</v>
      </c>
      <c r="C408" s="11" t="str">
        <f>VLOOKUP(MYRANKS_H[[#This Row],[PLAYERID]],PLAYERIDMAP[],COLUMN(PLAYERIDMAP[FIRSTNAME]),FALSE)</f>
        <v xml:space="preserve">Daric </v>
      </c>
      <c r="D408" s="11" t="str">
        <f>VLOOKUP(MYRANKS_H[[#This Row],[PLAYERID]],PLAYERIDMAP[],COLUMN(PLAYERIDMAP[TEAM]),FALSE)</f>
        <v>OAK</v>
      </c>
      <c r="E408" s="11" t="str">
        <f>VLOOKUP(MYRANKS_H[[#This Row],[PLAYERID]],PLAYERIDMAP[],COLUMN(PLAYERIDMAP[POS]),FALSE)</f>
        <v>1B</v>
      </c>
      <c r="F408" s="11">
        <f>VLOOKUP(MYRANKS_H[[#This Row],[PLAYERID]],PLAYERIDMAP[],COLUMN(PLAYERIDMAP[IDFANGRAPHS]),FALSE)</f>
        <v>5928</v>
      </c>
      <c r="G408" s="12">
        <f>IFERROR(VLOOKUP(MYRANKS_H[[#This Row],[IDFANGRAPHS]],STEAMER_H[],COLUMN(STEAMER_H[PA]),FALSE),0)</f>
        <v>314</v>
      </c>
      <c r="H408" s="12">
        <f>IFERROR(VLOOKUP(MYRANKS_H[[#This Row],[IDFANGRAPHS]],STEAMER_H[],COLUMN(STEAMER_H[AB]),FALSE),0)</f>
        <v>265</v>
      </c>
      <c r="I408" s="12">
        <f>IFERROR(VLOOKUP(MYRANKS_H[[#This Row],[IDFANGRAPHS]],STEAMER_H[],COLUMN(STEAMER_H[H]),FALSE),0)</f>
        <v>65</v>
      </c>
      <c r="J408" s="12">
        <f>IFERROR(VLOOKUP(MYRANKS_H[[#This Row],[IDFANGRAPHS]],STEAMER_H[],COLUMN(STEAMER_H[HR]),FALSE),0)</f>
        <v>5</v>
      </c>
      <c r="K408" s="12">
        <f>IFERROR(VLOOKUP(MYRANKS_H[[#This Row],[IDFANGRAPHS]],STEAMER_H[],COLUMN(STEAMER_H[R]),FALSE),0)</f>
        <v>35</v>
      </c>
      <c r="L408" s="12">
        <f>IFERROR(VLOOKUP(MYRANKS_H[[#This Row],[IDFANGRAPHS]],STEAMER_H[],COLUMN(STEAMER_H[RBI]),FALSE),0)</f>
        <v>29</v>
      </c>
      <c r="M408" s="12">
        <f>IFERROR(VLOOKUP(MYRANKS_H[[#This Row],[IDFANGRAPHS]],STEAMER_H[],COLUMN(STEAMER_H[BB]),FALSE),0)</f>
        <v>43</v>
      </c>
      <c r="N408" s="12">
        <f>IFERROR(VLOOKUP(MYRANKS_H[[#This Row],[IDFANGRAPHS]],STEAMER_H[],COLUMN(STEAMER_H[SO]),FALSE),0)</f>
        <v>48</v>
      </c>
      <c r="O408" s="12">
        <f>IFERROR(VLOOKUP(MYRANKS_H[[#This Row],[IDFANGRAPHS]],STEAMER_H[],COLUMN(STEAMER_H[SB]),FALSE),0)</f>
        <v>2</v>
      </c>
      <c r="P408" s="14">
        <f>IFERROR(MYRANKS_H[[#This Row],[H]]/MYRANKS_H[[#This Row],[AB]],0)</f>
        <v>0.24528301886792453</v>
      </c>
      <c r="Q408" s="26">
        <f>MYRANKS_H[[#This Row],[R]]/24.6-VLOOKUP(MYRANKS_H[[#This Row],[POS]],ReplacementLevel_H[],COLUMN(ReplacementLevel_H[R]),FALSE)</f>
        <v>-0.94723577235772383</v>
      </c>
      <c r="R408" s="26">
        <f>MYRANKS_H[[#This Row],[HR]]/10.4-VLOOKUP(MYRANKS_H[[#This Row],[POS]],ReplacementLevel_H[],COLUMN(ReplacementLevel_H[HR]),FALSE)</f>
        <v>-1.0592307692307692</v>
      </c>
      <c r="S408" s="26">
        <f>MYRANKS_H[[#This Row],[RBI]]/24.6-VLOOKUP(MYRANKS_H[[#This Row],[POS]],ReplacementLevel_H[],COLUMN(ReplacementLevel_H[RBI]),FALSE)</f>
        <v>-1.2811382113821139</v>
      </c>
      <c r="T408" s="26">
        <f>MYRANKS_H[[#This Row],[SB]]/9.4-VLOOKUP(MYRANKS_H[[#This Row],[POS]],ReplacementLevel_H[],COLUMN(ReplacementLevel_H[SB]),FALSE)</f>
        <v>-4.7234042553191496E-2</v>
      </c>
      <c r="U408" s="26">
        <f>((MYRANKS_H[[#This Row],[H]]+1768)/(MYRANKS_H[[#This Row],[AB]]+6617)-0.267)/0.0024-VLOOKUP(MYRANKS_H[[#This Row],[POS]],ReplacementLevel_H[],COLUMN(ReplacementLevel_H[AVG]),FALSE)</f>
        <v>-3.2086602731771996E-2</v>
      </c>
      <c r="V408" s="26">
        <f>MYRANKS_H[[#This Row],[RSGP]]+MYRANKS_H[[#This Row],[HRSGP]]+MYRANKS_H[[#This Row],[RBISGP]]+MYRANKS_H[[#This Row],[SBSGP]]+MYRANKS_H[[#This Row],[AVGSGP]]</f>
        <v>-3.3669253982555705</v>
      </c>
    </row>
    <row r="409" spans="1:22" ht="15" customHeight="1" x14ac:dyDescent="0.25">
      <c r="A409" s="7" t="s">
        <v>2198</v>
      </c>
      <c r="B409" s="8" t="str">
        <f>VLOOKUP(MYRANKS_H[[#This Row],[PLAYERID]],PLAYERIDMAP[],COLUMN(PLAYERIDMAP[LASTNAME]),FALSE)</f>
        <v>Canzler</v>
      </c>
      <c r="C409" s="11" t="str">
        <f>VLOOKUP(MYRANKS_H[[#This Row],[PLAYERID]],PLAYERIDMAP[],COLUMN(PLAYERIDMAP[FIRSTNAME]),FALSE)</f>
        <v xml:space="preserve">Russ </v>
      </c>
      <c r="D409" s="11" t="str">
        <f>VLOOKUP(MYRANKS_H[[#This Row],[PLAYERID]],PLAYERIDMAP[],COLUMN(PLAYERIDMAP[TEAM]),FALSE)</f>
        <v>BAL</v>
      </c>
      <c r="E409" s="11" t="str">
        <f>VLOOKUP(MYRANKS_H[[#This Row],[PLAYERID]],PLAYERIDMAP[],COLUMN(PLAYERIDMAP[POS]),FALSE)</f>
        <v>3B</v>
      </c>
      <c r="F409" s="11">
        <f>VLOOKUP(MYRANKS_H[[#This Row],[PLAYERID]],PLAYERIDMAP[],COLUMN(PLAYERIDMAP[IDFANGRAPHS]),FALSE)</f>
        <v>8265</v>
      </c>
      <c r="G409" s="12">
        <f>IFERROR(VLOOKUP(MYRANKS_H[[#This Row],[IDFANGRAPHS]],STEAMER_H[],COLUMN(STEAMER_H[PA]),FALSE),0)</f>
        <v>0</v>
      </c>
      <c r="H409" s="12">
        <f>IFERROR(VLOOKUP(MYRANKS_H[[#This Row],[IDFANGRAPHS]],STEAMER_H[],COLUMN(STEAMER_H[AB]),FALSE),0)</f>
        <v>0</v>
      </c>
      <c r="I409" s="12">
        <f>IFERROR(VLOOKUP(MYRANKS_H[[#This Row],[IDFANGRAPHS]],STEAMER_H[],COLUMN(STEAMER_H[H]),FALSE),0)</f>
        <v>0</v>
      </c>
      <c r="J409" s="12">
        <f>IFERROR(VLOOKUP(MYRANKS_H[[#This Row],[IDFANGRAPHS]],STEAMER_H[],COLUMN(STEAMER_H[HR]),FALSE),0)</f>
        <v>0</v>
      </c>
      <c r="K409" s="12">
        <f>IFERROR(VLOOKUP(MYRANKS_H[[#This Row],[IDFANGRAPHS]],STEAMER_H[],COLUMN(STEAMER_H[R]),FALSE),0)</f>
        <v>0</v>
      </c>
      <c r="L409" s="12">
        <f>IFERROR(VLOOKUP(MYRANKS_H[[#This Row],[IDFANGRAPHS]],STEAMER_H[],COLUMN(STEAMER_H[RBI]),FALSE),0)</f>
        <v>0</v>
      </c>
      <c r="M409" s="12">
        <f>IFERROR(VLOOKUP(MYRANKS_H[[#This Row],[IDFANGRAPHS]],STEAMER_H[],COLUMN(STEAMER_H[BB]),FALSE),0)</f>
        <v>0</v>
      </c>
      <c r="N409" s="12">
        <f>IFERROR(VLOOKUP(MYRANKS_H[[#This Row],[IDFANGRAPHS]],STEAMER_H[],COLUMN(STEAMER_H[SO]),FALSE),0)</f>
        <v>0</v>
      </c>
      <c r="O409" s="12">
        <f>IFERROR(VLOOKUP(MYRANKS_H[[#This Row],[IDFANGRAPHS]],STEAMER_H[],COLUMN(STEAMER_H[SB]),FALSE),0)</f>
        <v>0</v>
      </c>
      <c r="P409" s="14">
        <f>IFERROR(MYRANKS_H[[#This Row],[H]]/MYRANKS_H[[#This Row],[AB]],0)</f>
        <v>0</v>
      </c>
      <c r="Q409" s="26">
        <f>MYRANKS_H[[#This Row],[R]]/24.6-VLOOKUP(MYRANKS_H[[#This Row],[POS]],ReplacementLevel_H[],COLUMN(ReplacementLevel_H[R]),FALSE)</f>
        <v>-2.19</v>
      </c>
      <c r="R409" s="26">
        <f>MYRANKS_H[[#This Row],[HR]]/10.4-VLOOKUP(MYRANKS_H[[#This Row],[POS]],ReplacementLevel_H[],COLUMN(ReplacementLevel_H[HR]),FALSE)</f>
        <v>-1.56</v>
      </c>
      <c r="S409" s="26">
        <f>MYRANKS_H[[#This Row],[RBI]]/24.6-VLOOKUP(MYRANKS_H[[#This Row],[POS]],ReplacementLevel_H[],COLUMN(ReplacementLevel_H[RBI]),FALSE)</f>
        <v>-2.35</v>
      </c>
      <c r="T409" s="26">
        <f>MYRANKS_H[[#This Row],[SB]]/9.4-VLOOKUP(MYRANKS_H[[#This Row],[POS]],ReplacementLevel_H[],COLUMN(ReplacementLevel_H[SB]),FALSE)</f>
        <v>-0.45</v>
      </c>
      <c r="U409" s="26">
        <f>((MYRANKS_H[[#This Row],[H]]+1768)/(MYRANKS_H[[#This Row],[AB]]+6617)-0.267)/0.0024-VLOOKUP(MYRANKS_H[[#This Row],[POS]],ReplacementLevel_H[],COLUMN(ReplacementLevel_H[AVG]),FALSE)</f>
        <v>0.26940406024885272</v>
      </c>
      <c r="V409" s="26">
        <f>MYRANKS_H[[#This Row],[RSGP]]+MYRANKS_H[[#This Row],[HRSGP]]+MYRANKS_H[[#This Row],[RBISGP]]+MYRANKS_H[[#This Row],[SBSGP]]+MYRANKS_H[[#This Row],[AVGSGP]]</f>
        <v>-6.280595939751147</v>
      </c>
    </row>
    <row r="410" spans="1:22" ht="15" customHeight="1" x14ac:dyDescent="0.25">
      <c r="A410" s="7" t="s">
        <v>2780</v>
      </c>
      <c r="B410" s="8" t="str">
        <f>VLOOKUP(MYRANKS_H[[#This Row],[PLAYERID]],PLAYERIDMAP[],COLUMN(PLAYERIDMAP[LASTNAME]),FALSE)</f>
        <v>Falu</v>
      </c>
      <c r="C410" s="11" t="str">
        <f>VLOOKUP(MYRANKS_H[[#This Row],[PLAYERID]],PLAYERIDMAP[],COLUMN(PLAYERIDMAP[FIRSTNAME]),FALSE)</f>
        <v xml:space="preserve">Irving </v>
      </c>
      <c r="D410" s="11" t="str">
        <f>VLOOKUP(MYRANKS_H[[#This Row],[PLAYERID]],PLAYERIDMAP[],COLUMN(PLAYERIDMAP[TEAM]),FALSE)</f>
        <v>KC</v>
      </c>
      <c r="E410" s="11" t="str">
        <f>VLOOKUP(MYRANKS_H[[#This Row],[PLAYERID]],PLAYERIDMAP[],COLUMN(PLAYERIDMAP[POS]),FALSE)</f>
        <v>2B</v>
      </c>
      <c r="F410" s="11">
        <f>VLOOKUP(MYRANKS_H[[#This Row],[PLAYERID]],PLAYERIDMAP[],COLUMN(PLAYERIDMAP[IDFANGRAPHS]),FALSE)</f>
        <v>6165</v>
      </c>
      <c r="G410" s="12">
        <f>IFERROR(VLOOKUP(MYRANKS_H[[#This Row],[IDFANGRAPHS]],STEAMER_H[],COLUMN(STEAMER_H[PA]),FALSE),0)</f>
        <v>0</v>
      </c>
      <c r="H410" s="12">
        <f>IFERROR(VLOOKUP(MYRANKS_H[[#This Row],[IDFANGRAPHS]],STEAMER_H[],COLUMN(STEAMER_H[AB]),FALSE),0)</f>
        <v>0</v>
      </c>
      <c r="I410" s="12">
        <f>IFERROR(VLOOKUP(MYRANKS_H[[#This Row],[IDFANGRAPHS]],STEAMER_H[],COLUMN(STEAMER_H[H]),FALSE),0)</f>
        <v>0</v>
      </c>
      <c r="J410" s="12">
        <f>IFERROR(VLOOKUP(MYRANKS_H[[#This Row],[IDFANGRAPHS]],STEAMER_H[],COLUMN(STEAMER_H[HR]),FALSE),0)</f>
        <v>0</v>
      </c>
      <c r="K410" s="12">
        <f>IFERROR(VLOOKUP(MYRANKS_H[[#This Row],[IDFANGRAPHS]],STEAMER_H[],COLUMN(STEAMER_H[R]),FALSE),0)</f>
        <v>0</v>
      </c>
      <c r="L410" s="12">
        <f>IFERROR(VLOOKUP(MYRANKS_H[[#This Row],[IDFANGRAPHS]],STEAMER_H[],COLUMN(STEAMER_H[RBI]),FALSE),0)</f>
        <v>0</v>
      </c>
      <c r="M410" s="12">
        <f>IFERROR(VLOOKUP(MYRANKS_H[[#This Row],[IDFANGRAPHS]],STEAMER_H[],COLUMN(STEAMER_H[BB]),FALSE),0)</f>
        <v>0</v>
      </c>
      <c r="N410" s="12">
        <f>IFERROR(VLOOKUP(MYRANKS_H[[#This Row],[IDFANGRAPHS]],STEAMER_H[],COLUMN(STEAMER_H[SO]),FALSE),0)</f>
        <v>0</v>
      </c>
      <c r="O410" s="12">
        <f>IFERROR(VLOOKUP(MYRANKS_H[[#This Row],[IDFANGRAPHS]],STEAMER_H[],COLUMN(STEAMER_H[SB]),FALSE),0)</f>
        <v>0</v>
      </c>
      <c r="P410" s="14">
        <f>IFERROR(MYRANKS_H[[#This Row],[H]]/MYRANKS_H[[#This Row],[AB]],0)</f>
        <v>0</v>
      </c>
      <c r="Q410" s="26">
        <f>MYRANKS_H[[#This Row],[R]]/24.6-VLOOKUP(MYRANKS_H[[#This Row],[POS]],ReplacementLevel_H[],COLUMN(ReplacementLevel_H[R]),FALSE)</f>
        <v>-2.27</v>
      </c>
      <c r="R410" s="26">
        <f>MYRANKS_H[[#This Row],[HR]]/10.4-VLOOKUP(MYRANKS_H[[#This Row],[POS]],ReplacementLevel_H[],COLUMN(ReplacementLevel_H[HR]),FALSE)</f>
        <v>-0.94</v>
      </c>
      <c r="S410" s="26">
        <f>MYRANKS_H[[#This Row],[RBI]]/24.6-VLOOKUP(MYRANKS_H[[#This Row],[POS]],ReplacementLevel_H[],COLUMN(ReplacementLevel_H[RBI]),FALSE)</f>
        <v>-2.1</v>
      </c>
      <c r="T410" s="26">
        <f>MYRANKS_H[[#This Row],[SB]]/9.4-VLOOKUP(MYRANKS_H[[#This Row],[POS]],ReplacementLevel_H[],COLUMN(ReplacementLevel_H[SB]),FALSE)</f>
        <v>-0.62</v>
      </c>
      <c r="U410" s="26">
        <f>((MYRANKS_H[[#This Row],[H]]+1768)/(MYRANKS_H[[#This Row],[AB]]+6617)-0.267)/0.0024-VLOOKUP(MYRANKS_H[[#This Row],[POS]],ReplacementLevel_H[],COLUMN(ReplacementLevel_H[AVG]),FALSE)</f>
        <v>-8.0595939751147275E-2</v>
      </c>
      <c r="V410" s="26">
        <f>MYRANKS_H[[#This Row],[RSGP]]+MYRANKS_H[[#This Row],[HRSGP]]+MYRANKS_H[[#This Row],[RBISGP]]+MYRANKS_H[[#This Row],[SBSGP]]+MYRANKS_H[[#This Row],[AVGSGP]]</f>
        <v>-6.0105959397511475</v>
      </c>
    </row>
    <row r="411" spans="1:22" ht="15" customHeight="1" x14ac:dyDescent="0.25">
      <c r="A411" s="8" t="s">
        <v>5537</v>
      </c>
      <c r="B411" s="15" t="str">
        <f>VLOOKUP(MYRANKS_H[[#This Row],[PLAYERID]],PLAYERIDMAP[],COLUMN(PLAYERIDMAP[LASTNAME]),FALSE)</f>
        <v>Worth</v>
      </c>
      <c r="C411" s="12" t="str">
        <f>VLOOKUP(MYRANKS_H[[#This Row],[PLAYERID]],PLAYERIDMAP[],COLUMN(PLAYERIDMAP[FIRSTNAME]),FALSE)</f>
        <v xml:space="preserve">Danny </v>
      </c>
      <c r="D411" s="12" t="str">
        <f>VLOOKUP(MYRANKS_H[[#This Row],[PLAYERID]],PLAYERIDMAP[],COLUMN(PLAYERIDMAP[TEAM]),FALSE)</f>
        <v>DET</v>
      </c>
      <c r="E411" s="12" t="str">
        <f>VLOOKUP(MYRANKS_H[[#This Row],[PLAYERID]],PLAYERIDMAP[],COLUMN(PLAYERIDMAP[POS]),FALSE)</f>
        <v>2B</v>
      </c>
      <c r="F411" s="12">
        <f>VLOOKUP(MYRANKS_H[[#This Row],[PLAYERID]],PLAYERIDMAP[],COLUMN(PLAYERIDMAP[IDFANGRAPHS]),FALSE)</f>
        <v>198</v>
      </c>
      <c r="G411" s="12">
        <f>IFERROR(VLOOKUP(MYRANKS_H[[#This Row],[IDFANGRAPHS]],STEAMER_H[],COLUMN(STEAMER_H[PA]),FALSE),0)</f>
        <v>70</v>
      </c>
      <c r="H411" s="12">
        <f>IFERROR(VLOOKUP(MYRANKS_H[[#This Row],[IDFANGRAPHS]],STEAMER_H[],COLUMN(STEAMER_H[AB]),FALSE),0)</f>
        <v>63</v>
      </c>
      <c r="I411" s="12">
        <f>IFERROR(VLOOKUP(MYRANKS_H[[#This Row],[IDFANGRAPHS]],STEAMER_H[],COLUMN(STEAMER_H[H]),FALSE),0)</f>
        <v>14</v>
      </c>
      <c r="J411" s="12">
        <f>IFERROR(VLOOKUP(MYRANKS_H[[#This Row],[IDFANGRAPHS]],STEAMER_H[],COLUMN(STEAMER_H[HR]),FALSE),0)</f>
        <v>1</v>
      </c>
      <c r="K411" s="12">
        <f>IFERROR(VLOOKUP(MYRANKS_H[[#This Row],[IDFANGRAPHS]],STEAMER_H[],COLUMN(STEAMER_H[R]),FALSE),0)</f>
        <v>7</v>
      </c>
      <c r="L411" s="12">
        <f>IFERROR(VLOOKUP(MYRANKS_H[[#This Row],[IDFANGRAPHS]],STEAMER_H[],COLUMN(STEAMER_H[RBI]),FALSE),0)</f>
        <v>6</v>
      </c>
      <c r="M411" s="12">
        <f>IFERROR(VLOOKUP(MYRANKS_H[[#This Row],[IDFANGRAPHS]],STEAMER_H[],COLUMN(STEAMER_H[BB]),FALSE),0)</f>
        <v>5</v>
      </c>
      <c r="N411" s="12">
        <f>IFERROR(VLOOKUP(MYRANKS_H[[#This Row],[IDFANGRAPHS]],STEAMER_H[],COLUMN(STEAMER_H[SO]),FALSE),0)</f>
        <v>18</v>
      </c>
      <c r="O411" s="12">
        <f>IFERROR(VLOOKUP(MYRANKS_H[[#This Row],[IDFANGRAPHS]],STEAMER_H[],COLUMN(STEAMER_H[SB]),FALSE),0)</f>
        <v>2</v>
      </c>
      <c r="P411" s="14">
        <f>IFERROR(MYRANKS_H[[#This Row],[H]]/MYRANKS_H[[#This Row],[AB]],0)</f>
        <v>0.22222222222222221</v>
      </c>
      <c r="Q411" s="26">
        <f>MYRANKS_H[[#This Row],[R]]/24.6-VLOOKUP(MYRANKS_H[[#This Row],[POS]],ReplacementLevel_H[],COLUMN(ReplacementLevel_H[R]),FALSE)</f>
        <v>-1.9854471544715446</v>
      </c>
      <c r="R411" s="26">
        <f>MYRANKS_H[[#This Row],[HR]]/10.4-VLOOKUP(MYRANKS_H[[#This Row],[POS]],ReplacementLevel_H[],COLUMN(ReplacementLevel_H[HR]),FALSE)</f>
        <v>-0.8438461538461538</v>
      </c>
      <c r="S411" s="26">
        <f>MYRANKS_H[[#This Row],[RBI]]/24.6-VLOOKUP(MYRANKS_H[[#This Row],[POS]],ReplacementLevel_H[],COLUMN(ReplacementLevel_H[RBI]),FALSE)</f>
        <v>-1.8560975609756099</v>
      </c>
      <c r="T411" s="26">
        <f>MYRANKS_H[[#This Row],[SB]]/9.4-VLOOKUP(MYRANKS_H[[#This Row],[POS]],ReplacementLevel_H[],COLUMN(ReplacementLevel_H[SB]),FALSE)</f>
        <v>-0.40723404255319151</v>
      </c>
      <c r="U411" s="26">
        <f>((MYRANKS_H[[#This Row],[H]]+1768)/(MYRANKS_H[[#This Row],[AB]]+6617)-0.267)/0.0024-VLOOKUP(MYRANKS_H[[#This Row],[POS]],ReplacementLevel_H[],COLUMN(ReplacementLevel_H[AVG]),FALSE)</f>
        <v>-0.25730538922156365</v>
      </c>
      <c r="V411" s="26">
        <f>MYRANKS_H[[#This Row],[RSGP]]+MYRANKS_H[[#This Row],[HRSGP]]+MYRANKS_H[[#This Row],[RBISGP]]+MYRANKS_H[[#This Row],[SBSGP]]+MYRANKS_H[[#This Row],[AVGSGP]]</f>
        <v>-5.3499303010680634</v>
      </c>
    </row>
    <row r="412" spans="1:22" ht="15" customHeight="1" x14ac:dyDescent="0.25">
      <c r="A412" s="7" t="s">
        <v>1663</v>
      </c>
      <c r="B412" s="8" t="str">
        <f>VLOOKUP(MYRANKS_H[[#This Row],[PLAYERID]],PLAYERIDMAP[],COLUMN(PLAYERIDMAP[LASTNAME]),FALSE)</f>
        <v>Adams</v>
      </c>
      <c r="C412" s="11" t="str">
        <f>VLOOKUP(MYRANKS_H[[#This Row],[PLAYERID]],PLAYERIDMAP[],COLUMN(PLAYERIDMAP[FIRSTNAME]),FALSE)</f>
        <v xml:space="preserve">David </v>
      </c>
      <c r="D412" s="11" t="str">
        <f>VLOOKUP(MYRANKS_H[[#This Row],[PLAYERID]],PLAYERIDMAP[],COLUMN(PLAYERIDMAP[TEAM]),FALSE)</f>
        <v>NYY</v>
      </c>
      <c r="E412" s="11" t="str">
        <f>VLOOKUP(MYRANKS_H[[#This Row],[PLAYERID]],PLAYERIDMAP[],COLUMN(PLAYERIDMAP[POS]),FALSE)</f>
        <v>2B</v>
      </c>
      <c r="F412" s="11" t="str">
        <f>VLOOKUP(MYRANKS_H[[#This Row],[PLAYERID]],PLAYERIDMAP[],COLUMN(PLAYERIDMAP[IDFANGRAPHS]),FALSE)</f>
        <v>sa454507</v>
      </c>
      <c r="G412" s="12">
        <f>IFERROR(VLOOKUP(MYRANKS_H[[#This Row],[IDFANGRAPHS]],STEAMER_H[],COLUMN(STEAMER_H[PA]),FALSE),0)</f>
        <v>0</v>
      </c>
      <c r="H412" s="12">
        <f>IFERROR(VLOOKUP(MYRANKS_H[[#This Row],[IDFANGRAPHS]],STEAMER_H[],COLUMN(STEAMER_H[AB]),FALSE),0)</f>
        <v>0</v>
      </c>
      <c r="I412" s="12">
        <f>IFERROR(VLOOKUP(MYRANKS_H[[#This Row],[IDFANGRAPHS]],STEAMER_H[],COLUMN(STEAMER_H[H]),FALSE),0)</f>
        <v>0</v>
      </c>
      <c r="J412" s="12">
        <f>IFERROR(VLOOKUP(MYRANKS_H[[#This Row],[IDFANGRAPHS]],STEAMER_H[],COLUMN(STEAMER_H[HR]),FALSE),0)</f>
        <v>0</v>
      </c>
      <c r="K412" s="12">
        <f>IFERROR(VLOOKUP(MYRANKS_H[[#This Row],[IDFANGRAPHS]],STEAMER_H[],COLUMN(STEAMER_H[R]),FALSE),0)</f>
        <v>0</v>
      </c>
      <c r="L412" s="12">
        <f>IFERROR(VLOOKUP(MYRANKS_H[[#This Row],[IDFANGRAPHS]],STEAMER_H[],COLUMN(STEAMER_H[RBI]),FALSE),0)</f>
        <v>0</v>
      </c>
      <c r="M412" s="12">
        <f>IFERROR(VLOOKUP(MYRANKS_H[[#This Row],[IDFANGRAPHS]],STEAMER_H[],COLUMN(STEAMER_H[BB]),FALSE),0)</f>
        <v>0</v>
      </c>
      <c r="N412" s="12">
        <f>IFERROR(VLOOKUP(MYRANKS_H[[#This Row],[IDFANGRAPHS]],STEAMER_H[],COLUMN(STEAMER_H[SO]),FALSE),0)</f>
        <v>0</v>
      </c>
      <c r="O412" s="12">
        <f>IFERROR(VLOOKUP(MYRANKS_H[[#This Row],[IDFANGRAPHS]],STEAMER_H[],COLUMN(STEAMER_H[SB]),FALSE),0)</f>
        <v>0</v>
      </c>
      <c r="P412" s="14">
        <f>IFERROR(MYRANKS_H[[#This Row],[H]]/MYRANKS_H[[#This Row],[AB]],0)</f>
        <v>0</v>
      </c>
      <c r="Q412" s="26">
        <f>MYRANKS_H[[#This Row],[R]]/24.6-VLOOKUP(MYRANKS_H[[#This Row],[POS]],ReplacementLevel_H[],COLUMN(ReplacementLevel_H[R]),FALSE)</f>
        <v>-2.27</v>
      </c>
      <c r="R412" s="26">
        <f>MYRANKS_H[[#This Row],[HR]]/10.4-VLOOKUP(MYRANKS_H[[#This Row],[POS]],ReplacementLevel_H[],COLUMN(ReplacementLevel_H[HR]),FALSE)</f>
        <v>-0.94</v>
      </c>
      <c r="S412" s="26">
        <f>MYRANKS_H[[#This Row],[RBI]]/24.6-VLOOKUP(MYRANKS_H[[#This Row],[POS]],ReplacementLevel_H[],COLUMN(ReplacementLevel_H[RBI]),FALSE)</f>
        <v>-2.1</v>
      </c>
      <c r="T412" s="26">
        <f>MYRANKS_H[[#This Row],[SB]]/9.4-VLOOKUP(MYRANKS_H[[#This Row],[POS]],ReplacementLevel_H[],COLUMN(ReplacementLevel_H[SB]),FALSE)</f>
        <v>-0.62</v>
      </c>
      <c r="U412" s="26">
        <f>((MYRANKS_H[[#This Row],[H]]+1768)/(MYRANKS_H[[#This Row],[AB]]+6617)-0.267)/0.0024-VLOOKUP(MYRANKS_H[[#This Row],[POS]],ReplacementLevel_H[],COLUMN(ReplacementLevel_H[AVG]),FALSE)</f>
        <v>-8.0595939751147275E-2</v>
      </c>
      <c r="V412" s="26">
        <f>MYRANKS_H[[#This Row],[RSGP]]+MYRANKS_H[[#This Row],[HRSGP]]+MYRANKS_H[[#This Row],[RBISGP]]+MYRANKS_H[[#This Row],[SBSGP]]+MYRANKS_H[[#This Row],[AVGSGP]]</f>
        <v>-6.0105959397511475</v>
      </c>
    </row>
    <row r="413" spans="1:22" ht="15" customHeight="1" x14ac:dyDescent="0.25">
      <c r="A413" s="8" t="s">
        <v>4762</v>
      </c>
      <c r="B413" s="15" t="str">
        <f>VLOOKUP(MYRANKS_H[[#This Row],[PLAYERID]],PLAYERIDMAP[],COLUMN(PLAYERIDMAP[LASTNAME]),FALSE)</f>
        <v>Robinson</v>
      </c>
      <c r="C413" s="12" t="str">
        <f>VLOOKUP(MYRANKS_H[[#This Row],[PLAYERID]],PLAYERIDMAP[],COLUMN(PLAYERIDMAP[FIRSTNAME]),FALSE)</f>
        <v xml:space="preserve">Shane </v>
      </c>
      <c r="D413" s="12" t="str">
        <f>VLOOKUP(MYRANKS_H[[#This Row],[PLAYERID]],PLAYERIDMAP[],COLUMN(PLAYERIDMAP[TEAM]),FALSE)</f>
        <v>STL</v>
      </c>
      <c r="E413" s="12" t="str">
        <f>VLOOKUP(MYRANKS_H[[#This Row],[PLAYERID]],PLAYERIDMAP[],COLUMN(PLAYERIDMAP[POS]),FALSE)</f>
        <v>OF</v>
      </c>
      <c r="F413" s="12">
        <f>VLOOKUP(MYRANKS_H[[#This Row],[PLAYERID]],PLAYERIDMAP[],COLUMN(PLAYERIDMAP[IDFANGRAPHS]),FALSE)</f>
        <v>4249</v>
      </c>
      <c r="G413" s="12">
        <f>IFERROR(VLOOKUP(MYRANKS_H[[#This Row],[IDFANGRAPHS]],STEAMER_H[],COLUMN(STEAMER_H[PA]),FALSE),0)</f>
        <v>202</v>
      </c>
      <c r="H413" s="12">
        <f>IFERROR(VLOOKUP(MYRANKS_H[[#This Row],[IDFANGRAPHS]],STEAMER_H[],COLUMN(STEAMER_H[AB]),FALSE),0)</f>
        <v>179</v>
      </c>
      <c r="I413" s="12">
        <f>IFERROR(VLOOKUP(MYRANKS_H[[#This Row],[IDFANGRAPHS]],STEAMER_H[],COLUMN(STEAMER_H[H]),FALSE),0)</f>
        <v>44</v>
      </c>
      <c r="J413" s="12">
        <f>IFERROR(VLOOKUP(MYRANKS_H[[#This Row],[IDFANGRAPHS]],STEAMER_H[],COLUMN(STEAMER_H[HR]),FALSE),0)</f>
        <v>3</v>
      </c>
      <c r="K413" s="12">
        <f>IFERROR(VLOOKUP(MYRANKS_H[[#This Row],[IDFANGRAPHS]],STEAMER_H[],COLUMN(STEAMER_H[R]),FALSE),0)</f>
        <v>20</v>
      </c>
      <c r="L413" s="12">
        <f>IFERROR(VLOOKUP(MYRANKS_H[[#This Row],[IDFANGRAPHS]],STEAMER_H[],COLUMN(STEAMER_H[RBI]),FALSE),0)</f>
        <v>18</v>
      </c>
      <c r="M413" s="12">
        <f>IFERROR(VLOOKUP(MYRANKS_H[[#This Row],[IDFANGRAPHS]],STEAMER_H[],COLUMN(STEAMER_H[BB]),FALSE),0)</f>
        <v>19</v>
      </c>
      <c r="N413" s="12">
        <f>IFERROR(VLOOKUP(MYRANKS_H[[#This Row],[IDFANGRAPHS]],STEAMER_H[],COLUMN(STEAMER_H[SO]),FALSE),0)</f>
        <v>30</v>
      </c>
      <c r="O413" s="12">
        <f>IFERROR(VLOOKUP(MYRANKS_H[[#This Row],[IDFANGRAPHS]],STEAMER_H[],COLUMN(STEAMER_H[SB]),FALSE),0)</f>
        <v>4</v>
      </c>
      <c r="P413" s="14">
        <f>IFERROR(MYRANKS_H[[#This Row],[H]]/MYRANKS_H[[#This Row],[AB]],0)</f>
        <v>0.24581005586592178</v>
      </c>
      <c r="Q413" s="26">
        <f>MYRANKS_H[[#This Row],[R]]/24.6-VLOOKUP(MYRANKS_H[[#This Row],[POS]],ReplacementLevel_H[],COLUMN(ReplacementLevel_H[R]),FALSE)</f>
        <v>-1.5569918699186993</v>
      </c>
      <c r="R413" s="26">
        <f>MYRANKS_H[[#This Row],[HR]]/10.4-VLOOKUP(MYRANKS_H[[#This Row],[POS]],ReplacementLevel_H[],COLUMN(ReplacementLevel_H[HR]),FALSE)</f>
        <v>-0.81153846153846165</v>
      </c>
      <c r="S413" s="26">
        <f>MYRANKS_H[[#This Row],[RBI]]/24.6-VLOOKUP(MYRANKS_H[[#This Row],[POS]],ReplacementLevel_H[],COLUMN(ReplacementLevel_H[RBI]),FALSE)</f>
        <v>-1.3082926829268293</v>
      </c>
      <c r="T413" s="26">
        <f>MYRANKS_H[[#This Row],[SB]]/9.4-VLOOKUP(MYRANKS_H[[#This Row],[POS]],ReplacementLevel_H[],COLUMN(ReplacementLevel_H[SB]),FALSE)</f>
        <v>-0.91446808510638311</v>
      </c>
      <c r="U413" s="26">
        <f>((MYRANKS_H[[#This Row],[H]]+1768)/(MYRANKS_H[[#This Row],[AB]]+6617)-0.267)/0.0024-VLOOKUP(MYRANKS_H[[#This Row],[POS]],ReplacementLevel_H[],COLUMN(ReplacementLevel_H[AVG]),FALSE)</f>
        <v>-7.5238375515014597E-2</v>
      </c>
      <c r="V413" s="26">
        <f>MYRANKS_H[[#This Row],[RSGP]]+MYRANKS_H[[#This Row],[HRSGP]]+MYRANKS_H[[#This Row],[RBISGP]]+MYRANKS_H[[#This Row],[SBSGP]]+MYRANKS_H[[#This Row],[AVGSGP]]</f>
        <v>-4.6665294750053876</v>
      </c>
    </row>
    <row r="414" spans="1:22" ht="15" customHeight="1" x14ac:dyDescent="0.25">
      <c r="A414" s="8" t="s">
        <v>5092</v>
      </c>
      <c r="B414" s="15" t="str">
        <f>VLOOKUP(MYRANKS_H[[#This Row],[PLAYERID]],PLAYERIDMAP[],COLUMN(PLAYERIDMAP[LASTNAME]),FALSE)</f>
        <v>Springer</v>
      </c>
      <c r="C414" s="12" t="str">
        <f>VLOOKUP(MYRANKS_H[[#This Row],[PLAYERID]],PLAYERIDMAP[],COLUMN(PLAYERIDMAP[FIRSTNAME]),FALSE)</f>
        <v xml:space="preserve">George </v>
      </c>
      <c r="D414" s="12" t="str">
        <f>VLOOKUP(MYRANKS_H[[#This Row],[PLAYERID]],PLAYERIDMAP[],COLUMN(PLAYERIDMAP[TEAM]),FALSE)</f>
        <v>HOU</v>
      </c>
      <c r="E414" s="12" t="str">
        <f>VLOOKUP(MYRANKS_H[[#This Row],[PLAYERID]],PLAYERIDMAP[],COLUMN(PLAYERIDMAP[POS]),FALSE)</f>
        <v>OF</v>
      </c>
      <c r="F414" s="12" t="str">
        <f>VLOOKUP(MYRANKS_H[[#This Row],[PLAYERID]],PLAYERIDMAP[],COLUMN(PLAYERIDMAP[IDFANGRAPHS]),FALSE)</f>
        <v>sa526414</v>
      </c>
      <c r="G414" s="12">
        <f>IFERROR(VLOOKUP(MYRANKS_H[[#This Row],[IDFANGRAPHS]],STEAMER_H[],COLUMN(STEAMER_H[PA]),FALSE),0)</f>
        <v>0</v>
      </c>
      <c r="H414" s="12">
        <f>IFERROR(VLOOKUP(MYRANKS_H[[#This Row],[IDFANGRAPHS]],STEAMER_H[],COLUMN(STEAMER_H[AB]),FALSE),0)</f>
        <v>0</v>
      </c>
      <c r="I414" s="12">
        <f>IFERROR(VLOOKUP(MYRANKS_H[[#This Row],[IDFANGRAPHS]],STEAMER_H[],COLUMN(STEAMER_H[H]),FALSE),0)</f>
        <v>0</v>
      </c>
      <c r="J414" s="12">
        <f>IFERROR(VLOOKUP(MYRANKS_H[[#This Row],[IDFANGRAPHS]],STEAMER_H[],COLUMN(STEAMER_H[HR]),FALSE),0)</f>
        <v>0</v>
      </c>
      <c r="K414" s="12">
        <f>IFERROR(VLOOKUP(MYRANKS_H[[#This Row],[IDFANGRAPHS]],STEAMER_H[],COLUMN(STEAMER_H[R]),FALSE),0)</f>
        <v>0</v>
      </c>
      <c r="L414" s="12">
        <f>IFERROR(VLOOKUP(MYRANKS_H[[#This Row],[IDFANGRAPHS]],STEAMER_H[],COLUMN(STEAMER_H[RBI]),FALSE),0)</f>
        <v>0</v>
      </c>
      <c r="M414" s="12">
        <f>IFERROR(VLOOKUP(MYRANKS_H[[#This Row],[IDFANGRAPHS]],STEAMER_H[],COLUMN(STEAMER_H[BB]),FALSE),0)</f>
        <v>0</v>
      </c>
      <c r="N414" s="12">
        <f>IFERROR(VLOOKUP(MYRANKS_H[[#This Row],[IDFANGRAPHS]],STEAMER_H[],COLUMN(STEAMER_H[SO]),FALSE),0)</f>
        <v>0</v>
      </c>
      <c r="O414" s="12">
        <f>IFERROR(VLOOKUP(MYRANKS_H[[#This Row],[IDFANGRAPHS]],STEAMER_H[],COLUMN(STEAMER_H[SB]),FALSE),0)</f>
        <v>0</v>
      </c>
      <c r="P414" s="14">
        <f>IFERROR(MYRANKS_H[[#This Row],[H]]/MYRANKS_H[[#This Row],[AB]],0)</f>
        <v>0</v>
      </c>
      <c r="Q414" s="26">
        <f>MYRANKS_H[[#This Row],[R]]/24.6-VLOOKUP(MYRANKS_H[[#This Row],[POS]],ReplacementLevel_H[],COLUMN(ReplacementLevel_H[R]),FALSE)</f>
        <v>-2.37</v>
      </c>
      <c r="R414" s="26">
        <f>MYRANKS_H[[#This Row],[HR]]/10.4-VLOOKUP(MYRANKS_H[[#This Row],[POS]],ReplacementLevel_H[],COLUMN(ReplacementLevel_H[HR]),FALSE)</f>
        <v>-1.1000000000000001</v>
      </c>
      <c r="S414" s="26">
        <f>MYRANKS_H[[#This Row],[RBI]]/24.6-VLOOKUP(MYRANKS_H[[#This Row],[POS]],ReplacementLevel_H[],COLUMN(ReplacementLevel_H[RBI]),FALSE)</f>
        <v>-2.04</v>
      </c>
      <c r="T414" s="26">
        <f>MYRANKS_H[[#This Row],[SB]]/9.4-VLOOKUP(MYRANKS_H[[#This Row],[POS]],ReplacementLevel_H[],COLUMN(ReplacementLevel_H[SB]),FALSE)</f>
        <v>-1.34</v>
      </c>
      <c r="U414" s="26">
        <f>((MYRANKS_H[[#This Row],[H]]+1768)/(MYRANKS_H[[#This Row],[AB]]+6617)-0.267)/0.0024-VLOOKUP(MYRANKS_H[[#This Row],[POS]],ReplacementLevel_H[],COLUMN(ReplacementLevel_H[AVG]),FALSE)</f>
        <v>0.15940406024885273</v>
      </c>
      <c r="V414" s="26">
        <f>MYRANKS_H[[#This Row],[RSGP]]+MYRANKS_H[[#This Row],[HRSGP]]+MYRANKS_H[[#This Row],[RBISGP]]+MYRANKS_H[[#This Row],[SBSGP]]+MYRANKS_H[[#This Row],[AVGSGP]]</f>
        <v>-6.6905959397511472</v>
      </c>
    </row>
    <row r="415" spans="1:22" ht="15" customHeight="1" x14ac:dyDescent="0.25">
      <c r="A415" s="7" t="s">
        <v>2992</v>
      </c>
      <c r="B415" s="8" t="str">
        <f>VLOOKUP(MYRANKS_H[[#This Row],[PLAYERID]],PLAYERIDMAP[],COLUMN(PLAYERIDMAP[LASTNAME]),FALSE)</f>
        <v>Gillaspie</v>
      </c>
      <c r="C415" s="11" t="str">
        <f>VLOOKUP(MYRANKS_H[[#This Row],[PLAYERID]],PLAYERIDMAP[],COLUMN(PLAYERIDMAP[FIRSTNAME]),FALSE)</f>
        <v xml:space="preserve">Conor </v>
      </c>
      <c r="D415" s="11" t="str">
        <f>VLOOKUP(MYRANKS_H[[#This Row],[PLAYERID]],PLAYERIDMAP[],COLUMN(PLAYERIDMAP[TEAM]),FALSE)</f>
        <v>CHW</v>
      </c>
      <c r="E415" s="11" t="str">
        <f>VLOOKUP(MYRANKS_H[[#This Row],[PLAYERID]],PLAYERIDMAP[],COLUMN(PLAYERIDMAP[POS]),FALSE)</f>
        <v>3B</v>
      </c>
      <c r="F415" s="11">
        <f>VLOOKUP(MYRANKS_H[[#This Row],[PLAYERID]],PLAYERIDMAP[],COLUMN(PLAYERIDMAP[IDFANGRAPHS]),FALSE)</f>
        <v>9009</v>
      </c>
      <c r="G415" s="12">
        <f>IFERROR(VLOOKUP(MYRANKS_H[[#This Row],[IDFANGRAPHS]],STEAMER_H[],COLUMN(STEAMER_H[PA]),FALSE),0)</f>
        <v>338</v>
      </c>
      <c r="H415" s="12">
        <f>IFERROR(VLOOKUP(MYRANKS_H[[#This Row],[IDFANGRAPHS]],STEAMER_H[],COLUMN(STEAMER_H[AB]),FALSE),0)</f>
        <v>305</v>
      </c>
      <c r="I415" s="12">
        <f>IFERROR(VLOOKUP(MYRANKS_H[[#This Row],[IDFANGRAPHS]],STEAMER_H[],COLUMN(STEAMER_H[H]),FALSE),0)</f>
        <v>76</v>
      </c>
      <c r="J415" s="12">
        <f>IFERROR(VLOOKUP(MYRANKS_H[[#This Row],[IDFANGRAPHS]],STEAMER_H[],COLUMN(STEAMER_H[HR]),FALSE),0)</f>
        <v>7</v>
      </c>
      <c r="K415" s="12">
        <f>IFERROR(VLOOKUP(MYRANKS_H[[#This Row],[IDFANGRAPHS]],STEAMER_H[],COLUMN(STEAMER_H[R]),FALSE),0)</f>
        <v>35</v>
      </c>
      <c r="L415" s="12">
        <f>IFERROR(VLOOKUP(MYRANKS_H[[#This Row],[IDFANGRAPHS]],STEAMER_H[],COLUMN(STEAMER_H[RBI]),FALSE),0)</f>
        <v>35</v>
      </c>
      <c r="M415" s="12">
        <f>IFERROR(VLOOKUP(MYRANKS_H[[#This Row],[IDFANGRAPHS]],STEAMER_H[],COLUMN(STEAMER_H[BB]),FALSE),0)</f>
        <v>28</v>
      </c>
      <c r="N415" s="12">
        <f>IFERROR(VLOOKUP(MYRANKS_H[[#This Row],[IDFANGRAPHS]],STEAMER_H[],COLUMN(STEAMER_H[SO]),FALSE),0)</f>
        <v>55</v>
      </c>
      <c r="O415" s="12">
        <f>IFERROR(VLOOKUP(MYRANKS_H[[#This Row],[IDFANGRAPHS]],STEAMER_H[],COLUMN(STEAMER_H[SB]),FALSE),0)</f>
        <v>2</v>
      </c>
      <c r="P415" s="14">
        <f>IFERROR(MYRANKS_H[[#This Row],[H]]/MYRANKS_H[[#This Row],[AB]],0)</f>
        <v>0.24918032786885247</v>
      </c>
      <c r="Q415" s="26">
        <f>MYRANKS_H[[#This Row],[R]]/24.6-VLOOKUP(MYRANKS_H[[#This Row],[POS]],ReplacementLevel_H[],COLUMN(ReplacementLevel_H[R]),FALSE)</f>
        <v>-0.76723577235772367</v>
      </c>
      <c r="R415" s="26">
        <f>MYRANKS_H[[#This Row],[HR]]/10.4-VLOOKUP(MYRANKS_H[[#This Row],[POS]],ReplacementLevel_H[],COLUMN(ReplacementLevel_H[HR]),FALSE)</f>
        <v>-0.88692307692307704</v>
      </c>
      <c r="S415" s="26">
        <f>MYRANKS_H[[#This Row],[RBI]]/24.6-VLOOKUP(MYRANKS_H[[#This Row],[POS]],ReplacementLevel_H[],COLUMN(ReplacementLevel_H[RBI]),FALSE)</f>
        <v>-0.92723577235772381</v>
      </c>
      <c r="T415" s="26">
        <f>MYRANKS_H[[#This Row],[SB]]/9.4-VLOOKUP(MYRANKS_H[[#This Row],[POS]],ReplacementLevel_H[],COLUMN(ReplacementLevel_H[SB]),FALSE)</f>
        <v>-0.2372340425531915</v>
      </c>
      <c r="U415" s="26">
        <f>((MYRANKS_H[[#This Row],[H]]+1768)/(MYRANKS_H[[#This Row],[AB]]+6617)-0.267)/0.0024-VLOOKUP(MYRANKS_H[[#This Row],[POS]],ReplacementLevel_H[],COLUMN(ReplacementLevel_H[AVG]),FALSE)</f>
        <v>-6.1252046614668598E-2</v>
      </c>
      <c r="V415" s="26">
        <f>MYRANKS_H[[#This Row],[RSGP]]+MYRANKS_H[[#This Row],[HRSGP]]+MYRANKS_H[[#This Row],[RBISGP]]+MYRANKS_H[[#This Row],[SBSGP]]+MYRANKS_H[[#This Row],[AVGSGP]]</f>
        <v>-2.8798807108063844</v>
      </c>
    </row>
    <row r="416" spans="1:22" ht="15" customHeight="1" x14ac:dyDescent="0.25">
      <c r="A416" s="7" t="s">
        <v>4021</v>
      </c>
      <c r="B416" s="8" t="str">
        <f>VLOOKUP(MYRANKS_H[[#This Row],[PLAYERID]],PLAYERIDMAP[],COLUMN(PLAYERIDMAP[LASTNAME]),FALSE)</f>
        <v>McCoy</v>
      </c>
      <c r="C416" s="11" t="str">
        <f>VLOOKUP(MYRANKS_H[[#This Row],[PLAYERID]],PLAYERIDMAP[],COLUMN(PLAYERIDMAP[FIRSTNAME]),FALSE)</f>
        <v xml:space="preserve">Mike </v>
      </c>
      <c r="D416" s="11" t="str">
        <f>VLOOKUP(MYRANKS_H[[#This Row],[PLAYERID]],PLAYERIDMAP[],COLUMN(PLAYERIDMAP[TEAM]),FALSE)</f>
        <v>TOR</v>
      </c>
      <c r="E416" s="11" t="str">
        <f>VLOOKUP(MYRANKS_H[[#This Row],[PLAYERID]],PLAYERIDMAP[],COLUMN(PLAYERIDMAP[POS]),FALSE)</f>
        <v>2B</v>
      </c>
      <c r="F416" s="11">
        <f>VLOOKUP(MYRANKS_H[[#This Row],[PLAYERID]],PLAYERIDMAP[],COLUMN(PLAYERIDMAP[IDFANGRAPHS]),FALSE)</f>
        <v>4583</v>
      </c>
      <c r="G416" s="12">
        <f>IFERROR(VLOOKUP(MYRANKS_H[[#This Row],[IDFANGRAPHS]],STEAMER_H[],COLUMN(STEAMER_H[PA]),FALSE),0)</f>
        <v>0</v>
      </c>
      <c r="H416" s="12">
        <f>IFERROR(VLOOKUP(MYRANKS_H[[#This Row],[IDFANGRAPHS]],STEAMER_H[],COLUMN(STEAMER_H[AB]),FALSE),0)</f>
        <v>0</v>
      </c>
      <c r="I416" s="12">
        <f>IFERROR(VLOOKUP(MYRANKS_H[[#This Row],[IDFANGRAPHS]],STEAMER_H[],COLUMN(STEAMER_H[H]),FALSE),0)</f>
        <v>0</v>
      </c>
      <c r="J416" s="12">
        <f>IFERROR(VLOOKUP(MYRANKS_H[[#This Row],[IDFANGRAPHS]],STEAMER_H[],COLUMN(STEAMER_H[HR]),FALSE),0)</f>
        <v>0</v>
      </c>
      <c r="K416" s="12">
        <f>IFERROR(VLOOKUP(MYRANKS_H[[#This Row],[IDFANGRAPHS]],STEAMER_H[],COLUMN(STEAMER_H[R]),FALSE),0)</f>
        <v>0</v>
      </c>
      <c r="L416" s="12">
        <f>IFERROR(VLOOKUP(MYRANKS_H[[#This Row],[IDFANGRAPHS]],STEAMER_H[],COLUMN(STEAMER_H[RBI]),FALSE),0)</f>
        <v>0</v>
      </c>
      <c r="M416" s="12">
        <f>IFERROR(VLOOKUP(MYRANKS_H[[#This Row],[IDFANGRAPHS]],STEAMER_H[],COLUMN(STEAMER_H[BB]),FALSE),0)</f>
        <v>0</v>
      </c>
      <c r="N416" s="12">
        <f>IFERROR(VLOOKUP(MYRANKS_H[[#This Row],[IDFANGRAPHS]],STEAMER_H[],COLUMN(STEAMER_H[SO]),FALSE),0)</f>
        <v>0</v>
      </c>
      <c r="O416" s="12">
        <f>IFERROR(VLOOKUP(MYRANKS_H[[#This Row],[IDFANGRAPHS]],STEAMER_H[],COLUMN(STEAMER_H[SB]),FALSE),0)</f>
        <v>0</v>
      </c>
      <c r="P416" s="14">
        <f>IFERROR(MYRANKS_H[[#This Row],[H]]/MYRANKS_H[[#This Row],[AB]],0)</f>
        <v>0</v>
      </c>
      <c r="Q416" s="26">
        <f>MYRANKS_H[[#This Row],[R]]/24.6-VLOOKUP(MYRANKS_H[[#This Row],[POS]],ReplacementLevel_H[],COLUMN(ReplacementLevel_H[R]),FALSE)</f>
        <v>-2.27</v>
      </c>
      <c r="R416" s="26">
        <f>MYRANKS_H[[#This Row],[HR]]/10.4-VLOOKUP(MYRANKS_H[[#This Row],[POS]],ReplacementLevel_H[],COLUMN(ReplacementLevel_H[HR]),FALSE)</f>
        <v>-0.94</v>
      </c>
      <c r="S416" s="26">
        <f>MYRANKS_H[[#This Row],[RBI]]/24.6-VLOOKUP(MYRANKS_H[[#This Row],[POS]],ReplacementLevel_H[],COLUMN(ReplacementLevel_H[RBI]),FALSE)</f>
        <v>-2.1</v>
      </c>
      <c r="T416" s="26">
        <f>MYRANKS_H[[#This Row],[SB]]/9.4-VLOOKUP(MYRANKS_H[[#This Row],[POS]],ReplacementLevel_H[],COLUMN(ReplacementLevel_H[SB]),FALSE)</f>
        <v>-0.62</v>
      </c>
      <c r="U416" s="26">
        <f>((MYRANKS_H[[#This Row],[H]]+1768)/(MYRANKS_H[[#This Row],[AB]]+6617)-0.267)/0.0024-VLOOKUP(MYRANKS_H[[#This Row],[POS]],ReplacementLevel_H[],COLUMN(ReplacementLevel_H[AVG]),FALSE)</f>
        <v>-8.0595939751147275E-2</v>
      </c>
      <c r="V416" s="26">
        <f>MYRANKS_H[[#This Row],[RSGP]]+MYRANKS_H[[#This Row],[HRSGP]]+MYRANKS_H[[#This Row],[RBISGP]]+MYRANKS_H[[#This Row],[SBSGP]]+MYRANKS_H[[#This Row],[AVGSGP]]</f>
        <v>-6.0105959397511475</v>
      </c>
    </row>
    <row r="417" spans="1:22" x14ac:dyDescent="0.25">
      <c r="A417" s="8" t="s">
        <v>4500</v>
      </c>
      <c r="B417" s="15" t="str">
        <f>VLOOKUP(MYRANKS_H[[#This Row],[PLAYERID]],PLAYERIDMAP[],COLUMN(PLAYERIDMAP[LASTNAME]),FALSE)</f>
        <v>Perez</v>
      </c>
      <c r="C417" s="12" t="str">
        <f>VLOOKUP(MYRANKS_H[[#This Row],[PLAYERID]],PLAYERIDMAP[],COLUMN(PLAYERIDMAP[FIRSTNAME]),FALSE)</f>
        <v xml:space="preserve">Hernan </v>
      </c>
      <c r="D417" s="12" t="str">
        <f>VLOOKUP(MYRANKS_H[[#This Row],[PLAYERID]],PLAYERIDMAP[],COLUMN(PLAYERIDMAP[TEAM]),FALSE)</f>
        <v>DET</v>
      </c>
      <c r="E417" s="12" t="str">
        <f>VLOOKUP(MYRANKS_H[[#This Row],[PLAYERID]],PLAYERIDMAP[],COLUMN(PLAYERIDMAP[POS]),FALSE)</f>
        <v>2B</v>
      </c>
      <c r="F417" s="12">
        <f>VLOOKUP(MYRANKS_H[[#This Row],[PLAYERID]],PLAYERIDMAP[],COLUMN(PLAYERIDMAP[IDFANGRAPHS]),FALSE)</f>
        <v>5751</v>
      </c>
      <c r="G417" s="12">
        <f>IFERROR(VLOOKUP(MYRANKS_H[[#This Row],[IDFANGRAPHS]],STEAMER_H[],COLUMN(STEAMER_H[PA]),FALSE),0)</f>
        <v>29</v>
      </c>
      <c r="H417" s="12">
        <f>IFERROR(VLOOKUP(MYRANKS_H[[#This Row],[IDFANGRAPHS]],STEAMER_H[],COLUMN(STEAMER_H[AB]),FALSE),0)</f>
        <v>27</v>
      </c>
      <c r="I417" s="12">
        <f>IFERROR(VLOOKUP(MYRANKS_H[[#This Row],[IDFANGRAPHS]],STEAMER_H[],COLUMN(STEAMER_H[H]),FALSE),0)</f>
        <v>7</v>
      </c>
      <c r="J417" s="12">
        <f>IFERROR(VLOOKUP(MYRANKS_H[[#This Row],[IDFANGRAPHS]],STEAMER_H[],COLUMN(STEAMER_H[HR]),FALSE),0)</f>
        <v>0</v>
      </c>
      <c r="K417" s="12">
        <f>IFERROR(VLOOKUP(MYRANKS_H[[#This Row],[IDFANGRAPHS]],STEAMER_H[],COLUMN(STEAMER_H[R]),FALSE),0)</f>
        <v>3</v>
      </c>
      <c r="L417" s="12">
        <f>IFERROR(VLOOKUP(MYRANKS_H[[#This Row],[IDFANGRAPHS]],STEAMER_H[],COLUMN(STEAMER_H[RBI]),FALSE),0)</f>
        <v>3</v>
      </c>
      <c r="M417" s="12">
        <f>IFERROR(VLOOKUP(MYRANKS_H[[#This Row],[IDFANGRAPHS]],STEAMER_H[],COLUMN(STEAMER_H[BB]),FALSE),0)</f>
        <v>1</v>
      </c>
      <c r="N417" s="12">
        <f>IFERROR(VLOOKUP(MYRANKS_H[[#This Row],[IDFANGRAPHS]],STEAMER_H[],COLUMN(STEAMER_H[SO]),FALSE),0)</f>
        <v>4</v>
      </c>
      <c r="O417" s="12">
        <f>IFERROR(VLOOKUP(MYRANKS_H[[#This Row],[IDFANGRAPHS]],STEAMER_H[],COLUMN(STEAMER_H[SB]),FALSE),0)</f>
        <v>1</v>
      </c>
      <c r="P417" s="14">
        <f>IFERROR(MYRANKS_H[[#This Row],[H]]/MYRANKS_H[[#This Row],[AB]],0)</f>
        <v>0.25925925925925924</v>
      </c>
      <c r="Q417" s="26">
        <f>MYRANKS_H[[#This Row],[R]]/24.6-VLOOKUP(MYRANKS_H[[#This Row],[POS]],ReplacementLevel_H[],COLUMN(ReplacementLevel_H[R]),FALSE)</f>
        <v>-2.1480487804878048</v>
      </c>
      <c r="R417" s="26">
        <f>MYRANKS_H[[#This Row],[HR]]/10.4-VLOOKUP(MYRANKS_H[[#This Row],[POS]],ReplacementLevel_H[],COLUMN(ReplacementLevel_H[HR]),FALSE)</f>
        <v>-0.94</v>
      </c>
      <c r="S417" s="26">
        <f>MYRANKS_H[[#This Row],[RBI]]/24.6-VLOOKUP(MYRANKS_H[[#This Row],[POS]],ReplacementLevel_H[],COLUMN(ReplacementLevel_H[RBI]),FALSE)</f>
        <v>-1.9780487804878049</v>
      </c>
      <c r="T417" s="26">
        <f>MYRANKS_H[[#This Row],[SB]]/9.4-VLOOKUP(MYRANKS_H[[#This Row],[POS]],ReplacementLevel_H[],COLUMN(ReplacementLevel_H[SB]),FALSE)</f>
        <v>-0.5136170212765957</v>
      </c>
      <c r="U417" s="26">
        <f>((MYRANKS_H[[#This Row],[H]]+1768)/(MYRANKS_H[[#This Row],[AB]]+6617)-0.267)/0.0024-VLOOKUP(MYRANKS_H[[#This Row],[POS]],ReplacementLevel_H[],COLUMN(ReplacementLevel_H[AVG]),FALSE)</f>
        <v>-9.4025687336955349E-2</v>
      </c>
      <c r="V417" s="26">
        <f>MYRANKS_H[[#This Row],[RSGP]]+MYRANKS_H[[#This Row],[HRSGP]]+MYRANKS_H[[#This Row],[RBISGP]]+MYRANKS_H[[#This Row],[SBSGP]]+MYRANKS_H[[#This Row],[AVGSGP]]</f>
        <v>-5.6737402695891612</v>
      </c>
    </row>
    <row r="418" spans="1:22" x14ac:dyDescent="0.25">
      <c r="A418" s="8" t="s">
        <v>4414</v>
      </c>
      <c r="B418" s="15" t="str">
        <f>VLOOKUP(MYRANKS_H[[#This Row],[PLAYERID]],PLAYERIDMAP[],COLUMN(PLAYERIDMAP[LASTNAME]),FALSE)</f>
        <v>Pastornicky</v>
      </c>
      <c r="C418" s="12" t="str">
        <f>VLOOKUP(MYRANKS_H[[#This Row],[PLAYERID]],PLAYERIDMAP[],COLUMN(PLAYERIDMAP[FIRSTNAME]),FALSE)</f>
        <v xml:space="preserve">Tyler </v>
      </c>
      <c r="D418" s="12" t="str">
        <f>VLOOKUP(MYRANKS_H[[#This Row],[PLAYERID]],PLAYERIDMAP[],COLUMN(PLAYERIDMAP[TEAM]),FALSE)</f>
        <v>ATL</v>
      </c>
      <c r="E418" s="12" t="str">
        <f>VLOOKUP(MYRANKS_H[[#This Row],[PLAYERID]],PLAYERIDMAP[],COLUMN(PLAYERIDMAP[POS]),FALSE)</f>
        <v>SS</v>
      </c>
      <c r="F418" s="12">
        <f>VLOOKUP(MYRANKS_H[[#This Row],[PLAYERID]],PLAYERIDMAP[],COLUMN(PLAYERIDMAP[IDFANGRAPHS]),FALSE)</f>
        <v>6777</v>
      </c>
      <c r="G418" s="12">
        <f>IFERROR(VLOOKUP(MYRANKS_H[[#This Row],[IDFANGRAPHS]],STEAMER_H[],COLUMN(STEAMER_H[PA]),FALSE),0)</f>
        <v>79</v>
      </c>
      <c r="H418" s="12">
        <f>IFERROR(VLOOKUP(MYRANKS_H[[#This Row],[IDFANGRAPHS]],STEAMER_H[],COLUMN(STEAMER_H[AB]),FALSE),0)</f>
        <v>73</v>
      </c>
      <c r="I418" s="12">
        <f>IFERROR(VLOOKUP(MYRANKS_H[[#This Row],[IDFANGRAPHS]],STEAMER_H[],COLUMN(STEAMER_H[H]),FALSE),0)</f>
        <v>19</v>
      </c>
      <c r="J418" s="12">
        <f>IFERROR(VLOOKUP(MYRANKS_H[[#This Row],[IDFANGRAPHS]],STEAMER_H[],COLUMN(STEAMER_H[HR]),FALSE),0)</f>
        <v>1</v>
      </c>
      <c r="K418" s="12">
        <f>IFERROR(VLOOKUP(MYRANKS_H[[#This Row],[IDFANGRAPHS]],STEAMER_H[],COLUMN(STEAMER_H[R]),FALSE),0)</f>
        <v>7</v>
      </c>
      <c r="L418" s="12">
        <f>IFERROR(VLOOKUP(MYRANKS_H[[#This Row],[IDFANGRAPHS]],STEAMER_H[],COLUMN(STEAMER_H[RBI]),FALSE),0)</f>
        <v>7</v>
      </c>
      <c r="M418" s="12">
        <f>IFERROR(VLOOKUP(MYRANKS_H[[#This Row],[IDFANGRAPHS]],STEAMER_H[],COLUMN(STEAMER_H[BB]),FALSE),0)</f>
        <v>5</v>
      </c>
      <c r="N418" s="12">
        <f>IFERROR(VLOOKUP(MYRANKS_H[[#This Row],[IDFANGRAPHS]],STEAMER_H[],COLUMN(STEAMER_H[SO]),FALSE),0)</f>
        <v>11</v>
      </c>
      <c r="O418" s="12">
        <f>IFERROR(VLOOKUP(MYRANKS_H[[#This Row],[IDFANGRAPHS]],STEAMER_H[],COLUMN(STEAMER_H[SB]),FALSE),0)</f>
        <v>2</v>
      </c>
      <c r="P418" s="14">
        <f>IFERROR(MYRANKS_H[[#This Row],[H]]/MYRANKS_H[[#This Row],[AB]],0)</f>
        <v>0.26027397260273971</v>
      </c>
      <c r="Q418" s="26">
        <f>MYRANKS_H[[#This Row],[R]]/24.6-VLOOKUP(MYRANKS_H[[#This Row],[POS]],ReplacementLevel_H[],COLUMN(ReplacementLevel_H[R]),FALSE)</f>
        <v>-1.7954471544715447</v>
      </c>
      <c r="R418" s="26">
        <f>MYRANKS_H[[#This Row],[HR]]/10.4-VLOOKUP(MYRANKS_H[[#This Row],[POS]],ReplacementLevel_H[],COLUMN(ReplacementLevel_H[HR]),FALSE)</f>
        <v>-0.80384615384615388</v>
      </c>
      <c r="S418" s="26">
        <f>MYRANKS_H[[#This Row],[RBI]]/24.6-VLOOKUP(MYRANKS_H[[#This Row],[POS]],ReplacementLevel_H[],COLUMN(ReplacementLevel_H[RBI]),FALSE)</f>
        <v>-1.6554471544715446</v>
      </c>
      <c r="T418" s="26">
        <f>MYRANKS_H[[#This Row],[SB]]/9.4-VLOOKUP(MYRANKS_H[[#This Row],[POS]],ReplacementLevel_H[],COLUMN(ReplacementLevel_H[SB]),FALSE)</f>
        <v>-1.2572340425531914</v>
      </c>
      <c r="U418" s="26">
        <f>((MYRANKS_H[[#This Row],[H]]+1768)/(MYRANKS_H[[#This Row],[AB]]+6617)-0.267)/0.0024-VLOOKUP(MYRANKS_H[[#This Row],[POS]],ReplacementLevel_H[],COLUMN(ReplacementLevel_H[AVG]),FALSE)</f>
        <v>0.17795714997507528</v>
      </c>
      <c r="V418" s="26">
        <f>MYRANKS_H[[#This Row],[RSGP]]+MYRANKS_H[[#This Row],[HRSGP]]+MYRANKS_H[[#This Row],[RBISGP]]+MYRANKS_H[[#This Row],[SBSGP]]+MYRANKS_H[[#This Row],[AVGSGP]]</f>
        <v>-5.3340173553673598</v>
      </c>
    </row>
    <row r="419" spans="1:22" ht="15" customHeight="1" x14ac:dyDescent="0.25">
      <c r="A419" s="8" t="s">
        <v>4351</v>
      </c>
      <c r="B419" s="15" t="str">
        <f>VLOOKUP(MYRANKS_H[[#This Row],[PLAYERID]],PLAYERIDMAP[],COLUMN(PLAYERIDMAP[LASTNAME]),FALSE)</f>
        <v>Orr</v>
      </c>
      <c r="C419" s="12" t="str">
        <f>VLOOKUP(MYRANKS_H[[#This Row],[PLAYERID]],PLAYERIDMAP[],COLUMN(PLAYERIDMAP[FIRSTNAME]),FALSE)</f>
        <v xml:space="preserve">Pete </v>
      </c>
      <c r="D419" s="12" t="str">
        <f>VLOOKUP(MYRANKS_H[[#This Row],[PLAYERID]],PLAYERIDMAP[],COLUMN(PLAYERIDMAP[TEAM]),FALSE)</f>
        <v>PHI</v>
      </c>
      <c r="E419" s="12" t="str">
        <f>VLOOKUP(MYRANKS_H[[#This Row],[PLAYERID]],PLAYERIDMAP[],COLUMN(PLAYERIDMAP[POS]),FALSE)</f>
        <v>2B</v>
      </c>
      <c r="F419" s="12">
        <f>VLOOKUP(MYRANKS_H[[#This Row],[PLAYERID]],PLAYERIDMAP[],COLUMN(PLAYERIDMAP[IDFANGRAPHS]),FALSE)</f>
        <v>2748</v>
      </c>
      <c r="G419" s="12">
        <f>IFERROR(VLOOKUP(MYRANKS_H[[#This Row],[IDFANGRAPHS]],STEAMER_H[],COLUMN(STEAMER_H[PA]),FALSE),0)</f>
        <v>0</v>
      </c>
      <c r="H419" s="12">
        <f>IFERROR(VLOOKUP(MYRANKS_H[[#This Row],[IDFANGRAPHS]],STEAMER_H[],COLUMN(STEAMER_H[AB]),FALSE),0)</f>
        <v>0</v>
      </c>
      <c r="I419" s="12">
        <f>IFERROR(VLOOKUP(MYRANKS_H[[#This Row],[IDFANGRAPHS]],STEAMER_H[],COLUMN(STEAMER_H[H]),FALSE),0)</f>
        <v>0</v>
      </c>
      <c r="J419" s="12">
        <f>IFERROR(VLOOKUP(MYRANKS_H[[#This Row],[IDFANGRAPHS]],STEAMER_H[],COLUMN(STEAMER_H[HR]),FALSE),0)</f>
        <v>0</v>
      </c>
      <c r="K419" s="12">
        <f>IFERROR(VLOOKUP(MYRANKS_H[[#This Row],[IDFANGRAPHS]],STEAMER_H[],COLUMN(STEAMER_H[R]),FALSE),0)</f>
        <v>0</v>
      </c>
      <c r="L419" s="12">
        <f>IFERROR(VLOOKUP(MYRANKS_H[[#This Row],[IDFANGRAPHS]],STEAMER_H[],COLUMN(STEAMER_H[RBI]),FALSE),0)</f>
        <v>0</v>
      </c>
      <c r="M419" s="12">
        <f>IFERROR(VLOOKUP(MYRANKS_H[[#This Row],[IDFANGRAPHS]],STEAMER_H[],COLUMN(STEAMER_H[BB]),FALSE),0)</f>
        <v>0</v>
      </c>
      <c r="N419" s="12">
        <f>IFERROR(VLOOKUP(MYRANKS_H[[#This Row],[IDFANGRAPHS]],STEAMER_H[],COLUMN(STEAMER_H[SO]),FALSE),0)</f>
        <v>0</v>
      </c>
      <c r="O419" s="12">
        <f>IFERROR(VLOOKUP(MYRANKS_H[[#This Row],[IDFANGRAPHS]],STEAMER_H[],COLUMN(STEAMER_H[SB]),FALSE),0)</f>
        <v>0</v>
      </c>
      <c r="P419" s="14">
        <f>IFERROR(MYRANKS_H[[#This Row],[H]]/MYRANKS_H[[#This Row],[AB]],0)</f>
        <v>0</v>
      </c>
      <c r="Q419" s="26">
        <f>MYRANKS_H[[#This Row],[R]]/24.6-VLOOKUP(MYRANKS_H[[#This Row],[POS]],ReplacementLevel_H[],COLUMN(ReplacementLevel_H[R]),FALSE)</f>
        <v>-2.27</v>
      </c>
      <c r="R419" s="26">
        <f>MYRANKS_H[[#This Row],[HR]]/10.4-VLOOKUP(MYRANKS_H[[#This Row],[POS]],ReplacementLevel_H[],COLUMN(ReplacementLevel_H[HR]),FALSE)</f>
        <v>-0.94</v>
      </c>
      <c r="S419" s="26">
        <f>MYRANKS_H[[#This Row],[RBI]]/24.6-VLOOKUP(MYRANKS_H[[#This Row],[POS]],ReplacementLevel_H[],COLUMN(ReplacementLevel_H[RBI]),FALSE)</f>
        <v>-2.1</v>
      </c>
      <c r="T419" s="26">
        <f>MYRANKS_H[[#This Row],[SB]]/9.4-VLOOKUP(MYRANKS_H[[#This Row],[POS]],ReplacementLevel_H[],COLUMN(ReplacementLevel_H[SB]),FALSE)</f>
        <v>-0.62</v>
      </c>
      <c r="U419" s="26">
        <f>((MYRANKS_H[[#This Row],[H]]+1768)/(MYRANKS_H[[#This Row],[AB]]+6617)-0.267)/0.0024-VLOOKUP(MYRANKS_H[[#This Row],[POS]],ReplacementLevel_H[],COLUMN(ReplacementLevel_H[AVG]),FALSE)</f>
        <v>-8.0595939751147275E-2</v>
      </c>
      <c r="V419" s="26">
        <f>MYRANKS_H[[#This Row],[RSGP]]+MYRANKS_H[[#This Row],[HRSGP]]+MYRANKS_H[[#This Row],[RBISGP]]+MYRANKS_H[[#This Row],[SBSGP]]+MYRANKS_H[[#This Row],[AVGSGP]]</f>
        <v>-6.0105959397511475</v>
      </c>
    </row>
    <row r="420" spans="1:22" x14ac:dyDescent="0.25">
      <c r="A420" s="7" t="s">
        <v>2662</v>
      </c>
      <c r="B420" s="8" t="str">
        <f>VLOOKUP(MYRANKS_H[[#This Row],[PLAYERID]],PLAYERIDMAP[],COLUMN(PLAYERIDMAP[LASTNAME]),FALSE)</f>
        <v>Downs</v>
      </c>
      <c r="C420" s="11" t="str">
        <f>VLOOKUP(MYRANKS_H[[#This Row],[PLAYERID]],PLAYERIDMAP[],COLUMN(PLAYERIDMAP[FIRSTNAME]),FALSE)</f>
        <v xml:space="preserve">Matt </v>
      </c>
      <c r="D420" s="11" t="str">
        <f>VLOOKUP(MYRANKS_H[[#This Row],[PLAYERID]],PLAYERIDMAP[],COLUMN(PLAYERIDMAP[TEAM]),FALSE)</f>
        <v>HOU</v>
      </c>
      <c r="E420" s="11" t="str">
        <f>VLOOKUP(MYRANKS_H[[#This Row],[PLAYERID]],PLAYERIDMAP[],COLUMN(PLAYERIDMAP[POS]),FALSE)</f>
        <v>2B</v>
      </c>
      <c r="F420" s="11">
        <f>VLOOKUP(MYRANKS_H[[#This Row],[PLAYERID]],PLAYERIDMAP[],COLUMN(PLAYERIDMAP[IDFANGRAPHS]),FALSE)</f>
        <v>957</v>
      </c>
      <c r="G420" s="12">
        <f>IFERROR(VLOOKUP(MYRANKS_H[[#This Row],[IDFANGRAPHS]],STEAMER_H[],COLUMN(STEAMER_H[PA]),FALSE),0)</f>
        <v>0</v>
      </c>
      <c r="H420" s="12">
        <f>IFERROR(VLOOKUP(MYRANKS_H[[#This Row],[IDFANGRAPHS]],STEAMER_H[],COLUMN(STEAMER_H[AB]),FALSE),0)</f>
        <v>0</v>
      </c>
      <c r="I420" s="12">
        <f>IFERROR(VLOOKUP(MYRANKS_H[[#This Row],[IDFANGRAPHS]],STEAMER_H[],COLUMN(STEAMER_H[H]),FALSE),0)</f>
        <v>0</v>
      </c>
      <c r="J420" s="12">
        <f>IFERROR(VLOOKUP(MYRANKS_H[[#This Row],[IDFANGRAPHS]],STEAMER_H[],COLUMN(STEAMER_H[HR]),FALSE),0)</f>
        <v>0</v>
      </c>
      <c r="K420" s="12">
        <f>IFERROR(VLOOKUP(MYRANKS_H[[#This Row],[IDFANGRAPHS]],STEAMER_H[],COLUMN(STEAMER_H[R]),FALSE),0)</f>
        <v>0</v>
      </c>
      <c r="L420" s="12">
        <f>IFERROR(VLOOKUP(MYRANKS_H[[#This Row],[IDFANGRAPHS]],STEAMER_H[],COLUMN(STEAMER_H[RBI]),FALSE),0)</f>
        <v>0</v>
      </c>
      <c r="M420" s="12">
        <f>IFERROR(VLOOKUP(MYRANKS_H[[#This Row],[IDFANGRAPHS]],STEAMER_H[],COLUMN(STEAMER_H[BB]),FALSE),0)</f>
        <v>0</v>
      </c>
      <c r="N420" s="12">
        <f>IFERROR(VLOOKUP(MYRANKS_H[[#This Row],[IDFANGRAPHS]],STEAMER_H[],COLUMN(STEAMER_H[SO]),FALSE),0)</f>
        <v>0</v>
      </c>
      <c r="O420" s="12">
        <f>IFERROR(VLOOKUP(MYRANKS_H[[#This Row],[IDFANGRAPHS]],STEAMER_H[],COLUMN(STEAMER_H[SB]),FALSE),0)</f>
        <v>0</v>
      </c>
      <c r="P420" s="14">
        <f>IFERROR(MYRANKS_H[[#This Row],[H]]/MYRANKS_H[[#This Row],[AB]],0)</f>
        <v>0</v>
      </c>
      <c r="Q420" s="26">
        <f>MYRANKS_H[[#This Row],[R]]/24.6-VLOOKUP(MYRANKS_H[[#This Row],[POS]],ReplacementLevel_H[],COLUMN(ReplacementLevel_H[R]),FALSE)</f>
        <v>-2.27</v>
      </c>
      <c r="R420" s="26">
        <f>MYRANKS_H[[#This Row],[HR]]/10.4-VLOOKUP(MYRANKS_H[[#This Row],[POS]],ReplacementLevel_H[],COLUMN(ReplacementLevel_H[HR]),FALSE)</f>
        <v>-0.94</v>
      </c>
      <c r="S420" s="26">
        <f>MYRANKS_H[[#This Row],[RBI]]/24.6-VLOOKUP(MYRANKS_H[[#This Row],[POS]],ReplacementLevel_H[],COLUMN(ReplacementLevel_H[RBI]),FALSE)</f>
        <v>-2.1</v>
      </c>
      <c r="T420" s="26">
        <f>MYRANKS_H[[#This Row],[SB]]/9.4-VLOOKUP(MYRANKS_H[[#This Row],[POS]],ReplacementLevel_H[],COLUMN(ReplacementLevel_H[SB]),FALSE)</f>
        <v>-0.62</v>
      </c>
      <c r="U420" s="26">
        <f>((MYRANKS_H[[#This Row],[H]]+1768)/(MYRANKS_H[[#This Row],[AB]]+6617)-0.267)/0.0024-VLOOKUP(MYRANKS_H[[#This Row],[POS]],ReplacementLevel_H[],COLUMN(ReplacementLevel_H[AVG]),FALSE)</f>
        <v>-8.0595939751147275E-2</v>
      </c>
      <c r="V420" s="26">
        <f>MYRANKS_H[[#This Row],[RSGP]]+MYRANKS_H[[#This Row],[HRSGP]]+MYRANKS_H[[#This Row],[RBISGP]]+MYRANKS_H[[#This Row],[SBSGP]]+MYRANKS_H[[#This Row],[AVGSGP]]</f>
        <v>-6.0105959397511475</v>
      </c>
    </row>
    <row r="421" spans="1:22" ht="15" customHeight="1" x14ac:dyDescent="0.25">
      <c r="A421" s="8" t="s">
        <v>5461</v>
      </c>
      <c r="B421" s="15" t="str">
        <f>VLOOKUP(MYRANKS_H[[#This Row],[PLAYERID]],PLAYERIDMAP[],COLUMN(PLAYERIDMAP[LASTNAME]),FALSE)</f>
        <v>Wells</v>
      </c>
      <c r="C421" s="12" t="str">
        <f>VLOOKUP(MYRANKS_H[[#This Row],[PLAYERID]],PLAYERIDMAP[],COLUMN(PLAYERIDMAP[FIRSTNAME]),FALSE)</f>
        <v xml:space="preserve">Casper </v>
      </c>
      <c r="D421" s="12" t="str">
        <f>VLOOKUP(MYRANKS_H[[#This Row],[PLAYERID]],PLAYERIDMAP[],COLUMN(PLAYERIDMAP[TEAM]),FALSE)</f>
        <v>SEA</v>
      </c>
      <c r="E421" s="12" t="str">
        <f>VLOOKUP(MYRANKS_H[[#This Row],[PLAYERID]],PLAYERIDMAP[],COLUMN(PLAYERIDMAP[POS]),FALSE)</f>
        <v>OF</v>
      </c>
      <c r="F421" s="12">
        <f>VLOOKUP(MYRANKS_H[[#This Row],[PLAYERID]],PLAYERIDMAP[],COLUMN(PLAYERIDMAP[IDFANGRAPHS]),FALSE)</f>
        <v>9700</v>
      </c>
      <c r="G421" s="12">
        <f>IFERROR(VLOOKUP(MYRANKS_H[[#This Row],[IDFANGRAPHS]],STEAMER_H[],COLUMN(STEAMER_H[PA]),FALSE),0)</f>
        <v>0</v>
      </c>
      <c r="H421" s="12">
        <f>IFERROR(VLOOKUP(MYRANKS_H[[#This Row],[IDFANGRAPHS]],STEAMER_H[],COLUMN(STEAMER_H[AB]),FALSE),0)</f>
        <v>0</v>
      </c>
      <c r="I421" s="12">
        <f>IFERROR(VLOOKUP(MYRANKS_H[[#This Row],[IDFANGRAPHS]],STEAMER_H[],COLUMN(STEAMER_H[H]),FALSE),0)</f>
        <v>0</v>
      </c>
      <c r="J421" s="12">
        <f>IFERROR(VLOOKUP(MYRANKS_H[[#This Row],[IDFANGRAPHS]],STEAMER_H[],COLUMN(STEAMER_H[HR]),FALSE),0)</f>
        <v>0</v>
      </c>
      <c r="K421" s="12">
        <f>IFERROR(VLOOKUP(MYRANKS_H[[#This Row],[IDFANGRAPHS]],STEAMER_H[],COLUMN(STEAMER_H[R]),FALSE),0)</f>
        <v>0</v>
      </c>
      <c r="L421" s="12">
        <f>IFERROR(VLOOKUP(MYRANKS_H[[#This Row],[IDFANGRAPHS]],STEAMER_H[],COLUMN(STEAMER_H[RBI]),FALSE),0)</f>
        <v>0</v>
      </c>
      <c r="M421" s="12">
        <f>IFERROR(VLOOKUP(MYRANKS_H[[#This Row],[IDFANGRAPHS]],STEAMER_H[],COLUMN(STEAMER_H[BB]),FALSE),0)</f>
        <v>0</v>
      </c>
      <c r="N421" s="12">
        <f>IFERROR(VLOOKUP(MYRANKS_H[[#This Row],[IDFANGRAPHS]],STEAMER_H[],COLUMN(STEAMER_H[SO]),FALSE),0)</f>
        <v>0</v>
      </c>
      <c r="O421" s="12">
        <f>IFERROR(VLOOKUP(MYRANKS_H[[#This Row],[IDFANGRAPHS]],STEAMER_H[],COLUMN(STEAMER_H[SB]),FALSE),0)</f>
        <v>0</v>
      </c>
      <c r="P421" s="14">
        <f>IFERROR(MYRANKS_H[[#This Row],[H]]/MYRANKS_H[[#This Row],[AB]],0)</f>
        <v>0</v>
      </c>
      <c r="Q421" s="26">
        <f>MYRANKS_H[[#This Row],[R]]/24.6-VLOOKUP(MYRANKS_H[[#This Row],[POS]],ReplacementLevel_H[],COLUMN(ReplacementLevel_H[R]),FALSE)</f>
        <v>-2.37</v>
      </c>
      <c r="R421" s="26">
        <f>MYRANKS_H[[#This Row],[HR]]/10.4-VLOOKUP(MYRANKS_H[[#This Row],[POS]],ReplacementLevel_H[],COLUMN(ReplacementLevel_H[HR]),FALSE)</f>
        <v>-1.1000000000000001</v>
      </c>
      <c r="S421" s="26">
        <f>MYRANKS_H[[#This Row],[RBI]]/24.6-VLOOKUP(MYRANKS_H[[#This Row],[POS]],ReplacementLevel_H[],COLUMN(ReplacementLevel_H[RBI]),FALSE)</f>
        <v>-2.04</v>
      </c>
      <c r="T421" s="26">
        <f>MYRANKS_H[[#This Row],[SB]]/9.4-VLOOKUP(MYRANKS_H[[#This Row],[POS]],ReplacementLevel_H[],COLUMN(ReplacementLevel_H[SB]),FALSE)</f>
        <v>-1.34</v>
      </c>
      <c r="U421" s="26">
        <f>((MYRANKS_H[[#This Row],[H]]+1768)/(MYRANKS_H[[#This Row],[AB]]+6617)-0.267)/0.0024-VLOOKUP(MYRANKS_H[[#This Row],[POS]],ReplacementLevel_H[],COLUMN(ReplacementLevel_H[AVG]),FALSE)</f>
        <v>0.15940406024885273</v>
      </c>
      <c r="V421" s="26">
        <f>MYRANKS_H[[#This Row],[RSGP]]+MYRANKS_H[[#This Row],[HRSGP]]+MYRANKS_H[[#This Row],[RBISGP]]+MYRANKS_H[[#This Row],[SBSGP]]+MYRANKS_H[[#This Row],[AVGSGP]]</f>
        <v>-6.6905959397511472</v>
      </c>
    </row>
    <row r="422" spans="1:22" x14ac:dyDescent="0.25">
      <c r="A422" s="7" t="s">
        <v>1964</v>
      </c>
      <c r="B422" s="8" t="str">
        <f>VLOOKUP(MYRANKS_H[[#This Row],[PLAYERID]],PLAYERIDMAP[],COLUMN(PLAYERIDMAP[LASTNAME]),FALSE)</f>
        <v>Betancourt</v>
      </c>
      <c r="C422" s="11" t="str">
        <f>VLOOKUP(MYRANKS_H[[#This Row],[PLAYERID]],PLAYERIDMAP[],COLUMN(PLAYERIDMAP[FIRSTNAME]),FALSE)</f>
        <v xml:space="preserve">Yuniesky </v>
      </c>
      <c r="D422" s="11" t="str">
        <f>VLOOKUP(MYRANKS_H[[#This Row],[PLAYERID]],PLAYERIDMAP[],COLUMN(PLAYERIDMAP[TEAM]),FALSE)</f>
        <v>KC</v>
      </c>
      <c r="E422" s="11" t="str">
        <f>VLOOKUP(MYRANKS_H[[#This Row],[PLAYERID]],PLAYERIDMAP[],COLUMN(PLAYERIDMAP[POS]),FALSE)</f>
        <v>2B</v>
      </c>
      <c r="F422" s="11">
        <f>VLOOKUP(MYRANKS_H[[#This Row],[PLAYERID]],PLAYERIDMAP[],COLUMN(PLAYERIDMAP[IDFANGRAPHS]),FALSE)</f>
        <v>8585</v>
      </c>
      <c r="G422" s="12">
        <f>IFERROR(VLOOKUP(MYRANKS_H[[#This Row],[IDFANGRAPHS]],STEAMER_H[],COLUMN(STEAMER_H[PA]),FALSE),0)</f>
        <v>0</v>
      </c>
      <c r="H422" s="12">
        <f>IFERROR(VLOOKUP(MYRANKS_H[[#This Row],[IDFANGRAPHS]],STEAMER_H[],COLUMN(STEAMER_H[AB]),FALSE),0)</f>
        <v>0</v>
      </c>
      <c r="I422" s="12">
        <f>IFERROR(VLOOKUP(MYRANKS_H[[#This Row],[IDFANGRAPHS]],STEAMER_H[],COLUMN(STEAMER_H[H]),FALSE),0)</f>
        <v>0</v>
      </c>
      <c r="J422" s="12">
        <f>IFERROR(VLOOKUP(MYRANKS_H[[#This Row],[IDFANGRAPHS]],STEAMER_H[],COLUMN(STEAMER_H[HR]),FALSE),0)</f>
        <v>0</v>
      </c>
      <c r="K422" s="12">
        <f>IFERROR(VLOOKUP(MYRANKS_H[[#This Row],[IDFANGRAPHS]],STEAMER_H[],COLUMN(STEAMER_H[R]),FALSE),0)</f>
        <v>0</v>
      </c>
      <c r="L422" s="12">
        <f>IFERROR(VLOOKUP(MYRANKS_H[[#This Row],[IDFANGRAPHS]],STEAMER_H[],COLUMN(STEAMER_H[RBI]),FALSE),0)</f>
        <v>0</v>
      </c>
      <c r="M422" s="12">
        <f>IFERROR(VLOOKUP(MYRANKS_H[[#This Row],[IDFANGRAPHS]],STEAMER_H[],COLUMN(STEAMER_H[BB]),FALSE),0)</f>
        <v>0</v>
      </c>
      <c r="N422" s="12">
        <f>IFERROR(VLOOKUP(MYRANKS_H[[#This Row],[IDFANGRAPHS]],STEAMER_H[],COLUMN(STEAMER_H[SO]),FALSE),0)</f>
        <v>0</v>
      </c>
      <c r="O422" s="12">
        <f>IFERROR(VLOOKUP(MYRANKS_H[[#This Row],[IDFANGRAPHS]],STEAMER_H[],COLUMN(STEAMER_H[SB]),FALSE),0)</f>
        <v>0</v>
      </c>
      <c r="P422" s="14">
        <f>IFERROR(MYRANKS_H[[#This Row],[H]]/MYRANKS_H[[#This Row],[AB]],0)</f>
        <v>0</v>
      </c>
      <c r="Q422" s="26">
        <f>MYRANKS_H[[#This Row],[R]]/24.6-VLOOKUP(MYRANKS_H[[#This Row],[POS]],ReplacementLevel_H[],COLUMN(ReplacementLevel_H[R]),FALSE)</f>
        <v>-2.27</v>
      </c>
      <c r="R422" s="26">
        <f>MYRANKS_H[[#This Row],[HR]]/10.4-VLOOKUP(MYRANKS_H[[#This Row],[POS]],ReplacementLevel_H[],COLUMN(ReplacementLevel_H[HR]),FALSE)</f>
        <v>-0.94</v>
      </c>
      <c r="S422" s="26">
        <f>MYRANKS_H[[#This Row],[RBI]]/24.6-VLOOKUP(MYRANKS_H[[#This Row],[POS]],ReplacementLevel_H[],COLUMN(ReplacementLevel_H[RBI]),FALSE)</f>
        <v>-2.1</v>
      </c>
      <c r="T422" s="26">
        <f>MYRANKS_H[[#This Row],[SB]]/9.4-VLOOKUP(MYRANKS_H[[#This Row],[POS]],ReplacementLevel_H[],COLUMN(ReplacementLevel_H[SB]),FALSE)</f>
        <v>-0.62</v>
      </c>
      <c r="U422" s="26">
        <f>((MYRANKS_H[[#This Row],[H]]+1768)/(MYRANKS_H[[#This Row],[AB]]+6617)-0.267)/0.0024-VLOOKUP(MYRANKS_H[[#This Row],[POS]],ReplacementLevel_H[],COLUMN(ReplacementLevel_H[AVG]),FALSE)</f>
        <v>-8.0595939751147275E-2</v>
      </c>
      <c r="V422" s="26">
        <f>MYRANKS_H[[#This Row],[RSGP]]+MYRANKS_H[[#This Row],[HRSGP]]+MYRANKS_H[[#This Row],[RBISGP]]+MYRANKS_H[[#This Row],[SBSGP]]+MYRANKS_H[[#This Row],[AVGSGP]]</f>
        <v>-6.0105959397511475</v>
      </c>
    </row>
    <row r="423" spans="1:22" x14ac:dyDescent="0.25">
      <c r="A423" s="8" t="s">
        <v>4392</v>
      </c>
      <c r="B423" s="15" t="str">
        <f>VLOOKUP(MYRANKS_H[[#This Row],[PLAYERID]],PLAYERIDMAP[],COLUMN(PLAYERIDMAP[LASTNAME]),FALSE)</f>
        <v>Paredes</v>
      </c>
      <c r="C423" s="12" t="str">
        <f>VLOOKUP(MYRANKS_H[[#This Row],[PLAYERID]],PLAYERIDMAP[],COLUMN(PLAYERIDMAP[FIRSTNAME]),FALSE)</f>
        <v xml:space="preserve">Jimmy </v>
      </c>
      <c r="D423" s="12" t="str">
        <f>VLOOKUP(MYRANKS_H[[#This Row],[PLAYERID]],PLAYERIDMAP[],COLUMN(PLAYERIDMAP[TEAM]),FALSE)</f>
        <v>HOU</v>
      </c>
      <c r="E423" s="12" t="str">
        <f>VLOOKUP(MYRANKS_H[[#This Row],[PLAYERID]],PLAYERIDMAP[],COLUMN(PLAYERIDMAP[POS]),FALSE)</f>
        <v>3B</v>
      </c>
      <c r="F423" s="12">
        <f>VLOOKUP(MYRANKS_H[[#This Row],[PLAYERID]],PLAYERIDMAP[],COLUMN(PLAYERIDMAP[IDFANGRAPHS]),FALSE)</f>
        <v>5481</v>
      </c>
      <c r="G423" s="12">
        <f>IFERROR(VLOOKUP(MYRANKS_H[[#This Row],[IDFANGRAPHS]],STEAMER_H[],COLUMN(STEAMER_H[PA]),FALSE),0)</f>
        <v>0</v>
      </c>
      <c r="H423" s="12">
        <f>IFERROR(VLOOKUP(MYRANKS_H[[#This Row],[IDFANGRAPHS]],STEAMER_H[],COLUMN(STEAMER_H[AB]),FALSE),0)</f>
        <v>0</v>
      </c>
      <c r="I423" s="12">
        <f>IFERROR(VLOOKUP(MYRANKS_H[[#This Row],[IDFANGRAPHS]],STEAMER_H[],COLUMN(STEAMER_H[H]),FALSE),0)</f>
        <v>0</v>
      </c>
      <c r="J423" s="12">
        <f>IFERROR(VLOOKUP(MYRANKS_H[[#This Row],[IDFANGRAPHS]],STEAMER_H[],COLUMN(STEAMER_H[HR]),FALSE),0)</f>
        <v>0</v>
      </c>
      <c r="K423" s="12">
        <f>IFERROR(VLOOKUP(MYRANKS_H[[#This Row],[IDFANGRAPHS]],STEAMER_H[],COLUMN(STEAMER_H[R]),FALSE),0)</f>
        <v>0</v>
      </c>
      <c r="L423" s="12">
        <f>IFERROR(VLOOKUP(MYRANKS_H[[#This Row],[IDFANGRAPHS]],STEAMER_H[],COLUMN(STEAMER_H[RBI]),FALSE),0)</f>
        <v>0</v>
      </c>
      <c r="M423" s="12">
        <f>IFERROR(VLOOKUP(MYRANKS_H[[#This Row],[IDFANGRAPHS]],STEAMER_H[],COLUMN(STEAMER_H[BB]),FALSE),0)</f>
        <v>0</v>
      </c>
      <c r="N423" s="12">
        <f>IFERROR(VLOOKUP(MYRANKS_H[[#This Row],[IDFANGRAPHS]],STEAMER_H[],COLUMN(STEAMER_H[SO]),FALSE),0)</f>
        <v>0</v>
      </c>
      <c r="O423" s="12">
        <f>IFERROR(VLOOKUP(MYRANKS_H[[#This Row],[IDFANGRAPHS]],STEAMER_H[],COLUMN(STEAMER_H[SB]),FALSE),0)</f>
        <v>0</v>
      </c>
      <c r="P423" s="14">
        <f>IFERROR(MYRANKS_H[[#This Row],[H]]/MYRANKS_H[[#This Row],[AB]],0)</f>
        <v>0</v>
      </c>
      <c r="Q423" s="26">
        <f>MYRANKS_H[[#This Row],[R]]/24.6-VLOOKUP(MYRANKS_H[[#This Row],[POS]],ReplacementLevel_H[],COLUMN(ReplacementLevel_H[R]),FALSE)</f>
        <v>-2.19</v>
      </c>
      <c r="R423" s="26">
        <f>MYRANKS_H[[#This Row],[HR]]/10.4-VLOOKUP(MYRANKS_H[[#This Row],[POS]],ReplacementLevel_H[],COLUMN(ReplacementLevel_H[HR]),FALSE)</f>
        <v>-1.56</v>
      </c>
      <c r="S423" s="26">
        <f>MYRANKS_H[[#This Row],[RBI]]/24.6-VLOOKUP(MYRANKS_H[[#This Row],[POS]],ReplacementLevel_H[],COLUMN(ReplacementLevel_H[RBI]),FALSE)</f>
        <v>-2.35</v>
      </c>
      <c r="T423" s="26">
        <f>MYRANKS_H[[#This Row],[SB]]/9.4-VLOOKUP(MYRANKS_H[[#This Row],[POS]],ReplacementLevel_H[],COLUMN(ReplacementLevel_H[SB]),FALSE)</f>
        <v>-0.45</v>
      </c>
      <c r="U423" s="26">
        <f>((MYRANKS_H[[#This Row],[H]]+1768)/(MYRANKS_H[[#This Row],[AB]]+6617)-0.267)/0.0024-VLOOKUP(MYRANKS_H[[#This Row],[POS]],ReplacementLevel_H[],COLUMN(ReplacementLevel_H[AVG]),FALSE)</f>
        <v>0.26940406024885272</v>
      </c>
      <c r="V423" s="26">
        <f>MYRANKS_H[[#This Row],[RSGP]]+MYRANKS_H[[#This Row],[HRSGP]]+MYRANKS_H[[#This Row],[RBISGP]]+MYRANKS_H[[#This Row],[SBSGP]]+MYRANKS_H[[#This Row],[AVGSGP]]</f>
        <v>-6.280595939751147</v>
      </c>
    </row>
    <row r="424" spans="1:22" ht="15" customHeight="1" x14ac:dyDescent="0.25">
      <c r="A424" s="8" t="s">
        <v>5323</v>
      </c>
      <c r="B424" s="15" t="str">
        <f>VLOOKUP(MYRANKS_H[[#This Row],[PLAYERID]],PLAYERIDMAP[],COLUMN(PLAYERIDMAP[LASTNAME]),FALSE)</f>
        <v>Valencia</v>
      </c>
      <c r="C424" s="12" t="str">
        <f>VLOOKUP(MYRANKS_H[[#This Row],[PLAYERID]],PLAYERIDMAP[],COLUMN(PLAYERIDMAP[FIRSTNAME]),FALSE)</f>
        <v xml:space="preserve">Danny </v>
      </c>
      <c r="D424" s="12" t="str">
        <f>VLOOKUP(MYRANKS_H[[#This Row],[PLAYERID]],PLAYERIDMAP[],COLUMN(PLAYERIDMAP[TEAM]),FALSE)</f>
        <v>BAL</v>
      </c>
      <c r="E424" s="12" t="str">
        <f>VLOOKUP(MYRANKS_H[[#This Row],[PLAYERID]],PLAYERIDMAP[],COLUMN(PLAYERIDMAP[POS]),FALSE)</f>
        <v>3B</v>
      </c>
      <c r="F424" s="12">
        <f>VLOOKUP(MYRANKS_H[[#This Row],[PLAYERID]],PLAYERIDMAP[],COLUMN(PLAYERIDMAP[IDFANGRAPHS]),FALSE)</f>
        <v>6364</v>
      </c>
      <c r="G424" s="12">
        <f>IFERROR(VLOOKUP(MYRANKS_H[[#This Row],[IDFANGRAPHS]],STEAMER_H[],COLUMN(STEAMER_H[PA]),FALSE),0)</f>
        <v>154</v>
      </c>
      <c r="H424" s="12">
        <f>IFERROR(VLOOKUP(MYRANKS_H[[#This Row],[IDFANGRAPHS]],STEAMER_H[],COLUMN(STEAMER_H[AB]),FALSE),0)</f>
        <v>143</v>
      </c>
      <c r="I424" s="12">
        <f>IFERROR(VLOOKUP(MYRANKS_H[[#This Row],[IDFANGRAPHS]],STEAMER_H[],COLUMN(STEAMER_H[H]),FALSE),0)</f>
        <v>36</v>
      </c>
      <c r="J424" s="12">
        <f>IFERROR(VLOOKUP(MYRANKS_H[[#This Row],[IDFANGRAPHS]],STEAMER_H[],COLUMN(STEAMER_H[HR]),FALSE),0)</f>
        <v>4</v>
      </c>
      <c r="K424" s="12">
        <f>IFERROR(VLOOKUP(MYRANKS_H[[#This Row],[IDFANGRAPHS]],STEAMER_H[],COLUMN(STEAMER_H[R]),FALSE),0)</f>
        <v>16</v>
      </c>
      <c r="L424" s="12">
        <f>IFERROR(VLOOKUP(MYRANKS_H[[#This Row],[IDFANGRAPHS]],STEAMER_H[],COLUMN(STEAMER_H[RBI]),FALSE),0)</f>
        <v>18</v>
      </c>
      <c r="M424" s="12">
        <f>IFERROR(VLOOKUP(MYRANKS_H[[#This Row],[IDFANGRAPHS]],STEAMER_H[],COLUMN(STEAMER_H[BB]),FALSE),0)</f>
        <v>8</v>
      </c>
      <c r="N424" s="12">
        <f>IFERROR(VLOOKUP(MYRANKS_H[[#This Row],[IDFANGRAPHS]],STEAMER_H[],COLUMN(STEAMER_H[SO]),FALSE),0)</f>
        <v>28</v>
      </c>
      <c r="O424" s="12">
        <f>IFERROR(VLOOKUP(MYRANKS_H[[#This Row],[IDFANGRAPHS]],STEAMER_H[],COLUMN(STEAMER_H[SB]),FALSE),0)</f>
        <v>1</v>
      </c>
      <c r="P424" s="14">
        <f>IFERROR(MYRANKS_H[[#This Row],[H]]/MYRANKS_H[[#This Row],[AB]],0)</f>
        <v>0.25174825174825177</v>
      </c>
      <c r="Q424" s="26">
        <f>MYRANKS_H[[#This Row],[R]]/24.6-VLOOKUP(MYRANKS_H[[#This Row],[POS]],ReplacementLevel_H[],COLUMN(ReplacementLevel_H[R]),FALSE)</f>
        <v>-1.5395934959349593</v>
      </c>
      <c r="R424" s="26">
        <f>MYRANKS_H[[#This Row],[HR]]/10.4-VLOOKUP(MYRANKS_H[[#This Row],[POS]],ReplacementLevel_H[],COLUMN(ReplacementLevel_H[HR]),FALSE)</f>
        <v>-1.1753846153846155</v>
      </c>
      <c r="S424" s="26">
        <f>MYRANKS_H[[#This Row],[RBI]]/24.6-VLOOKUP(MYRANKS_H[[#This Row],[POS]],ReplacementLevel_H[],COLUMN(ReplacementLevel_H[RBI]),FALSE)</f>
        <v>-1.6182926829268294</v>
      </c>
      <c r="T424" s="26">
        <f>MYRANKS_H[[#This Row],[SB]]/9.4-VLOOKUP(MYRANKS_H[[#This Row],[POS]],ReplacementLevel_H[],COLUMN(ReplacementLevel_H[SB]),FALSE)</f>
        <v>-0.34361702127659577</v>
      </c>
      <c r="U424" s="26">
        <f>((MYRANKS_H[[#This Row],[H]]+1768)/(MYRANKS_H[[#This Row],[AB]]+6617)-0.267)/0.0024-VLOOKUP(MYRANKS_H[[#This Row],[POS]],ReplacementLevel_H[],COLUMN(ReplacementLevel_H[AVG]),FALSE)</f>
        <v>0.13329388560157512</v>
      </c>
      <c r="V424" s="26">
        <f>MYRANKS_H[[#This Row],[RSGP]]+MYRANKS_H[[#This Row],[HRSGP]]+MYRANKS_H[[#This Row],[RBISGP]]+MYRANKS_H[[#This Row],[SBSGP]]+MYRANKS_H[[#This Row],[AVGSGP]]</f>
        <v>-4.5435939299214247</v>
      </c>
    </row>
    <row r="425" spans="1:22" ht="15" customHeight="1" x14ac:dyDescent="0.25">
      <c r="A425" s="8" t="s">
        <v>5465</v>
      </c>
      <c r="B425" s="15" t="str">
        <f>VLOOKUP(MYRANKS_H[[#This Row],[PLAYERID]],PLAYERIDMAP[],COLUMN(PLAYERIDMAP[LASTNAME]),FALSE)</f>
        <v>Wells</v>
      </c>
      <c r="C425" s="12" t="str">
        <f>VLOOKUP(MYRANKS_H[[#This Row],[PLAYERID]],PLAYERIDMAP[],COLUMN(PLAYERIDMAP[FIRSTNAME]),FALSE)</f>
        <v xml:space="preserve">Vernon </v>
      </c>
      <c r="D425" s="12" t="str">
        <f>VLOOKUP(MYRANKS_H[[#This Row],[PLAYERID]],PLAYERIDMAP[],COLUMN(PLAYERIDMAP[TEAM]),FALSE)</f>
        <v>LAA</v>
      </c>
      <c r="E425" s="12" t="str">
        <f>VLOOKUP(MYRANKS_H[[#This Row],[PLAYERID]],PLAYERIDMAP[],COLUMN(PLAYERIDMAP[POS]),FALSE)</f>
        <v>OF</v>
      </c>
      <c r="F425" s="12">
        <f>VLOOKUP(MYRANKS_H[[#This Row],[PLAYERID]],PLAYERIDMAP[],COLUMN(PLAYERIDMAP[IDFANGRAPHS]),FALSE)</f>
        <v>1326</v>
      </c>
      <c r="G425" s="12">
        <f>IFERROR(VLOOKUP(MYRANKS_H[[#This Row],[IDFANGRAPHS]],STEAMER_H[],COLUMN(STEAMER_H[PA]),FALSE),0)</f>
        <v>0</v>
      </c>
      <c r="H425" s="12">
        <f>IFERROR(VLOOKUP(MYRANKS_H[[#This Row],[IDFANGRAPHS]],STEAMER_H[],COLUMN(STEAMER_H[AB]),FALSE),0)</f>
        <v>0</v>
      </c>
      <c r="I425" s="12">
        <f>IFERROR(VLOOKUP(MYRANKS_H[[#This Row],[IDFANGRAPHS]],STEAMER_H[],COLUMN(STEAMER_H[H]),FALSE),0)</f>
        <v>0</v>
      </c>
      <c r="J425" s="12">
        <f>IFERROR(VLOOKUP(MYRANKS_H[[#This Row],[IDFANGRAPHS]],STEAMER_H[],COLUMN(STEAMER_H[HR]),FALSE),0)</f>
        <v>0</v>
      </c>
      <c r="K425" s="12">
        <f>IFERROR(VLOOKUP(MYRANKS_H[[#This Row],[IDFANGRAPHS]],STEAMER_H[],COLUMN(STEAMER_H[R]),FALSE),0)</f>
        <v>0</v>
      </c>
      <c r="L425" s="12">
        <f>IFERROR(VLOOKUP(MYRANKS_H[[#This Row],[IDFANGRAPHS]],STEAMER_H[],COLUMN(STEAMER_H[RBI]),FALSE),0)</f>
        <v>0</v>
      </c>
      <c r="M425" s="12">
        <f>IFERROR(VLOOKUP(MYRANKS_H[[#This Row],[IDFANGRAPHS]],STEAMER_H[],COLUMN(STEAMER_H[BB]),FALSE),0)</f>
        <v>0</v>
      </c>
      <c r="N425" s="12">
        <f>IFERROR(VLOOKUP(MYRANKS_H[[#This Row],[IDFANGRAPHS]],STEAMER_H[],COLUMN(STEAMER_H[SO]),FALSE),0)</f>
        <v>0</v>
      </c>
      <c r="O425" s="12">
        <f>IFERROR(VLOOKUP(MYRANKS_H[[#This Row],[IDFANGRAPHS]],STEAMER_H[],COLUMN(STEAMER_H[SB]),FALSE),0)</f>
        <v>0</v>
      </c>
      <c r="P425" s="14">
        <f>IFERROR(MYRANKS_H[[#This Row],[H]]/MYRANKS_H[[#This Row],[AB]],0)</f>
        <v>0</v>
      </c>
      <c r="Q425" s="26">
        <f>MYRANKS_H[[#This Row],[R]]/24.6-VLOOKUP(MYRANKS_H[[#This Row],[POS]],ReplacementLevel_H[],COLUMN(ReplacementLevel_H[R]),FALSE)</f>
        <v>-2.37</v>
      </c>
      <c r="R425" s="26">
        <f>MYRANKS_H[[#This Row],[HR]]/10.4-VLOOKUP(MYRANKS_H[[#This Row],[POS]],ReplacementLevel_H[],COLUMN(ReplacementLevel_H[HR]),FALSE)</f>
        <v>-1.1000000000000001</v>
      </c>
      <c r="S425" s="26">
        <f>MYRANKS_H[[#This Row],[RBI]]/24.6-VLOOKUP(MYRANKS_H[[#This Row],[POS]],ReplacementLevel_H[],COLUMN(ReplacementLevel_H[RBI]),FALSE)</f>
        <v>-2.04</v>
      </c>
      <c r="T425" s="26">
        <f>MYRANKS_H[[#This Row],[SB]]/9.4-VLOOKUP(MYRANKS_H[[#This Row],[POS]],ReplacementLevel_H[],COLUMN(ReplacementLevel_H[SB]),FALSE)</f>
        <v>-1.34</v>
      </c>
      <c r="U425" s="26">
        <f>((MYRANKS_H[[#This Row],[H]]+1768)/(MYRANKS_H[[#This Row],[AB]]+6617)-0.267)/0.0024-VLOOKUP(MYRANKS_H[[#This Row],[POS]],ReplacementLevel_H[],COLUMN(ReplacementLevel_H[AVG]),FALSE)</f>
        <v>0.15940406024885273</v>
      </c>
      <c r="V425" s="26">
        <f>MYRANKS_H[[#This Row],[RSGP]]+MYRANKS_H[[#This Row],[HRSGP]]+MYRANKS_H[[#This Row],[RBISGP]]+MYRANKS_H[[#This Row],[SBSGP]]+MYRANKS_H[[#This Row],[AVGSGP]]</f>
        <v>-6.6905959397511472</v>
      </c>
    </row>
    <row r="426" spans="1:22" ht="15" customHeight="1" x14ac:dyDescent="0.25">
      <c r="A426" s="7" t="s">
        <v>1983</v>
      </c>
      <c r="B426" s="8" t="str">
        <f>VLOOKUP(MYRANKS_H[[#This Row],[PLAYERID]],PLAYERIDMAP[],COLUMN(PLAYERIDMAP[LASTNAME]),FALSE)</f>
        <v>Blackmon</v>
      </c>
      <c r="C426" s="11" t="str">
        <f>VLOOKUP(MYRANKS_H[[#This Row],[PLAYERID]],PLAYERIDMAP[],COLUMN(PLAYERIDMAP[FIRSTNAME]),FALSE)</f>
        <v xml:space="preserve">Charlie </v>
      </c>
      <c r="D426" s="11" t="str">
        <f>VLOOKUP(MYRANKS_H[[#This Row],[PLAYERID]],PLAYERIDMAP[],COLUMN(PLAYERIDMAP[TEAM]),FALSE)</f>
        <v>COL</v>
      </c>
      <c r="E426" s="11" t="str">
        <f>VLOOKUP(MYRANKS_H[[#This Row],[PLAYERID]],PLAYERIDMAP[],COLUMN(PLAYERIDMAP[POS]),FALSE)</f>
        <v>OF</v>
      </c>
      <c r="F426" s="11">
        <f>VLOOKUP(MYRANKS_H[[#This Row],[PLAYERID]],PLAYERIDMAP[],COLUMN(PLAYERIDMAP[IDFANGRAPHS]),FALSE)</f>
        <v>7859</v>
      </c>
      <c r="G426" s="12">
        <f>IFERROR(VLOOKUP(MYRANKS_H[[#This Row],[IDFANGRAPHS]],STEAMER_H[],COLUMN(STEAMER_H[PA]),FALSE),0)</f>
        <v>463</v>
      </c>
      <c r="H426" s="12">
        <f>IFERROR(VLOOKUP(MYRANKS_H[[#This Row],[IDFANGRAPHS]],STEAMER_H[],COLUMN(STEAMER_H[AB]),FALSE),0)</f>
        <v>422</v>
      </c>
      <c r="I426" s="12">
        <f>IFERROR(VLOOKUP(MYRANKS_H[[#This Row],[IDFANGRAPHS]],STEAMER_H[],COLUMN(STEAMER_H[H]),FALSE),0)</f>
        <v>119</v>
      </c>
      <c r="J426" s="12">
        <f>IFERROR(VLOOKUP(MYRANKS_H[[#This Row],[IDFANGRAPHS]],STEAMER_H[],COLUMN(STEAMER_H[HR]),FALSE),0)</f>
        <v>11</v>
      </c>
      <c r="K426" s="12">
        <f>IFERROR(VLOOKUP(MYRANKS_H[[#This Row],[IDFANGRAPHS]],STEAMER_H[],COLUMN(STEAMER_H[R]),FALSE),0)</f>
        <v>55</v>
      </c>
      <c r="L426" s="12">
        <f>IFERROR(VLOOKUP(MYRANKS_H[[#This Row],[IDFANGRAPHS]],STEAMER_H[],COLUMN(STEAMER_H[RBI]),FALSE),0)</f>
        <v>51</v>
      </c>
      <c r="M426" s="12">
        <f>IFERROR(VLOOKUP(MYRANKS_H[[#This Row],[IDFANGRAPHS]],STEAMER_H[],COLUMN(STEAMER_H[BB]),FALSE),0)</f>
        <v>29</v>
      </c>
      <c r="N426" s="12">
        <f>IFERROR(VLOOKUP(MYRANKS_H[[#This Row],[IDFANGRAPHS]],STEAMER_H[],COLUMN(STEAMER_H[SO]),FALSE),0)</f>
        <v>68</v>
      </c>
      <c r="O426" s="12">
        <f>IFERROR(VLOOKUP(MYRANKS_H[[#This Row],[IDFANGRAPHS]],STEAMER_H[],COLUMN(STEAMER_H[SB]),FALSE),0)</f>
        <v>14</v>
      </c>
      <c r="P426" s="14">
        <f>IFERROR(MYRANKS_H[[#This Row],[H]]/MYRANKS_H[[#This Row],[AB]],0)</f>
        <v>0.28199052132701424</v>
      </c>
      <c r="Q426" s="26">
        <f>MYRANKS_H[[#This Row],[R]]/24.6-VLOOKUP(MYRANKS_H[[#This Row],[POS]],ReplacementLevel_H[],COLUMN(ReplacementLevel_H[R]),FALSE)</f>
        <v>-0.13422764227642281</v>
      </c>
      <c r="R426" s="26">
        <f>MYRANKS_H[[#This Row],[HR]]/10.4-VLOOKUP(MYRANKS_H[[#This Row],[POS]],ReplacementLevel_H[],COLUMN(ReplacementLevel_H[HR]),FALSE)</f>
        <v>-4.2307692307692379E-2</v>
      </c>
      <c r="S426" s="26">
        <f>MYRANKS_H[[#This Row],[RBI]]/24.6-VLOOKUP(MYRANKS_H[[#This Row],[POS]],ReplacementLevel_H[],COLUMN(ReplacementLevel_H[RBI]),FALSE)</f>
        <v>3.3170731707317103E-2</v>
      </c>
      <c r="T426" s="26">
        <f>MYRANKS_H[[#This Row],[SB]]/9.4-VLOOKUP(MYRANKS_H[[#This Row],[POS]],ReplacementLevel_H[],COLUMN(ReplacementLevel_H[SB]),FALSE)</f>
        <v>0.14936170212765942</v>
      </c>
      <c r="U426" s="26">
        <f>((MYRANKS_H[[#This Row],[H]]+1768)/(MYRANKS_H[[#This Row],[AB]]+6617)-0.267)/0.0024-VLOOKUP(MYRANKS_H[[#This Row],[POS]],ReplacementLevel_H[],COLUMN(ReplacementLevel_H[AVG]),FALSE)</f>
        <v>0.52910498650375481</v>
      </c>
      <c r="V426" s="26">
        <f>MYRANKS_H[[#This Row],[RSGP]]+MYRANKS_H[[#This Row],[HRSGP]]+MYRANKS_H[[#This Row],[RBISGP]]+MYRANKS_H[[#This Row],[SBSGP]]+MYRANKS_H[[#This Row],[AVGSGP]]</f>
        <v>0.53510208575461615</v>
      </c>
    </row>
    <row r="427" spans="1:22" ht="15" customHeight="1" x14ac:dyDescent="0.25">
      <c r="A427" s="7" t="s">
        <v>2062</v>
      </c>
      <c r="B427" s="8" t="str">
        <f>VLOOKUP(MYRANKS_H[[#This Row],[PLAYERID]],PLAYERIDMAP[],COLUMN(PLAYERIDMAP[LASTNAME]),FALSE)</f>
        <v>Bradley</v>
      </c>
      <c r="C427" s="11" t="str">
        <f>VLOOKUP(MYRANKS_H[[#This Row],[PLAYERID]],PLAYERIDMAP[],COLUMN(PLAYERIDMAP[FIRSTNAME]),FALSE)</f>
        <v xml:space="preserve">Jackie </v>
      </c>
      <c r="D427" s="11" t="str">
        <f>VLOOKUP(MYRANKS_H[[#This Row],[PLAYERID]],PLAYERIDMAP[],COLUMN(PLAYERIDMAP[TEAM]),FALSE)</f>
        <v>BOS</v>
      </c>
      <c r="E427" s="11" t="str">
        <f>VLOOKUP(MYRANKS_H[[#This Row],[PLAYERID]],PLAYERIDMAP[],COLUMN(PLAYERIDMAP[POS]),FALSE)</f>
        <v>OF</v>
      </c>
      <c r="F427" s="11" t="str">
        <f>VLOOKUP(MYRANKS_H[[#This Row],[PLAYERID]],PLAYERIDMAP[],COLUMN(PLAYERIDMAP[IDFANGRAPHS]),FALSE)</f>
        <v>sa526248</v>
      </c>
      <c r="G427" s="12">
        <f>IFERROR(VLOOKUP(MYRANKS_H[[#This Row],[IDFANGRAPHS]],STEAMER_H[],COLUMN(STEAMER_H[PA]),FALSE),0)</f>
        <v>0</v>
      </c>
      <c r="H427" s="12">
        <f>IFERROR(VLOOKUP(MYRANKS_H[[#This Row],[IDFANGRAPHS]],STEAMER_H[],COLUMN(STEAMER_H[AB]),FALSE),0)</f>
        <v>0</v>
      </c>
      <c r="I427" s="12">
        <f>IFERROR(VLOOKUP(MYRANKS_H[[#This Row],[IDFANGRAPHS]],STEAMER_H[],COLUMN(STEAMER_H[H]),FALSE),0)</f>
        <v>0</v>
      </c>
      <c r="J427" s="12">
        <f>IFERROR(VLOOKUP(MYRANKS_H[[#This Row],[IDFANGRAPHS]],STEAMER_H[],COLUMN(STEAMER_H[HR]),FALSE),0)</f>
        <v>0</v>
      </c>
      <c r="K427" s="12">
        <f>IFERROR(VLOOKUP(MYRANKS_H[[#This Row],[IDFANGRAPHS]],STEAMER_H[],COLUMN(STEAMER_H[R]),FALSE),0)</f>
        <v>0</v>
      </c>
      <c r="L427" s="12">
        <f>IFERROR(VLOOKUP(MYRANKS_H[[#This Row],[IDFANGRAPHS]],STEAMER_H[],COLUMN(STEAMER_H[RBI]),FALSE),0)</f>
        <v>0</v>
      </c>
      <c r="M427" s="12">
        <f>IFERROR(VLOOKUP(MYRANKS_H[[#This Row],[IDFANGRAPHS]],STEAMER_H[],COLUMN(STEAMER_H[BB]),FALSE),0)</f>
        <v>0</v>
      </c>
      <c r="N427" s="12">
        <f>IFERROR(VLOOKUP(MYRANKS_H[[#This Row],[IDFANGRAPHS]],STEAMER_H[],COLUMN(STEAMER_H[SO]),FALSE),0)</f>
        <v>0</v>
      </c>
      <c r="O427" s="12">
        <f>IFERROR(VLOOKUP(MYRANKS_H[[#This Row],[IDFANGRAPHS]],STEAMER_H[],COLUMN(STEAMER_H[SB]),FALSE),0)</f>
        <v>0</v>
      </c>
      <c r="P427" s="14">
        <f>IFERROR(MYRANKS_H[[#This Row],[H]]/MYRANKS_H[[#This Row],[AB]],0)</f>
        <v>0</v>
      </c>
      <c r="Q427" s="26">
        <f>MYRANKS_H[[#This Row],[R]]/24.6-VLOOKUP(MYRANKS_H[[#This Row],[POS]],ReplacementLevel_H[],COLUMN(ReplacementLevel_H[R]),FALSE)</f>
        <v>-2.37</v>
      </c>
      <c r="R427" s="26">
        <f>MYRANKS_H[[#This Row],[HR]]/10.4-VLOOKUP(MYRANKS_H[[#This Row],[POS]],ReplacementLevel_H[],COLUMN(ReplacementLevel_H[HR]),FALSE)</f>
        <v>-1.1000000000000001</v>
      </c>
      <c r="S427" s="26">
        <f>MYRANKS_H[[#This Row],[RBI]]/24.6-VLOOKUP(MYRANKS_H[[#This Row],[POS]],ReplacementLevel_H[],COLUMN(ReplacementLevel_H[RBI]),FALSE)</f>
        <v>-2.04</v>
      </c>
      <c r="T427" s="26">
        <f>MYRANKS_H[[#This Row],[SB]]/9.4-VLOOKUP(MYRANKS_H[[#This Row],[POS]],ReplacementLevel_H[],COLUMN(ReplacementLevel_H[SB]),FALSE)</f>
        <v>-1.34</v>
      </c>
      <c r="U427" s="26">
        <f>((MYRANKS_H[[#This Row],[H]]+1768)/(MYRANKS_H[[#This Row],[AB]]+6617)-0.267)/0.0024-VLOOKUP(MYRANKS_H[[#This Row],[POS]],ReplacementLevel_H[],COLUMN(ReplacementLevel_H[AVG]),FALSE)</f>
        <v>0.15940406024885273</v>
      </c>
      <c r="V427" s="26">
        <f>MYRANKS_H[[#This Row],[RSGP]]+MYRANKS_H[[#This Row],[HRSGP]]+MYRANKS_H[[#This Row],[RBISGP]]+MYRANKS_H[[#This Row],[SBSGP]]+MYRANKS_H[[#This Row],[AVGSGP]]</f>
        <v>-6.6905959397511472</v>
      </c>
    </row>
    <row r="428" spans="1:22" ht="15" customHeight="1" x14ac:dyDescent="0.25">
      <c r="A428" s="7" t="s">
        <v>3069</v>
      </c>
      <c r="B428" s="8" t="str">
        <f>VLOOKUP(MYRANKS_H[[#This Row],[PLAYERID]],PLAYERIDMAP[],COLUMN(PLAYERIDMAP[LASTNAME]),FALSE)</f>
        <v>Green</v>
      </c>
      <c r="C428" s="11" t="str">
        <f>VLOOKUP(MYRANKS_H[[#This Row],[PLAYERID]],PLAYERIDMAP[],COLUMN(PLAYERIDMAP[FIRSTNAME]),FALSE)</f>
        <v xml:space="preserve">Taylor </v>
      </c>
      <c r="D428" s="11" t="str">
        <f>VLOOKUP(MYRANKS_H[[#This Row],[PLAYERID]],PLAYERIDMAP[],COLUMN(PLAYERIDMAP[TEAM]),FALSE)</f>
        <v>MIL</v>
      </c>
      <c r="E428" s="11" t="str">
        <f>VLOOKUP(MYRANKS_H[[#This Row],[PLAYERID]],PLAYERIDMAP[],COLUMN(PLAYERIDMAP[POS]),FALSE)</f>
        <v>3B</v>
      </c>
      <c r="F428" s="11">
        <f>VLOOKUP(MYRANKS_H[[#This Row],[PLAYERID]],PLAYERIDMAP[],COLUMN(PLAYERIDMAP[IDFANGRAPHS]),FALSE)</f>
        <v>9147</v>
      </c>
      <c r="G428" s="12">
        <f>IFERROR(VLOOKUP(MYRANKS_H[[#This Row],[IDFANGRAPHS]],STEAMER_H[],COLUMN(STEAMER_H[PA]),FALSE),0)</f>
        <v>56</v>
      </c>
      <c r="H428" s="12">
        <f>IFERROR(VLOOKUP(MYRANKS_H[[#This Row],[IDFANGRAPHS]],STEAMER_H[],COLUMN(STEAMER_H[AB]),FALSE),0)</f>
        <v>50</v>
      </c>
      <c r="I428" s="12">
        <f>IFERROR(VLOOKUP(MYRANKS_H[[#This Row],[IDFANGRAPHS]],STEAMER_H[],COLUMN(STEAMER_H[H]),FALSE),0)</f>
        <v>13</v>
      </c>
      <c r="J428" s="12">
        <f>IFERROR(VLOOKUP(MYRANKS_H[[#This Row],[IDFANGRAPHS]],STEAMER_H[],COLUMN(STEAMER_H[HR]),FALSE),0)</f>
        <v>2</v>
      </c>
      <c r="K428" s="12">
        <f>IFERROR(VLOOKUP(MYRANKS_H[[#This Row],[IDFANGRAPHS]],STEAMER_H[],COLUMN(STEAMER_H[R]),FALSE),0)</f>
        <v>6</v>
      </c>
      <c r="L428" s="12">
        <f>IFERROR(VLOOKUP(MYRANKS_H[[#This Row],[IDFANGRAPHS]],STEAMER_H[],COLUMN(STEAMER_H[RBI]),FALSE),0)</f>
        <v>6</v>
      </c>
      <c r="M428" s="12">
        <f>IFERROR(VLOOKUP(MYRANKS_H[[#This Row],[IDFANGRAPHS]],STEAMER_H[],COLUMN(STEAMER_H[BB]),FALSE),0)</f>
        <v>4</v>
      </c>
      <c r="N428" s="12">
        <f>IFERROR(VLOOKUP(MYRANKS_H[[#This Row],[IDFANGRAPHS]],STEAMER_H[],COLUMN(STEAMER_H[SO]),FALSE),0)</f>
        <v>10</v>
      </c>
      <c r="O428" s="12">
        <f>IFERROR(VLOOKUP(MYRANKS_H[[#This Row],[IDFANGRAPHS]],STEAMER_H[],COLUMN(STEAMER_H[SB]),FALSE),0)</f>
        <v>0</v>
      </c>
      <c r="P428" s="14">
        <f>IFERROR(MYRANKS_H[[#This Row],[H]]/MYRANKS_H[[#This Row],[AB]],0)</f>
        <v>0.26</v>
      </c>
      <c r="Q428" s="26">
        <f>MYRANKS_H[[#This Row],[R]]/24.6-VLOOKUP(MYRANKS_H[[#This Row],[POS]],ReplacementLevel_H[],COLUMN(ReplacementLevel_H[R]),FALSE)</f>
        <v>-1.9460975609756097</v>
      </c>
      <c r="R428" s="26">
        <f>MYRANKS_H[[#This Row],[HR]]/10.4-VLOOKUP(MYRANKS_H[[#This Row],[POS]],ReplacementLevel_H[],COLUMN(ReplacementLevel_H[HR]),FALSE)</f>
        <v>-1.3676923076923078</v>
      </c>
      <c r="S428" s="26">
        <f>MYRANKS_H[[#This Row],[RBI]]/24.6-VLOOKUP(MYRANKS_H[[#This Row],[POS]],ReplacementLevel_H[],COLUMN(ReplacementLevel_H[RBI]),FALSE)</f>
        <v>-2.1060975609756101</v>
      </c>
      <c r="T428" s="26">
        <f>MYRANKS_H[[#This Row],[SB]]/9.4-VLOOKUP(MYRANKS_H[[#This Row],[POS]],ReplacementLevel_H[],COLUMN(ReplacementLevel_H[SB]),FALSE)</f>
        <v>-0.45</v>
      </c>
      <c r="U428" s="26">
        <f>((MYRANKS_H[[#This Row],[H]]+1768)/(MYRANKS_H[[#This Row],[AB]]+6617)-0.267)/0.0024-VLOOKUP(MYRANKS_H[[#This Row],[POS]],ReplacementLevel_H[],COLUMN(ReplacementLevel_H[AVG]),FALSE)</f>
        <v>0.24693465326731912</v>
      </c>
      <c r="V428" s="26">
        <f>MYRANKS_H[[#This Row],[RSGP]]+MYRANKS_H[[#This Row],[HRSGP]]+MYRANKS_H[[#This Row],[RBISGP]]+MYRANKS_H[[#This Row],[SBSGP]]+MYRANKS_H[[#This Row],[AVGSGP]]</f>
        <v>-5.6229527763762084</v>
      </c>
    </row>
    <row r="429" spans="1:22" ht="15" customHeight="1" x14ac:dyDescent="0.25">
      <c r="A429" s="7" t="s">
        <v>2448</v>
      </c>
      <c r="B429" s="8" t="str">
        <f>VLOOKUP(MYRANKS_H[[#This Row],[PLAYERID]],PLAYERIDMAP[],COLUMN(PLAYERIDMAP[LASTNAME]),FALSE)</f>
        <v>Cox</v>
      </c>
      <c r="C429" s="11" t="str">
        <f>VLOOKUP(MYRANKS_H[[#This Row],[PLAYERID]],PLAYERIDMAP[],COLUMN(PLAYERIDMAP[FIRSTNAME]),FALSE)</f>
        <v xml:space="preserve">Zack </v>
      </c>
      <c r="D429" s="11" t="str">
        <f>VLOOKUP(MYRANKS_H[[#This Row],[PLAYERID]],PLAYERIDMAP[],COLUMN(PLAYERIDMAP[TEAM]),FALSE)</f>
        <v>MIA</v>
      </c>
      <c r="E429" s="11" t="str">
        <f>VLOOKUP(MYRANKS_H[[#This Row],[PLAYERID]],PLAYERIDMAP[],COLUMN(PLAYERIDMAP[POS]),FALSE)</f>
        <v>3B</v>
      </c>
      <c r="F429" s="11" t="str">
        <f>VLOOKUP(MYRANKS_H[[#This Row],[PLAYERID]],PLAYERIDMAP[],COLUMN(PLAYERIDMAP[IDFANGRAPHS]),FALSE)</f>
        <v>sa455436</v>
      </c>
      <c r="G429" s="12">
        <f>IFERROR(VLOOKUP(MYRANKS_H[[#This Row],[IDFANGRAPHS]],STEAMER_H[],COLUMN(STEAMER_H[PA]),FALSE),0)</f>
        <v>0</v>
      </c>
      <c r="H429" s="12">
        <f>IFERROR(VLOOKUP(MYRANKS_H[[#This Row],[IDFANGRAPHS]],STEAMER_H[],COLUMN(STEAMER_H[AB]),FALSE),0)</f>
        <v>0</v>
      </c>
      <c r="I429" s="12">
        <f>IFERROR(VLOOKUP(MYRANKS_H[[#This Row],[IDFANGRAPHS]],STEAMER_H[],COLUMN(STEAMER_H[H]),FALSE),0)</f>
        <v>0</v>
      </c>
      <c r="J429" s="12">
        <f>IFERROR(VLOOKUP(MYRANKS_H[[#This Row],[IDFANGRAPHS]],STEAMER_H[],COLUMN(STEAMER_H[HR]),FALSE),0)</f>
        <v>0</v>
      </c>
      <c r="K429" s="12">
        <f>IFERROR(VLOOKUP(MYRANKS_H[[#This Row],[IDFANGRAPHS]],STEAMER_H[],COLUMN(STEAMER_H[R]),FALSE),0)</f>
        <v>0</v>
      </c>
      <c r="L429" s="12">
        <f>IFERROR(VLOOKUP(MYRANKS_H[[#This Row],[IDFANGRAPHS]],STEAMER_H[],COLUMN(STEAMER_H[RBI]),FALSE),0)</f>
        <v>0</v>
      </c>
      <c r="M429" s="12">
        <f>IFERROR(VLOOKUP(MYRANKS_H[[#This Row],[IDFANGRAPHS]],STEAMER_H[],COLUMN(STEAMER_H[BB]),FALSE),0)</f>
        <v>0</v>
      </c>
      <c r="N429" s="12">
        <f>IFERROR(VLOOKUP(MYRANKS_H[[#This Row],[IDFANGRAPHS]],STEAMER_H[],COLUMN(STEAMER_H[SO]),FALSE),0)</f>
        <v>0</v>
      </c>
      <c r="O429" s="12">
        <f>IFERROR(VLOOKUP(MYRANKS_H[[#This Row],[IDFANGRAPHS]],STEAMER_H[],COLUMN(STEAMER_H[SB]),FALSE),0)</f>
        <v>0</v>
      </c>
      <c r="P429" s="14">
        <f>IFERROR(MYRANKS_H[[#This Row],[H]]/MYRANKS_H[[#This Row],[AB]],0)</f>
        <v>0</v>
      </c>
      <c r="Q429" s="26">
        <f>MYRANKS_H[[#This Row],[R]]/24.6-VLOOKUP(MYRANKS_H[[#This Row],[POS]],ReplacementLevel_H[],COLUMN(ReplacementLevel_H[R]),FALSE)</f>
        <v>-2.19</v>
      </c>
      <c r="R429" s="26">
        <f>MYRANKS_H[[#This Row],[HR]]/10.4-VLOOKUP(MYRANKS_H[[#This Row],[POS]],ReplacementLevel_H[],COLUMN(ReplacementLevel_H[HR]),FALSE)</f>
        <v>-1.56</v>
      </c>
      <c r="S429" s="26">
        <f>MYRANKS_H[[#This Row],[RBI]]/24.6-VLOOKUP(MYRANKS_H[[#This Row],[POS]],ReplacementLevel_H[],COLUMN(ReplacementLevel_H[RBI]),FALSE)</f>
        <v>-2.35</v>
      </c>
      <c r="T429" s="26">
        <f>MYRANKS_H[[#This Row],[SB]]/9.4-VLOOKUP(MYRANKS_H[[#This Row],[POS]],ReplacementLevel_H[],COLUMN(ReplacementLevel_H[SB]),FALSE)</f>
        <v>-0.45</v>
      </c>
      <c r="U429" s="26">
        <f>((MYRANKS_H[[#This Row],[H]]+1768)/(MYRANKS_H[[#This Row],[AB]]+6617)-0.267)/0.0024-VLOOKUP(MYRANKS_H[[#This Row],[POS]],ReplacementLevel_H[],COLUMN(ReplacementLevel_H[AVG]),FALSE)</f>
        <v>0.26940406024885272</v>
      </c>
      <c r="V429" s="26">
        <f>MYRANKS_H[[#This Row],[RSGP]]+MYRANKS_H[[#This Row],[HRSGP]]+MYRANKS_H[[#This Row],[RBISGP]]+MYRANKS_H[[#This Row],[SBSGP]]+MYRANKS_H[[#This Row],[AVGSGP]]</f>
        <v>-6.280595939751147</v>
      </c>
    </row>
    <row r="430" spans="1:22" x14ac:dyDescent="0.25">
      <c r="A430" s="7" t="s">
        <v>2886</v>
      </c>
      <c r="B430" s="8" t="str">
        <f>VLOOKUP(MYRANKS_H[[#This Row],[PLAYERID]],PLAYERIDMAP[],COLUMN(PLAYERIDMAP[LASTNAME]),FALSE)</f>
        <v>Frandsen</v>
      </c>
      <c r="C430" s="11" t="str">
        <f>VLOOKUP(MYRANKS_H[[#This Row],[PLAYERID]],PLAYERIDMAP[],COLUMN(PLAYERIDMAP[FIRSTNAME]),FALSE)</f>
        <v xml:space="preserve">Kevin </v>
      </c>
      <c r="D430" s="11" t="str">
        <f>VLOOKUP(MYRANKS_H[[#This Row],[PLAYERID]],PLAYERIDMAP[],COLUMN(PLAYERIDMAP[TEAM]),FALSE)</f>
        <v>PHI</v>
      </c>
      <c r="E430" s="11" t="str">
        <f>VLOOKUP(MYRANKS_H[[#This Row],[PLAYERID]],PLAYERIDMAP[],COLUMN(PLAYERIDMAP[POS]),FALSE)</f>
        <v>3B</v>
      </c>
      <c r="F430" s="11">
        <f>VLOOKUP(MYRANKS_H[[#This Row],[PLAYERID]],PLAYERIDMAP[],COLUMN(PLAYERIDMAP[IDFANGRAPHS]),FALSE)</f>
        <v>7528</v>
      </c>
      <c r="G430" s="12">
        <f>IFERROR(VLOOKUP(MYRANKS_H[[#This Row],[IDFANGRAPHS]],STEAMER_H[],COLUMN(STEAMER_H[PA]),FALSE),0)</f>
        <v>108</v>
      </c>
      <c r="H430" s="12">
        <f>IFERROR(VLOOKUP(MYRANKS_H[[#This Row],[IDFANGRAPHS]],STEAMER_H[],COLUMN(STEAMER_H[AB]),FALSE),0)</f>
        <v>99</v>
      </c>
      <c r="I430" s="12">
        <f>IFERROR(VLOOKUP(MYRANKS_H[[#This Row],[IDFANGRAPHS]],STEAMER_H[],COLUMN(STEAMER_H[H]),FALSE),0)</f>
        <v>27</v>
      </c>
      <c r="J430" s="12">
        <f>IFERROR(VLOOKUP(MYRANKS_H[[#This Row],[IDFANGRAPHS]],STEAMER_H[],COLUMN(STEAMER_H[HR]),FALSE),0)</f>
        <v>1</v>
      </c>
      <c r="K430" s="12">
        <f>IFERROR(VLOOKUP(MYRANKS_H[[#This Row],[IDFANGRAPHS]],STEAMER_H[],COLUMN(STEAMER_H[R]),FALSE),0)</f>
        <v>10</v>
      </c>
      <c r="L430" s="12">
        <f>IFERROR(VLOOKUP(MYRANKS_H[[#This Row],[IDFANGRAPHS]],STEAMER_H[],COLUMN(STEAMER_H[RBI]),FALSE),0)</f>
        <v>10</v>
      </c>
      <c r="M430" s="12">
        <f>IFERROR(VLOOKUP(MYRANKS_H[[#This Row],[IDFANGRAPHS]],STEAMER_H[],COLUMN(STEAMER_H[BB]),FALSE),0)</f>
        <v>4</v>
      </c>
      <c r="N430" s="12">
        <f>IFERROR(VLOOKUP(MYRANKS_H[[#This Row],[IDFANGRAPHS]],STEAMER_H[],COLUMN(STEAMER_H[SO]),FALSE),0)</f>
        <v>11</v>
      </c>
      <c r="O430" s="12">
        <f>IFERROR(VLOOKUP(MYRANKS_H[[#This Row],[IDFANGRAPHS]],STEAMER_H[],COLUMN(STEAMER_H[SB]),FALSE),0)</f>
        <v>1</v>
      </c>
      <c r="P430" s="14">
        <f>IFERROR(MYRANKS_H[[#This Row],[H]]/MYRANKS_H[[#This Row],[AB]],0)</f>
        <v>0.27272727272727271</v>
      </c>
      <c r="Q430" s="26">
        <f>MYRANKS_H[[#This Row],[R]]/24.6-VLOOKUP(MYRANKS_H[[#This Row],[POS]],ReplacementLevel_H[],COLUMN(ReplacementLevel_H[R]),FALSE)</f>
        <v>-1.7834959349593495</v>
      </c>
      <c r="R430" s="26">
        <f>MYRANKS_H[[#This Row],[HR]]/10.4-VLOOKUP(MYRANKS_H[[#This Row],[POS]],ReplacementLevel_H[],COLUMN(ReplacementLevel_H[HR]),FALSE)</f>
        <v>-1.4638461538461538</v>
      </c>
      <c r="S430" s="26">
        <f>MYRANKS_H[[#This Row],[RBI]]/24.6-VLOOKUP(MYRANKS_H[[#This Row],[POS]],ReplacementLevel_H[],COLUMN(ReplacementLevel_H[RBI]),FALSE)</f>
        <v>-1.9434959349593497</v>
      </c>
      <c r="T430" s="26">
        <f>MYRANKS_H[[#This Row],[SB]]/9.4-VLOOKUP(MYRANKS_H[[#This Row],[POS]],ReplacementLevel_H[],COLUMN(ReplacementLevel_H[SB]),FALSE)</f>
        <v>-0.34361702127659577</v>
      </c>
      <c r="U430" s="26">
        <f>((MYRANKS_H[[#This Row],[H]]+1768)/(MYRANKS_H[[#This Row],[AB]]+6617)-0.267)/0.0024-VLOOKUP(MYRANKS_H[[#This Row],[POS]],ReplacementLevel_H[],COLUMN(ReplacementLevel_H[AVG]),FALSE)</f>
        <v>0.30341076037322634</v>
      </c>
      <c r="V430" s="26">
        <f>MYRANKS_H[[#This Row],[RSGP]]+MYRANKS_H[[#This Row],[HRSGP]]+MYRANKS_H[[#This Row],[RBISGP]]+MYRANKS_H[[#This Row],[SBSGP]]+MYRANKS_H[[#This Row],[AVGSGP]]</f>
        <v>-5.2310442846682221</v>
      </c>
    </row>
    <row r="431" spans="1:22" ht="15" customHeight="1" x14ac:dyDescent="0.25">
      <c r="A431" s="7" t="s">
        <v>1643</v>
      </c>
      <c r="B431" s="8" t="str">
        <f>VLOOKUP(MYRANKS_H[[#This Row],[PLAYERID]],PLAYERIDMAP[],COLUMN(PLAYERIDMAP[LASTNAME]),FALSE)</f>
        <v>Abreu</v>
      </c>
      <c r="C431" s="11" t="str">
        <f>VLOOKUP(MYRANKS_H[[#This Row],[PLAYERID]],PLAYERIDMAP[],COLUMN(PLAYERIDMAP[FIRSTNAME]),FALSE)</f>
        <v xml:space="preserve">Tony </v>
      </c>
      <c r="D431" s="11" t="str">
        <f>VLOOKUP(MYRANKS_H[[#This Row],[PLAYERID]],PLAYERIDMAP[],COLUMN(PLAYERIDMAP[TEAM]),FALSE)</f>
        <v>SF</v>
      </c>
      <c r="E431" s="11" t="str">
        <f>VLOOKUP(MYRANKS_H[[#This Row],[PLAYERID]],PLAYERIDMAP[],COLUMN(PLAYERIDMAP[POS]),FALSE)</f>
        <v>2B</v>
      </c>
      <c r="F431" s="11">
        <f>VLOOKUP(MYRANKS_H[[#This Row],[PLAYERID]],PLAYERIDMAP[],COLUMN(PLAYERIDMAP[IDFANGRAPHS]),FALSE)</f>
        <v>5053</v>
      </c>
      <c r="G431" s="12">
        <f>IFERROR(VLOOKUP(MYRANKS_H[[#This Row],[IDFANGRAPHS]],STEAMER_H[],COLUMN(STEAMER_H[PA]),FALSE),0)</f>
        <v>0</v>
      </c>
      <c r="H431" s="12">
        <f>IFERROR(VLOOKUP(MYRANKS_H[[#This Row],[IDFANGRAPHS]],STEAMER_H[],COLUMN(STEAMER_H[AB]),FALSE),0)</f>
        <v>0</v>
      </c>
      <c r="I431" s="12">
        <f>IFERROR(VLOOKUP(MYRANKS_H[[#This Row],[IDFANGRAPHS]],STEAMER_H[],COLUMN(STEAMER_H[H]),FALSE),0)</f>
        <v>0</v>
      </c>
      <c r="J431" s="12">
        <f>IFERROR(VLOOKUP(MYRANKS_H[[#This Row],[IDFANGRAPHS]],STEAMER_H[],COLUMN(STEAMER_H[HR]),FALSE),0)</f>
        <v>0</v>
      </c>
      <c r="K431" s="12">
        <f>IFERROR(VLOOKUP(MYRANKS_H[[#This Row],[IDFANGRAPHS]],STEAMER_H[],COLUMN(STEAMER_H[R]),FALSE),0)</f>
        <v>0</v>
      </c>
      <c r="L431" s="12">
        <f>IFERROR(VLOOKUP(MYRANKS_H[[#This Row],[IDFANGRAPHS]],STEAMER_H[],COLUMN(STEAMER_H[RBI]),FALSE),0)</f>
        <v>0</v>
      </c>
      <c r="M431" s="12">
        <f>IFERROR(VLOOKUP(MYRANKS_H[[#This Row],[IDFANGRAPHS]],STEAMER_H[],COLUMN(STEAMER_H[BB]),FALSE),0)</f>
        <v>0</v>
      </c>
      <c r="N431" s="12">
        <f>IFERROR(VLOOKUP(MYRANKS_H[[#This Row],[IDFANGRAPHS]],STEAMER_H[],COLUMN(STEAMER_H[SO]),FALSE),0)</f>
        <v>0</v>
      </c>
      <c r="O431" s="12">
        <f>IFERROR(VLOOKUP(MYRANKS_H[[#This Row],[IDFANGRAPHS]],STEAMER_H[],COLUMN(STEAMER_H[SB]),FALSE),0)</f>
        <v>0</v>
      </c>
      <c r="P431" s="14">
        <f>IFERROR(MYRANKS_H[[#This Row],[H]]/MYRANKS_H[[#This Row],[AB]],0)</f>
        <v>0</v>
      </c>
      <c r="Q431" s="26">
        <f>MYRANKS_H[[#This Row],[R]]/24.6-VLOOKUP(MYRANKS_H[[#This Row],[POS]],ReplacementLevel_H[],COLUMN(ReplacementLevel_H[R]),FALSE)</f>
        <v>-2.27</v>
      </c>
      <c r="R431" s="26">
        <f>MYRANKS_H[[#This Row],[HR]]/10.4-VLOOKUP(MYRANKS_H[[#This Row],[POS]],ReplacementLevel_H[],COLUMN(ReplacementLevel_H[HR]),FALSE)</f>
        <v>-0.94</v>
      </c>
      <c r="S431" s="26">
        <f>MYRANKS_H[[#This Row],[RBI]]/24.6-VLOOKUP(MYRANKS_H[[#This Row],[POS]],ReplacementLevel_H[],COLUMN(ReplacementLevel_H[RBI]),FALSE)</f>
        <v>-2.1</v>
      </c>
      <c r="T431" s="26">
        <f>MYRANKS_H[[#This Row],[SB]]/9.4-VLOOKUP(MYRANKS_H[[#This Row],[POS]],ReplacementLevel_H[],COLUMN(ReplacementLevel_H[SB]),FALSE)</f>
        <v>-0.62</v>
      </c>
      <c r="U431" s="26">
        <f>((MYRANKS_H[[#This Row],[H]]+1768)/(MYRANKS_H[[#This Row],[AB]]+6617)-0.267)/0.0024-VLOOKUP(MYRANKS_H[[#This Row],[POS]],ReplacementLevel_H[],COLUMN(ReplacementLevel_H[AVG]),FALSE)</f>
        <v>-8.0595939751147275E-2</v>
      </c>
      <c r="V431" s="26">
        <f>MYRANKS_H[[#This Row],[RSGP]]+MYRANKS_H[[#This Row],[HRSGP]]+MYRANKS_H[[#This Row],[RBISGP]]+MYRANKS_H[[#This Row],[SBSGP]]+MYRANKS_H[[#This Row],[AVGSGP]]</f>
        <v>-6.0105959397511475</v>
      </c>
    </row>
    <row r="432" spans="1:22" x14ac:dyDescent="0.25">
      <c r="A432" s="7" t="s">
        <v>3943</v>
      </c>
      <c r="B432" s="8" t="str">
        <f>VLOOKUP(MYRANKS_H[[#This Row],[PLAYERID]],PLAYERIDMAP[],COLUMN(PLAYERIDMAP[LASTNAME]),FALSE)</f>
        <v>Martinez</v>
      </c>
      <c r="C432" s="11" t="str">
        <f>VLOOKUP(MYRANKS_H[[#This Row],[PLAYERID]],PLAYERIDMAP[],COLUMN(PLAYERIDMAP[FIRSTNAME]),FALSE)</f>
        <v xml:space="preserve">Michael </v>
      </c>
      <c r="D432" s="11" t="str">
        <f>VLOOKUP(MYRANKS_H[[#This Row],[PLAYERID]],PLAYERIDMAP[],COLUMN(PLAYERIDMAP[TEAM]),FALSE)</f>
        <v>PHI</v>
      </c>
      <c r="E432" s="11" t="str">
        <f>VLOOKUP(MYRANKS_H[[#This Row],[PLAYERID]],PLAYERIDMAP[],COLUMN(PLAYERIDMAP[POS]),FALSE)</f>
        <v>2B</v>
      </c>
      <c r="F432" s="11">
        <f>VLOOKUP(MYRANKS_H[[#This Row],[PLAYERID]],PLAYERIDMAP[],COLUMN(PLAYERIDMAP[IDFANGRAPHS]),FALSE)</f>
        <v>7358</v>
      </c>
      <c r="G432" s="12">
        <f>IFERROR(VLOOKUP(MYRANKS_H[[#This Row],[IDFANGRAPHS]],STEAMER_H[],COLUMN(STEAMER_H[PA]),FALSE),0)</f>
        <v>0</v>
      </c>
      <c r="H432" s="12">
        <f>IFERROR(VLOOKUP(MYRANKS_H[[#This Row],[IDFANGRAPHS]],STEAMER_H[],COLUMN(STEAMER_H[AB]),FALSE),0)</f>
        <v>0</v>
      </c>
      <c r="I432" s="12">
        <f>IFERROR(VLOOKUP(MYRANKS_H[[#This Row],[IDFANGRAPHS]],STEAMER_H[],COLUMN(STEAMER_H[H]),FALSE),0)</f>
        <v>0</v>
      </c>
      <c r="J432" s="12">
        <f>IFERROR(VLOOKUP(MYRANKS_H[[#This Row],[IDFANGRAPHS]],STEAMER_H[],COLUMN(STEAMER_H[HR]),FALSE),0)</f>
        <v>0</v>
      </c>
      <c r="K432" s="12">
        <f>IFERROR(VLOOKUP(MYRANKS_H[[#This Row],[IDFANGRAPHS]],STEAMER_H[],COLUMN(STEAMER_H[R]),FALSE),0)</f>
        <v>0</v>
      </c>
      <c r="L432" s="12">
        <f>IFERROR(VLOOKUP(MYRANKS_H[[#This Row],[IDFANGRAPHS]],STEAMER_H[],COLUMN(STEAMER_H[RBI]),FALSE),0)</f>
        <v>0</v>
      </c>
      <c r="M432" s="12">
        <f>IFERROR(VLOOKUP(MYRANKS_H[[#This Row],[IDFANGRAPHS]],STEAMER_H[],COLUMN(STEAMER_H[BB]),FALSE),0)</f>
        <v>0</v>
      </c>
      <c r="N432" s="12">
        <f>IFERROR(VLOOKUP(MYRANKS_H[[#This Row],[IDFANGRAPHS]],STEAMER_H[],COLUMN(STEAMER_H[SO]),FALSE),0)</f>
        <v>0</v>
      </c>
      <c r="O432" s="12">
        <f>IFERROR(VLOOKUP(MYRANKS_H[[#This Row],[IDFANGRAPHS]],STEAMER_H[],COLUMN(STEAMER_H[SB]),FALSE),0)</f>
        <v>0</v>
      </c>
      <c r="P432" s="14">
        <f>IFERROR(MYRANKS_H[[#This Row],[H]]/MYRANKS_H[[#This Row],[AB]],0)</f>
        <v>0</v>
      </c>
      <c r="Q432" s="26">
        <f>MYRANKS_H[[#This Row],[R]]/24.6-VLOOKUP(MYRANKS_H[[#This Row],[POS]],ReplacementLevel_H[],COLUMN(ReplacementLevel_H[R]),FALSE)</f>
        <v>-2.27</v>
      </c>
      <c r="R432" s="26">
        <f>MYRANKS_H[[#This Row],[HR]]/10.4-VLOOKUP(MYRANKS_H[[#This Row],[POS]],ReplacementLevel_H[],COLUMN(ReplacementLevel_H[HR]),FALSE)</f>
        <v>-0.94</v>
      </c>
      <c r="S432" s="26">
        <f>MYRANKS_H[[#This Row],[RBI]]/24.6-VLOOKUP(MYRANKS_H[[#This Row],[POS]],ReplacementLevel_H[],COLUMN(ReplacementLevel_H[RBI]),FALSE)</f>
        <v>-2.1</v>
      </c>
      <c r="T432" s="26">
        <f>MYRANKS_H[[#This Row],[SB]]/9.4-VLOOKUP(MYRANKS_H[[#This Row],[POS]],ReplacementLevel_H[],COLUMN(ReplacementLevel_H[SB]),FALSE)</f>
        <v>-0.62</v>
      </c>
      <c r="U432" s="26">
        <f>((MYRANKS_H[[#This Row],[H]]+1768)/(MYRANKS_H[[#This Row],[AB]]+6617)-0.267)/0.0024-VLOOKUP(MYRANKS_H[[#This Row],[POS]],ReplacementLevel_H[],COLUMN(ReplacementLevel_H[AVG]),FALSE)</f>
        <v>-8.0595939751147275E-2</v>
      </c>
      <c r="V432" s="26">
        <f>MYRANKS_H[[#This Row],[RSGP]]+MYRANKS_H[[#This Row],[HRSGP]]+MYRANKS_H[[#This Row],[RBISGP]]+MYRANKS_H[[#This Row],[SBSGP]]+MYRANKS_H[[#This Row],[AVGSGP]]</f>
        <v>-6.0105959397511475</v>
      </c>
    </row>
    <row r="433" spans="1:22" x14ac:dyDescent="0.25">
      <c r="A433" s="7" t="s">
        <v>2836</v>
      </c>
      <c r="B433" s="8" t="str">
        <f>VLOOKUP(MYRANKS_H[[#This Row],[PLAYERID]],PLAYERIDMAP[],COLUMN(PLAYERIDMAP[LASTNAME]),FALSE)</f>
        <v>Flaherty</v>
      </c>
      <c r="C433" s="11" t="str">
        <f>VLOOKUP(MYRANKS_H[[#This Row],[PLAYERID]],PLAYERIDMAP[],COLUMN(PLAYERIDMAP[FIRSTNAME]),FALSE)</f>
        <v xml:space="preserve">Ryan </v>
      </c>
      <c r="D433" s="11" t="str">
        <f>VLOOKUP(MYRANKS_H[[#This Row],[PLAYERID]],PLAYERIDMAP[],COLUMN(PLAYERIDMAP[TEAM]),FALSE)</f>
        <v>BAL</v>
      </c>
      <c r="E433" s="11" t="str">
        <f>VLOOKUP(MYRANKS_H[[#This Row],[PLAYERID]],PLAYERIDMAP[],COLUMN(PLAYERIDMAP[POS]),FALSE)</f>
        <v>3B</v>
      </c>
      <c r="F433" s="11">
        <f>VLOOKUP(MYRANKS_H[[#This Row],[PLAYERID]],PLAYERIDMAP[],COLUMN(PLAYERIDMAP[IDFANGRAPHS]),FALSE)</f>
        <v>7888</v>
      </c>
      <c r="G433" s="12">
        <f>IFERROR(VLOOKUP(MYRANKS_H[[#This Row],[IDFANGRAPHS]],STEAMER_H[],COLUMN(STEAMER_H[PA]),FALSE),0)</f>
        <v>236</v>
      </c>
      <c r="H433" s="12">
        <f>IFERROR(VLOOKUP(MYRANKS_H[[#This Row],[IDFANGRAPHS]],STEAMER_H[],COLUMN(STEAMER_H[AB]),FALSE),0)</f>
        <v>215</v>
      </c>
      <c r="I433" s="12">
        <f>IFERROR(VLOOKUP(MYRANKS_H[[#This Row],[IDFANGRAPHS]],STEAMER_H[],COLUMN(STEAMER_H[H]),FALSE),0)</f>
        <v>50</v>
      </c>
      <c r="J433" s="12">
        <f>IFERROR(VLOOKUP(MYRANKS_H[[#This Row],[IDFANGRAPHS]],STEAMER_H[],COLUMN(STEAMER_H[HR]),FALSE),0)</f>
        <v>7</v>
      </c>
      <c r="K433" s="12">
        <f>IFERROR(VLOOKUP(MYRANKS_H[[#This Row],[IDFANGRAPHS]],STEAMER_H[],COLUMN(STEAMER_H[R]),FALSE),0)</f>
        <v>25</v>
      </c>
      <c r="L433" s="12">
        <f>IFERROR(VLOOKUP(MYRANKS_H[[#This Row],[IDFANGRAPHS]],STEAMER_H[],COLUMN(STEAMER_H[RBI]),FALSE),0)</f>
        <v>25</v>
      </c>
      <c r="M433" s="12">
        <f>IFERROR(VLOOKUP(MYRANKS_H[[#This Row],[IDFANGRAPHS]],STEAMER_H[],COLUMN(STEAMER_H[BB]),FALSE),0)</f>
        <v>15</v>
      </c>
      <c r="N433" s="12">
        <f>IFERROR(VLOOKUP(MYRANKS_H[[#This Row],[IDFANGRAPHS]],STEAMER_H[],COLUMN(STEAMER_H[SO]),FALSE),0)</f>
        <v>51</v>
      </c>
      <c r="O433" s="12">
        <f>IFERROR(VLOOKUP(MYRANKS_H[[#This Row],[IDFANGRAPHS]],STEAMER_H[],COLUMN(STEAMER_H[SB]),FALSE),0)</f>
        <v>2</v>
      </c>
      <c r="P433" s="14">
        <f>IFERROR(MYRANKS_H[[#This Row],[H]]/MYRANKS_H[[#This Row],[AB]],0)</f>
        <v>0.23255813953488372</v>
      </c>
      <c r="Q433" s="26">
        <f>MYRANKS_H[[#This Row],[R]]/24.6-VLOOKUP(MYRANKS_H[[#This Row],[POS]],ReplacementLevel_H[],COLUMN(ReplacementLevel_H[R]),FALSE)</f>
        <v>-1.1737398373983741</v>
      </c>
      <c r="R433" s="26">
        <f>MYRANKS_H[[#This Row],[HR]]/10.4-VLOOKUP(MYRANKS_H[[#This Row],[POS]],ReplacementLevel_H[],COLUMN(ReplacementLevel_H[HR]),FALSE)</f>
        <v>-0.88692307692307704</v>
      </c>
      <c r="S433" s="26">
        <f>MYRANKS_H[[#This Row],[RBI]]/24.6-VLOOKUP(MYRANKS_H[[#This Row],[POS]],ReplacementLevel_H[],COLUMN(ReplacementLevel_H[RBI]),FALSE)</f>
        <v>-1.3337398373983742</v>
      </c>
      <c r="T433" s="26">
        <f>MYRANKS_H[[#This Row],[SB]]/9.4-VLOOKUP(MYRANKS_H[[#This Row],[POS]],ReplacementLevel_H[],COLUMN(ReplacementLevel_H[SB]),FALSE)</f>
        <v>-0.2372340425531915</v>
      </c>
      <c r="U433" s="26">
        <f>((MYRANKS_H[[#This Row],[H]]+1768)/(MYRANKS_H[[#This Row],[AB]]+6617)-0.267)/0.0024-VLOOKUP(MYRANKS_H[[#This Row],[POS]],ReplacementLevel_H[],COLUMN(ReplacementLevel_H[AVG]),FALSE)</f>
        <v>-0.18470725995317205</v>
      </c>
      <c r="V433" s="26">
        <f>MYRANKS_H[[#This Row],[RSGP]]+MYRANKS_H[[#This Row],[HRSGP]]+MYRANKS_H[[#This Row],[RBISGP]]+MYRANKS_H[[#This Row],[SBSGP]]+MYRANKS_H[[#This Row],[AVGSGP]]</f>
        <v>-3.8163440542261888</v>
      </c>
    </row>
    <row r="434" spans="1:22" ht="15" customHeight="1" x14ac:dyDescent="0.25">
      <c r="A434" s="7" t="s">
        <v>1979</v>
      </c>
      <c r="B434" s="8" t="str">
        <f>VLOOKUP(MYRANKS_H[[#This Row],[PLAYERID]],PLAYERIDMAP[],COLUMN(PLAYERIDMAP[LASTNAME]),FALSE)</f>
        <v>Bixler</v>
      </c>
      <c r="C434" s="11" t="str">
        <f>VLOOKUP(MYRANKS_H[[#This Row],[PLAYERID]],PLAYERIDMAP[],COLUMN(PLAYERIDMAP[FIRSTNAME]),FALSE)</f>
        <v xml:space="preserve">Brian </v>
      </c>
      <c r="D434" s="11" t="str">
        <f>VLOOKUP(MYRANKS_H[[#This Row],[PLAYERID]],PLAYERIDMAP[],COLUMN(PLAYERIDMAP[TEAM]),FALSE)</f>
        <v>HOU</v>
      </c>
      <c r="E434" s="11" t="str">
        <f>VLOOKUP(MYRANKS_H[[#This Row],[PLAYERID]],PLAYERIDMAP[],COLUMN(PLAYERIDMAP[POS]),FALSE)</f>
        <v>2B</v>
      </c>
      <c r="F434" s="11">
        <f>VLOOKUP(MYRANKS_H[[#This Row],[PLAYERID]],PLAYERIDMAP[],COLUMN(PLAYERIDMAP[IDFANGRAPHS]),FALSE)</f>
        <v>8055</v>
      </c>
      <c r="G434" s="12">
        <f>IFERROR(VLOOKUP(MYRANKS_H[[#This Row],[IDFANGRAPHS]],STEAMER_H[],COLUMN(STEAMER_H[PA]),FALSE),0)</f>
        <v>0</v>
      </c>
      <c r="H434" s="12">
        <f>IFERROR(VLOOKUP(MYRANKS_H[[#This Row],[IDFANGRAPHS]],STEAMER_H[],COLUMN(STEAMER_H[AB]),FALSE),0)</f>
        <v>0</v>
      </c>
      <c r="I434" s="12">
        <f>IFERROR(VLOOKUP(MYRANKS_H[[#This Row],[IDFANGRAPHS]],STEAMER_H[],COLUMN(STEAMER_H[H]),FALSE),0)</f>
        <v>0</v>
      </c>
      <c r="J434" s="12">
        <f>IFERROR(VLOOKUP(MYRANKS_H[[#This Row],[IDFANGRAPHS]],STEAMER_H[],COLUMN(STEAMER_H[HR]),FALSE),0)</f>
        <v>0</v>
      </c>
      <c r="K434" s="12">
        <f>IFERROR(VLOOKUP(MYRANKS_H[[#This Row],[IDFANGRAPHS]],STEAMER_H[],COLUMN(STEAMER_H[R]),FALSE),0)</f>
        <v>0</v>
      </c>
      <c r="L434" s="12">
        <f>IFERROR(VLOOKUP(MYRANKS_H[[#This Row],[IDFANGRAPHS]],STEAMER_H[],COLUMN(STEAMER_H[RBI]),FALSE),0)</f>
        <v>0</v>
      </c>
      <c r="M434" s="12">
        <f>IFERROR(VLOOKUP(MYRANKS_H[[#This Row],[IDFANGRAPHS]],STEAMER_H[],COLUMN(STEAMER_H[BB]),FALSE),0)</f>
        <v>0</v>
      </c>
      <c r="N434" s="12">
        <f>IFERROR(VLOOKUP(MYRANKS_H[[#This Row],[IDFANGRAPHS]],STEAMER_H[],COLUMN(STEAMER_H[SO]),FALSE),0)</f>
        <v>0</v>
      </c>
      <c r="O434" s="12">
        <f>IFERROR(VLOOKUP(MYRANKS_H[[#This Row],[IDFANGRAPHS]],STEAMER_H[],COLUMN(STEAMER_H[SB]),FALSE),0)</f>
        <v>0</v>
      </c>
      <c r="P434" s="14">
        <f>IFERROR(MYRANKS_H[[#This Row],[H]]/MYRANKS_H[[#This Row],[AB]],0)</f>
        <v>0</v>
      </c>
      <c r="Q434" s="26">
        <f>MYRANKS_H[[#This Row],[R]]/24.6-VLOOKUP(MYRANKS_H[[#This Row],[POS]],ReplacementLevel_H[],COLUMN(ReplacementLevel_H[R]),FALSE)</f>
        <v>-2.27</v>
      </c>
      <c r="R434" s="26">
        <f>MYRANKS_H[[#This Row],[HR]]/10.4-VLOOKUP(MYRANKS_H[[#This Row],[POS]],ReplacementLevel_H[],COLUMN(ReplacementLevel_H[HR]),FALSE)</f>
        <v>-0.94</v>
      </c>
      <c r="S434" s="26">
        <f>MYRANKS_H[[#This Row],[RBI]]/24.6-VLOOKUP(MYRANKS_H[[#This Row],[POS]],ReplacementLevel_H[],COLUMN(ReplacementLevel_H[RBI]),FALSE)</f>
        <v>-2.1</v>
      </c>
      <c r="T434" s="26">
        <f>MYRANKS_H[[#This Row],[SB]]/9.4-VLOOKUP(MYRANKS_H[[#This Row],[POS]],ReplacementLevel_H[],COLUMN(ReplacementLevel_H[SB]),FALSE)</f>
        <v>-0.62</v>
      </c>
      <c r="U434" s="26">
        <f>((MYRANKS_H[[#This Row],[H]]+1768)/(MYRANKS_H[[#This Row],[AB]]+6617)-0.267)/0.0024-VLOOKUP(MYRANKS_H[[#This Row],[POS]],ReplacementLevel_H[],COLUMN(ReplacementLevel_H[AVG]),FALSE)</f>
        <v>-8.0595939751147275E-2</v>
      </c>
      <c r="V434" s="26">
        <f>MYRANKS_H[[#This Row],[RSGP]]+MYRANKS_H[[#This Row],[HRSGP]]+MYRANKS_H[[#This Row],[RBISGP]]+MYRANKS_H[[#This Row],[SBSGP]]+MYRANKS_H[[#This Row],[AVGSGP]]</f>
        <v>-6.0105959397511475</v>
      </c>
    </row>
    <row r="435" spans="1:22" ht="15" customHeight="1" x14ac:dyDescent="0.25">
      <c r="A435" s="8" t="s">
        <v>5058</v>
      </c>
      <c r="B435" s="15" t="str">
        <f>VLOOKUP(MYRANKS_H[[#This Row],[PLAYERID]],PLAYERIDMAP[],COLUMN(PLAYERIDMAP[LASTNAME]),FALSE)</f>
        <v>Snyder</v>
      </c>
      <c r="C435" s="12" t="str">
        <f>VLOOKUP(MYRANKS_H[[#This Row],[PLAYERID]],PLAYERIDMAP[],COLUMN(PLAYERIDMAP[FIRSTNAME]),FALSE)</f>
        <v xml:space="preserve">Brandon </v>
      </c>
      <c r="D435" s="12" t="str">
        <f>VLOOKUP(MYRANKS_H[[#This Row],[PLAYERID]],PLAYERIDMAP[],COLUMN(PLAYERIDMAP[TEAM]),FALSE)</f>
        <v>TEX</v>
      </c>
      <c r="E435" s="12" t="str">
        <f>VLOOKUP(MYRANKS_H[[#This Row],[PLAYERID]],PLAYERIDMAP[],COLUMN(PLAYERIDMAP[POS]),FALSE)</f>
        <v>1B</v>
      </c>
      <c r="F435" s="12">
        <f>VLOOKUP(MYRANKS_H[[#This Row],[PLAYERID]],PLAYERIDMAP[],COLUMN(PLAYERIDMAP[IDFANGRAPHS]),FALSE)</f>
        <v>9856</v>
      </c>
      <c r="G435" s="12">
        <f>IFERROR(VLOOKUP(MYRANKS_H[[#This Row],[IDFANGRAPHS]],STEAMER_H[],COLUMN(STEAMER_H[PA]),FALSE),0)</f>
        <v>0</v>
      </c>
      <c r="H435" s="12">
        <f>IFERROR(VLOOKUP(MYRANKS_H[[#This Row],[IDFANGRAPHS]],STEAMER_H[],COLUMN(STEAMER_H[AB]),FALSE),0)</f>
        <v>0</v>
      </c>
      <c r="I435" s="12">
        <f>IFERROR(VLOOKUP(MYRANKS_H[[#This Row],[IDFANGRAPHS]],STEAMER_H[],COLUMN(STEAMER_H[H]),FALSE),0)</f>
        <v>0</v>
      </c>
      <c r="J435" s="12">
        <f>IFERROR(VLOOKUP(MYRANKS_H[[#This Row],[IDFANGRAPHS]],STEAMER_H[],COLUMN(STEAMER_H[HR]),FALSE),0)</f>
        <v>0</v>
      </c>
      <c r="K435" s="12">
        <f>IFERROR(VLOOKUP(MYRANKS_H[[#This Row],[IDFANGRAPHS]],STEAMER_H[],COLUMN(STEAMER_H[R]),FALSE),0)</f>
        <v>0</v>
      </c>
      <c r="L435" s="12">
        <f>IFERROR(VLOOKUP(MYRANKS_H[[#This Row],[IDFANGRAPHS]],STEAMER_H[],COLUMN(STEAMER_H[RBI]),FALSE),0)</f>
        <v>0</v>
      </c>
      <c r="M435" s="12">
        <f>IFERROR(VLOOKUP(MYRANKS_H[[#This Row],[IDFANGRAPHS]],STEAMER_H[],COLUMN(STEAMER_H[BB]),FALSE),0)</f>
        <v>0</v>
      </c>
      <c r="N435" s="12">
        <f>IFERROR(VLOOKUP(MYRANKS_H[[#This Row],[IDFANGRAPHS]],STEAMER_H[],COLUMN(STEAMER_H[SO]),FALSE),0)</f>
        <v>0</v>
      </c>
      <c r="O435" s="12">
        <f>IFERROR(VLOOKUP(MYRANKS_H[[#This Row],[IDFANGRAPHS]],STEAMER_H[],COLUMN(STEAMER_H[SB]),FALSE),0)</f>
        <v>0</v>
      </c>
      <c r="P435" s="14">
        <f>IFERROR(MYRANKS_H[[#This Row],[H]]/MYRANKS_H[[#This Row],[AB]],0)</f>
        <v>0</v>
      </c>
      <c r="Q435" s="26">
        <f>MYRANKS_H[[#This Row],[R]]/24.6-VLOOKUP(MYRANKS_H[[#This Row],[POS]],ReplacementLevel_H[],COLUMN(ReplacementLevel_H[R]),FALSE)</f>
        <v>-2.37</v>
      </c>
      <c r="R435" s="26">
        <f>MYRANKS_H[[#This Row],[HR]]/10.4-VLOOKUP(MYRANKS_H[[#This Row],[POS]],ReplacementLevel_H[],COLUMN(ReplacementLevel_H[HR]),FALSE)</f>
        <v>-1.54</v>
      </c>
      <c r="S435" s="26">
        <f>MYRANKS_H[[#This Row],[RBI]]/24.6-VLOOKUP(MYRANKS_H[[#This Row],[POS]],ReplacementLevel_H[],COLUMN(ReplacementLevel_H[RBI]),FALSE)</f>
        <v>-2.46</v>
      </c>
      <c r="T435" s="26">
        <f>MYRANKS_H[[#This Row],[SB]]/9.4-VLOOKUP(MYRANKS_H[[#This Row],[POS]],ReplacementLevel_H[],COLUMN(ReplacementLevel_H[SB]),FALSE)</f>
        <v>-0.26</v>
      </c>
      <c r="U435" s="26">
        <f>((MYRANKS_H[[#This Row],[H]]+1768)/(MYRANKS_H[[#This Row],[AB]]+6617)-0.267)/0.0024-VLOOKUP(MYRANKS_H[[#This Row],[POS]],ReplacementLevel_H[],COLUMN(ReplacementLevel_H[AVG]),FALSE)</f>
        <v>0.31940406024885271</v>
      </c>
      <c r="V435" s="26">
        <f>MYRANKS_H[[#This Row],[RSGP]]+MYRANKS_H[[#This Row],[HRSGP]]+MYRANKS_H[[#This Row],[RBISGP]]+MYRANKS_H[[#This Row],[SBSGP]]+MYRANKS_H[[#This Row],[AVGSGP]]</f>
        <v>-6.3105959397511473</v>
      </c>
    </row>
    <row r="436" spans="1:22" ht="15" customHeight="1" x14ac:dyDescent="0.25">
      <c r="A436" s="7" t="s">
        <v>4078</v>
      </c>
      <c r="B436" s="8" t="str">
        <f>VLOOKUP(MYRANKS_H[[#This Row],[PLAYERID]],PLAYERIDMAP[],COLUMN(PLAYERIDMAP[LASTNAME]),FALSE)</f>
        <v>Mercer</v>
      </c>
      <c r="C436" s="11" t="str">
        <f>VLOOKUP(MYRANKS_H[[#This Row],[PLAYERID]],PLAYERIDMAP[],COLUMN(PLAYERIDMAP[FIRSTNAME]),FALSE)</f>
        <v xml:space="preserve">Jordy </v>
      </c>
      <c r="D436" s="11" t="str">
        <f>VLOOKUP(MYRANKS_H[[#This Row],[PLAYERID]],PLAYERIDMAP[],COLUMN(PLAYERIDMAP[TEAM]),FALSE)</f>
        <v>PIT</v>
      </c>
      <c r="E436" s="11" t="str">
        <f>VLOOKUP(MYRANKS_H[[#This Row],[PLAYERID]],PLAYERIDMAP[],COLUMN(PLAYERIDMAP[POS]),FALSE)</f>
        <v>2B</v>
      </c>
      <c r="F436" s="11">
        <f>VLOOKUP(MYRANKS_H[[#This Row],[PLAYERID]],PLAYERIDMAP[],COLUMN(PLAYERIDMAP[IDFANGRAPHS]),FALSE)</f>
        <v>6547</v>
      </c>
      <c r="G436" s="12">
        <f>IFERROR(VLOOKUP(MYRANKS_H[[#This Row],[IDFANGRAPHS]],STEAMER_H[],COLUMN(STEAMER_H[PA]),FALSE),0)</f>
        <v>366</v>
      </c>
      <c r="H436" s="12">
        <f>IFERROR(VLOOKUP(MYRANKS_H[[#This Row],[IDFANGRAPHS]],STEAMER_H[],COLUMN(STEAMER_H[AB]),FALSE),0)</f>
        <v>334</v>
      </c>
      <c r="I436" s="12">
        <f>IFERROR(VLOOKUP(MYRANKS_H[[#This Row],[IDFANGRAPHS]],STEAMER_H[],COLUMN(STEAMER_H[H]),FALSE),0)</f>
        <v>84</v>
      </c>
      <c r="J436" s="12">
        <f>IFERROR(VLOOKUP(MYRANKS_H[[#This Row],[IDFANGRAPHS]],STEAMER_H[],COLUMN(STEAMER_H[HR]),FALSE),0)</f>
        <v>6</v>
      </c>
      <c r="K436" s="12">
        <f>IFERROR(VLOOKUP(MYRANKS_H[[#This Row],[IDFANGRAPHS]],STEAMER_H[],COLUMN(STEAMER_H[R]),FALSE),0)</f>
        <v>35</v>
      </c>
      <c r="L436" s="12">
        <f>IFERROR(VLOOKUP(MYRANKS_H[[#This Row],[IDFANGRAPHS]],STEAMER_H[],COLUMN(STEAMER_H[RBI]),FALSE),0)</f>
        <v>34</v>
      </c>
      <c r="M436" s="12">
        <f>IFERROR(VLOOKUP(MYRANKS_H[[#This Row],[IDFANGRAPHS]],STEAMER_H[],COLUMN(STEAMER_H[BB]),FALSE),0)</f>
        <v>22</v>
      </c>
      <c r="N436" s="12">
        <f>IFERROR(VLOOKUP(MYRANKS_H[[#This Row],[IDFANGRAPHS]],STEAMER_H[],COLUMN(STEAMER_H[SO]),FALSE),0)</f>
        <v>63</v>
      </c>
      <c r="O436" s="12">
        <f>IFERROR(VLOOKUP(MYRANKS_H[[#This Row],[IDFANGRAPHS]],STEAMER_H[],COLUMN(STEAMER_H[SB]),FALSE),0)</f>
        <v>4</v>
      </c>
      <c r="P436" s="14">
        <f>IFERROR(MYRANKS_H[[#This Row],[H]]/MYRANKS_H[[#This Row],[AB]],0)</f>
        <v>0.25149700598802394</v>
      </c>
      <c r="Q436" s="26">
        <f>MYRANKS_H[[#This Row],[R]]/24.6-VLOOKUP(MYRANKS_H[[#This Row],[POS]],ReplacementLevel_H[],COLUMN(ReplacementLevel_H[R]),FALSE)</f>
        <v>-0.84723577235772374</v>
      </c>
      <c r="R436" s="26">
        <f>MYRANKS_H[[#This Row],[HR]]/10.4-VLOOKUP(MYRANKS_H[[#This Row],[POS]],ReplacementLevel_H[],COLUMN(ReplacementLevel_H[HR]),FALSE)</f>
        <v>-0.36307692307692307</v>
      </c>
      <c r="S436" s="26">
        <f>MYRANKS_H[[#This Row],[RBI]]/24.6-VLOOKUP(MYRANKS_H[[#This Row],[POS]],ReplacementLevel_H[],COLUMN(ReplacementLevel_H[RBI]),FALSE)</f>
        <v>-0.71788617886178874</v>
      </c>
      <c r="T436" s="26">
        <f>MYRANKS_H[[#This Row],[SB]]/9.4-VLOOKUP(MYRANKS_H[[#This Row],[POS]],ReplacementLevel_H[],COLUMN(ReplacementLevel_H[SB]),FALSE)</f>
        <v>-0.19446808510638297</v>
      </c>
      <c r="U436" s="26">
        <f>((MYRANKS_H[[#This Row],[H]]+1768)/(MYRANKS_H[[#This Row],[AB]]+6617)-0.267)/0.0024-VLOOKUP(MYRANKS_H[[#This Row],[POS]],ReplacementLevel_H[],COLUMN(ReplacementLevel_H[AVG]),FALSE)</f>
        <v>-0.39479835035727928</v>
      </c>
      <c r="V436" s="26">
        <f>MYRANKS_H[[#This Row],[RSGP]]+MYRANKS_H[[#This Row],[HRSGP]]+MYRANKS_H[[#This Row],[RBISGP]]+MYRANKS_H[[#This Row],[SBSGP]]+MYRANKS_H[[#This Row],[AVGSGP]]</f>
        <v>-2.5174653097600981</v>
      </c>
    </row>
    <row r="437" spans="1:22" x14ac:dyDescent="0.25">
      <c r="A437" s="7" t="s">
        <v>3058</v>
      </c>
      <c r="B437" s="8" t="str">
        <f>VLOOKUP(MYRANKS_H[[#This Row],[PLAYERID]],PLAYERIDMAP[],COLUMN(PLAYERIDMAP[LASTNAME]),FALSE)</f>
        <v>Gose</v>
      </c>
      <c r="C437" s="11" t="str">
        <f>VLOOKUP(MYRANKS_H[[#This Row],[PLAYERID]],PLAYERIDMAP[],COLUMN(PLAYERIDMAP[FIRSTNAME]),FALSE)</f>
        <v xml:space="preserve">Anthony </v>
      </c>
      <c r="D437" s="11" t="str">
        <f>VLOOKUP(MYRANKS_H[[#This Row],[PLAYERID]],PLAYERIDMAP[],COLUMN(PLAYERIDMAP[TEAM]),FALSE)</f>
        <v>TOR</v>
      </c>
      <c r="E437" s="11" t="str">
        <f>VLOOKUP(MYRANKS_H[[#This Row],[PLAYERID]],PLAYERIDMAP[],COLUMN(PLAYERIDMAP[POS]),FALSE)</f>
        <v>OF</v>
      </c>
      <c r="F437" s="11">
        <f>VLOOKUP(MYRANKS_H[[#This Row],[PLAYERID]],PLAYERIDMAP[],COLUMN(PLAYERIDMAP[IDFANGRAPHS]),FALSE)</f>
        <v>5097</v>
      </c>
      <c r="G437" s="12">
        <f>IFERROR(VLOOKUP(MYRANKS_H[[#This Row],[IDFANGRAPHS]],STEAMER_H[],COLUMN(STEAMER_H[PA]),FALSE),0)</f>
        <v>56</v>
      </c>
      <c r="H437" s="12">
        <f>IFERROR(VLOOKUP(MYRANKS_H[[#This Row],[IDFANGRAPHS]],STEAMER_H[],COLUMN(STEAMER_H[AB]),FALSE),0)</f>
        <v>50</v>
      </c>
      <c r="I437" s="12">
        <f>IFERROR(VLOOKUP(MYRANKS_H[[#This Row],[IDFANGRAPHS]],STEAMER_H[],COLUMN(STEAMER_H[H]),FALSE),0)</f>
        <v>11</v>
      </c>
      <c r="J437" s="12">
        <f>IFERROR(VLOOKUP(MYRANKS_H[[#This Row],[IDFANGRAPHS]],STEAMER_H[],COLUMN(STEAMER_H[HR]),FALSE),0)</f>
        <v>1</v>
      </c>
      <c r="K437" s="12">
        <f>IFERROR(VLOOKUP(MYRANKS_H[[#This Row],[IDFANGRAPHS]],STEAMER_H[],COLUMN(STEAMER_H[R]),FALSE),0)</f>
        <v>6</v>
      </c>
      <c r="L437" s="12">
        <f>IFERROR(VLOOKUP(MYRANKS_H[[#This Row],[IDFANGRAPHS]],STEAMER_H[],COLUMN(STEAMER_H[RBI]),FALSE),0)</f>
        <v>5</v>
      </c>
      <c r="M437" s="12">
        <f>IFERROR(VLOOKUP(MYRANKS_H[[#This Row],[IDFANGRAPHS]],STEAMER_H[],COLUMN(STEAMER_H[BB]),FALSE),0)</f>
        <v>4</v>
      </c>
      <c r="N437" s="12">
        <f>IFERROR(VLOOKUP(MYRANKS_H[[#This Row],[IDFANGRAPHS]],STEAMER_H[],COLUMN(STEAMER_H[SO]),FALSE),0)</f>
        <v>14</v>
      </c>
      <c r="O437" s="12">
        <f>IFERROR(VLOOKUP(MYRANKS_H[[#This Row],[IDFANGRAPHS]],STEAMER_H[],COLUMN(STEAMER_H[SB]),FALSE),0)</f>
        <v>3</v>
      </c>
      <c r="P437" s="14">
        <f>IFERROR(MYRANKS_H[[#This Row],[H]]/MYRANKS_H[[#This Row],[AB]],0)</f>
        <v>0.22</v>
      </c>
      <c r="Q437" s="26">
        <f>MYRANKS_H[[#This Row],[R]]/24.6-VLOOKUP(MYRANKS_H[[#This Row],[POS]],ReplacementLevel_H[],COLUMN(ReplacementLevel_H[R]),FALSE)</f>
        <v>-2.1260975609756096</v>
      </c>
      <c r="R437" s="26">
        <f>MYRANKS_H[[#This Row],[HR]]/10.4-VLOOKUP(MYRANKS_H[[#This Row],[POS]],ReplacementLevel_H[],COLUMN(ReplacementLevel_H[HR]),FALSE)</f>
        <v>-1.0038461538461538</v>
      </c>
      <c r="S437" s="26">
        <f>MYRANKS_H[[#This Row],[RBI]]/24.6-VLOOKUP(MYRANKS_H[[#This Row],[POS]],ReplacementLevel_H[],COLUMN(ReplacementLevel_H[RBI]),FALSE)</f>
        <v>-1.8367479674796749</v>
      </c>
      <c r="T437" s="26">
        <f>MYRANKS_H[[#This Row],[SB]]/9.4-VLOOKUP(MYRANKS_H[[#This Row],[POS]],ReplacementLevel_H[],COLUMN(ReplacementLevel_H[SB]),FALSE)</f>
        <v>-1.0208510638297874</v>
      </c>
      <c r="U437" s="26">
        <f>((MYRANKS_H[[#This Row],[H]]+1768)/(MYRANKS_H[[#This Row],[AB]]+6617)-0.267)/0.0024-VLOOKUP(MYRANKS_H[[#This Row],[POS]],ReplacementLevel_H[],COLUMN(ReplacementLevel_H[AVG]),FALSE)</f>
        <v>1.1940902954836477E-2</v>
      </c>
      <c r="V437" s="26">
        <f>MYRANKS_H[[#This Row],[RSGP]]+MYRANKS_H[[#This Row],[HRSGP]]+MYRANKS_H[[#This Row],[RBISGP]]+MYRANKS_H[[#This Row],[SBSGP]]+MYRANKS_H[[#This Row],[AVGSGP]]</f>
        <v>-5.9756018431763893</v>
      </c>
    </row>
    <row r="438" spans="1:22" x14ac:dyDescent="0.25">
      <c r="A438" s="7" t="s">
        <v>2890</v>
      </c>
      <c r="B438" s="8" t="str">
        <f>VLOOKUP(MYRANKS_H[[#This Row],[PLAYERID]],PLAYERIDMAP[],COLUMN(PLAYERIDMAP[LASTNAME]),FALSE)</f>
        <v>Franklin</v>
      </c>
      <c r="C438" s="11" t="str">
        <f>VLOOKUP(MYRANKS_H[[#This Row],[PLAYERID]],PLAYERIDMAP[],COLUMN(PLAYERIDMAP[FIRSTNAME]),FALSE)</f>
        <v xml:space="preserve">Nick </v>
      </c>
      <c r="D438" s="11" t="str">
        <f>VLOOKUP(MYRANKS_H[[#This Row],[PLAYERID]],PLAYERIDMAP[],COLUMN(PLAYERIDMAP[TEAM]),FALSE)</f>
        <v>SEA</v>
      </c>
      <c r="E438" s="11" t="str">
        <f>VLOOKUP(MYRANKS_H[[#This Row],[PLAYERID]],PLAYERIDMAP[],COLUMN(PLAYERIDMAP[POS]),FALSE)</f>
        <v>SS</v>
      </c>
      <c r="F438" s="11" t="str">
        <f>VLOOKUP(MYRANKS_H[[#This Row],[PLAYERID]],PLAYERIDMAP[],COLUMN(PLAYERIDMAP[IDFANGRAPHS]),FALSE)</f>
        <v>sa500740</v>
      </c>
      <c r="G438" s="12">
        <f>IFERROR(VLOOKUP(MYRANKS_H[[#This Row],[IDFANGRAPHS]],STEAMER_H[],COLUMN(STEAMER_H[PA]),FALSE),0)</f>
        <v>0</v>
      </c>
      <c r="H438" s="12">
        <f>IFERROR(VLOOKUP(MYRANKS_H[[#This Row],[IDFANGRAPHS]],STEAMER_H[],COLUMN(STEAMER_H[AB]),FALSE),0)</f>
        <v>0</v>
      </c>
      <c r="I438" s="12">
        <f>IFERROR(VLOOKUP(MYRANKS_H[[#This Row],[IDFANGRAPHS]],STEAMER_H[],COLUMN(STEAMER_H[H]),FALSE),0)</f>
        <v>0</v>
      </c>
      <c r="J438" s="12">
        <f>IFERROR(VLOOKUP(MYRANKS_H[[#This Row],[IDFANGRAPHS]],STEAMER_H[],COLUMN(STEAMER_H[HR]),FALSE),0)</f>
        <v>0</v>
      </c>
      <c r="K438" s="12">
        <f>IFERROR(VLOOKUP(MYRANKS_H[[#This Row],[IDFANGRAPHS]],STEAMER_H[],COLUMN(STEAMER_H[R]),FALSE),0)</f>
        <v>0</v>
      </c>
      <c r="L438" s="12">
        <f>IFERROR(VLOOKUP(MYRANKS_H[[#This Row],[IDFANGRAPHS]],STEAMER_H[],COLUMN(STEAMER_H[RBI]),FALSE),0)</f>
        <v>0</v>
      </c>
      <c r="M438" s="12">
        <f>IFERROR(VLOOKUP(MYRANKS_H[[#This Row],[IDFANGRAPHS]],STEAMER_H[],COLUMN(STEAMER_H[BB]),FALSE),0)</f>
        <v>0</v>
      </c>
      <c r="N438" s="12">
        <f>IFERROR(VLOOKUP(MYRANKS_H[[#This Row],[IDFANGRAPHS]],STEAMER_H[],COLUMN(STEAMER_H[SO]),FALSE),0)</f>
        <v>0</v>
      </c>
      <c r="O438" s="12">
        <f>IFERROR(VLOOKUP(MYRANKS_H[[#This Row],[IDFANGRAPHS]],STEAMER_H[],COLUMN(STEAMER_H[SB]),FALSE),0)</f>
        <v>0</v>
      </c>
      <c r="P438" s="14">
        <f>IFERROR(MYRANKS_H[[#This Row],[H]]/MYRANKS_H[[#This Row],[AB]],0)</f>
        <v>0</v>
      </c>
      <c r="Q438" s="26">
        <f>MYRANKS_H[[#This Row],[R]]/24.6-VLOOKUP(MYRANKS_H[[#This Row],[POS]],ReplacementLevel_H[],COLUMN(ReplacementLevel_H[R]),FALSE)</f>
        <v>-2.08</v>
      </c>
      <c r="R438" s="26">
        <f>MYRANKS_H[[#This Row],[HR]]/10.4-VLOOKUP(MYRANKS_H[[#This Row],[POS]],ReplacementLevel_H[],COLUMN(ReplacementLevel_H[HR]),FALSE)</f>
        <v>-0.9</v>
      </c>
      <c r="S438" s="26">
        <f>MYRANKS_H[[#This Row],[RBI]]/24.6-VLOOKUP(MYRANKS_H[[#This Row],[POS]],ReplacementLevel_H[],COLUMN(ReplacementLevel_H[RBI]),FALSE)</f>
        <v>-1.94</v>
      </c>
      <c r="T438" s="26">
        <f>MYRANKS_H[[#This Row],[SB]]/9.4-VLOOKUP(MYRANKS_H[[#This Row],[POS]],ReplacementLevel_H[],COLUMN(ReplacementLevel_H[SB]),FALSE)</f>
        <v>-1.47</v>
      </c>
      <c r="U438" s="26">
        <f>((MYRANKS_H[[#This Row],[H]]+1768)/(MYRANKS_H[[#This Row],[AB]]+6617)-0.267)/0.0024-VLOOKUP(MYRANKS_H[[#This Row],[POS]],ReplacementLevel_H[],COLUMN(ReplacementLevel_H[AVG]),FALSE)</f>
        <v>0.20940406024885272</v>
      </c>
      <c r="V438" s="26">
        <f>MYRANKS_H[[#This Row],[RSGP]]+MYRANKS_H[[#This Row],[HRSGP]]+MYRANKS_H[[#This Row],[RBISGP]]+MYRANKS_H[[#This Row],[SBSGP]]+MYRANKS_H[[#This Row],[AVGSGP]]</f>
        <v>-6.1805959397511465</v>
      </c>
    </row>
    <row r="439" spans="1:22" ht="15" customHeight="1" x14ac:dyDescent="0.25">
      <c r="A439" s="8" t="s">
        <v>4246</v>
      </c>
      <c r="B439" s="15" t="str">
        <f>VLOOKUP(MYRANKS_H[[#This Row],[PLAYERID]],PLAYERIDMAP[],COLUMN(PLAYERIDMAP[LASTNAME]),FALSE)</f>
        <v>Nava</v>
      </c>
      <c r="C439" s="12" t="str">
        <f>VLOOKUP(MYRANKS_H[[#This Row],[PLAYERID]],PLAYERIDMAP[],COLUMN(PLAYERIDMAP[FIRSTNAME]),FALSE)</f>
        <v xml:space="preserve">Daniel </v>
      </c>
      <c r="D439" s="12" t="str">
        <f>VLOOKUP(MYRANKS_H[[#This Row],[PLAYERID]],PLAYERIDMAP[],COLUMN(PLAYERIDMAP[TEAM]),FALSE)</f>
        <v>BOS</v>
      </c>
      <c r="E439" s="12" t="str">
        <f>VLOOKUP(MYRANKS_H[[#This Row],[PLAYERID]],PLAYERIDMAP[],COLUMN(PLAYERIDMAP[POS]),FALSE)</f>
        <v>OF</v>
      </c>
      <c r="F439" s="12">
        <f>VLOOKUP(MYRANKS_H[[#This Row],[PLAYERID]],PLAYERIDMAP[],COLUMN(PLAYERIDMAP[IDFANGRAPHS]),FALSE)</f>
        <v>5450</v>
      </c>
      <c r="G439" s="12">
        <f>IFERROR(VLOOKUP(MYRANKS_H[[#This Row],[IDFANGRAPHS]],STEAMER_H[],COLUMN(STEAMER_H[PA]),FALSE),0)</f>
        <v>383</v>
      </c>
      <c r="H439" s="12">
        <f>IFERROR(VLOOKUP(MYRANKS_H[[#This Row],[IDFANGRAPHS]],STEAMER_H[],COLUMN(STEAMER_H[AB]),FALSE),0)</f>
        <v>334</v>
      </c>
      <c r="I439" s="12">
        <f>IFERROR(VLOOKUP(MYRANKS_H[[#This Row],[IDFANGRAPHS]],STEAMER_H[],COLUMN(STEAMER_H[H]),FALSE),0)</f>
        <v>87</v>
      </c>
      <c r="J439" s="12">
        <f>IFERROR(VLOOKUP(MYRANKS_H[[#This Row],[IDFANGRAPHS]],STEAMER_H[],COLUMN(STEAMER_H[HR]),FALSE),0)</f>
        <v>8</v>
      </c>
      <c r="K439" s="12">
        <f>IFERROR(VLOOKUP(MYRANKS_H[[#This Row],[IDFANGRAPHS]],STEAMER_H[],COLUMN(STEAMER_H[R]),FALSE),0)</f>
        <v>45</v>
      </c>
      <c r="L439" s="12">
        <f>IFERROR(VLOOKUP(MYRANKS_H[[#This Row],[IDFANGRAPHS]],STEAMER_H[],COLUMN(STEAMER_H[RBI]),FALSE),0)</f>
        <v>39</v>
      </c>
      <c r="M439" s="12">
        <f>IFERROR(VLOOKUP(MYRANKS_H[[#This Row],[IDFANGRAPHS]],STEAMER_H[],COLUMN(STEAMER_H[BB]),FALSE),0)</f>
        <v>37</v>
      </c>
      <c r="N439" s="12">
        <f>IFERROR(VLOOKUP(MYRANKS_H[[#This Row],[IDFANGRAPHS]],STEAMER_H[],COLUMN(STEAMER_H[SO]),FALSE),0)</f>
        <v>72</v>
      </c>
      <c r="O439" s="12">
        <f>IFERROR(VLOOKUP(MYRANKS_H[[#This Row],[IDFANGRAPHS]],STEAMER_H[],COLUMN(STEAMER_H[SB]),FALSE),0)</f>
        <v>3</v>
      </c>
      <c r="P439" s="14">
        <f>IFERROR(MYRANKS_H[[#This Row],[H]]/MYRANKS_H[[#This Row],[AB]],0)</f>
        <v>0.26047904191616766</v>
      </c>
      <c r="Q439" s="26">
        <f>MYRANKS_H[[#This Row],[R]]/24.6-VLOOKUP(MYRANKS_H[[#This Row],[POS]],ReplacementLevel_H[],COLUMN(ReplacementLevel_H[R]),FALSE)</f>
        <v>-0.54073170731707343</v>
      </c>
      <c r="R439" s="26">
        <f>MYRANKS_H[[#This Row],[HR]]/10.4-VLOOKUP(MYRANKS_H[[#This Row],[POS]],ReplacementLevel_H[],COLUMN(ReplacementLevel_H[HR]),FALSE)</f>
        <v>-0.33076923076923093</v>
      </c>
      <c r="S439" s="26">
        <f>MYRANKS_H[[#This Row],[RBI]]/24.6-VLOOKUP(MYRANKS_H[[#This Row],[POS]],ReplacementLevel_H[],COLUMN(ReplacementLevel_H[RBI]),FALSE)</f>
        <v>-0.4546341463414636</v>
      </c>
      <c r="T439" s="26">
        <f>MYRANKS_H[[#This Row],[SB]]/9.4-VLOOKUP(MYRANKS_H[[#This Row],[POS]],ReplacementLevel_H[],COLUMN(ReplacementLevel_H[SB]),FALSE)</f>
        <v>-1.0208510638297874</v>
      </c>
      <c r="U439" s="26">
        <f>((MYRANKS_H[[#This Row],[H]]+1768)/(MYRANKS_H[[#This Row],[AB]]+6617)-0.267)/0.0024-VLOOKUP(MYRANKS_H[[#This Row],[POS]],ReplacementLevel_H[],COLUMN(ReplacementLevel_H[AVG]),FALSE)</f>
        <v>2.5031889895923531E-2</v>
      </c>
      <c r="V439" s="26">
        <f>MYRANKS_H[[#This Row],[RSGP]]+MYRANKS_H[[#This Row],[HRSGP]]+MYRANKS_H[[#This Row],[RBISGP]]+MYRANKS_H[[#This Row],[SBSGP]]+MYRANKS_H[[#This Row],[AVGSGP]]</f>
        <v>-2.3219542583616319</v>
      </c>
    </row>
    <row r="440" spans="1:22" ht="15" customHeight="1" x14ac:dyDescent="0.25">
      <c r="A440" s="8" t="s">
        <v>4987</v>
      </c>
      <c r="B440" s="15" t="str">
        <f>VLOOKUP(MYRANKS_H[[#This Row],[PLAYERID]],PLAYERIDMAP[],COLUMN(PLAYERIDMAP[LASTNAME]),FALSE)</f>
        <v>Schumaker</v>
      </c>
      <c r="C440" s="12" t="str">
        <f>VLOOKUP(MYRANKS_H[[#This Row],[PLAYERID]],PLAYERIDMAP[],COLUMN(PLAYERIDMAP[FIRSTNAME]),FALSE)</f>
        <v xml:space="preserve">Skip </v>
      </c>
      <c r="D440" s="12" t="str">
        <f>VLOOKUP(MYRANKS_H[[#This Row],[PLAYERID]],PLAYERIDMAP[],COLUMN(PLAYERIDMAP[TEAM]),FALSE)</f>
        <v>LAD</v>
      </c>
      <c r="E440" s="12" t="str">
        <f>VLOOKUP(MYRANKS_H[[#This Row],[PLAYERID]],PLAYERIDMAP[],COLUMN(PLAYERIDMAP[POS]),FALSE)</f>
        <v>OF</v>
      </c>
      <c r="F440" s="12">
        <f>VLOOKUP(MYRANKS_H[[#This Row],[PLAYERID]],PLAYERIDMAP[],COLUMN(PLAYERIDMAP[IDFANGRAPHS]),FALSE)</f>
        <v>3704</v>
      </c>
      <c r="G440" s="12">
        <f>IFERROR(VLOOKUP(MYRANKS_H[[#This Row],[IDFANGRAPHS]],STEAMER_H[],COLUMN(STEAMER_H[PA]),FALSE),0)</f>
        <v>212</v>
      </c>
      <c r="H440" s="12">
        <f>IFERROR(VLOOKUP(MYRANKS_H[[#This Row],[IDFANGRAPHS]],STEAMER_H[],COLUMN(STEAMER_H[AB]),FALSE),0)</f>
        <v>191</v>
      </c>
      <c r="I440" s="12">
        <f>IFERROR(VLOOKUP(MYRANKS_H[[#This Row],[IDFANGRAPHS]],STEAMER_H[],COLUMN(STEAMER_H[H]),FALSE),0)</f>
        <v>49</v>
      </c>
      <c r="J440" s="12">
        <f>IFERROR(VLOOKUP(MYRANKS_H[[#This Row],[IDFANGRAPHS]],STEAMER_H[],COLUMN(STEAMER_H[HR]),FALSE),0)</f>
        <v>2</v>
      </c>
      <c r="K440" s="12">
        <f>IFERROR(VLOOKUP(MYRANKS_H[[#This Row],[IDFANGRAPHS]],STEAMER_H[],COLUMN(STEAMER_H[R]),FALSE),0)</f>
        <v>19</v>
      </c>
      <c r="L440" s="12">
        <f>IFERROR(VLOOKUP(MYRANKS_H[[#This Row],[IDFANGRAPHS]],STEAMER_H[],COLUMN(STEAMER_H[RBI]),FALSE),0)</f>
        <v>17</v>
      </c>
      <c r="M440" s="12">
        <f>IFERROR(VLOOKUP(MYRANKS_H[[#This Row],[IDFANGRAPHS]],STEAMER_H[],COLUMN(STEAMER_H[BB]),FALSE),0)</f>
        <v>17</v>
      </c>
      <c r="N440" s="12">
        <f>IFERROR(VLOOKUP(MYRANKS_H[[#This Row],[IDFANGRAPHS]],STEAMER_H[],COLUMN(STEAMER_H[SO]),FALSE),0)</f>
        <v>34</v>
      </c>
      <c r="O440" s="12">
        <f>IFERROR(VLOOKUP(MYRANKS_H[[#This Row],[IDFANGRAPHS]],STEAMER_H[],COLUMN(STEAMER_H[SB]),FALSE),0)</f>
        <v>2</v>
      </c>
      <c r="P440" s="14">
        <f>IFERROR(MYRANKS_H[[#This Row],[H]]/MYRANKS_H[[#This Row],[AB]],0)</f>
        <v>0.25654450261780104</v>
      </c>
      <c r="Q440" s="26">
        <f>MYRANKS_H[[#This Row],[R]]/24.6-VLOOKUP(MYRANKS_H[[#This Row],[POS]],ReplacementLevel_H[],COLUMN(ReplacementLevel_H[R]),FALSE)</f>
        <v>-1.5976422764227642</v>
      </c>
      <c r="R440" s="26">
        <f>MYRANKS_H[[#This Row],[HR]]/10.4-VLOOKUP(MYRANKS_H[[#This Row],[POS]],ReplacementLevel_H[],COLUMN(ReplacementLevel_H[HR]),FALSE)</f>
        <v>-0.9076923076923078</v>
      </c>
      <c r="S440" s="26">
        <f>MYRANKS_H[[#This Row],[RBI]]/24.6-VLOOKUP(MYRANKS_H[[#This Row],[POS]],ReplacementLevel_H[],COLUMN(ReplacementLevel_H[RBI]),FALSE)</f>
        <v>-1.3489430894308945</v>
      </c>
      <c r="T440" s="26">
        <f>MYRANKS_H[[#This Row],[SB]]/9.4-VLOOKUP(MYRANKS_H[[#This Row],[POS]],ReplacementLevel_H[],COLUMN(ReplacementLevel_H[SB]),FALSE)</f>
        <v>-1.1272340425531915</v>
      </c>
      <c r="U440" s="26">
        <f>((MYRANKS_H[[#This Row],[H]]+1768)/(MYRANKS_H[[#This Row],[AB]]+6617)-0.267)/0.0024-VLOOKUP(MYRANKS_H[[#This Row],[POS]],ReplacementLevel_H[],COLUMN(ReplacementLevel_H[AVG]),FALSE)</f>
        <v>3.495495495494616E-2</v>
      </c>
      <c r="V440" s="26">
        <f>MYRANKS_H[[#This Row],[RSGP]]+MYRANKS_H[[#This Row],[HRSGP]]+MYRANKS_H[[#This Row],[RBISGP]]+MYRANKS_H[[#This Row],[SBSGP]]+MYRANKS_H[[#This Row],[AVGSGP]]</f>
        <v>-4.9465567611442118</v>
      </c>
    </row>
    <row r="441" spans="1:22" ht="15" customHeight="1" x14ac:dyDescent="0.25">
      <c r="A441" s="7" t="s">
        <v>2916</v>
      </c>
      <c r="B441" s="8" t="str">
        <f>VLOOKUP(MYRANKS_H[[#This Row],[PLAYERID]],PLAYERIDMAP[],COLUMN(PLAYERIDMAP[LASTNAME]),FALSE)</f>
        <v>Fuld</v>
      </c>
      <c r="C441" s="11" t="str">
        <f>VLOOKUP(MYRANKS_H[[#This Row],[PLAYERID]],PLAYERIDMAP[],COLUMN(PLAYERIDMAP[FIRSTNAME]),FALSE)</f>
        <v xml:space="preserve">Sam </v>
      </c>
      <c r="D441" s="11" t="str">
        <f>VLOOKUP(MYRANKS_H[[#This Row],[PLAYERID]],PLAYERIDMAP[],COLUMN(PLAYERIDMAP[TEAM]),FALSE)</f>
        <v>TB</v>
      </c>
      <c r="E441" s="11" t="str">
        <f>VLOOKUP(MYRANKS_H[[#This Row],[PLAYERID]],PLAYERIDMAP[],COLUMN(PLAYERIDMAP[POS]),FALSE)</f>
        <v>OF</v>
      </c>
      <c r="F441" s="11">
        <f>VLOOKUP(MYRANKS_H[[#This Row],[PLAYERID]],PLAYERIDMAP[],COLUMN(PLAYERIDMAP[IDFANGRAPHS]),FALSE)</f>
        <v>8254</v>
      </c>
      <c r="G441" s="12">
        <f>IFERROR(VLOOKUP(MYRANKS_H[[#This Row],[IDFANGRAPHS]],STEAMER_H[],COLUMN(STEAMER_H[PA]),FALSE),0)</f>
        <v>0</v>
      </c>
      <c r="H441" s="12">
        <f>IFERROR(VLOOKUP(MYRANKS_H[[#This Row],[IDFANGRAPHS]],STEAMER_H[],COLUMN(STEAMER_H[AB]),FALSE),0)</f>
        <v>0</v>
      </c>
      <c r="I441" s="12">
        <f>IFERROR(VLOOKUP(MYRANKS_H[[#This Row],[IDFANGRAPHS]],STEAMER_H[],COLUMN(STEAMER_H[H]),FALSE),0)</f>
        <v>0</v>
      </c>
      <c r="J441" s="12">
        <f>IFERROR(VLOOKUP(MYRANKS_H[[#This Row],[IDFANGRAPHS]],STEAMER_H[],COLUMN(STEAMER_H[HR]),FALSE),0)</f>
        <v>0</v>
      </c>
      <c r="K441" s="12">
        <f>IFERROR(VLOOKUP(MYRANKS_H[[#This Row],[IDFANGRAPHS]],STEAMER_H[],COLUMN(STEAMER_H[R]),FALSE),0)</f>
        <v>0</v>
      </c>
      <c r="L441" s="12">
        <f>IFERROR(VLOOKUP(MYRANKS_H[[#This Row],[IDFANGRAPHS]],STEAMER_H[],COLUMN(STEAMER_H[RBI]),FALSE),0)</f>
        <v>0</v>
      </c>
      <c r="M441" s="12">
        <f>IFERROR(VLOOKUP(MYRANKS_H[[#This Row],[IDFANGRAPHS]],STEAMER_H[],COLUMN(STEAMER_H[BB]),FALSE),0)</f>
        <v>0</v>
      </c>
      <c r="N441" s="12">
        <f>IFERROR(VLOOKUP(MYRANKS_H[[#This Row],[IDFANGRAPHS]],STEAMER_H[],COLUMN(STEAMER_H[SO]),FALSE),0)</f>
        <v>0</v>
      </c>
      <c r="O441" s="12">
        <f>IFERROR(VLOOKUP(MYRANKS_H[[#This Row],[IDFANGRAPHS]],STEAMER_H[],COLUMN(STEAMER_H[SB]),FALSE),0)</f>
        <v>0</v>
      </c>
      <c r="P441" s="14">
        <f>IFERROR(MYRANKS_H[[#This Row],[H]]/MYRANKS_H[[#This Row],[AB]],0)</f>
        <v>0</v>
      </c>
      <c r="Q441" s="26">
        <f>MYRANKS_H[[#This Row],[R]]/24.6-VLOOKUP(MYRANKS_H[[#This Row],[POS]],ReplacementLevel_H[],COLUMN(ReplacementLevel_H[R]),FALSE)</f>
        <v>-2.37</v>
      </c>
      <c r="R441" s="26">
        <f>MYRANKS_H[[#This Row],[HR]]/10.4-VLOOKUP(MYRANKS_H[[#This Row],[POS]],ReplacementLevel_H[],COLUMN(ReplacementLevel_H[HR]),FALSE)</f>
        <v>-1.1000000000000001</v>
      </c>
      <c r="S441" s="26">
        <f>MYRANKS_H[[#This Row],[RBI]]/24.6-VLOOKUP(MYRANKS_H[[#This Row],[POS]],ReplacementLevel_H[],COLUMN(ReplacementLevel_H[RBI]),FALSE)</f>
        <v>-2.04</v>
      </c>
      <c r="T441" s="26">
        <f>MYRANKS_H[[#This Row],[SB]]/9.4-VLOOKUP(MYRANKS_H[[#This Row],[POS]],ReplacementLevel_H[],COLUMN(ReplacementLevel_H[SB]),FALSE)</f>
        <v>-1.34</v>
      </c>
      <c r="U441" s="26">
        <f>((MYRANKS_H[[#This Row],[H]]+1768)/(MYRANKS_H[[#This Row],[AB]]+6617)-0.267)/0.0024-VLOOKUP(MYRANKS_H[[#This Row],[POS]],ReplacementLevel_H[],COLUMN(ReplacementLevel_H[AVG]),FALSE)</f>
        <v>0.15940406024885273</v>
      </c>
      <c r="V441" s="26">
        <f>MYRANKS_H[[#This Row],[RSGP]]+MYRANKS_H[[#This Row],[HRSGP]]+MYRANKS_H[[#This Row],[RBISGP]]+MYRANKS_H[[#This Row],[SBSGP]]+MYRANKS_H[[#This Row],[AVGSGP]]</f>
        <v>-6.6905959397511472</v>
      </c>
    </row>
    <row r="442" spans="1:22" x14ac:dyDescent="0.25">
      <c r="A442" s="8" t="s">
        <v>4595</v>
      </c>
      <c r="B442" s="15" t="str">
        <f>VLOOKUP(MYRANKS_H[[#This Row],[PLAYERID]],PLAYERIDMAP[],COLUMN(PLAYERIDMAP[LASTNAME]),FALSE)</f>
        <v>Presley</v>
      </c>
      <c r="C442" s="12" t="str">
        <f>VLOOKUP(MYRANKS_H[[#This Row],[PLAYERID]],PLAYERIDMAP[],COLUMN(PLAYERIDMAP[FIRSTNAME]),FALSE)</f>
        <v xml:space="preserve">Alex </v>
      </c>
      <c r="D442" s="12" t="str">
        <f>VLOOKUP(MYRANKS_H[[#This Row],[PLAYERID]],PLAYERIDMAP[],COLUMN(PLAYERIDMAP[TEAM]),FALSE)</f>
        <v>PIT</v>
      </c>
      <c r="E442" s="12" t="str">
        <f>VLOOKUP(MYRANKS_H[[#This Row],[PLAYERID]],PLAYERIDMAP[],COLUMN(PLAYERIDMAP[POS]),FALSE)</f>
        <v>OF</v>
      </c>
      <c r="F442" s="12">
        <f>VLOOKUP(MYRANKS_H[[#This Row],[PLAYERID]],PLAYERIDMAP[],COLUMN(PLAYERIDMAP[IDFANGRAPHS]),FALSE)</f>
        <v>5305</v>
      </c>
      <c r="G442" s="12">
        <f>IFERROR(VLOOKUP(MYRANKS_H[[#This Row],[IDFANGRAPHS]],STEAMER_H[],COLUMN(STEAMER_H[PA]),FALSE),0)</f>
        <v>378</v>
      </c>
      <c r="H442" s="12">
        <f>IFERROR(VLOOKUP(MYRANKS_H[[#This Row],[IDFANGRAPHS]],STEAMER_H[],COLUMN(STEAMER_H[AB]),FALSE),0)</f>
        <v>346</v>
      </c>
      <c r="I442" s="12">
        <f>IFERROR(VLOOKUP(MYRANKS_H[[#This Row],[IDFANGRAPHS]],STEAMER_H[],COLUMN(STEAMER_H[H]),FALSE),0)</f>
        <v>91</v>
      </c>
      <c r="J442" s="12">
        <f>IFERROR(VLOOKUP(MYRANKS_H[[#This Row],[IDFANGRAPHS]],STEAMER_H[],COLUMN(STEAMER_H[HR]),FALSE),0)</f>
        <v>7</v>
      </c>
      <c r="K442" s="12">
        <f>IFERROR(VLOOKUP(MYRANKS_H[[#This Row],[IDFANGRAPHS]],STEAMER_H[],COLUMN(STEAMER_H[R]),FALSE),0)</f>
        <v>44</v>
      </c>
      <c r="L442" s="12">
        <f>IFERROR(VLOOKUP(MYRANKS_H[[#This Row],[IDFANGRAPHS]],STEAMER_H[],COLUMN(STEAMER_H[RBI]),FALSE),0)</f>
        <v>35</v>
      </c>
      <c r="M442" s="12">
        <f>IFERROR(VLOOKUP(MYRANKS_H[[#This Row],[IDFANGRAPHS]],STEAMER_H[],COLUMN(STEAMER_H[BB]),FALSE),0)</f>
        <v>25</v>
      </c>
      <c r="N442" s="12">
        <f>IFERROR(VLOOKUP(MYRANKS_H[[#This Row],[IDFANGRAPHS]],STEAMER_H[],COLUMN(STEAMER_H[SO]),FALSE),0)</f>
        <v>70</v>
      </c>
      <c r="O442" s="12">
        <f>IFERROR(VLOOKUP(MYRANKS_H[[#This Row],[IDFANGRAPHS]],STEAMER_H[],COLUMN(STEAMER_H[SB]),FALSE),0)</f>
        <v>9</v>
      </c>
      <c r="P442" s="14">
        <f>IFERROR(MYRANKS_H[[#This Row],[H]]/MYRANKS_H[[#This Row],[AB]],0)</f>
        <v>0.26300578034682082</v>
      </c>
      <c r="Q442" s="26">
        <f>MYRANKS_H[[#This Row],[R]]/24.6-VLOOKUP(MYRANKS_H[[#This Row],[POS]],ReplacementLevel_H[],COLUMN(ReplacementLevel_H[R]),FALSE)</f>
        <v>-0.58138211382113836</v>
      </c>
      <c r="R442" s="26">
        <f>MYRANKS_H[[#This Row],[HR]]/10.4-VLOOKUP(MYRANKS_H[[#This Row],[POS]],ReplacementLevel_H[],COLUMN(ReplacementLevel_H[HR]),FALSE)</f>
        <v>-0.42692307692307707</v>
      </c>
      <c r="S442" s="26">
        <f>MYRANKS_H[[#This Row],[RBI]]/24.6-VLOOKUP(MYRANKS_H[[#This Row],[POS]],ReplacementLevel_H[],COLUMN(ReplacementLevel_H[RBI]),FALSE)</f>
        <v>-0.61723577235772376</v>
      </c>
      <c r="T442" s="26">
        <f>MYRANKS_H[[#This Row],[SB]]/9.4-VLOOKUP(MYRANKS_H[[#This Row],[POS]],ReplacementLevel_H[],COLUMN(ReplacementLevel_H[SB]),FALSE)</f>
        <v>-0.38255319148936184</v>
      </c>
      <c r="U442" s="26">
        <f>((MYRANKS_H[[#This Row],[H]]+1768)/(MYRANKS_H[[#This Row],[AB]]+6617)-0.267)/0.0024-VLOOKUP(MYRANKS_H[[#This Row],[POS]],ReplacementLevel_H[],COLUMN(ReplacementLevel_H[AVG]),FALSE)</f>
        <v>7.2759347024751106E-2</v>
      </c>
      <c r="V442" s="26">
        <f>MYRANKS_H[[#This Row],[RSGP]]+MYRANKS_H[[#This Row],[HRSGP]]+MYRANKS_H[[#This Row],[RBISGP]]+MYRANKS_H[[#This Row],[SBSGP]]+MYRANKS_H[[#This Row],[AVGSGP]]</f>
        <v>-1.9353348075665502</v>
      </c>
    </row>
    <row r="443" spans="1:22" ht="15" customHeight="1" x14ac:dyDescent="0.25">
      <c r="A443" s="7" t="s">
        <v>2760</v>
      </c>
      <c r="B443" s="8" t="str">
        <f>VLOOKUP(MYRANKS_H[[#This Row],[PLAYERID]],PLAYERIDMAP[],COLUMN(PLAYERIDMAP[LASTNAME]),FALSE)</f>
        <v>Escobar</v>
      </c>
      <c r="C443" s="11" t="str">
        <f>VLOOKUP(MYRANKS_H[[#This Row],[PLAYERID]],PLAYERIDMAP[],COLUMN(PLAYERIDMAP[FIRSTNAME]),FALSE)</f>
        <v xml:space="preserve">Eduardo </v>
      </c>
      <c r="D443" s="11" t="str">
        <f>VLOOKUP(MYRANKS_H[[#This Row],[PLAYERID]],PLAYERIDMAP[],COLUMN(PLAYERIDMAP[TEAM]),FALSE)</f>
        <v>MIN</v>
      </c>
      <c r="E443" s="11" t="str">
        <f>VLOOKUP(MYRANKS_H[[#This Row],[PLAYERID]],PLAYERIDMAP[],COLUMN(PLAYERIDMAP[POS]),FALSE)</f>
        <v>SS</v>
      </c>
      <c r="F443" s="11">
        <f>VLOOKUP(MYRANKS_H[[#This Row],[PLAYERID]],PLAYERIDMAP[],COLUMN(PLAYERIDMAP[IDFANGRAPHS]),FALSE)</f>
        <v>6153</v>
      </c>
      <c r="G443" s="12">
        <f>IFERROR(VLOOKUP(MYRANKS_H[[#This Row],[IDFANGRAPHS]],STEAMER_H[],COLUMN(STEAMER_H[PA]),FALSE),0)</f>
        <v>284</v>
      </c>
      <c r="H443" s="12">
        <f>IFERROR(VLOOKUP(MYRANKS_H[[#This Row],[IDFANGRAPHS]],STEAMER_H[],COLUMN(STEAMER_H[AB]),FALSE),0)</f>
        <v>262</v>
      </c>
      <c r="I443" s="12">
        <f>IFERROR(VLOOKUP(MYRANKS_H[[#This Row],[IDFANGRAPHS]],STEAMER_H[],COLUMN(STEAMER_H[H]),FALSE),0)</f>
        <v>64</v>
      </c>
      <c r="J443" s="12">
        <f>IFERROR(VLOOKUP(MYRANKS_H[[#This Row],[IDFANGRAPHS]],STEAMER_H[],COLUMN(STEAMER_H[HR]),FALSE),0)</f>
        <v>3</v>
      </c>
      <c r="K443" s="12">
        <f>IFERROR(VLOOKUP(MYRANKS_H[[#This Row],[IDFANGRAPHS]],STEAMER_H[],COLUMN(STEAMER_H[R]),FALSE),0)</f>
        <v>27</v>
      </c>
      <c r="L443" s="12">
        <f>IFERROR(VLOOKUP(MYRANKS_H[[#This Row],[IDFANGRAPHS]],STEAMER_H[],COLUMN(STEAMER_H[RBI]),FALSE),0)</f>
        <v>24</v>
      </c>
      <c r="M443" s="12">
        <f>IFERROR(VLOOKUP(MYRANKS_H[[#This Row],[IDFANGRAPHS]],STEAMER_H[],COLUMN(STEAMER_H[BB]),FALSE),0)</f>
        <v>16</v>
      </c>
      <c r="N443" s="12">
        <f>IFERROR(VLOOKUP(MYRANKS_H[[#This Row],[IDFANGRAPHS]],STEAMER_H[],COLUMN(STEAMER_H[SO]),FALSE),0)</f>
        <v>52</v>
      </c>
      <c r="O443" s="12">
        <f>IFERROR(VLOOKUP(MYRANKS_H[[#This Row],[IDFANGRAPHS]],STEAMER_H[],COLUMN(STEAMER_H[SB]),FALSE),0)</f>
        <v>5</v>
      </c>
      <c r="P443" s="14">
        <f>IFERROR(MYRANKS_H[[#This Row],[H]]/MYRANKS_H[[#This Row],[AB]],0)</f>
        <v>0.24427480916030533</v>
      </c>
      <c r="Q443" s="26">
        <f>MYRANKS_H[[#This Row],[R]]/24.6-VLOOKUP(MYRANKS_H[[#This Row],[POS]],ReplacementLevel_H[],COLUMN(ReplacementLevel_H[R]),FALSE)</f>
        <v>-0.98243902439024411</v>
      </c>
      <c r="R443" s="26">
        <f>MYRANKS_H[[#This Row],[HR]]/10.4-VLOOKUP(MYRANKS_H[[#This Row],[POS]],ReplacementLevel_H[],COLUMN(ReplacementLevel_H[HR]),FALSE)</f>
        <v>-0.61153846153846159</v>
      </c>
      <c r="S443" s="26">
        <f>MYRANKS_H[[#This Row],[RBI]]/24.6-VLOOKUP(MYRANKS_H[[#This Row],[POS]],ReplacementLevel_H[],COLUMN(ReplacementLevel_H[RBI]),FALSE)</f>
        <v>-0.96439024390243899</v>
      </c>
      <c r="T443" s="26">
        <f>MYRANKS_H[[#This Row],[SB]]/9.4-VLOOKUP(MYRANKS_H[[#This Row],[POS]],ReplacementLevel_H[],COLUMN(ReplacementLevel_H[SB]),FALSE)</f>
        <v>-0.93808510638297871</v>
      </c>
      <c r="U443" s="26">
        <f>((MYRANKS_H[[#This Row],[H]]+1768)/(MYRANKS_H[[#This Row],[AB]]+6617)-0.267)/0.0024-VLOOKUP(MYRANKS_H[[#This Row],[POS]],ReplacementLevel_H[],COLUMN(ReplacementLevel_H[AVG]),FALSE)</f>
        <v>-0.15425885545380985</v>
      </c>
      <c r="V443" s="26">
        <f>MYRANKS_H[[#This Row],[RSGP]]+MYRANKS_H[[#This Row],[HRSGP]]+MYRANKS_H[[#This Row],[RBISGP]]+MYRANKS_H[[#This Row],[SBSGP]]+MYRANKS_H[[#This Row],[AVGSGP]]</f>
        <v>-3.6507116916679334</v>
      </c>
    </row>
    <row r="444" spans="1:22" x14ac:dyDescent="0.25">
      <c r="A444" s="7" t="s">
        <v>2552</v>
      </c>
      <c r="B444" s="8" t="str">
        <f>VLOOKUP(MYRANKS_H[[#This Row],[PLAYERID]],PLAYERIDMAP[],COLUMN(PLAYERIDMAP[LASTNAME]),FALSE)</f>
        <v>De Jesus</v>
      </c>
      <c r="C444" s="11" t="str">
        <f>VLOOKUP(MYRANKS_H[[#This Row],[PLAYERID]],PLAYERIDMAP[],COLUMN(PLAYERIDMAP[FIRSTNAME]),FALSE)</f>
        <v xml:space="preserve">Ivan </v>
      </c>
      <c r="D444" s="11" t="str">
        <f>VLOOKUP(MYRANKS_H[[#This Row],[PLAYERID]],PLAYERIDMAP[],COLUMN(PLAYERIDMAP[TEAM]),FALSE)</f>
        <v>BOS</v>
      </c>
      <c r="E444" s="11" t="str">
        <f>VLOOKUP(MYRANKS_H[[#This Row],[PLAYERID]],PLAYERIDMAP[],COLUMN(PLAYERIDMAP[POS]),FALSE)</f>
        <v>2B</v>
      </c>
      <c r="F444" s="11">
        <f>VLOOKUP(MYRANKS_H[[#This Row],[PLAYERID]],PLAYERIDMAP[],COLUMN(PLAYERIDMAP[IDFANGRAPHS]),FALSE)</f>
        <v>9886</v>
      </c>
      <c r="G444" s="12">
        <f>IFERROR(VLOOKUP(MYRANKS_H[[#This Row],[IDFANGRAPHS]],STEAMER_H[],COLUMN(STEAMER_H[PA]),FALSE),0)</f>
        <v>0</v>
      </c>
      <c r="H444" s="12">
        <f>IFERROR(VLOOKUP(MYRANKS_H[[#This Row],[IDFANGRAPHS]],STEAMER_H[],COLUMN(STEAMER_H[AB]),FALSE),0)</f>
        <v>0</v>
      </c>
      <c r="I444" s="12">
        <f>IFERROR(VLOOKUP(MYRANKS_H[[#This Row],[IDFANGRAPHS]],STEAMER_H[],COLUMN(STEAMER_H[H]),FALSE),0)</f>
        <v>0</v>
      </c>
      <c r="J444" s="12">
        <f>IFERROR(VLOOKUP(MYRANKS_H[[#This Row],[IDFANGRAPHS]],STEAMER_H[],COLUMN(STEAMER_H[HR]),FALSE),0)</f>
        <v>0</v>
      </c>
      <c r="K444" s="12">
        <f>IFERROR(VLOOKUP(MYRANKS_H[[#This Row],[IDFANGRAPHS]],STEAMER_H[],COLUMN(STEAMER_H[R]),FALSE),0)</f>
        <v>0</v>
      </c>
      <c r="L444" s="12">
        <f>IFERROR(VLOOKUP(MYRANKS_H[[#This Row],[IDFANGRAPHS]],STEAMER_H[],COLUMN(STEAMER_H[RBI]),FALSE),0)</f>
        <v>0</v>
      </c>
      <c r="M444" s="12">
        <f>IFERROR(VLOOKUP(MYRANKS_H[[#This Row],[IDFANGRAPHS]],STEAMER_H[],COLUMN(STEAMER_H[BB]),FALSE),0)</f>
        <v>0</v>
      </c>
      <c r="N444" s="12">
        <f>IFERROR(VLOOKUP(MYRANKS_H[[#This Row],[IDFANGRAPHS]],STEAMER_H[],COLUMN(STEAMER_H[SO]),FALSE),0)</f>
        <v>0</v>
      </c>
      <c r="O444" s="12">
        <f>IFERROR(VLOOKUP(MYRANKS_H[[#This Row],[IDFANGRAPHS]],STEAMER_H[],COLUMN(STEAMER_H[SB]),FALSE),0)</f>
        <v>0</v>
      </c>
      <c r="P444" s="14">
        <f>IFERROR(MYRANKS_H[[#This Row],[H]]/MYRANKS_H[[#This Row],[AB]],0)</f>
        <v>0</v>
      </c>
      <c r="Q444" s="26">
        <f>MYRANKS_H[[#This Row],[R]]/24.6-VLOOKUP(MYRANKS_H[[#This Row],[POS]],ReplacementLevel_H[],COLUMN(ReplacementLevel_H[R]),FALSE)</f>
        <v>-2.27</v>
      </c>
      <c r="R444" s="26">
        <f>MYRANKS_H[[#This Row],[HR]]/10.4-VLOOKUP(MYRANKS_H[[#This Row],[POS]],ReplacementLevel_H[],COLUMN(ReplacementLevel_H[HR]),FALSE)</f>
        <v>-0.94</v>
      </c>
      <c r="S444" s="26">
        <f>MYRANKS_H[[#This Row],[RBI]]/24.6-VLOOKUP(MYRANKS_H[[#This Row],[POS]],ReplacementLevel_H[],COLUMN(ReplacementLevel_H[RBI]),FALSE)</f>
        <v>-2.1</v>
      </c>
      <c r="T444" s="26">
        <f>MYRANKS_H[[#This Row],[SB]]/9.4-VLOOKUP(MYRANKS_H[[#This Row],[POS]],ReplacementLevel_H[],COLUMN(ReplacementLevel_H[SB]),FALSE)</f>
        <v>-0.62</v>
      </c>
      <c r="U444" s="26">
        <f>((MYRANKS_H[[#This Row],[H]]+1768)/(MYRANKS_H[[#This Row],[AB]]+6617)-0.267)/0.0024-VLOOKUP(MYRANKS_H[[#This Row],[POS]],ReplacementLevel_H[],COLUMN(ReplacementLevel_H[AVG]),FALSE)</f>
        <v>-8.0595939751147275E-2</v>
      </c>
      <c r="V444" s="26">
        <f>MYRANKS_H[[#This Row],[RSGP]]+MYRANKS_H[[#This Row],[HRSGP]]+MYRANKS_H[[#This Row],[RBISGP]]+MYRANKS_H[[#This Row],[SBSGP]]+MYRANKS_H[[#This Row],[AVGSGP]]</f>
        <v>-6.0105959397511475</v>
      </c>
    </row>
    <row r="445" spans="1:22" x14ac:dyDescent="0.25">
      <c r="A445" s="8" t="s">
        <v>5297</v>
      </c>
      <c r="B445" s="15" t="str">
        <f>VLOOKUP(MYRANKS_H[[#This Row],[PLAYERID]],PLAYERIDMAP[],COLUMN(PLAYERIDMAP[LASTNAME]),FALSE)</f>
        <v>Uribe</v>
      </c>
      <c r="C445" s="12" t="str">
        <f>VLOOKUP(MYRANKS_H[[#This Row],[PLAYERID]],PLAYERIDMAP[],COLUMN(PLAYERIDMAP[FIRSTNAME]),FALSE)</f>
        <v xml:space="preserve">Juan </v>
      </c>
      <c r="D445" s="12" t="str">
        <f>VLOOKUP(MYRANKS_H[[#This Row],[PLAYERID]],PLAYERIDMAP[],COLUMN(PLAYERIDMAP[TEAM]),FALSE)</f>
        <v>LAD</v>
      </c>
      <c r="E445" s="12" t="str">
        <f>VLOOKUP(MYRANKS_H[[#This Row],[PLAYERID]],PLAYERIDMAP[],COLUMN(PLAYERIDMAP[POS]),FALSE)</f>
        <v>3B</v>
      </c>
      <c r="F445" s="12">
        <f>VLOOKUP(MYRANKS_H[[#This Row],[PLAYERID]],PLAYERIDMAP[],COLUMN(PLAYERIDMAP[IDFANGRAPHS]),FALSE)</f>
        <v>454</v>
      </c>
      <c r="G445" s="12">
        <f>IFERROR(VLOOKUP(MYRANKS_H[[#This Row],[IDFANGRAPHS]],STEAMER_H[],COLUMN(STEAMER_H[PA]),FALSE),0)</f>
        <v>456</v>
      </c>
      <c r="H445" s="12">
        <f>IFERROR(VLOOKUP(MYRANKS_H[[#This Row],[IDFANGRAPHS]],STEAMER_H[],COLUMN(STEAMER_H[AB]),FALSE),0)</f>
        <v>417</v>
      </c>
      <c r="I445" s="12">
        <f>IFERROR(VLOOKUP(MYRANKS_H[[#This Row],[IDFANGRAPHS]],STEAMER_H[],COLUMN(STEAMER_H[H]),FALSE),0)</f>
        <v>102</v>
      </c>
      <c r="J445" s="12">
        <f>IFERROR(VLOOKUP(MYRANKS_H[[#This Row],[IDFANGRAPHS]],STEAMER_H[],COLUMN(STEAMER_H[HR]),FALSE),0)</f>
        <v>12</v>
      </c>
      <c r="K445" s="12">
        <f>IFERROR(VLOOKUP(MYRANKS_H[[#This Row],[IDFANGRAPHS]],STEAMER_H[],COLUMN(STEAMER_H[R]),FALSE),0)</f>
        <v>44</v>
      </c>
      <c r="L445" s="12">
        <f>IFERROR(VLOOKUP(MYRANKS_H[[#This Row],[IDFANGRAPHS]],STEAMER_H[],COLUMN(STEAMER_H[RBI]),FALSE),0)</f>
        <v>50</v>
      </c>
      <c r="M445" s="12">
        <f>IFERROR(VLOOKUP(MYRANKS_H[[#This Row],[IDFANGRAPHS]],STEAMER_H[],COLUMN(STEAMER_H[BB]),FALSE),0)</f>
        <v>29</v>
      </c>
      <c r="N445" s="12">
        <f>IFERROR(VLOOKUP(MYRANKS_H[[#This Row],[IDFANGRAPHS]],STEAMER_H[],COLUMN(STEAMER_H[SO]),FALSE),0)</f>
        <v>93</v>
      </c>
      <c r="O445" s="12">
        <f>IFERROR(VLOOKUP(MYRANKS_H[[#This Row],[IDFANGRAPHS]],STEAMER_H[],COLUMN(STEAMER_H[SB]),FALSE),0)</f>
        <v>3</v>
      </c>
      <c r="P445" s="14">
        <f>IFERROR(MYRANKS_H[[#This Row],[H]]/MYRANKS_H[[#This Row],[AB]],0)</f>
        <v>0.2446043165467626</v>
      </c>
      <c r="Q445" s="26">
        <f>MYRANKS_H[[#This Row],[R]]/24.6-VLOOKUP(MYRANKS_H[[#This Row],[POS]],ReplacementLevel_H[],COLUMN(ReplacementLevel_H[R]),FALSE)</f>
        <v>-0.4013821138211382</v>
      </c>
      <c r="R445" s="26">
        <f>MYRANKS_H[[#This Row],[HR]]/10.4-VLOOKUP(MYRANKS_H[[#This Row],[POS]],ReplacementLevel_H[],COLUMN(ReplacementLevel_H[HR]),FALSE)</f>
        <v>-0.40615384615384631</v>
      </c>
      <c r="S445" s="26">
        <f>MYRANKS_H[[#This Row],[RBI]]/24.6-VLOOKUP(MYRANKS_H[[#This Row],[POS]],ReplacementLevel_H[],COLUMN(ReplacementLevel_H[RBI]),FALSE)</f>
        <v>-0.31747967479674832</v>
      </c>
      <c r="T445" s="26">
        <f>MYRANKS_H[[#This Row],[SB]]/9.4-VLOOKUP(MYRANKS_H[[#This Row],[POS]],ReplacementLevel_H[],COLUMN(ReplacementLevel_H[SB]),FALSE)</f>
        <v>-0.13085106382978728</v>
      </c>
      <c r="U445" s="26">
        <f>((MYRANKS_H[[#This Row],[H]]+1768)/(MYRANKS_H[[#This Row],[AB]]+6617)-0.267)/0.0024-VLOOKUP(MYRANKS_H[[#This Row],[POS]],ReplacementLevel_H[],COLUMN(ReplacementLevel_H[AVG]),FALSE)</f>
        <v>-0.28850914605252392</v>
      </c>
      <c r="V445" s="26">
        <f>MYRANKS_H[[#This Row],[RSGP]]+MYRANKS_H[[#This Row],[HRSGP]]+MYRANKS_H[[#This Row],[RBISGP]]+MYRANKS_H[[#This Row],[SBSGP]]+MYRANKS_H[[#This Row],[AVGSGP]]</f>
        <v>-1.5443758446540441</v>
      </c>
    </row>
    <row r="446" spans="1:22" ht="15" customHeight="1" x14ac:dyDescent="0.25">
      <c r="A446" s="7" t="s">
        <v>3997</v>
      </c>
      <c r="B446" s="8" t="str">
        <f>VLOOKUP(MYRANKS_H[[#This Row],[PLAYERID]],PLAYERIDMAP[],COLUMN(PLAYERIDMAP[LASTNAME]),FALSE)</f>
        <v>Maysonet</v>
      </c>
      <c r="C446" s="11" t="str">
        <f>VLOOKUP(MYRANKS_H[[#This Row],[PLAYERID]],PLAYERIDMAP[],COLUMN(PLAYERIDMAP[FIRSTNAME]),FALSE)</f>
        <v xml:space="preserve">Edwin </v>
      </c>
      <c r="D446" s="11" t="str">
        <f>VLOOKUP(MYRANKS_H[[#This Row],[PLAYERID]],PLAYERIDMAP[],COLUMN(PLAYERIDMAP[TEAM]),FALSE)</f>
        <v>MIL</v>
      </c>
      <c r="E446" s="11" t="str">
        <f>VLOOKUP(MYRANKS_H[[#This Row],[PLAYERID]],PLAYERIDMAP[],COLUMN(PLAYERIDMAP[POS]),FALSE)</f>
        <v>2B</v>
      </c>
      <c r="F446" s="11">
        <f>VLOOKUP(MYRANKS_H[[#This Row],[PLAYERID]],PLAYERIDMAP[],COLUMN(PLAYERIDMAP[IDFANGRAPHS]),FALSE)</f>
        <v>5735</v>
      </c>
      <c r="G446" s="12">
        <f>IFERROR(VLOOKUP(MYRANKS_H[[#This Row],[IDFANGRAPHS]],STEAMER_H[],COLUMN(STEAMER_H[PA]),FALSE),0)</f>
        <v>0</v>
      </c>
      <c r="H446" s="12">
        <f>IFERROR(VLOOKUP(MYRANKS_H[[#This Row],[IDFANGRAPHS]],STEAMER_H[],COLUMN(STEAMER_H[AB]),FALSE),0)</f>
        <v>0</v>
      </c>
      <c r="I446" s="12">
        <f>IFERROR(VLOOKUP(MYRANKS_H[[#This Row],[IDFANGRAPHS]],STEAMER_H[],COLUMN(STEAMER_H[H]),FALSE),0)</f>
        <v>0</v>
      </c>
      <c r="J446" s="12">
        <f>IFERROR(VLOOKUP(MYRANKS_H[[#This Row],[IDFANGRAPHS]],STEAMER_H[],COLUMN(STEAMER_H[HR]),FALSE),0)</f>
        <v>0</v>
      </c>
      <c r="K446" s="12">
        <f>IFERROR(VLOOKUP(MYRANKS_H[[#This Row],[IDFANGRAPHS]],STEAMER_H[],COLUMN(STEAMER_H[R]),FALSE),0)</f>
        <v>0</v>
      </c>
      <c r="L446" s="12">
        <f>IFERROR(VLOOKUP(MYRANKS_H[[#This Row],[IDFANGRAPHS]],STEAMER_H[],COLUMN(STEAMER_H[RBI]),FALSE),0)</f>
        <v>0</v>
      </c>
      <c r="M446" s="12">
        <f>IFERROR(VLOOKUP(MYRANKS_H[[#This Row],[IDFANGRAPHS]],STEAMER_H[],COLUMN(STEAMER_H[BB]),FALSE),0)</f>
        <v>0</v>
      </c>
      <c r="N446" s="12">
        <f>IFERROR(VLOOKUP(MYRANKS_H[[#This Row],[IDFANGRAPHS]],STEAMER_H[],COLUMN(STEAMER_H[SO]),FALSE),0)</f>
        <v>0</v>
      </c>
      <c r="O446" s="12">
        <f>IFERROR(VLOOKUP(MYRANKS_H[[#This Row],[IDFANGRAPHS]],STEAMER_H[],COLUMN(STEAMER_H[SB]),FALSE),0)</f>
        <v>0</v>
      </c>
      <c r="P446" s="14">
        <f>IFERROR(MYRANKS_H[[#This Row],[H]]/MYRANKS_H[[#This Row],[AB]],0)</f>
        <v>0</v>
      </c>
      <c r="Q446" s="26">
        <f>MYRANKS_H[[#This Row],[R]]/24.6-VLOOKUP(MYRANKS_H[[#This Row],[POS]],ReplacementLevel_H[],COLUMN(ReplacementLevel_H[R]),FALSE)</f>
        <v>-2.27</v>
      </c>
      <c r="R446" s="26">
        <f>MYRANKS_H[[#This Row],[HR]]/10.4-VLOOKUP(MYRANKS_H[[#This Row],[POS]],ReplacementLevel_H[],COLUMN(ReplacementLevel_H[HR]),FALSE)</f>
        <v>-0.94</v>
      </c>
      <c r="S446" s="26">
        <f>MYRANKS_H[[#This Row],[RBI]]/24.6-VLOOKUP(MYRANKS_H[[#This Row],[POS]],ReplacementLevel_H[],COLUMN(ReplacementLevel_H[RBI]),FALSE)</f>
        <v>-2.1</v>
      </c>
      <c r="T446" s="26">
        <f>MYRANKS_H[[#This Row],[SB]]/9.4-VLOOKUP(MYRANKS_H[[#This Row],[POS]],ReplacementLevel_H[],COLUMN(ReplacementLevel_H[SB]),FALSE)</f>
        <v>-0.62</v>
      </c>
      <c r="U446" s="26">
        <f>((MYRANKS_H[[#This Row],[H]]+1768)/(MYRANKS_H[[#This Row],[AB]]+6617)-0.267)/0.0024-VLOOKUP(MYRANKS_H[[#This Row],[POS]],ReplacementLevel_H[],COLUMN(ReplacementLevel_H[AVG]),FALSE)</f>
        <v>-8.0595939751147275E-2</v>
      </c>
      <c r="V446" s="26">
        <f>MYRANKS_H[[#This Row],[RSGP]]+MYRANKS_H[[#This Row],[HRSGP]]+MYRANKS_H[[#This Row],[RBISGP]]+MYRANKS_H[[#This Row],[SBSGP]]+MYRANKS_H[[#This Row],[AVGSGP]]</f>
        <v>-6.0105959397511475</v>
      </c>
    </row>
    <row r="447" spans="1:22" x14ac:dyDescent="0.25">
      <c r="A447" s="7" t="s">
        <v>2002</v>
      </c>
      <c r="B447" s="8" t="str">
        <f>VLOOKUP(MYRANKS_H[[#This Row],[PLAYERID]],PLAYERIDMAP[],COLUMN(PLAYERIDMAP[LASTNAME]),FALSE)</f>
        <v>Blanks</v>
      </c>
      <c r="C447" s="11" t="str">
        <f>VLOOKUP(MYRANKS_H[[#This Row],[PLAYERID]],PLAYERIDMAP[],COLUMN(PLAYERIDMAP[FIRSTNAME]),FALSE)</f>
        <v xml:space="preserve">Kyle </v>
      </c>
      <c r="D447" s="11" t="str">
        <f>VLOOKUP(MYRANKS_H[[#This Row],[PLAYERID]],PLAYERIDMAP[],COLUMN(PLAYERIDMAP[TEAM]),FALSE)</f>
        <v>SD</v>
      </c>
      <c r="E447" s="11" t="str">
        <f>VLOOKUP(MYRANKS_H[[#This Row],[PLAYERID]],PLAYERIDMAP[],COLUMN(PLAYERIDMAP[POS]),FALSE)</f>
        <v>OF</v>
      </c>
      <c r="F447" s="11">
        <f>VLOOKUP(MYRANKS_H[[#This Row],[PLAYERID]],PLAYERIDMAP[],COLUMN(PLAYERIDMAP[IDFANGRAPHS]),FALSE)</f>
        <v>49</v>
      </c>
      <c r="G447" s="12">
        <f>IFERROR(VLOOKUP(MYRANKS_H[[#This Row],[IDFANGRAPHS]],STEAMER_H[],COLUMN(STEAMER_H[PA]),FALSE),0)</f>
        <v>0</v>
      </c>
      <c r="H447" s="12">
        <f>IFERROR(VLOOKUP(MYRANKS_H[[#This Row],[IDFANGRAPHS]],STEAMER_H[],COLUMN(STEAMER_H[AB]),FALSE),0)</f>
        <v>0</v>
      </c>
      <c r="I447" s="12">
        <f>IFERROR(VLOOKUP(MYRANKS_H[[#This Row],[IDFANGRAPHS]],STEAMER_H[],COLUMN(STEAMER_H[H]),FALSE),0)</f>
        <v>0</v>
      </c>
      <c r="J447" s="12">
        <f>IFERROR(VLOOKUP(MYRANKS_H[[#This Row],[IDFANGRAPHS]],STEAMER_H[],COLUMN(STEAMER_H[HR]),FALSE),0)</f>
        <v>0</v>
      </c>
      <c r="K447" s="12">
        <f>IFERROR(VLOOKUP(MYRANKS_H[[#This Row],[IDFANGRAPHS]],STEAMER_H[],COLUMN(STEAMER_H[R]),FALSE),0)</f>
        <v>0</v>
      </c>
      <c r="L447" s="12">
        <f>IFERROR(VLOOKUP(MYRANKS_H[[#This Row],[IDFANGRAPHS]],STEAMER_H[],COLUMN(STEAMER_H[RBI]),FALSE),0)</f>
        <v>0</v>
      </c>
      <c r="M447" s="12">
        <f>IFERROR(VLOOKUP(MYRANKS_H[[#This Row],[IDFANGRAPHS]],STEAMER_H[],COLUMN(STEAMER_H[BB]),FALSE),0)</f>
        <v>0</v>
      </c>
      <c r="N447" s="12">
        <f>IFERROR(VLOOKUP(MYRANKS_H[[#This Row],[IDFANGRAPHS]],STEAMER_H[],COLUMN(STEAMER_H[SO]),FALSE),0)</f>
        <v>0</v>
      </c>
      <c r="O447" s="12">
        <f>IFERROR(VLOOKUP(MYRANKS_H[[#This Row],[IDFANGRAPHS]],STEAMER_H[],COLUMN(STEAMER_H[SB]),FALSE),0)</f>
        <v>0</v>
      </c>
      <c r="P447" s="14">
        <f>IFERROR(MYRANKS_H[[#This Row],[H]]/MYRANKS_H[[#This Row],[AB]],0)</f>
        <v>0</v>
      </c>
      <c r="Q447" s="26">
        <f>MYRANKS_H[[#This Row],[R]]/24.6-VLOOKUP(MYRANKS_H[[#This Row],[POS]],ReplacementLevel_H[],COLUMN(ReplacementLevel_H[R]),FALSE)</f>
        <v>-2.37</v>
      </c>
      <c r="R447" s="26">
        <f>MYRANKS_H[[#This Row],[HR]]/10.4-VLOOKUP(MYRANKS_H[[#This Row],[POS]],ReplacementLevel_H[],COLUMN(ReplacementLevel_H[HR]),FALSE)</f>
        <v>-1.1000000000000001</v>
      </c>
      <c r="S447" s="26">
        <f>MYRANKS_H[[#This Row],[RBI]]/24.6-VLOOKUP(MYRANKS_H[[#This Row],[POS]],ReplacementLevel_H[],COLUMN(ReplacementLevel_H[RBI]),FALSE)</f>
        <v>-2.04</v>
      </c>
      <c r="T447" s="26">
        <f>MYRANKS_H[[#This Row],[SB]]/9.4-VLOOKUP(MYRANKS_H[[#This Row],[POS]],ReplacementLevel_H[],COLUMN(ReplacementLevel_H[SB]),FALSE)</f>
        <v>-1.34</v>
      </c>
      <c r="U447" s="26">
        <f>((MYRANKS_H[[#This Row],[H]]+1768)/(MYRANKS_H[[#This Row],[AB]]+6617)-0.267)/0.0024-VLOOKUP(MYRANKS_H[[#This Row],[POS]],ReplacementLevel_H[],COLUMN(ReplacementLevel_H[AVG]),FALSE)</f>
        <v>0.15940406024885273</v>
      </c>
      <c r="V447" s="26">
        <f>MYRANKS_H[[#This Row],[RSGP]]+MYRANKS_H[[#This Row],[HRSGP]]+MYRANKS_H[[#This Row],[RBISGP]]+MYRANKS_H[[#This Row],[SBSGP]]+MYRANKS_H[[#This Row],[AVGSGP]]</f>
        <v>-6.6905959397511472</v>
      </c>
    </row>
    <row r="448" spans="1:22" ht="15" customHeight="1" x14ac:dyDescent="0.25">
      <c r="A448" s="8" t="s">
        <v>5066</v>
      </c>
      <c r="B448" s="15" t="str">
        <f>VLOOKUP(MYRANKS_H[[#This Row],[PLAYERID]],PLAYERIDMAP[],COLUMN(PLAYERIDMAP[LASTNAME]),FALSE)</f>
        <v>Sogard</v>
      </c>
      <c r="C448" s="12" t="str">
        <f>VLOOKUP(MYRANKS_H[[#This Row],[PLAYERID]],PLAYERIDMAP[],COLUMN(PLAYERIDMAP[FIRSTNAME]),FALSE)</f>
        <v xml:space="preserve">Eric </v>
      </c>
      <c r="D448" s="12" t="str">
        <f>VLOOKUP(MYRANKS_H[[#This Row],[PLAYERID]],PLAYERIDMAP[],COLUMN(PLAYERIDMAP[TEAM]),FALSE)</f>
        <v>OAK</v>
      </c>
      <c r="E448" s="12" t="str">
        <f>VLOOKUP(MYRANKS_H[[#This Row],[PLAYERID]],PLAYERIDMAP[],COLUMN(PLAYERIDMAP[POS]),FALSE)</f>
        <v>3B</v>
      </c>
      <c r="F448" s="12">
        <f>VLOOKUP(MYRANKS_H[[#This Row],[PLAYERID]],PLAYERIDMAP[],COLUMN(PLAYERIDMAP[IDFANGRAPHS]),FALSE)</f>
        <v>7927</v>
      </c>
      <c r="G448" s="12">
        <f>IFERROR(VLOOKUP(MYRANKS_H[[#This Row],[IDFANGRAPHS]],STEAMER_H[],COLUMN(STEAMER_H[PA]),FALSE),0)</f>
        <v>244</v>
      </c>
      <c r="H448" s="12">
        <f>IFERROR(VLOOKUP(MYRANKS_H[[#This Row],[IDFANGRAPHS]],STEAMER_H[],COLUMN(STEAMER_H[AB]),FALSE),0)</f>
        <v>219</v>
      </c>
      <c r="I448" s="12">
        <f>IFERROR(VLOOKUP(MYRANKS_H[[#This Row],[IDFANGRAPHS]],STEAMER_H[],COLUMN(STEAMER_H[H]),FALSE),0)</f>
        <v>56</v>
      </c>
      <c r="J448" s="12">
        <f>IFERROR(VLOOKUP(MYRANKS_H[[#This Row],[IDFANGRAPHS]],STEAMER_H[],COLUMN(STEAMER_H[HR]),FALSE),0)</f>
        <v>3</v>
      </c>
      <c r="K448" s="12">
        <f>IFERROR(VLOOKUP(MYRANKS_H[[#This Row],[IDFANGRAPHS]],STEAMER_H[],COLUMN(STEAMER_H[R]),FALSE),0)</f>
        <v>26</v>
      </c>
      <c r="L448" s="12">
        <f>IFERROR(VLOOKUP(MYRANKS_H[[#This Row],[IDFANGRAPHS]],STEAMER_H[],COLUMN(STEAMER_H[RBI]),FALSE),0)</f>
        <v>22</v>
      </c>
      <c r="M448" s="12">
        <f>IFERROR(VLOOKUP(MYRANKS_H[[#This Row],[IDFANGRAPHS]],STEAMER_H[],COLUMN(STEAMER_H[BB]),FALSE),0)</f>
        <v>19</v>
      </c>
      <c r="N448" s="12">
        <f>IFERROR(VLOOKUP(MYRANKS_H[[#This Row],[IDFANGRAPHS]],STEAMER_H[],COLUMN(STEAMER_H[SO]),FALSE),0)</f>
        <v>29</v>
      </c>
      <c r="O448" s="12">
        <f>IFERROR(VLOOKUP(MYRANKS_H[[#This Row],[IDFANGRAPHS]],STEAMER_H[],COLUMN(STEAMER_H[SB]),FALSE),0)</f>
        <v>7</v>
      </c>
      <c r="P448" s="14">
        <f>IFERROR(MYRANKS_H[[#This Row],[H]]/MYRANKS_H[[#This Row],[AB]],0)</f>
        <v>0.25570776255707761</v>
      </c>
      <c r="Q448" s="26">
        <f>MYRANKS_H[[#This Row],[R]]/24.6-VLOOKUP(MYRANKS_H[[#This Row],[POS]],ReplacementLevel_H[],COLUMN(ReplacementLevel_H[R]),FALSE)</f>
        <v>-1.1330894308943089</v>
      </c>
      <c r="R448" s="26">
        <f>MYRANKS_H[[#This Row],[HR]]/10.4-VLOOKUP(MYRANKS_H[[#This Row],[POS]],ReplacementLevel_H[],COLUMN(ReplacementLevel_H[HR]),FALSE)</f>
        <v>-1.2715384615384617</v>
      </c>
      <c r="S448" s="26">
        <f>MYRANKS_H[[#This Row],[RBI]]/24.6-VLOOKUP(MYRANKS_H[[#This Row],[POS]],ReplacementLevel_H[],COLUMN(ReplacementLevel_H[RBI]),FALSE)</f>
        <v>-1.4556910569105692</v>
      </c>
      <c r="T448" s="26">
        <f>MYRANKS_H[[#This Row],[SB]]/9.4-VLOOKUP(MYRANKS_H[[#This Row],[POS]],ReplacementLevel_H[],COLUMN(ReplacementLevel_H[SB]),FALSE)</f>
        <v>0.29468085106382974</v>
      </c>
      <c r="U448" s="26">
        <f>((MYRANKS_H[[#This Row],[H]]+1768)/(MYRANKS_H[[#This Row],[AB]]+6617)-0.267)/0.0024-VLOOKUP(MYRANKS_H[[#This Row],[POS]],ReplacementLevel_H[],COLUMN(ReplacementLevel_H[AVG]),FALSE)</f>
        <v>0.11612638970157502</v>
      </c>
      <c r="V448" s="26">
        <f>MYRANKS_H[[#This Row],[RSGP]]+MYRANKS_H[[#This Row],[HRSGP]]+MYRANKS_H[[#This Row],[RBISGP]]+MYRANKS_H[[#This Row],[SBSGP]]+MYRANKS_H[[#This Row],[AVGSGP]]</f>
        <v>-3.4495117085779357</v>
      </c>
    </row>
    <row r="449" spans="1:22" x14ac:dyDescent="0.25">
      <c r="A449" s="7" t="s">
        <v>3174</v>
      </c>
      <c r="B449" s="8" t="str">
        <f>VLOOKUP(MYRANKS_H[[#This Row],[PLAYERID]],PLAYERIDMAP[],COLUMN(PLAYERIDMAP[LASTNAME]),FALSE)</f>
        <v>Hannahan</v>
      </c>
      <c r="C449" s="11" t="str">
        <f>VLOOKUP(MYRANKS_H[[#This Row],[PLAYERID]],PLAYERIDMAP[],COLUMN(PLAYERIDMAP[FIRSTNAME]),FALSE)</f>
        <v xml:space="preserve">Jack </v>
      </c>
      <c r="D449" s="11" t="str">
        <f>VLOOKUP(MYRANKS_H[[#This Row],[PLAYERID]],PLAYERIDMAP[],COLUMN(PLAYERIDMAP[TEAM]),FALSE)</f>
        <v>CIN</v>
      </c>
      <c r="E449" s="11" t="str">
        <f>VLOOKUP(MYRANKS_H[[#This Row],[PLAYERID]],PLAYERIDMAP[],COLUMN(PLAYERIDMAP[POS]),FALSE)</f>
        <v>3B</v>
      </c>
      <c r="F449" s="11">
        <f>VLOOKUP(MYRANKS_H[[#This Row],[PLAYERID]],PLAYERIDMAP[],COLUMN(PLAYERIDMAP[IDFANGRAPHS]),FALSE)</f>
        <v>3692</v>
      </c>
      <c r="G449" s="12">
        <f>IFERROR(VLOOKUP(MYRANKS_H[[#This Row],[IDFANGRAPHS]],STEAMER_H[],COLUMN(STEAMER_H[PA]),FALSE),0)</f>
        <v>115</v>
      </c>
      <c r="H449" s="12">
        <f>IFERROR(VLOOKUP(MYRANKS_H[[#This Row],[IDFANGRAPHS]],STEAMER_H[],COLUMN(STEAMER_H[AB]),FALSE),0)</f>
        <v>102</v>
      </c>
      <c r="I449" s="12">
        <f>IFERROR(VLOOKUP(MYRANKS_H[[#This Row],[IDFANGRAPHS]],STEAMER_H[],COLUMN(STEAMER_H[H]),FALSE),0)</f>
        <v>23</v>
      </c>
      <c r="J449" s="12">
        <f>IFERROR(VLOOKUP(MYRANKS_H[[#This Row],[IDFANGRAPHS]],STEAMER_H[],COLUMN(STEAMER_H[HR]),FALSE),0)</f>
        <v>2</v>
      </c>
      <c r="K449" s="12">
        <f>IFERROR(VLOOKUP(MYRANKS_H[[#This Row],[IDFANGRAPHS]],STEAMER_H[],COLUMN(STEAMER_H[R]),FALSE),0)</f>
        <v>10</v>
      </c>
      <c r="L449" s="12">
        <f>IFERROR(VLOOKUP(MYRANKS_H[[#This Row],[IDFANGRAPHS]],STEAMER_H[],COLUMN(STEAMER_H[RBI]),FALSE),0)</f>
        <v>10</v>
      </c>
      <c r="M449" s="12">
        <f>IFERROR(VLOOKUP(MYRANKS_H[[#This Row],[IDFANGRAPHS]],STEAMER_H[],COLUMN(STEAMER_H[BB]),FALSE),0)</f>
        <v>11</v>
      </c>
      <c r="N449" s="12">
        <f>IFERROR(VLOOKUP(MYRANKS_H[[#This Row],[IDFANGRAPHS]],STEAMER_H[],COLUMN(STEAMER_H[SO]),FALSE),0)</f>
        <v>26</v>
      </c>
      <c r="O449" s="12">
        <f>IFERROR(VLOOKUP(MYRANKS_H[[#This Row],[IDFANGRAPHS]],STEAMER_H[],COLUMN(STEAMER_H[SB]),FALSE),0)</f>
        <v>1</v>
      </c>
      <c r="P449" s="14">
        <f>IFERROR(MYRANKS_H[[#This Row],[H]]/MYRANKS_H[[#This Row],[AB]],0)</f>
        <v>0.22549019607843138</v>
      </c>
      <c r="Q449" s="26">
        <f>MYRANKS_H[[#This Row],[R]]/24.6-VLOOKUP(MYRANKS_H[[#This Row],[POS]],ReplacementLevel_H[],COLUMN(ReplacementLevel_H[R]),FALSE)</f>
        <v>-1.7834959349593495</v>
      </c>
      <c r="R449" s="26">
        <f>MYRANKS_H[[#This Row],[HR]]/10.4-VLOOKUP(MYRANKS_H[[#This Row],[POS]],ReplacementLevel_H[],COLUMN(ReplacementLevel_H[HR]),FALSE)</f>
        <v>-1.3676923076923078</v>
      </c>
      <c r="S449" s="26">
        <f>MYRANKS_H[[#This Row],[RBI]]/24.6-VLOOKUP(MYRANKS_H[[#This Row],[POS]],ReplacementLevel_H[],COLUMN(ReplacementLevel_H[RBI]),FALSE)</f>
        <v>-1.9434959349593497</v>
      </c>
      <c r="T449" s="26">
        <f>MYRANKS_H[[#This Row],[SB]]/9.4-VLOOKUP(MYRANKS_H[[#This Row],[POS]],ReplacementLevel_H[],COLUMN(ReplacementLevel_H[SB]),FALSE)</f>
        <v>-0.34361702127659577</v>
      </c>
      <c r="U449" s="26">
        <f>((MYRANKS_H[[#This Row],[H]]+1768)/(MYRANKS_H[[#This Row],[AB]]+6617)-0.267)/0.0024-VLOOKUP(MYRANKS_H[[#This Row],[POS]],ReplacementLevel_H[],COLUMN(ReplacementLevel_H[AVG]),FALSE)</f>
        <v>5.6347670784371584E-3</v>
      </c>
      <c r="V449" s="26">
        <f>MYRANKS_H[[#This Row],[RSGP]]+MYRANKS_H[[#This Row],[HRSGP]]+MYRANKS_H[[#This Row],[RBISGP]]+MYRANKS_H[[#This Row],[SBSGP]]+MYRANKS_H[[#This Row],[AVGSGP]]</f>
        <v>-5.4326664318091655</v>
      </c>
    </row>
    <row r="450" spans="1:22" ht="15" customHeight="1" x14ac:dyDescent="0.25">
      <c r="A450" s="7" t="s">
        <v>3011</v>
      </c>
      <c r="B450" s="8" t="str">
        <f>VLOOKUP(MYRANKS_H[[#This Row],[PLAYERID]],PLAYERIDMAP[],COLUMN(PLAYERIDMAP[LASTNAME]),FALSE)</f>
        <v>Gomes</v>
      </c>
      <c r="C450" s="11" t="str">
        <f>VLOOKUP(MYRANKS_H[[#This Row],[PLAYERID]],PLAYERIDMAP[],COLUMN(PLAYERIDMAP[FIRSTNAME]),FALSE)</f>
        <v xml:space="preserve">Yan </v>
      </c>
      <c r="D450" s="11" t="str">
        <f>VLOOKUP(MYRANKS_H[[#This Row],[PLAYERID]],PLAYERIDMAP[],COLUMN(PLAYERIDMAP[TEAM]),FALSE)</f>
        <v>CLE</v>
      </c>
      <c r="E450" s="11" t="str">
        <f>VLOOKUP(MYRANKS_H[[#This Row],[PLAYERID]],PLAYERIDMAP[],COLUMN(PLAYERIDMAP[POS]),FALSE)</f>
        <v>3B</v>
      </c>
      <c r="F450" s="11">
        <f>VLOOKUP(MYRANKS_H[[#This Row],[PLAYERID]],PLAYERIDMAP[],COLUMN(PLAYERIDMAP[IDFANGRAPHS]),FALSE)</f>
        <v>9627</v>
      </c>
      <c r="G450" s="12">
        <f>IFERROR(VLOOKUP(MYRANKS_H[[#This Row],[IDFANGRAPHS]],STEAMER_H[],COLUMN(STEAMER_H[PA]),FALSE),0)</f>
        <v>360</v>
      </c>
      <c r="H450" s="12">
        <f>IFERROR(VLOOKUP(MYRANKS_H[[#This Row],[IDFANGRAPHS]],STEAMER_H[],COLUMN(STEAMER_H[AB]),FALSE),0)</f>
        <v>329</v>
      </c>
      <c r="I450" s="12">
        <f>IFERROR(VLOOKUP(MYRANKS_H[[#This Row],[IDFANGRAPHS]],STEAMER_H[],COLUMN(STEAMER_H[H]),FALSE),0)</f>
        <v>83</v>
      </c>
      <c r="J450" s="12">
        <f>IFERROR(VLOOKUP(MYRANKS_H[[#This Row],[IDFANGRAPHS]],STEAMER_H[],COLUMN(STEAMER_H[HR]),FALSE),0)</f>
        <v>10</v>
      </c>
      <c r="K450" s="12">
        <f>IFERROR(VLOOKUP(MYRANKS_H[[#This Row],[IDFANGRAPHS]],STEAMER_H[],COLUMN(STEAMER_H[R]),FALSE),0)</f>
        <v>39</v>
      </c>
      <c r="L450" s="12">
        <f>IFERROR(VLOOKUP(MYRANKS_H[[#This Row],[IDFANGRAPHS]],STEAMER_H[],COLUMN(STEAMER_H[RBI]),FALSE),0)</f>
        <v>41</v>
      </c>
      <c r="M450" s="12">
        <f>IFERROR(VLOOKUP(MYRANKS_H[[#This Row],[IDFANGRAPHS]],STEAMER_H[],COLUMN(STEAMER_H[BB]),FALSE),0)</f>
        <v>21</v>
      </c>
      <c r="N450" s="12">
        <f>IFERROR(VLOOKUP(MYRANKS_H[[#This Row],[IDFANGRAPHS]],STEAMER_H[],COLUMN(STEAMER_H[SO]),FALSE),0)</f>
        <v>81</v>
      </c>
      <c r="O450" s="12">
        <f>IFERROR(VLOOKUP(MYRANKS_H[[#This Row],[IDFANGRAPHS]],STEAMER_H[],COLUMN(STEAMER_H[SB]),FALSE),0)</f>
        <v>2</v>
      </c>
      <c r="P450" s="14">
        <f>IFERROR(MYRANKS_H[[#This Row],[H]]/MYRANKS_H[[#This Row],[AB]],0)</f>
        <v>0.25227963525835867</v>
      </c>
      <c r="Q450" s="26">
        <f>MYRANKS_H[[#This Row],[R]]/24.6-VLOOKUP(MYRANKS_H[[#This Row],[POS]],ReplacementLevel_H[],COLUMN(ReplacementLevel_H[R]),FALSE)</f>
        <v>-0.60463414634146351</v>
      </c>
      <c r="R450" s="26">
        <f>MYRANKS_H[[#This Row],[HR]]/10.4-VLOOKUP(MYRANKS_H[[#This Row],[POS]],ReplacementLevel_H[],COLUMN(ReplacementLevel_H[HR]),FALSE)</f>
        <v>-0.5984615384615386</v>
      </c>
      <c r="S450" s="26">
        <f>MYRANKS_H[[#This Row],[RBI]]/24.6-VLOOKUP(MYRANKS_H[[#This Row],[POS]],ReplacementLevel_H[],COLUMN(ReplacementLevel_H[RBI]),FALSE)</f>
        <v>-0.68333333333333357</v>
      </c>
      <c r="T450" s="26">
        <f>MYRANKS_H[[#This Row],[SB]]/9.4-VLOOKUP(MYRANKS_H[[#This Row],[POS]],ReplacementLevel_H[],COLUMN(ReplacementLevel_H[SB]),FALSE)</f>
        <v>-0.2372340425531915</v>
      </c>
      <c r="U450" s="26">
        <f>((MYRANKS_H[[#This Row],[H]]+1768)/(MYRANKS_H[[#This Row],[AB]]+6617)-0.267)/0.0024-VLOOKUP(MYRANKS_H[[#This Row],[POS]],ReplacementLevel_H[],COLUMN(ReplacementLevel_H[AVG]),FALSE)</f>
        <v>-2.4871868701426353E-2</v>
      </c>
      <c r="V450" s="26">
        <f>MYRANKS_H[[#This Row],[RSGP]]+MYRANKS_H[[#This Row],[HRSGP]]+MYRANKS_H[[#This Row],[RBISGP]]+MYRANKS_H[[#This Row],[SBSGP]]+MYRANKS_H[[#This Row],[AVGSGP]]</f>
        <v>-2.1485349293909537</v>
      </c>
    </row>
    <row r="451" spans="1:22" ht="15" customHeight="1" x14ac:dyDescent="0.25">
      <c r="A451" s="7" t="s">
        <v>3362</v>
      </c>
      <c r="B451" s="8" t="str">
        <f>VLOOKUP(MYRANKS_H[[#This Row],[PLAYERID]],PLAYERIDMAP[],COLUMN(PLAYERIDMAP[LASTNAME]),FALSE)</f>
        <v>Hughes</v>
      </c>
      <c r="C451" s="11" t="str">
        <f>VLOOKUP(MYRANKS_H[[#This Row],[PLAYERID]],PLAYERIDMAP[],COLUMN(PLAYERIDMAP[FIRSTNAME]),FALSE)</f>
        <v xml:space="preserve">Luke </v>
      </c>
      <c r="D451" s="11" t="str">
        <f>VLOOKUP(MYRANKS_H[[#This Row],[PLAYERID]],PLAYERIDMAP[],COLUMN(PLAYERIDMAP[TEAM]),FALSE)</f>
        <v>OAK</v>
      </c>
      <c r="E451" s="11" t="str">
        <f>VLOOKUP(MYRANKS_H[[#This Row],[PLAYERID]],PLAYERIDMAP[],COLUMN(PLAYERIDMAP[POS]),FALSE)</f>
        <v>2B</v>
      </c>
      <c r="F451" s="11">
        <f>VLOOKUP(MYRANKS_H[[#This Row],[PLAYERID]],PLAYERIDMAP[],COLUMN(PLAYERIDMAP[IDFANGRAPHS]),FALSE)</f>
        <v>4898</v>
      </c>
      <c r="G451" s="12">
        <f>IFERROR(VLOOKUP(MYRANKS_H[[#This Row],[IDFANGRAPHS]],STEAMER_H[],COLUMN(STEAMER_H[PA]),FALSE),0)</f>
        <v>0</v>
      </c>
      <c r="H451" s="12">
        <f>IFERROR(VLOOKUP(MYRANKS_H[[#This Row],[IDFANGRAPHS]],STEAMER_H[],COLUMN(STEAMER_H[AB]),FALSE),0)</f>
        <v>0</v>
      </c>
      <c r="I451" s="12">
        <f>IFERROR(VLOOKUP(MYRANKS_H[[#This Row],[IDFANGRAPHS]],STEAMER_H[],COLUMN(STEAMER_H[H]),FALSE),0)</f>
        <v>0</v>
      </c>
      <c r="J451" s="12">
        <f>IFERROR(VLOOKUP(MYRANKS_H[[#This Row],[IDFANGRAPHS]],STEAMER_H[],COLUMN(STEAMER_H[HR]),FALSE),0)</f>
        <v>0</v>
      </c>
      <c r="K451" s="12">
        <f>IFERROR(VLOOKUP(MYRANKS_H[[#This Row],[IDFANGRAPHS]],STEAMER_H[],COLUMN(STEAMER_H[R]),FALSE),0)</f>
        <v>0</v>
      </c>
      <c r="L451" s="12">
        <f>IFERROR(VLOOKUP(MYRANKS_H[[#This Row],[IDFANGRAPHS]],STEAMER_H[],COLUMN(STEAMER_H[RBI]),FALSE),0)</f>
        <v>0</v>
      </c>
      <c r="M451" s="12">
        <f>IFERROR(VLOOKUP(MYRANKS_H[[#This Row],[IDFANGRAPHS]],STEAMER_H[],COLUMN(STEAMER_H[BB]),FALSE),0)</f>
        <v>0</v>
      </c>
      <c r="N451" s="12">
        <f>IFERROR(VLOOKUP(MYRANKS_H[[#This Row],[IDFANGRAPHS]],STEAMER_H[],COLUMN(STEAMER_H[SO]),FALSE),0)</f>
        <v>0</v>
      </c>
      <c r="O451" s="12">
        <f>IFERROR(VLOOKUP(MYRANKS_H[[#This Row],[IDFANGRAPHS]],STEAMER_H[],COLUMN(STEAMER_H[SB]),FALSE),0)</f>
        <v>0</v>
      </c>
      <c r="P451" s="14">
        <f>IFERROR(MYRANKS_H[[#This Row],[H]]/MYRANKS_H[[#This Row],[AB]],0)</f>
        <v>0</v>
      </c>
      <c r="Q451" s="26">
        <f>MYRANKS_H[[#This Row],[R]]/24.6-VLOOKUP(MYRANKS_H[[#This Row],[POS]],ReplacementLevel_H[],COLUMN(ReplacementLevel_H[R]),FALSE)</f>
        <v>-2.27</v>
      </c>
      <c r="R451" s="26">
        <f>MYRANKS_H[[#This Row],[HR]]/10.4-VLOOKUP(MYRANKS_H[[#This Row],[POS]],ReplacementLevel_H[],COLUMN(ReplacementLevel_H[HR]),FALSE)</f>
        <v>-0.94</v>
      </c>
      <c r="S451" s="26">
        <f>MYRANKS_H[[#This Row],[RBI]]/24.6-VLOOKUP(MYRANKS_H[[#This Row],[POS]],ReplacementLevel_H[],COLUMN(ReplacementLevel_H[RBI]),FALSE)</f>
        <v>-2.1</v>
      </c>
      <c r="T451" s="26">
        <f>MYRANKS_H[[#This Row],[SB]]/9.4-VLOOKUP(MYRANKS_H[[#This Row],[POS]],ReplacementLevel_H[],COLUMN(ReplacementLevel_H[SB]),FALSE)</f>
        <v>-0.62</v>
      </c>
      <c r="U451" s="26">
        <f>((MYRANKS_H[[#This Row],[H]]+1768)/(MYRANKS_H[[#This Row],[AB]]+6617)-0.267)/0.0024-VLOOKUP(MYRANKS_H[[#This Row],[POS]],ReplacementLevel_H[],COLUMN(ReplacementLevel_H[AVG]),FALSE)</f>
        <v>-8.0595939751147275E-2</v>
      </c>
      <c r="V451" s="26">
        <f>MYRANKS_H[[#This Row],[RSGP]]+MYRANKS_H[[#This Row],[HRSGP]]+MYRANKS_H[[#This Row],[RBISGP]]+MYRANKS_H[[#This Row],[SBSGP]]+MYRANKS_H[[#This Row],[AVGSGP]]</f>
        <v>-6.0105959397511475</v>
      </c>
    </row>
    <row r="452" spans="1:22" x14ac:dyDescent="0.25">
      <c r="A452" s="8" t="s">
        <v>4821</v>
      </c>
      <c r="B452" s="15" t="str">
        <f>VLOOKUP(MYRANKS_H[[#This Row],[PLAYERID]],PLAYERIDMAP[],COLUMN(PLAYERIDMAP[LASTNAME]),FALSE)</f>
        <v>Romine</v>
      </c>
      <c r="C452" s="12" t="str">
        <f>VLOOKUP(MYRANKS_H[[#This Row],[PLAYERID]],PLAYERIDMAP[],COLUMN(PLAYERIDMAP[FIRSTNAME]),FALSE)</f>
        <v xml:space="preserve">Andrew </v>
      </c>
      <c r="D452" s="12" t="str">
        <f>VLOOKUP(MYRANKS_H[[#This Row],[PLAYERID]],PLAYERIDMAP[],COLUMN(PLAYERIDMAP[TEAM]),FALSE)</f>
        <v>LAA</v>
      </c>
      <c r="E452" s="12" t="str">
        <f>VLOOKUP(MYRANKS_H[[#This Row],[PLAYERID]],PLAYERIDMAP[],COLUMN(PLAYERIDMAP[POS]),FALSE)</f>
        <v>3B</v>
      </c>
      <c r="F452" s="12">
        <f>VLOOKUP(MYRANKS_H[[#This Row],[PLAYERID]],PLAYERIDMAP[],COLUMN(PLAYERIDMAP[IDFANGRAPHS]),FALSE)</f>
        <v>1159</v>
      </c>
      <c r="G452" s="12">
        <f>IFERROR(VLOOKUP(MYRANKS_H[[#This Row],[IDFANGRAPHS]],STEAMER_H[],COLUMN(STEAMER_H[PA]),FALSE),0)</f>
        <v>349</v>
      </c>
      <c r="H452" s="12">
        <f>IFERROR(VLOOKUP(MYRANKS_H[[#This Row],[IDFANGRAPHS]],STEAMER_H[],COLUMN(STEAMER_H[AB]),FALSE),0)</f>
        <v>315</v>
      </c>
      <c r="I452" s="12">
        <f>IFERROR(VLOOKUP(MYRANKS_H[[#This Row],[IDFANGRAPHS]],STEAMER_H[],COLUMN(STEAMER_H[H]),FALSE),0)</f>
        <v>80</v>
      </c>
      <c r="J452" s="12">
        <f>IFERROR(VLOOKUP(MYRANKS_H[[#This Row],[IDFANGRAPHS]],STEAMER_H[],COLUMN(STEAMER_H[HR]),FALSE),0)</f>
        <v>3</v>
      </c>
      <c r="K452" s="12">
        <f>IFERROR(VLOOKUP(MYRANKS_H[[#This Row],[IDFANGRAPHS]],STEAMER_H[],COLUMN(STEAMER_H[R]),FALSE),0)</f>
        <v>34</v>
      </c>
      <c r="L452" s="12">
        <f>IFERROR(VLOOKUP(MYRANKS_H[[#This Row],[IDFANGRAPHS]],STEAMER_H[],COLUMN(STEAMER_H[RBI]),FALSE),0)</f>
        <v>30</v>
      </c>
      <c r="M452" s="12">
        <f>IFERROR(VLOOKUP(MYRANKS_H[[#This Row],[IDFANGRAPHS]],STEAMER_H[],COLUMN(STEAMER_H[BB]),FALSE),0)</f>
        <v>26</v>
      </c>
      <c r="N452" s="12">
        <f>IFERROR(VLOOKUP(MYRANKS_H[[#This Row],[IDFANGRAPHS]],STEAMER_H[],COLUMN(STEAMER_H[SO]),FALSE),0)</f>
        <v>61</v>
      </c>
      <c r="O452" s="12">
        <f>IFERROR(VLOOKUP(MYRANKS_H[[#This Row],[IDFANGRAPHS]],STEAMER_H[],COLUMN(STEAMER_H[SB]),FALSE),0)</f>
        <v>11</v>
      </c>
      <c r="P452" s="14">
        <f>IFERROR(MYRANKS_H[[#This Row],[H]]/MYRANKS_H[[#This Row],[AB]],0)</f>
        <v>0.25396825396825395</v>
      </c>
      <c r="Q452" s="26">
        <f>MYRANKS_H[[#This Row],[R]]/24.6-VLOOKUP(MYRANKS_H[[#This Row],[POS]],ReplacementLevel_H[],COLUMN(ReplacementLevel_H[R]),FALSE)</f>
        <v>-0.8078861788617886</v>
      </c>
      <c r="R452" s="26">
        <f>MYRANKS_H[[#This Row],[HR]]/10.4-VLOOKUP(MYRANKS_H[[#This Row],[POS]],ReplacementLevel_H[],COLUMN(ReplacementLevel_H[HR]),FALSE)</f>
        <v>-1.2715384615384617</v>
      </c>
      <c r="S452" s="26">
        <f>MYRANKS_H[[#This Row],[RBI]]/24.6-VLOOKUP(MYRANKS_H[[#This Row],[POS]],ReplacementLevel_H[],COLUMN(ReplacementLevel_H[RBI]),FALSE)</f>
        <v>-1.1304878048780489</v>
      </c>
      <c r="T452" s="26">
        <f>MYRANKS_H[[#This Row],[SB]]/9.4-VLOOKUP(MYRANKS_H[[#This Row],[POS]],ReplacementLevel_H[],COLUMN(ReplacementLevel_H[SB]),FALSE)</f>
        <v>0.72021276595744688</v>
      </c>
      <c r="U452" s="26">
        <f>((MYRANKS_H[[#This Row],[H]]+1768)/(MYRANKS_H[[#This Row],[AB]]+6617)-0.267)/0.0024-VLOOKUP(MYRANKS_H[[#This Row],[POS]],ReplacementLevel_H[],COLUMN(ReplacementLevel_H[AVG]),FALSE)</f>
        <v>1.9053664166175738E-2</v>
      </c>
      <c r="V452" s="26">
        <f>MYRANKS_H[[#This Row],[RSGP]]+MYRANKS_H[[#This Row],[HRSGP]]+MYRANKS_H[[#This Row],[RBISGP]]+MYRANKS_H[[#This Row],[SBSGP]]+MYRANKS_H[[#This Row],[AVGSGP]]</f>
        <v>-2.470646015154677</v>
      </c>
    </row>
    <row r="453" spans="1:22" ht="15" customHeight="1" x14ac:dyDescent="0.25">
      <c r="A453" s="7" t="s">
        <v>2014</v>
      </c>
      <c r="B453" s="8" t="str">
        <f>VLOOKUP(MYRANKS_H[[#This Row],[PLAYERID]],PLAYERIDMAP[],COLUMN(PLAYERIDMAP[LASTNAME]),FALSE)</f>
        <v>Bloomquist</v>
      </c>
      <c r="C453" s="11" t="str">
        <f>VLOOKUP(MYRANKS_H[[#This Row],[PLAYERID]],PLAYERIDMAP[],COLUMN(PLAYERIDMAP[FIRSTNAME]),FALSE)</f>
        <v xml:space="preserve">Willie </v>
      </c>
      <c r="D453" s="11" t="str">
        <f>VLOOKUP(MYRANKS_H[[#This Row],[PLAYERID]],PLAYERIDMAP[],COLUMN(PLAYERIDMAP[TEAM]),FALSE)</f>
        <v>ARI</v>
      </c>
      <c r="E453" s="11" t="str">
        <f>VLOOKUP(MYRANKS_H[[#This Row],[PLAYERID]],PLAYERIDMAP[],COLUMN(PLAYERIDMAP[POS]),FALSE)</f>
        <v>SS</v>
      </c>
      <c r="F453" s="11">
        <f>VLOOKUP(MYRANKS_H[[#This Row],[PLAYERID]],PLAYERIDMAP[],COLUMN(PLAYERIDMAP[IDFANGRAPHS]),FALSE)</f>
        <v>1066</v>
      </c>
      <c r="G453" s="12">
        <f>IFERROR(VLOOKUP(MYRANKS_H[[#This Row],[IDFANGRAPHS]],STEAMER_H[],COLUMN(STEAMER_H[PA]),FALSE),0)</f>
        <v>196</v>
      </c>
      <c r="H453" s="12">
        <f>IFERROR(VLOOKUP(MYRANKS_H[[#This Row],[IDFANGRAPHS]],STEAMER_H[],COLUMN(STEAMER_H[AB]),FALSE),0)</f>
        <v>182</v>
      </c>
      <c r="I453" s="12">
        <f>IFERROR(VLOOKUP(MYRANKS_H[[#This Row],[IDFANGRAPHS]],STEAMER_H[],COLUMN(STEAMER_H[H]),FALSE),0)</f>
        <v>49</v>
      </c>
      <c r="J453" s="12">
        <f>IFERROR(VLOOKUP(MYRANKS_H[[#This Row],[IDFANGRAPHS]],STEAMER_H[],COLUMN(STEAMER_H[HR]),FALSE),0)</f>
        <v>1</v>
      </c>
      <c r="K453" s="12">
        <f>IFERROR(VLOOKUP(MYRANKS_H[[#This Row],[IDFANGRAPHS]],STEAMER_H[],COLUMN(STEAMER_H[R]),FALSE),0)</f>
        <v>21</v>
      </c>
      <c r="L453" s="12">
        <f>IFERROR(VLOOKUP(MYRANKS_H[[#This Row],[IDFANGRAPHS]],STEAMER_H[],COLUMN(STEAMER_H[RBI]),FALSE),0)</f>
        <v>15</v>
      </c>
      <c r="M453" s="12">
        <f>IFERROR(VLOOKUP(MYRANKS_H[[#This Row],[IDFANGRAPHS]],STEAMER_H[],COLUMN(STEAMER_H[BB]),FALSE),0)</f>
        <v>10</v>
      </c>
      <c r="N453" s="12">
        <f>IFERROR(VLOOKUP(MYRANKS_H[[#This Row],[IDFANGRAPHS]],STEAMER_H[],COLUMN(STEAMER_H[SO]),FALSE),0)</f>
        <v>27</v>
      </c>
      <c r="O453" s="12">
        <f>IFERROR(VLOOKUP(MYRANKS_H[[#This Row],[IDFANGRAPHS]],STEAMER_H[],COLUMN(STEAMER_H[SB]),FALSE),0)</f>
        <v>4</v>
      </c>
      <c r="P453" s="14">
        <f>IFERROR(MYRANKS_H[[#This Row],[H]]/MYRANKS_H[[#This Row],[AB]],0)</f>
        <v>0.26923076923076922</v>
      </c>
      <c r="Q453" s="26">
        <f>MYRANKS_H[[#This Row],[R]]/24.6-VLOOKUP(MYRANKS_H[[#This Row],[POS]],ReplacementLevel_H[],COLUMN(ReplacementLevel_H[R]),FALSE)</f>
        <v>-1.2263414634146343</v>
      </c>
      <c r="R453" s="26">
        <f>MYRANKS_H[[#This Row],[HR]]/10.4-VLOOKUP(MYRANKS_H[[#This Row],[POS]],ReplacementLevel_H[],COLUMN(ReplacementLevel_H[HR]),FALSE)</f>
        <v>-0.80384615384615388</v>
      </c>
      <c r="S453" s="26">
        <f>MYRANKS_H[[#This Row],[RBI]]/24.6-VLOOKUP(MYRANKS_H[[#This Row],[POS]],ReplacementLevel_H[],COLUMN(ReplacementLevel_H[RBI]),FALSE)</f>
        <v>-1.3302439024390242</v>
      </c>
      <c r="T453" s="26">
        <f>MYRANKS_H[[#This Row],[SB]]/9.4-VLOOKUP(MYRANKS_H[[#This Row],[POS]],ReplacementLevel_H[],COLUMN(ReplacementLevel_H[SB]),FALSE)</f>
        <v>-1.044468085106383</v>
      </c>
      <c r="U453" s="26">
        <f>((MYRANKS_H[[#This Row],[H]]+1768)/(MYRANKS_H[[#This Row],[AB]]+6617)-0.267)/0.0024-VLOOKUP(MYRANKS_H[[#This Row],[POS]],ReplacementLevel_H[],COLUMN(ReplacementLevel_H[AVG]),FALSE)</f>
        <v>0.23215963131832151</v>
      </c>
      <c r="V453" s="26">
        <f>MYRANKS_H[[#This Row],[RSGP]]+MYRANKS_H[[#This Row],[HRSGP]]+MYRANKS_H[[#This Row],[RBISGP]]+MYRANKS_H[[#This Row],[SBSGP]]+MYRANKS_H[[#This Row],[AVGSGP]]</f>
        <v>-4.1727399734878734</v>
      </c>
    </row>
    <row r="454" spans="1:22" x14ac:dyDescent="0.25">
      <c r="A454" s="7" t="s">
        <v>2239</v>
      </c>
      <c r="B454" s="8" t="str">
        <f>VLOOKUP(MYRANKS_H[[#This Row],[PLAYERID]],PLAYERIDMAP[],COLUMN(PLAYERIDMAP[LASTNAME]),FALSE)</f>
        <v>Carp</v>
      </c>
      <c r="C454" s="11" t="str">
        <f>VLOOKUP(MYRANKS_H[[#This Row],[PLAYERID]],PLAYERIDMAP[],COLUMN(PLAYERIDMAP[FIRSTNAME]),FALSE)</f>
        <v xml:space="preserve">Mike </v>
      </c>
      <c r="D454" s="11" t="str">
        <f>VLOOKUP(MYRANKS_H[[#This Row],[PLAYERID]],PLAYERIDMAP[],COLUMN(PLAYERIDMAP[TEAM]),FALSE)</f>
        <v>BOS</v>
      </c>
      <c r="E454" s="11" t="str">
        <f>VLOOKUP(MYRANKS_H[[#This Row],[PLAYERID]],PLAYERIDMAP[],COLUMN(PLAYERIDMAP[POS]),FALSE)</f>
        <v>OF</v>
      </c>
      <c r="F454" s="11">
        <f>VLOOKUP(MYRANKS_H[[#This Row],[PLAYERID]],PLAYERIDMAP[],COLUMN(PLAYERIDMAP[IDFANGRAPHS]),FALSE)</f>
        <v>7480</v>
      </c>
      <c r="G454" s="12">
        <f>IFERROR(VLOOKUP(MYRANKS_H[[#This Row],[IDFANGRAPHS]],STEAMER_H[],COLUMN(STEAMER_H[PA]),FALSE),0)</f>
        <v>313</v>
      </c>
      <c r="H454" s="12">
        <f>IFERROR(VLOOKUP(MYRANKS_H[[#This Row],[IDFANGRAPHS]],STEAMER_H[],COLUMN(STEAMER_H[AB]),FALSE),0)</f>
        <v>281</v>
      </c>
      <c r="I454" s="12">
        <f>IFERROR(VLOOKUP(MYRANKS_H[[#This Row],[IDFANGRAPHS]],STEAMER_H[],COLUMN(STEAMER_H[H]),FALSE),0)</f>
        <v>73</v>
      </c>
      <c r="J454" s="12">
        <f>IFERROR(VLOOKUP(MYRANKS_H[[#This Row],[IDFANGRAPHS]],STEAMER_H[],COLUMN(STEAMER_H[HR]),FALSE),0)</f>
        <v>10</v>
      </c>
      <c r="K454" s="12">
        <f>IFERROR(VLOOKUP(MYRANKS_H[[#This Row],[IDFANGRAPHS]],STEAMER_H[],COLUMN(STEAMER_H[R]),FALSE),0)</f>
        <v>38</v>
      </c>
      <c r="L454" s="12">
        <f>IFERROR(VLOOKUP(MYRANKS_H[[#This Row],[IDFANGRAPHS]],STEAMER_H[],COLUMN(STEAMER_H[RBI]),FALSE),0)</f>
        <v>39</v>
      </c>
      <c r="M454" s="12">
        <f>IFERROR(VLOOKUP(MYRANKS_H[[#This Row],[IDFANGRAPHS]],STEAMER_H[],COLUMN(STEAMER_H[BB]),FALSE),0)</f>
        <v>26</v>
      </c>
      <c r="N454" s="12">
        <f>IFERROR(VLOOKUP(MYRANKS_H[[#This Row],[IDFANGRAPHS]],STEAMER_H[],COLUMN(STEAMER_H[SO]),FALSE),0)</f>
        <v>73</v>
      </c>
      <c r="O454" s="12">
        <f>IFERROR(VLOOKUP(MYRANKS_H[[#This Row],[IDFANGRAPHS]],STEAMER_H[],COLUMN(STEAMER_H[SB]),FALSE),0)</f>
        <v>3</v>
      </c>
      <c r="P454" s="14">
        <f>IFERROR(MYRANKS_H[[#This Row],[H]]/MYRANKS_H[[#This Row],[AB]],0)</f>
        <v>0.2597864768683274</v>
      </c>
      <c r="Q454" s="26">
        <f>MYRANKS_H[[#This Row],[R]]/24.6-VLOOKUP(MYRANKS_H[[#This Row],[POS]],ReplacementLevel_H[],COLUMN(ReplacementLevel_H[R]),FALSE)</f>
        <v>-0.8252845528455286</v>
      </c>
      <c r="R454" s="26">
        <f>MYRANKS_H[[#This Row],[HR]]/10.4-VLOOKUP(MYRANKS_H[[#This Row],[POS]],ReplacementLevel_H[],COLUMN(ReplacementLevel_H[HR]),FALSE)</f>
        <v>-0.13846153846153864</v>
      </c>
      <c r="S454" s="26">
        <f>MYRANKS_H[[#This Row],[RBI]]/24.6-VLOOKUP(MYRANKS_H[[#This Row],[POS]],ReplacementLevel_H[],COLUMN(ReplacementLevel_H[RBI]),FALSE)</f>
        <v>-0.4546341463414636</v>
      </c>
      <c r="T454" s="26">
        <f>MYRANKS_H[[#This Row],[SB]]/9.4-VLOOKUP(MYRANKS_H[[#This Row],[POS]],ReplacementLevel_H[],COLUMN(ReplacementLevel_H[SB]),FALSE)</f>
        <v>-1.0208510638297874</v>
      </c>
      <c r="U454" s="26">
        <f>((MYRANKS_H[[#This Row],[H]]+1768)/(MYRANKS_H[[#This Row],[AB]]+6617)-0.267)/0.0024-VLOOKUP(MYRANKS_H[[#This Row],[POS]],ReplacementLevel_H[],COLUMN(ReplacementLevel_H[AVG]),FALSE)</f>
        <v>3.3730549917841711E-2</v>
      </c>
      <c r="V454" s="26">
        <f>MYRANKS_H[[#This Row],[RSGP]]+MYRANKS_H[[#This Row],[HRSGP]]+MYRANKS_H[[#This Row],[RBISGP]]+MYRANKS_H[[#This Row],[SBSGP]]+MYRANKS_H[[#This Row],[AVGSGP]]</f>
        <v>-2.4055007515604765</v>
      </c>
    </row>
    <row r="455" spans="1:22" ht="15" customHeight="1" x14ac:dyDescent="0.25">
      <c r="A455" s="8" t="s">
        <v>5385</v>
      </c>
      <c r="B455" s="15" t="str">
        <f>VLOOKUP(MYRANKS_H[[#This Row],[PLAYERID]],PLAYERIDMAP[],COLUMN(PLAYERIDMAP[LASTNAME]),FALSE)</f>
        <v>Vitters</v>
      </c>
      <c r="C455" s="12" t="str">
        <f>VLOOKUP(MYRANKS_H[[#This Row],[PLAYERID]],PLAYERIDMAP[],COLUMN(PLAYERIDMAP[FIRSTNAME]),FALSE)</f>
        <v xml:space="preserve">Josh </v>
      </c>
      <c r="D455" s="12" t="str">
        <f>VLOOKUP(MYRANKS_H[[#This Row],[PLAYERID]],PLAYERIDMAP[],COLUMN(PLAYERIDMAP[TEAM]),FALSE)</f>
        <v>CHC</v>
      </c>
      <c r="E455" s="12" t="str">
        <f>VLOOKUP(MYRANKS_H[[#This Row],[PLAYERID]],PLAYERIDMAP[],COLUMN(PLAYERIDMAP[POS]),FALSE)</f>
        <v>3B</v>
      </c>
      <c r="F455" s="12">
        <f>VLOOKUP(MYRANKS_H[[#This Row],[PLAYERID]],PLAYERIDMAP[],COLUMN(PLAYERIDMAP[IDFANGRAPHS]),FALSE)</f>
        <v>4623</v>
      </c>
      <c r="G455" s="12">
        <f>IFERROR(VLOOKUP(MYRANKS_H[[#This Row],[IDFANGRAPHS]],STEAMER_H[],COLUMN(STEAMER_H[PA]),FALSE),0)</f>
        <v>18</v>
      </c>
      <c r="H455" s="12">
        <f>IFERROR(VLOOKUP(MYRANKS_H[[#This Row],[IDFANGRAPHS]],STEAMER_H[],COLUMN(STEAMER_H[AB]),FALSE),0)</f>
        <v>16</v>
      </c>
      <c r="I455" s="12">
        <f>IFERROR(VLOOKUP(MYRANKS_H[[#This Row],[IDFANGRAPHS]],STEAMER_H[],COLUMN(STEAMER_H[H]),FALSE),0)</f>
        <v>4</v>
      </c>
      <c r="J455" s="12">
        <f>IFERROR(VLOOKUP(MYRANKS_H[[#This Row],[IDFANGRAPHS]],STEAMER_H[],COLUMN(STEAMER_H[HR]),FALSE),0)</f>
        <v>1</v>
      </c>
      <c r="K455" s="12">
        <f>IFERROR(VLOOKUP(MYRANKS_H[[#This Row],[IDFANGRAPHS]],STEAMER_H[],COLUMN(STEAMER_H[R]),FALSE),0)</f>
        <v>2</v>
      </c>
      <c r="L455" s="12">
        <f>IFERROR(VLOOKUP(MYRANKS_H[[#This Row],[IDFANGRAPHS]],STEAMER_H[],COLUMN(STEAMER_H[RBI]),FALSE),0)</f>
        <v>2</v>
      </c>
      <c r="M455" s="12">
        <f>IFERROR(VLOOKUP(MYRANKS_H[[#This Row],[IDFANGRAPHS]],STEAMER_H[],COLUMN(STEAMER_H[BB]),FALSE),0)</f>
        <v>1</v>
      </c>
      <c r="N455" s="12">
        <f>IFERROR(VLOOKUP(MYRANKS_H[[#This Row],[IDFANGRAPHS]],STEAMER_H[],COLUMN(STEAMER_H[SO]),FALSE),0)</f>
        <v>3</v>
      </c>
      <c r="O455" s="12">
        <f>IFERROR(VLOOKUP(MYRANKS_H[[#This Row],[IDFANGRAPHS]],STEAMER_H[],COLUMN(STEAMER_H[SB]),FALSE),0)</f>
        <v>0</v>
      </c>
      <c r="P455" s="14">
        <f>IFERROR(MYRANKS_H[[#This Row],[H]]/MYRANKS_H[[#This Row],[AB]],0)</f>
        <v>0.25</v>
      </c>
      <c r="Q455" s="26">
        <f>MYRANKS_H[[#This Row],[R]]/24.6-VLOOKUP(MYRANKS_H[[#This Row],[POS]],ReplacementLevel_H[],COLUMN(ReplacementLevel_H[R]),FALSE)</f>
        <v>-2.1086991869918696</v>
      </c>
      <c r="R455" s="26">
        <f>MYRANKS_H[[#This Row],[HR]]/10.4-VLOOKUP(MYRANKS_H[[#This Row],[POS]],ReplacementLevel_H[],COLUMN(ReplacementLevel_H[HR]),FALSE)</f>
        <v>-1.4638461538461538</v>
      </c>
      <c r="S455" s="26">
        <f>MYRANKS_H[[#This Row],[RBI]]/24.6-VLOOKUP(MYRANKS_H[[#This Row],[POS]],ReplacementLevel_H[],COLUMN(ReplacementLevel_H[RBI]),FALSE)</f>
        <v>-2.2686991869918698</v>
      </c>
      <c r="T455" s="26">
        <f>MYRANKS_H[[#This Row],[SB]]/9.4-VLOOKUP(MYRANKS_H[[#This Row],[POS]],ReplacementLevel_H[],COLUMN(ReplacementLevel_H[SB]),FALSE)</f>
        <v>-0.45</v>
      </c>
      <c r="U455" s="26">
        <f>((MYRANKS_H[[#This Row],[H]]+1768)/(MYRANKS_H[[#This Row],[AB]]+6617)-0.267)/0.0024-VLOOKUP(MYRANKS_H[[#This Row],[POS]],ReplacementLevel_H[],COLUMN(ReplacementLevel_H[AVG]),FALSE)</f>
        <v>0.25212623749936769</v>
      </c>
      <c r="V455" s="26">
        <f>MYRANKS_H[[#This Row],[RSGP]]+MYRANKS_H[[#This Row],[HRSGP]]+MYRANKS_H[[#This Row],[RBISGP]]+MYRANKS_H[[#This Row],[SBSGP]]+MYRANKS_H[[#This Row],[AVGSGP]]</f>
        <v>-6.0391182903305261</v>
      </c>
    </row>
    <row r="456" spans="1:22" x14ac:dyDescent="0.25">
      <c r="A456" s="7" t="s">
        <v>2026</v>
      </c>
      <c r="B456" s="8" t="str">
        <f>VLOOKUP(MYRANKS_H[[#This Row],[PLAYERID]],PLAYERIDMAP[],COLUMN(PLAYERIDMAP[LASTNAME]),FALSE)</f>
        <v>Bogusevic</v>
      </c>
      <c r="C456" s="11" t="str">
        <f>VLOOKUP(MYRANKS_H[[#This Row],[PLAYERID]],PLAYERIDMAP[],COLUMN(PLAYERIDMAP[FIRSTNAME]),FALSE)</f>
        <v xml:space="preserve">Brian </v>
      </c>
      <c r="D456" s="11" t="str">
        <f>VLOOKUP(MYRANKS_H[[#This Row],[PLAYERID]],PLAYERIDMAP[],COLUMN(PLAYERIDMAP[TEAM]),FALSE)</f>
        <v>HOU</v>
      </c>
      <c r="E456" s="11" t="str">
        <f>VLOOKUP(MYRANKS_H[[#This Row],[PLAYERID]],PLAYERIDMAP[],COLUMN(PLAYERIDMAP[POS]),FALSE)</f>
        <v>OF</v>
      </c>
      <c r="F456" s="11">
        <f>VLOOKUP(MYRANKS_H[[#This Row],[PLAYERID]],PLAYERIDMAP[],COLUMN(PLAYERIDMAP[IDFANGRAPHS]),FALSE)</f>
        <v>4719</v>
      </c>
      <c r="G456" s="12">
        <f>IFERROR(VLOOKUP(MYRANKS_H[[#This Row],[IDFANGRAPHS]],STEAMER_H[],COLUMN(STEAMER_H[PA]),FALSE),0)</f>
        <v>51</v>
      </c>
      <c r="H456" s="12">
        <f>IFERROR(VLOOKUP(MYRANKS_H[[#This Row],[IDFANGRAPHS]],STEAMER_H[],COLUMN(STEAMER_H[AB]),FALSE),0)</f>
        <v>45</v>
      </c>
      <c r="I456" s="12">
        <f>IFERROR(VLOOKUP(MYRANKS_H[[#This Row],[IDFANGRAPHS]],STEAMER_H[],COLUMN(STEAMER_H[H]),FALSE),0)</f>
        <v>11</v>
      </c>
      <c r="J456" s="12">
        <f>IFERROR(VLOOKUP(MYRANKS_H[[#This Row],[IDFANGRAPHS]],STEAMER_H[],COLUMN(STEAMER_H[HR]),FALSE),0)</f>
        <v>1</v>
      </c>
      <c r="K456" s="12">
        <f>IFERROR(VLOOKUP(MYRANKS_H[[#This Row],[IDFANGRAPHS]],STEAMER_H[],COLUMN(STEAMER_H[R]),FALSE),0)</f>
        <v>5</v>
      </c>
      <c r="L456" s="12">
        <f>IFERROR(VLOOKUP(MYRANKS_H[[#This Row],[IDFANGRAPHS]],STEAMER_H[],COLUMN(STEAMER_H[RBI]),FALSE),0)</f>
        <v>5</v>
      </c>
      <c r="M456" s="12">
        <f>IFERROR(VLOOKUP(MYRANKS_H[[#This Row],[IDFANGRAPHS]],STEAMER_H[],COLUMN(STEAMER_H[BB]),FALSE),0)</f>
        <v>5</v>
      </c>
      <c r="N456" s="12">
        <f>IFERROR(VLOOKUP(MYRANKS_H[[#This Row],[IDFANGRAPHS]],STEAMER_H[],COLUMN(STEAMER_H[SO]),FALSE),0)</f>
        <v>11</v>
      </c>
      <c r="O456" s="12">
        <f>IFERROR(VLOOKUP(MYRANKS_H[[#This Row],[IDFANGRAPHS]],STEAMER_H[],COLUMN(STEAMER_H[SB]),FALSE),0)</f>
        <v>1</v>
      </c>
      <c r="P456" s="14">
        <f>IFERROR(MYRANKS_H[[#This Row],[H]]/MYRANKS_H[[#This Row],[AB]],0)</f>
        <v>0.24444444444444444</v>
      </c>
      <c r="Q456" s="26">
        <f>MYRANKS_H[[#This Row],[R]]/24.6-VLOOKUP(MYRANKS_H[[#This Row],[POS]],ReplacementLevel_H[],COLUMN(ReplacementLevel_H[R]),FALSE)</f>
        <v>-2.166747967479675</v>
      </c>
      <c r="R456" s="26">
        <f>MYRANKS_H[[#This Row],[HR]]/10.4-VLOOKUP(MYRANKS_H[[#This Row],[POS]],ReplacementLevel_H[],COLUMN(ReplacementLevel_H[HR]),FALSE)</f>
        <v>-1.0038461538461538</v>
      </c>
      <c r="S456" s="26">
        <f>MYRANKS_H[[#This Row],[RBI]]/24.6-VLOOKUP(MYRANKS_H[[#This Row],[POS]],ReplacementLevel_H[],COLUMN(ReplacementLevel_H[RBI]),FALSE)</f>
        <v>-1.8367479674796749</v>
      </c>
      <c r="T456" s="26">
        <f>MYRANKS_H[[#This Row],[SB]]/9.4-VLOOKUP(MYRANKS_H[[#This Row],[POS]],ReplacementLevel_H[],COLUMN(ReplacementLevel_H[SB]),FALSE)</f>
        <v>-1.2336170212765958</v>
      </c>
      <c r="U456" s="26">
        <f>((MYRANKS_H[[#This Row],[H]]+1768)/(MYRANKS_H[[#This Row],[AB]]+6617)-0.267)/0.0024-VLOOKUP(MYRANKS_H[[#This Row],[POS]],ReplacementLevel_H[],COLUMN(ReplacementLevel_H[AVG]),FALSE)</f>
        <v>9.5385770039029927E-2</v>
      </c>
      <c r="V456" s="26">
        <f>MYRANKS_H[[#This Row],[RSGP]]+MYRANKS_H[[#This Row],[HRSGP]]+MYRANKS_H[[#This Row],[RBISGP]]+MYRANKS_H[[#This Row],[SBSGP]]+MYRANKS_H[[#This Row],[AVGSGP]]</f>
        <v>-6.1455733400430699</v>
      </c>
    </row>
    <row r="457" spans="1:22" ht="15" customHeight="1" x14ac:dyDescent="0.25">
      <c r="A457" s="7" t="s">
        <v>3410</v>
      </c>
      <c r="B457" s="8" t="str">
        <f>VLOOKUP(MYRANKS_H[[#This Row],[PLAYERID]],PLAYERIDMAP[],COLUMN(PLAYERIDMAP[LASTNAME]),FALSE)</f>
        <v>Inge</v>
      </c>
      <c r="C457" s="11" t="str">
        <f>VLOOKUP(MYRANKS_H[[#This Row],[PLAYERID]],PLAYERIDMAP[],COLUMN(PLAYERIDMAP[FIRSTNAME]),FALSE)</f>
        <v xml:space="preserve">Brandon </v>
      </c>
      <c r="D457" s="11" t="str">
        <f>VLOOKUP(MYRANKS_H[[#This Row],[PLAYERID]],PLAYERIDMAP[],COLUMN(PLAYERIDMAP[TEAM]),FALSE)</f>
        <v>OAK</v>
      </c>
      <c r="E457" s="11" t="str">
        <f>VLOOKUP(MYRANKS_H[[#This Row],[PLAYERID]],PLAYERIDMAP[],COLUMN(PLAYERIDMAP[POS]),FALSE)</f>
        <v>3B</v>
      </c>
      <c r="F457" s="11">
        <f>VLOOKUP(MYRANKS_H[[#This Row],[PLAYERID]],PLAYERIDMAP[],COLUMN(PLAYERIDMAP[IDFANGRAPHS]),FALSE)</f>
        <v>470</v>
      </c>
      <c r="G457" s="12">
        <f>IFERROR(VLOOKUP(MYRANKS_H[[#This Row],[IDFANGRAPHS]],STEAMER_H[],COLUMN(STEAMER_H[PA]),FALSE),0)</f>
        <v>0</v>
      </c>
      <c r="H457" s="12">
        <f>IFERROR(VLOOKUP(MYRANKS_H[[#This Row],[IDFANGRAPHS]],STEAMER_H[],COLUMN(STEAMER_H[AB]),FALSE),0)</f>
        <v>0</v>
      </c>
      <c r="I457" s="12">
        <f>IFERROR(VLOOKUP(MYRANKS_H[[#This Row],[IDFANGRAPHS]],STEAMER_H[],COLUMN(STEAMER_H[H]),FALSE),0)</f>
        <v>0</v>
      </c>
      <c r="J457" s="12">
        <f>IFERROR(VLOOKUP(MYRANKS_H[[#This Row],[IDFANGRAPHS]],STEAMER_H[],COLUMN(STEAMER_H[HR]),FALSE),0)</f>
        <v>0</v>
      </c>
      <c r="K457" s="12">
        <f>IFERROR(VLOOKUP(MYRANKS_H[[#This Row],[IDFANGRAPHS]],STEAMER_H[],COLUMN(STEAMER_H[R]),FALSE),0)</f>
        <v>0</v>
      </c>
      <c r="L457" s="12">
        <f>IFERROR(VLOOKUP(MYRANKS_H[[#This Row],[IDFANGRAPHS]],STEAMER_H[],COLUMN(STEAMER_H[RBI]),FALSE),0)</f>
        <v>0</v>
      </c>
      <c r="M457" s="12">
        <f>IFERROR(VLOOKUP(MYRANKS_H[[#This Row],[IDFANGRAPHS]],STEAMER_H[],COLUMN(STEAMER_H[BB]),FALSE),0)</f>
        <v>0</v>
      </c>
      <c r="N457" s="12">
        <f>IFERROR(VLOOKUP(MYRANKS_H[[#This Row],[IDFANGRAPHS]],STEAMER_H[],COLUMN(STEAMER_H[SO]),FALSE),0)</f>
        <v>0</v>
      </c>
      <c r="O457" s="12">
        <f>IFERROR(VLOOKUP(MYRANKS_H[[#This Row],[IDFANGRAPHS]],STEAMER_H[],COLUMN(STEAMER_H[SB]),FALSE),0)</f>
        <v>0</v>
      </c>
      <c r="P457" s="14">
        <f>IFERROR(MYRANKS_H[[#This Row],[H]]/MYRANKS_H[[#This Row],[AB]],0)</f>
        <v>0</v>
      </c>
      <c r="Q457" s="26">
        <f>MYRANKS_H[[#This Row],[R]]/24.6-VLOOKUP(MYRANKS_H[[#This Row],[POS]],ReplacementLevel_H[],COLUMN(ReplacementLevel_H[R]),FALSE)</f>
        <v>-2.19</v>
      </c>
      <c r="R457" s="26">
        <f>MYRANKS_H[[#This Row],[HR]]/10.4-VLOOKUP(MYRANKS_H[[#This Row],[POS]],ReplacementLevel_H[],COLUMN(ReplacementLevel_H[HR]),FALSE)</f>
        <v>-1.56</v>
      </c>
      <c r="S457" s="26">
        <f>MYRANKS_H[[#This Row],[RBI]]/24.6-VLOOKUP(MYRANKS_H[[#This Row],[POS]],ReplacementLevel_H[],COLUMN(ReplacementLevel_H[RBI]),FALSE)</f>
        <v>-2.35</v>
      </c>
      <c r="T457" s="26">
        <f>MYRANKS_H[[#This Row],[SB]]/9.4-VLOOKUP(MYRANKS_H[[#This Row],[POS]],ReplacementLevel_H[],COLUMN(ReplacementLevel_H[SB]),FALSE)</f>
        <v>-0.45</v>
      </c>
      <c r="U457" s="26">
        <f>((MYRANKS_H[[#This Row],[H]]+1768)/(MYRANKS_H[[#This Row],[AB]]+6617)-0.267)/0.0024-VLOOKUP(MYRANKS_H[[#This Row],[POS]],ReplacementLevel_H[],COLUMN(ReplacementLevel_H[AVG]),FALSE)</f>
        <v>0.26940406024885272</v>
      </c>
      <c r="V457" s="26">
        <f>MYRANKS_H[[#This Row],[RSGP]]+MYRANKS_H[[#This Row],[HRSGP]]+MYRANKS_H[[#This Row],[RBISGP]]+MYRANKS_H[[#This Row],[SBSGP]]+MYRANKS_H[[#This Row],[AVGSGP]]</f>
        <v>-6.280595939751147</v>
      </c>
    </row>
    <row r="458" spans="1:22" ht="15" customHeight="1" x14ac:dyDescent="0.25">
      <c r="A458" s="8" t="s">
        <v>4288</v>
      </c>
      <c r="B458" s="15" t="str">
        <f>VLOOKUP(MYRANKS_H[[#This Row],[PLAYERID]],PLAYERIDMAP[],COLUMN(PLAYERIDMAP[LASTNAME]),FALSE)</f>
        <v>Nix</v>
      </c>
      <c r="C458" s="12" t="str">
        <f>VLOOKUP(MYRANKS_H[[#This Row],[PLAYERID]],PLAYERIDMAP[],COLUMN(PLAYERIDMAP[FIRSTNAME]),FALSE)</f>
        <v xml:space="preserve">Laynce </v>
      </c>
      <c r="D458" s="12" t="str">
        <f>VLOOKUP(MYRANKS_H[[#This Row],[PLAYERID]],PLAYERIDMAP[],COLUMN(PLAYERIDMAP[TEAM]),FALSE)</f>
        <v>PHI</v>
      </c>
      <c r="E458" s="12" t="str">
        <f>VLOOKUP(MYRANKS_H[[#This Row],[PLAYERID]],PLAYERIDMAP[],COLUMN(PLAYERIDMAP[POS]),FALSE)</f>
        <v>OF</v>
      </c>
      <c r="F458" s="12">
        <f>VLOOKUP(MYRANKS_H[[#This Row],[PLAYERID]],PLAYERIDMAP[],COLUMN(PLAYERIDMAP[IDFANGRAPHS]),FALSE)</f>
        <v>1766</v>
      </c>
      <c r="G458" s="12">
        <f>IFERROR(VLOOKUP(MYRANKS_H[[#This Row],[IDFANGRAPHS]],STEAMER_H[],COLUMN(STEAMER_H[PA]),FALSE),0)</f>
        <v>0</v>
      </c>
      <c r="H458" s="12">
        <f>IFERROR(VLOOKUP(MYRANKS_H[[#This Row],[IDFANGRAPHS]],STEAMER_H[],COLUMN(STEAMER_H[AB]),FALSE),0)</f>
        <v>0</v>
      </c>
      <c r="I458" s="12">
        <f>IFERROR(VLOOKUP(MYRANKS_H[[#This Row],[IDFANGRAPHS]],STEAMER_H[],COLUMN(STEAMER_H[H]),FALSE),0)</f>
        <v>0</v>
      </c>
      <c r="J458" s="12">
        <f>IFERROR(VLOOKUP(MYRANKS_H[[#This Row],[IDFANGRAPHS]],STEAMER_H[],COLUMN(STEAMER_H[HR]),FALSE),0)</f>
        <v>0</v>
      </c>
      <c r="K458" s="12">
        <f>IFERROR(VLOOKUP(MYRANKS_H[[#This Row],[IDFANGRAPHS]],STEAMER_H[],COLUMN(STEAMER_H[R]),FALSE),0)</f>
        <v>0</v>
      </c>
      <c r="L458" s="12">
        <f>IFERROR(VLOOKUP(MYRANKS_H[[#This Row],[IDFANGRAPHS]],STEAMER_H[],COLUMN(STEAMER_H[RBI]),FALSE),0)</f>
        <v>0</v>
      </c>
      <c r="M458" s="12">
        <f>IFERROR(VLOOKUP(MYRANKS_H[[#This Row],[IDFANGRAPHS]],STEAMER_H[],COLUMN(STEAMER_H[BB]),FALSE),0)</f>
        <v>0</v>
      </c>
      <c r="N458" s="12">
        <f>IFERROR(VLOOKUP(MYRANKS_H[[#This Row],[IDFANGRAPHS]],STEAMER_H[],COLUMN(STEAMER_H[SO]),FALSE),0)</f>
        <v>0</v>
      </c>
      <c r="O458" s="12">
        <f>IFERROR(VLOOKUP(MYRANKS_H[[#This Row],[IDFANGRAPHS]],STEAMER_H[],COLUMN(STEAMER_H[SB]),FALSE),0)</f>
        <v>0</v>
      </c>
      <c r="P458" s="14">
        <f>IFERROR(MYRANKS_H[[#This Row],[H]]/MYRANKS_H[[#This Row],[AB]],0)</f>
        <v>0</v>
      </c>
      <c r="Q458" s="26">
        <f>MYRANKS_H[[#This Row],[R]]/24.6-VLOOKUP(MYRANKS_H[[#This Row],[POS]],ReplacementLevel_H[],COLUMN(ReplacementLevel_H[R]),FALSE)</f>
        <v>-2.37</v>
      </c>
      <c r="R458" s="26">
        <f>MYRANKS_H[[#This Row],[HR]]/10.4-VLOOKUP(MYRANKS_H[[#This Row],[POS]],ReplacementLevel_H[],COLUMN(ReplacementLevel_H[HR]),FALSE)</f>
        <v>-1.1000000000000001</v>
      </c>
      <c r="S458" s="26">
        <f>MYRANKS_H[[#This Row],[RBI]]/24.6-VLOOKUP(MYRANKS_H[[#This Row],[POS]],ReplacementLevel_H[],COLUMN(ReplacementLevel_H[RBI]),FALSE)</f>
        <v>-2.04</v>
      </c>
      <c r="T458" s="26">
        <f>MYRANKS_H[[#This Row],[SB]]/9.4-VLOOKUP(MYRANKS_H[[#This Row],[POS]],ReplacementLevel_H[],COLUMN(ReplacementLevel_H[SB]),FALSE)</f>
        <v>-1.34</v>
      </c>
      <c r="U458" s="26">
        <f>((MYRANKS_H[[#This Row],[H]]+1768)/(MYRANKS_H[[#This Row],[AB]]+6617)-0.267)/0.0024-VLOOKUP(MYRANKS_H[[#This Row],[POS]],ReplacementLevel_H[],COLUMN(ReplacementLevel_H[AVG]),FALSE)</f>
        <v>0.15940406024885273</v>
      </c>
      <c r="V458" s="26">
        <f>MYRANKS_H[[#This Row],[RSGP]]+MYRANKS_H[[#This Row],[HRSGP]]+MYRANKS_H[[#This Row],[RBISGP]]+MYRANKS_H[[#This Row],[SBSGP]]+MYRANKS_H[[#This Row],[AVGSGP]]</f>
        <v>-6.6905959397511472</v>
      </c>
    </row>
    <row r="459" spans="1:22" ht="15" customHeight="1" x14ac:dyDescent="0.25">
      <c r="A459" s="7" t="s">
        <v>1665</v>
      </c>
      <c r="B459" s="8" t="str">
        <f>VLOOKUP(MYRANKS_H[[#This Row],[PLAYERID]],PLAYERIDMAP[],COLUMN(PLAYERIDMAP[LASTNAME]),FALSE)</f>
        <v>Adams</v>
      </c>
      <c r="C459" s="11" t="str">
        <f>VLOOKUP(MYRANKS_H[[#This Row],[PLAYERID]],PLAYERIDMAP[],COLUMN(PLAYERIDMAP[FIRSTNAME]),FALSE)</f>
        <v xml:space="preserve">Matt </v>
      </c>
      <c r="D459" s="11" t="str">
        <f>VLOOKUP(MYRANKS_H[[#This Row],[PLAYERID]],PLAYERIDMAP[],COLUMN(PLAYERIDMAP[TEAM]),FALSE)</f>
        <v>STL</v>
      </c>
      <c r="E459" s="11" t="str">
        <f>VLOOKUP(MYRANKS_H[[#This Row],[PLAYERID]],PLAYERIDMAP[],COLUMN(PLAYERIDMAP[POS]),FALSE)</f>
        <v>1B</v>
      </c>
      <c r="F459" s="11">
        <f>VLOOKUP(MYRANKS_H[[#This Row],[PLAYERID]],PLAYERIDMAP[],COLUMN(PLAYERIDMAP[IDFANGRAPHS]),FALSE)</f>
        <v>9393</v>
      </c>
      <c r="G459" s="12">
        <f>IFERROR(VLOOKUP(MYRANKS_H[[#This Row],[IDFANGRAPHS]],STEAMER_H[],COLUMN(STEAMER_H[PA]),FALSE),0)</f>
        <v>453</v>
      </c>
      <c r="H459" s="12">
        <f>IFERROR(VLOOKUP(MYRANKS_H[[#This Row],[IDFANGRAPHS]],STEAMER_H[],COLUMN(STEAMER_H[AB]),FALSE),0)</f>
        <v>418</v>
      </c>
      <c r="I459" s="12">
        <f>IFERROR(VLOOKUP(MYRANKS_H[[#This Row],[IDFANGRAPHS]],STEAMER_H[],COLUMN(STEAMER_H[H]),FALSE),0)</f>
        <v>112</v>
      </c>
      <c r="J459" s="12">
        <f>IFERROR(VLOOKUP(MYRANKS_H[[#This Row],[IDFANGRAPHS]],STEAMER_H[],COLUMN(STEAMER_H[HR]),FALSE),0)</f>
        <v>19</v>
      </c>
      <c r="K459" s="12">
        <f>IFERROR(VLOOKUP(MYRANKS_H[[#This Row],[IDFANGRAPHS]],STEAMER_H[],COLUMN(STEAMER_H[R]),FALSE),0)</f>
        <v>51</v>
      </c>
      <c r="L459" s="12">
        <f>IFERROR(VLOOKUP(MYRANKS_H[[#This Row],[IDFANGRAPHS]],STEAMER_H[],COLUMN(STEAMER_H[RBI]),FALSE),0)</f>
        <v>62</v>
      </c>
      <c r="M459" s="12">
        <f>IFERROR(VLOOKUP(MYRANKS_H[[#This Row],[IDFANGRAPHS]],STEAMER_H[],COLUMN(STEAMER_H[BB]),FALSE),0)</f>
        <v>28</v>
      </c>
      <c r="N459" s="12">
        <f>IFERROR(VLOOKUP(MYRANKS_H[[#This Row],[IDFANGRAPHS]],STEAMER_H[],COLUMN(STEAMER_H[SO]),FALSE),0)</f>
        <v>96</v>
      </c>
      <c r="O459" s="12">
        <f>IFERROR(VLOOKUP(MYRANKS_H[[#This Row],[IDFANGRAPHS]],STEAMER_H[],COLUMN(STEAMER_H[SB]),FALSE),0)</f>
        <v>3</v>
      </c>
      <c r="P459" s="14">
        <f>IFERROR(MYRANKS_H[[#This Row],[H]]/MYRANKS_H[[#This Row],[AB]],0)</f>
        <v>0.26794258373205743</v>
      </c>
      <c r="Q459" s="26">
        <f>MYRANKS_H[[#This Row],[R]]/24.6-VLOOKUP(MYRANKS_H[[#This Row],[POS]],ReplacementLevel_H[],COLUMN(ReplacementLevel_H[R]),FALSE)</f>
        <v>-0.29682926829268297</v>
      </c>
      <c r="R459" s="26">
        <f>MYRANKS_H[[#This Row],[HR]]/10.4-VLOOKUP(MYRANKS_H[[#This Row],[POS]],ReplacementLevel_H[],COLUMN(ReplacementLevel_H[HR]),FALSE)</f>
        <v>0.28692307692307684</v>
      </c>
      <c r="S459" s="26">
        <f>MYRANKS_H[[#This Row],[RBI]]/24.6-VLOOKUP(MYRANKS_H[[#This Row],[POS]],ReplacementLevel_H[],COLUMN(ReplacementLevel_H[RBI]),FALSE)</f>
        <v>6.0325203252032278E-2</v>
      </c>
      <c r="T459" s="26">
        <f>MYRANKS_H[[#This Row],[SB]]/9.4-VLOOKUP(MYRANKS_H[[#This Row],[POS]],ReplacementLevel_H[],COLUMN(ReplacementLevel_H[SB]),FALSE)</f>
        <v>5.9148936170212718E-2</v>
      </c>
      <c r="U459" s="26">
        <f>((MYRANKS_H[[#This Row],[H]]+1768)/(MYRANKS_H[[#This Row],[AB]]+6617)-0.267)/0.0024-VLOOKUP(MYRANKS_H[[#This Row],[POS]],ReplacementLevel_H[],COLUMN(ReplacementLevel_H[AVG]),FALSE)</f>
        <v>0.33802179578297564</v>
      </c>
      <c r="V459" s="26">
        <f>MYRANKS_H[[#This Row],[RSGP]]+MYRANKS_H[[#This Row],[HRSGP]]+MYRANKS_H[[#This Row],[RBISGP]]+MYRANKS_H[[#This Row],[SBSGP]]+MYRANKS_H[[#This Row],[AVGSGP]]</f>
        <v>0.44758974383561451</v>
      </c>
    </row>
    <row r="460" spans="1:22" ht="15" customHeight="1" x14ac:dyDescent="0.25">
      <c r="A460" s="7" t="s">
        <v>3511</v>
      </c>
      <c r="B460" s="8" t="str">
        <f>VLOOKUP(MYRANKS_H[[#This Row],[PLAYERID]],PLAYERIDMAP[],COLUMN(PLAYERIDMAP[LASTNAME]),FALSE)</f>
        <v>Johnson</v>
      </c>
      <c r="C460" s="11" t="str">
        <f>VLOOKUP(MYRANKS_H[[#This Row],[PLAYERID]],PLAYERIDMAP[],COLUMN(PLAYERIDMAP[FIRSTNAME]),FALSE)</f>
        <v xml:space="preserve">Reed </v>
      </c>
      <c r="D460" s="11" t="str">
        <f>VLOOKUP(MYRANKS_H[[#This Row],[PLAYERID]],PLAYERIDMAP[],COLUMN(PLAYERIDMAP[TEAM]),FALSE)</f>
        <v>ATL</v>
      </c>
      <c r="E460" s="11" t="str">
        <f>VLOOKUP(MYRANKS_H[[#This Row],[PLAYERID]],PLAYERIDMAP[],COLUMN(PLAYERIDMAP[POS]),FALSE)</f>
        <v>OF</v>
      </c>
      <c r="F460" s="11">
        <f>VLOOKUP(MYRANKS_H[[#This Row],[PLAYERID]],PLAYERIDMAP[],COLUMN(PLAYERIDMAP[IDFANGRAPHS]),FALSE)</f>
        <v>1702</v>
      </c>
      <c r="G460" s="12">
        <f>IFERROR(VLOOKUP(MYRANKS_H[[#This Row],[IDFANGRAPHS]],STEAMER_H[],COLUMN(STEAMER_H[PA]),FALSE),0)</f>
        <v>165</v>
      </c>
      <c r="H460" s="12">
        <f>IFERROR(VLOOKUP(MYRANKS_H[[#This Row],[IDFANGRAPHS]],STEAMER_H[],COLUMN(STEAMER_H[AB]),FALSE),0)</f>
        <v>153</v>
      </c>
      <c r="I460" s="12">
        <f>IFERROR(VLOOKUP(MYRANKS_H[[#This Row],[IDFANGRAPHS]],STEAMER_H[],COLUMN(STEAMER_H[H]),FALSE),0)</f>
        <v>39</v>
      </c>
      <c r="J460" s="12">
        <f>IFERROR(VLOOKUP(MYRANKS_H[[#This Row],[IDFANGRAPHS]],STEAMER_H[],COLUMN(STEAMER_H[HR]),FALSE),0)</f>
        <v>2</v>
      </c>
      <c r="K460" s="12">
        <f>IFERROR(VLOOKUP(MYRANKS_H[[#This Row],[IDFANGRAPHS]],STEAMER_H[],COLUMN(STEAMER_H[R]),FALSE),0)</f>
        <v>15</v>
      </c>
      <c r="L460" s="12">
        <f>IFERROR(VLOOKUP(MYRANKS_H[[#This Row],[IDFANGRAPHS]],STEAMER_H[],COLUMN(STEAMER_H[RBI]),FALSE),0)</f>
        <v>14</v>
      </c>
      <c r="M460" s="12">
        <f>IFERROR(VLOOKUP(MYRANKS_H[[#This Row],[IDFANGRAPHS]],STEAMER_H[],COLUMN(STEAMER_H[BB]),FALSE),0)</f>
        <v>7</v>
      </c>
      <c r="N460" s="12">
        <f>IFERROR(VLOOKUP(MYRANKS_H[[#This Row],[IDFANGRAPHS]],STEAMER_H[],COLUMN(STEAMER_H[SO]),FALSE),0)</f>
        <v>35</v>
      </c>
      <c r="O460" s="12">
        <f>IFERROR(VLOOKUP(MYRANKS_H[[#This Row],[IDFANGRAPHS]],STEAMER_H[],COLUMN(STEAMER_H[SB]),FALSE),0)</f>
        <v>2</v>
      </c>
      <c r="P460" s="14">
        <f>IFERROR(MYRANKS_H[[#This Row],[H]]/MYRANKS_H[[#This Row],[AB]],0)</f>
        <v>0.25490196078431371</v>
      </c>
      <c r="Q460" s="26">
        <f>MYRANKS_H[[#This Row],[R]]/24.6-VLOOKUP(MYRANKS_H[[#This Row],[POS]],ReplacementLevel_H[],COLUMN(ReplacementLevel_H[R]),FALSE)</f>
        <v>-1.7602439024390244</v>
      </c>
      <c r="R460" s="26">
        <f>MYRANKS_H[[#This Row],[HR]]/10.4-VLOOKUP(MYRANKS_H[[#This Row],[POS]],ReplacementLevel_H[],COLUMN(ReplacementLevel_H[HR]),FALSE)</f>
        <v>-0.9076923076923078</v>
      </c>
      <c r="S460" s="26">
        <f>MYRANKS_H[[#This Row],[RBI]]/24.6-VLOOKUP(MYRANKS_H[[#This Row],[POS]],ReplacementLevel_H[],COLUMN(ReplacementLevel_H[RBI]),FALSE)</f>
        <v>-1.4708943089430895</v>
      </c>
      <c r="T460" s="26">
        <f>MYRANKS_H[[#This Row],[SB]]/9.4-VLOOKUP(MYRANKS_H[[#This Row],[POS]],ReplacementLevel_H[],COLUMN(ReplacementLevel_H[SB]),FALSE)</f>
        <v>-1.1272340425531915</v>
      </c>
      <c r="U460" s="26">
        <f>((MYRANKS_H[[#This Row],[H]]+1768)/(MYRANKS_H[[#This Row],[AB]]+6617)-0.267)/0.0024-VLOOKUP(MYRANKS_H[[#This Row],[POS]],ReplacementLevel_H[],COLUMN(ReplacementLevel_H[AVG]),FALSE)</f>
        <v>4.3687838503192022E-2</v>
      </c>
      <c r="V460" s="26">
        <f>MYRANKS_H[[#This Row],[RSGP]]+MYRANKS_H[[#This Row],[HRSGP]]+MYRANKS_H[[#This Row],[RBISGP]]+MYRANKS_H[[#This Row],[SBSGP]]+MYRANKS_H[[#This Row],[AVGSGP]]</f>
        <v>-5.2223767231244214</v>
      </c>
    </row>
    <row r="461" spans="1:22" ht="15" customHeight="1" x14ac:dyDescent="0.25">
      <c r="A461" s="7" t="s">
        <v>4150</v>
      </c>
      <c r="B461" s="8" t="str">
        <f>VLOOKUP(MYRANKS_H[[#This Row],[PLAYERID]],PLAYERIDMAP[],COLUMN(PLAYERIDMAP[LASTNAME]),FALSE)</f>
        <v>Moore</v>
      </c>
      <c r="C461" s="11" t="str">
        <f>VLOOKUP(MYRANKS_H[[#This Row],[PLAYERID]],PLAYERIDMAP[],COLUMN(PLAYERIDMAP[FIRSTNAME]),FALSE)</f>
        <v xml:space="preserve">Scott </v>
      </c>
      <c r="D461" s="11" t="str">
        <f>VLOOKUP(MYRANKS_H[[#This Row],[PLAYERID]],PLAYERIDMAP[],COLUMN(PLAYERIDMAP[TEAM]),FALSE)</f>
        <v>HOU</v>
      </c>
      <c r="E461" s="11" t="str">
        <f>VLOOKUP(MYRANKS_H[[#This Row],[PLAYERID]],PLAYERIDMAP[],COLUMN(PLAYERIDMAP[POS]),FALSE)</f>
        <v>3B</v>
      </c>
      <c r="F461" s="11">
        <f>VLOOKUP(MYRANKS_H[[#This Row],[PLAYERID]],PLAYERIDMAP[],COLUMN(PLAYERIDMAP[IDFANGRAPHS]),FALSE)</f>
        <v>4390</v>
      </c>
      <c r="G461" s="12">
        <f>IFERROR(VLOOKUP(MYRANKS_H[[#This Row],[IDFANGRAPHS]],STEAMER_H[],COLUMN(STEAMER_H[PA]),FALSE),0)</f>
        <v>35</v>
      </c>
      <c r="H461" s="12">
        <f>IFERROR(VLOOKUP(MYRANKS_H[[#This Row],[IDFANGRAPHS]],STEAMER_H[],COLUMN(STEAMER_H[AB]),FALSE),0)</f>
        <v>31</v>
      </c>
      <c r="I461" s="12">
        <f>IFERROR(VLOOKUP(MYRANKS_H[[#This Row],[IDFANGRAPHS]],STEAMER_H[],COLUMN(STEAMER_H[H]),FALSE),0)</f>
        <v>8</v>
      </c>
      <c r="J461" s="12">
        <f>IFERROR(VLOOKUP(MYRANKS_H[[#This Row],[IDFANGRAPHS]],STEAMER_H[],COLUMN(STEAMER_H[HR]),FALSE),0)</f>
        <v>1</v>
      </c>
      <c r="K461" s="12">
        <f>IFERROR(VLOOKUP(MYRANKS_H[[#This Row],[IDFANGRAPHS]],STEAMER_H[],COLUMN(STEAMER_H[R]),FALSE),0)</f>
        <v>4</v>
      </c>
      <c r="L461" s="12">
        <f>IFERROR(VLOOKUP(MYRANKS_H[[#This Row],[IDFANGRAPHS]],STEAMER_H[],COLUMN(STEAMER_H[RBI]),FALSE),0)</f>
        <v>4</v>
      </c>
      <c r="M461" s="12">
        <f>IFERROR(VLOOKUP(MYRANKS_H[[#This Row],[IDFANGRAPHS]],STEAMER_H[],COLUMN(STEAMER_H[BB]),FALSE),0)</f>
        <v>3</v>
      </c>
      <c r="N461" s="12">
        <f>IFERROR(VLOOKUP(MYRANKS_H[[#This Row],[IDFANGRAPHS]],STEAMER_H[],COLUMN(STEAMER_H[SO]),FALSE),0)</f>
        <v>8</v>
      </c>
      <c r="O461" s="12">
        <f>IFERROR(VLOOKUP(MYRANKS_H[[#This Row],[IDFANGRAPHS]],STEAMER_H[],COLUMN(STEAMER_H[SB]),FALSE),0)</f>
        <v>0</v>
      </c>
      <c r="P461" s="14">
        <f>IFERROR(MYRANKS_H[[#This Row],[H]]/MYRANKS_H[[#This Row],[AB]],0)</f>
        <v>0.25806451612903225</v>
      </c>
      <c r="Q461" s="26">
        <f>MYRANKS_H[[#This Row],[R]]/24.6-VLOOKUP(MYRANKS_H[[#This Row],[POS]],ReplacementLevel_H[],COLUMN(ReplacementLevel_H[R]),FALSE)</f>
        <v>-2.0273983739837398</v>
      </c>
      <c r="R461" s="26">
        <f>MYRANKS_H[[#This Row],[HR]]/10.4-VLOOKUP(MYRANKS_H[[#This Row],[POS]],ReplacementLevel_H[],COLUMN(ReplacementLevel_H[HR]),FALSE)</f>
        <v>-1.4638461538461538</v>
      </c>
      <c r="S461" s="26">
        <f>MYRANKS_H[[#This Row],[RBI]]/24.6-VLOOKUP(MYRANKS_H[[#This Row],[POS]],ReplacementLevel_H[],COLUMN(ReplacementLevel_H[RBI]),FALSE)</f>
        <v>-2.1873983739837399</v>
      </c>
      <c r="T461" s="26">
        <f>MYRANKS_H[[#This Row],[SB]]/9.4-VLOOKUP(MYRANKS_H[[#This Row],[POS]],ReplacementLevel_H[],COLUMN(ReplacementLevel_H[SB]),FALSE)</f>
        <v>-0.45</v>
      </c>
      <c r="U461" s="26">
        <f>((MYRANKS_H[[#This Row],[H]]+1768)/(MYRANKS_H[[#This Row],[AB]]+6617)-0.267)/0.0024-VLOOKUP(MYRANKS_H[[#This Row],[POS]],ReplacementLevel_H[],COLUMN(ReplacementLevel_H[AVG]),FALSE)</f>
        <v>0.25167268351384148</v>
      </c>
      <c r="V461" s="26">
        <f>MYRANKS_H[[#This Row],[RSGP]]+MYRANKS_H[[#This Row],[HRSGP]]+MYRANKS_H[[#This Row],[RBISGP]]+MYRANKS_H[[#This Row],[SBSGP]]+MYRANKS_H[[#This Row],[AVGSGP]]</f>
        <v>-5.8769702182997925</v>
      </c>
    </row>
    <row r="462" spans="1:22" x14ac:dyDescent="0.25">
      <c r="A462" s="7" t="s">
        <v>2515</v>
      </c>
      <c r="B462" s="8" t="str">
        <f>VLOOKUP(MYRANKS_H[[#This Row],[PLAYERID]],PLAYERIDMAP[],COLUMN(PLAYERIDMAP[LASTNAME]),FALSE)</f>
        <v>Darnell</v>
      </c>
      <c r="C462" s="11" t="str">
        <f>VLOOKUP(MYRANKS_H[[#This Row],[PLAYERID]],PLAYERIDMAP[],COLUMN(PLAYERIDMAP[FIRSTNAME]),FALSE)</f>
        <v xml:space="preserve">James </v>
      </c>
      <c r="D462" s="11" t="str">
        <f>VLOOKUP(MYRANKS_H[[#This Row],[PLAYERID]],PLAYERIDMAP[],COLUMN(PLAYERIDMAP[TEAM]),FALSE)</f>
        <v>SD</v>
      </c>
      <c r="E462" s="11" t="str">
        <f>VLOOKUP(MYRANKS_H[[#This Row],[PLAYERID]],PLAYERIDMAP[],COLUMN(PLAYERIDMAP[POS]),FALSE)</f>
        <v>3B</v>
      </c>
      <c r="F462" s="11">
        <f>VLOOKUP(MYRANKS_H[[#This Row],[PLAYERID]],PLAYERIDMAP[],COLUMN(PLAYERIDMAP[IDFANGRAPHS]),FALSE)</f>
        <v>9060</v>
      </c>
      <c r="G462" s="12">
        <f>IFERROR(VLOOKUP(MYRANKS_H[[#This Row],[IDFANGRAPHS]],STEAMER_H[],COLUMN(STEAMER_H[PA]),FALSE),0)</f>
        <v>0</v>
      </c>
      <c r="H462" s="12">
        <f>IFERROR(VLOOKUP(MYRANKS_H[[#This Row],[IDFANGRAPHS]],STEAMER_H[],COLUMN(STEAMER_H[AB]),FALSE),0)</f>
        <v>0</v>
      </c>
      <c r="I462" s="12">
        <f>IFERROR(VLOOKUP(MYRANKS_H[[#This Row],[IDFANGRAPHS]],STEAMER_H[],COLUMN(STEAMER_H[H]),FALSE),0)</f>
        <v>0</v>
      </c>
      <c r="J462" s="12">
        <f>IFERROR(VLOOKUP(MYRANKS_H[[#This Row],[IDFANGRAPHS]],STEAMER_H[],COLUMN(STEAMER_H[HR]),FALSE),0)</f>
        <v>0</v>
      </c>
      <c r="K462" s="12">
        <f>IFERROR(VLOOKUP(MYRANKS_H[[#This Row],[IDFANGRAPHS]],STEAMER_H[],COLUMN(STEAMER_H[R]),FALSE),0)</f>
        <v>0</v>
      </c>
      <c r="L462" s="12">
        <f>IFERROR(VLOOKUP(MYRANKS_H[[#This Row],[IDFANGRAPHS]],STEAMER_H[],COLUMN(STEAMER_H[RBI]),FALSE),0)</f>
        <v>0</v>
      </c>
      <c r="M462" s="12">
        <f>IFERROR(VLOOKUP(MYRANKS_H[[#This Row],[IDFANGRAPHS]],STEAMER_H[],COLUMN(STEAMER_H[BB]),FALSE),0)</f>
        <v>0</v>
      </c>
      <c r="N462" s="12">
        <f>IFERROR(VLOOKUP(MYRANKS_H[[#This Row],[IDFANGRAPHS]],STEAMER_H[],COLUMN(STEAMER_H[SO]),FALSE),0)</f>
        <v>0</v>
      </c>
      <c r="O462" s="12">
        <f>IFERROR(VLOOKUP(MYRANKS_H[[#This Row],[IDFANGRAPHS]],STEAMER_H[],COLUMN(STEAMER_H[SB]),FALSE),0)</f>
        <v>0</v>
      </c>
      <c r="P462" s="14">
        <f>IFERROR(MYRANKS_H[[#This Row],[H]]/MYRANKS_H[[#This Row],[AB]],0)</f>
        <v>0</v>
      </c>
      <c r="Q462" s="26">
        <f>MYRANKS_H[[#This Row],[R]]/24.6-VLOOKUP(MYRANKS_H[[#This Row],[POS]],ReplacementLevel_H[],COLUMN(ReplacementLevel_H[R]),FALSE)</f>
        <v>-2.19</v>
      </c>
      <c r="R462" s="26">
        <f>MYRANKS_H[[#This Row],[HR]]/10.4-VLOOKUP(MYRANKS_H[[#This Row],[POS]],ReplacementLevel_H[],COLUMN(ReplacementLevel_H[HR]),FALSE)</f>
        <v>-1.56</v>
      </c>
      <c r="S462" s="26">
        <f>MYRANKS_H[[#This Row],[RBI]]/24.6-VLOOKUP(MYRANKS_H[[#This Row],[POS]],ReplacementLevel_H[],COLUMN(ReplacementLevel_H[RBI]),FALSE)</f>
        <v>-2.35</v>
      </c>
      <c r="T462" s="26">
        <f>MYRANKS_H[[#This Row],[SB]]/9.4-VLOOKUP(MYRANKS_H[[#This Row],[POS]],ReplacementLevel_H[],COLUMN(ReplacementLevel_H[SB]),FALSE)</f>
        <v>-0.45</v>
      </c>
      <c r="U462" s="26">
        <f>((MYRANKS_H[[#This Row],[H]]+1768)/(MYRANKS_H[[#This Row],[AB]]+6617)-0.267)/0.0024-VLOOKUP(MYRANKS_H[[#This Row],[POS]],ReplacementLevel_H[],COLUMN(ReplacementLevel_H[AVG]),FALSE)</f>
        <v>0.26940406024885272</v>
      </c>
      <c r="V462" s="26">
        <f>MYRANKS_H[[#This Row],[RSGP]]+MYRANKS_H[[#This Row],[HRSGP]]+MYRANKS_H[[#This Row],[RBISGP]]+MYRANKS_H[[#This Row],[SBSGP]]+MYRANKS_H[[#This Row],[AVGSGP]]</f>
        <v>-6.280595939751147</v>
      </c>
    </row>
    <row r="463" spans="1:22" ht="15" customHeight="1" x14ac:dyDescent="0.25">
      <c r="A463" s="7" t="s">
        <v>3225</v>
      </c>
      <c r="B463" s="8" t="str">
        <f>VLOOKUP(MYRANKS_H[[#This Row],[PLAYERID]],PLAYERIDMAP[],COLUMN(PLAYERIDMAP[LASTNAME]),FALSE)</f>
        <v>Havens</v>
      </c>
      <c r="C463" s="11" t="str">
        <f>VLOOKUP(MYRANKS_H[[#This Row],[PLAYERID]],PLAYERIDMAP[],COLUMN(PLAYERIDMAP[FIRSTNAME]),FALSE)</f>
        <v xml:space="preserve">Reese </v>
      </c>
      <c r="D463" s="11" t="str">
        <f>VLOOKUP(MYRANKS_H[[#This Row],[PLAYERID]],PLAYERIDMAP[],COLUMN(PLAYERIDMAP[TEAM]),FALSE)</f>
        <v>NYM</v>
      </c>
      <c r="E463" s="11" t="str">
        <f>VLOOKUP(MYRANKS_H[[#This Row],[PLAYERID]],PLAYERIDMAP[],COLUMN(PLAYERIDMAP[POS]),FALSE)</f>
        <v>2B</v>
      </c>
      <c r="F463" s="11" t="str">
        <f>VLOOKUP(MYRANKS_H[[#This Row],[PLAYERID]],PLAYERIDMAP[],COLUMN(PLAYERIDMAP[IDFANGRAPHS]),FALSE)</f>
        <v>sa454377</v>
      </c>
      <c r="G463" s="12">
        <f>IFERROR(VLOOKUP(MYRANKS_H[[#This Row],[IDFANGRAPHS]],STEAMER_H[],COLUMN(STEAMER_H[PA]),FALSE),0)</f>
        <v>0</v>
      </c>
      <c r="H463" s="12">
        <f>IFERROR(VLOOKUP(MYRANKS_H[[#This Row],[IDFANGRAPHS]],STEAMER_H[],COLUMN(STEAMER_H[AB]),FALSE),0)</f>
        <v>0</v>
      </c>
      <c r="I463" s="12">
        <f>IFERROR(VLOOKUP(MYRANKS_H[[#This Row],[IDFANGRAPHS]],STEAMER_H[],COLUMN(STEAMER_H[H]),FALSE),0)</f>
        <v>0</v>
      </c>
      <c r="J463" s="12">
        <f>IFERROR(VLOOKUP(MYRANKS_H[[#This Row],[IDFANGRAPHS]],STEAMER_H[],COLUMN(STEAMER_H[HR]),FALSE),0)</f>
        <v>0</v>
      </c>
      <c r="K463" s="12">
        <f>IFERROR(VLOOKUP(MYRANKS_H[[#This Row],[IDFANGRAPHS]],STEAMER_H[],COLUMN(STEAMER_H[R]),FALSE),0)</f>
        <v>0</v>
      </c>
      <c r="L463" s="12">
        <f>IFERROR(VLOOKUP(MYRANKS_H[[#This Row],[IDFANGRAPHS]],STEAMER_H[],COLUMN(STEAMER_H[RBI]),FALSE),0)</f>
        <v>0</v>
      </c>
      <c r="M463" s="12">
        <f>IFERROR(VLOOKUP(MYRANKS_H[[#This Row],[IDFANGRAPHS]],STEAMER_H[],COLUMN(STEAMER_H[BB]),FALSE),0)</f>
        <v>0</v>
      </c>
      <c r="N463" s="12">
        <f>IFERROR(VLOOKUP(MYRANKS_H[[#This Row],[IDFANGRAPHS]],STEAMER_H[],COLUMN(STEAMER_H[SO]),FALSE),0)</f>
        <v>0</v>
      </c>
      <c r="O463" s="12">
        <f>IFERROR(VLOOKUP(MYRANKS_H[[#This Row],[IDFANGRAPHS]],STEAMER_H[],COLUMN(STEAMER_H[SB]),FALSE),0)</f>
        <v>0</v>
      </c>
      <c r="P463" s="14">
        <f>IFERROR(MYRANKS_H[[#This Row],[H]]/MYRANKS_H[[#This Row],[AB]],0)</f>
        <v>0</v>
      </c>
      <c r="Q463" s="26">
        <f>MYRANKS_H[[#This Row],[R]]/24.6-VLOOKUP(MYRANKS_H[[#This Row],[POS]],ReplacementLevel_H[],COLUMN(ReplacementLevel_H[R]),FALSE)</f>
        <v>-2.27</v>
      </c>
      <c r="R463" s="26">
        <f>MYRANKS_H[[#This Row],[HR]]/10.4-VLOOKUP(MYRANKS_H[[#This Row],[POS]],ReplacementLevel_H[],COLUMN(ReplacementLevel_H[HR]),FALSE)</f>
        <v>-0.94</v>
      </c>
      <c r="S463" s="26">
        <f>MYRANKS_H[[#This Row],[RBI]]/24.6-VLOOKUP(MYRANKS_H[[#This Row],[POS]],ReplacementLevel_H[],COLUMN(ReplacementLevel_H[RBI]),FALSE)</f>
        <v>-2.1</v>
      </c>
      <c r="T463" s="26">
        <f>MYRANKS_H[[#This Row],[SB]]/9.4-VLOOKUP(MYRANKS_H[[#This Row],[POS]],ReplacementLevel_H[],COLUMN(ReplacementLevel_H[SB]),FALSE)</f>
        <v>-0.62</v>
      </c>
      <c r="U463" s="26">
        <f>((MYRANKS_H[[#This Row],[H]]+1768)/(MYRANKS_H[[#This Row],[AB]]+6617)-0.267)/0.0024-VLOOKUP(MYRANKS_H[[#This Row],[POS]],ReplacementLevel_H[],COLUMN(ReplacementLevel_H[AVG]),FALSE)</f>
        <v>-8.0595939751147275E-2</v>
      </c>
      <c r="V463" s="26">
        <f>MYRANKS_H[[#This Row],[RSGP]]+MYRANKS_H[[#This Row],[HRSGP]]+MYRANKS_H[[#This Row],[RBISGP]]+MYRANKS_H[[#This Row],[SBSGP]]+MYRANKS_H[[#This Row],[AVGSGP]]</f>
        <v>-6.0105959397511475</v>
      </c>
    </row>
    <row r="464" spans="1:22" ht="15" customHeight="1" x14ac:dyDescent="0.25">
      <c r="A464" s="7" t="s">
        <v>3747</v>
      </c>
      <c r="B464" s="8" t="str">
        <f>VLOOKUP(MYRANKS_H[[#This Row],[PLAYERID]],PLAYERIDMAP[],COLUMN(PLAYERIDMAP[LASTNAME]),FALSE)</f>
        <v>Liddi</v>
      </c>
      <c r="C464" s="11" t="str">
        <f>VLOOKUP(MYRANKS_H[[#This Row],[PLAYERID]],PLAYERIDMAP[],COLUMN(PLAYERIDMAP[FIRSTNAME]),FALSE)</f>
        <v xml:space="preserve">Alex </v>
      </c>
      <c r="D464" s="11" t="str">
        <f>VLOOKUP(MYRANKS_H[[#This Row],[PLAYERID]],PLAYERIDMAP[],COLUMN(PLAYERIDMAP[TEAM]),FALSE)</f>
        <v>SEA</v>
      </c>
      <c r="E464" s="11" t="str">
        <f>VLOOKUP(MYRANKS_H[[#This Row],[PLAYERID]],PLAYERIDMAP[],COLUMN(PLAYERIDMAP[POS]),FALSE)</f>
        <v>3B</v>
      </c>
      <c r="F464" s="11">
        <f>VLOOKUP(MYRANKS_H[[#This Row],[PLAYERID]],PLAYERIDMAP[],COLUMN(PLAYERIDMAP[IDFANGRAPHS]),FALSE)</f>
        <v>5411</v>
      </c>
      <c r="G464" s="12">
        <f>IFERROR(VLOOKUP(MYRANKS_H[[#This Row],[IDFANGRAPHS]],STEAMER_H[],COLUMN(STEAMER_H[PA]),FALSE),0)</f>
        <v>0</v>
      </c>
      <c r="H464" s="12">
        <f>IFERROR(VLOOKUP(MYRANKS_H[[#This Row],[IDFANGRAPHS]],STEAMER_H[],COLUMN(STEAMER_H[AB]),FALSE),0)</f>
        <v>0</v>
      </c>
      <c r="I464" s="12">
        <f>IFERROR(VLOOKUP(MYRANKS_H[[#This Row],[IDFANGRAPHS]],STEAMER_H[],COLUMN(STEAMER_H[H]),FALSE),0)</f>
        <v>0</v>
      </c>
      <c r="J464" s="12">
        <f>IFERROR(VLOOKUP(MYRANKS_H[[#This Row],[IDFANGRAPHS]],STEAMER_H[],COLUMN(STEAMER_H[HR]),FALSE),0)</f>
        <v>0</v>
      </c>
      <c r="K464" s="12">
        <f>IFERROR(VLOOKUP(MYRANKS_H[[#This Row],[IDFANGRAPHS]],STEAMER_H[],COLUMN(STEAMER_H[R]),FALSE),0)</f>
        <v>0</v>
      </c>
      <c r="L464" s="12">
        <f>IFERROR(VLOOKUP(MYRANKS_H[[#This Row],[IDFANGRAPHS]],STEAMER_H[],COLUMN(STEAMER_H[RBI]),FALSE),0)</f>
        <v>0</v>
      </c>
      <c r="M464" s="12">
        <f>IFERROR(VLOOKUP(MYRANKS_H[[#This Row],[IDFANGRAPHS]],STEAMER_H[],COLUMN(STEAMER_H[BB]),FALSE),0)</f>
        <v>0</v>
      </c>
      <c r="N464" s="12">
        <f>IFERROR(VLOOKUP(MYRANKS_H[[#This Row],[IDFANGRAPHS]],STEAMER_H[],COLUMN(STEAMER_H[SO]),FALSE),0)</f>
        <v>0</v>
      </c>
      <c r="O464" s="12">
        <f>IFERROR(VLOOKUP(MYRANKS_H[[#This Row],[IDFANGRAPHS]],STEAMER_H[],COLUMN(STEAMER_H[SB]),FALSE),0)</f>
        <v>0</v>
      </c>
      <c r="P464" s="14">
        <f>IFERROR(MYRANKS_H[[#This Row],[H]]/MYRANKS_H[[#This Row],[AB]],0)</f>
        <v>0</v>
      </c>
      <c r="Q464" s="26">
        <f>MYRANKS_H[[#This Row],[R]]/24.6-VLOOKUP(MYRANKS_H[[#This Row],[POS]],ReplacementLevel_H[],COLUMN(ReplacementLevel_H[R]),FALSE)</f>
        <v>-2.19</v>
      </c>
      <c r="R464" s="26">
        <f>MYRANKS_H[[#This Row],[HR]]/10.4-VLOOKUP(MYRANKS_H[[#This Row],[POS]],ReplacementLevel_H[],COLUMN(ReplacementLevel_H[HR]),FALSE)</f>
        <v>-1.56</v>
      </c>
      <c r="S464" s="26">
        <f>MYRANKS_H[[#This Row],[RBI]]/24.6-VLOOKUP(MYRANKS_H[[#This Row],[POS]],ReplacementLevel_H[],COLUMN(ReplacementLevel_H[RBI]),FALSE)</f>
        <v>-2.35</v>
      </c>
      <c r="T464" s="26">
        <f>MYRANKS_H[[#This Row],[SB]]/9.4-VLOOKUP(MYRANKS_H[[#This Row],[POS]],ReplacementLevel_H[],COLUMN(ReplacementLevel_H[SB]),FALSE)</f>
        <v>-0.45</v>
      </c>
      <c r="U464" s="26">
        <f>((MYRANKS_H[[#This Row],[H]]+1768)/(MYRANKS_H[[#This Row],[AB]]+6617)-0.267)/0.0024-VLOOKUP(MYRANKS_H[[#This Row],[POS]],ReplacementLevel_H[],COLUMN(ReplacementLevel_H[AVG]),FALSE)</f>
        <v>0.26940406024885272</v>
      </c>
      <c r="V464" s="26">
        <f>MYRANKS_H[[#This Row],[RSGP]]+MYRANKS_H[[#This Row],[HRSGP]]+MYRANKS_H[[#This Row],[RBISGP]]+MYRANKS_H[[#This Row],[SBSGP]]+MYRANKS_H[[#This Row],[AVGSGP]]</f>
        <v>-6.280595939751147</v>
      </c>
    </row>
    <row r="465" spans="1:22" ht="15" customHeight="1" x14ac:dyDescent="0.25">
      <c r="A465" s="8" t="s">
        <v>4958</v>
      </c>
      <c r="B465" s="15" t="str">
        <f>VLOOKUP(MYRANKS_H[[#This Row],[PLAYERID]],PLAYERIDMAP[],COLUMN(PLAYERIDMAP[LASTNAME]),FALSE)</f>
        <v>Sappelt</v>
      </c>
      <c r="C465" s="12" t="str">
        <f>VLOOKUP(MYRANKS_H[[#This Row],[PLAYERID]],PLAYERIDMAP[],COLUMN(PLAYERIDMAP[FIRSTNAME]),FALSE)</f>
        <v xml:space="preserve">Dave </v>
      </c>
      <c r="D465" s="12" t="str">
        <f>VLOOKUP(MYRANKS_H[[#This Row],[PLAYERID]],PLAYERIDMAP[],COLUMN(PLAYERIDMAP[TEAM]),FALSE)</f>
        <v>CHC</v>
      </c>
      <c r="E465" s="12" t="str">
        <f>VLOOKUP(MYRANKS_H[[#This Row],[PLAYERID]],PLAYERIDMAP[],COLUMN(PLAYERIDMAP[POS]),FALSE)</f>
        <v>OF</v>
      </c>
      <c r="F465" s="12">
        <f>VLOOKUP(MYRANKS_H[[#This Row],[PLAYERID]],PLAYERIDMAP[],COLUMN(PLAYERIDMAP[IDFANGRAPHS]),FALSE)</f>
        <v>6898</v>
      </c>
      <c r="G465" s="12">
        <f>IFERROR(VLOOKUP(MYRANKS_H[[#This Row],[IDFANGRAPHS]],STEAMER_H[],COLUMN(STEAMER_H[PA]),FALSE),0)</f>
        <v>0</v>
      </c>
      <c r="H465" s="12">
        <f>IFERROR(VLOOKUP(MYRANKS_H[[#This Row],[IDFANGRAPHS]],STEAMER_H[],COLUMN(STEAMER_H[AB]),FALSE),0)</f>
        <v>0</v>
      </c>
      <c r="I465" s="12">
        <f>IFERROR(VLOOKUP(MYRANKS_H[[#This Row],[IDFANGRAPHS]],STEAMER_H[],COLUMN(STEAMER_H[H]),FALSE),0)</f>
        <v>0</v>
      </c>
      <c r="J465" s="12">
        <f>IFERROR(VLOOKUP(MYRANKS_H[[#This Row],[IDFANGRAPHS]],STEAMER_H[],COLUMN(STEAMER_H[HR]),FALSE),0)</f>
        <v>0</v>
      </c>
      <c r="K465" s="12">
        <f>IFERROR(VLOOKUP(MYRANKS_H[[#This Row],[IDFANGRAPHS]],STEAMER_H[],COLUMN(STEAMER_H[R]),FALSE),0)</f>
        <v>0</v>
      </c>
      <c r="L465" s="12">
        <f>IFERROR(VLOOKUP(MYRANKS_H[[#This Row],[IDFANGRAPHS]],STEAMER_H[],COLUMN(STEAMER_H[RBI]),FALSE),0)</f>
        <v>0</v>
      </c>
      <c r="M465" s="12">
        <f>IFERROR(VLOOKUP(MYRANKS_H[[#This Row],[IDFANGRAPHS]],STEAMER_H[],COLUMN(STEAMER_H[BB]),FALSE),0)</f>
        <v>0</v>
      </c>
      <c r="N465" s="12">
        <f>IFERROR(VLOOKUP(MYRANKS_H[[#This Row],[IDFANGRAPHS]],STEAMER_H[],COLUMN(STEAMER_H[SO]),FALSE),0)</f>
        <v>0</v>
      </c>
      <c r="O465" s="12">
        <f>IFERROR(VLOOKUP(MYRANKS_H[[#This Row],[IDFANGRAPHS]],STEAMER_H[],COLUMN(STEAMER_H[SB]),FALSE),0)</f>
        <v>0</v>
      </c>
      <c r="P465" s="14">
        <f>IFERROR(MYRANKS_H[[#This Row],[H]]/MYRANKS_H[[#This Row],[AB]],0)</f>
        <v>0</v>
      </c>
      <c r="Q465" s="26">
        <f>MYRANKS_H[[#This Row],[R]]/24.6-VLOOKUP(MYRANKS_H[[#This Row],[POS]],ReplacementLevel_H[],COLUMN(ReplacementLevel_H[R]),FALSE)</f>
        <v>-2.37</v>
      </c>
      <c r="R465" s="26">
        <f>MYRANKS_H[[#This Row],[HR]]/10.4-VLOOKUP(MYRANKS_H[[#This Row],[POS]],ReplacementLevel_H[],COLUMN(ReplacementLevel_H[HR]),FALSE)</f>
        <v>-1.1000000000000001</v>
      </c>
      <c r="S465" s="26">
        <f>MYRANKS_H[[#This Row],[RBI]]/24.6-VLOOKUP(MYRANKS_H[[#This Row],[POS]],ReplacementLevel_H[],COLUMN(ReplacementLevel_H[RBI]),FALSE)</f>
        <v>-2.04</v>
      </c>
      <c r="T465" s="26">
        <f>MYRANKS_H[[#This Row],[SB]]/9.4-VLOOKUP(MYRANKS_H[[#This Row],[POS]],ReplacementLevel_H[],COLUMN(ReplacementLevel_H[SB]),FALSE)</f>
        <v>-1.34</v>
      </c>
      <c r="U465" s="26">
        <f>((MYRANKS_H[[#This Row],[H]]+1768)/(MYRANKS_H[[#This Row],[AB]]+6617)-0.267)/0.0024-VLOOKUP(MYRANKS_H[[#This Row],[POS]],ReplacementLevel_H[],COLUMN(ReplacementLevel_H[AVG]),FALSE)</f>
        <v>0.15940406024885273</v>
      </c>
      <c r="V465" s="26">
        <f>MYRANKS_H[[#This Row],[RSGP]]+MYRANKS_H[[#This Row],[HRSGP]]+MYRANKS_H[[#This Row],[RBISGP]]+MYRANKS_H[[#This Row],[SBSGP]]+MYRANKS_H[[#This Row],[AVGSGP]]</f>
        <v>-6.6905959397511472</v>
      </c>
    </row>
    <row r="466" spans="1:22" ht="15" customHeight="1" x14ac:dyDescent="0.25">
      <c r="A466" s="7" t="s">
        <v>3669</v>
      </c>
      <c r="B466" s="8" t="str">
        <f>VLOOKUP(MYRANKS_H[[#This Row],[PLAYERID]],PLAYERIDMAP[],COLUMN(PLAYERIDMAP[LASTNAME]),FALSE)</f>
        <v>LaHair</v>
      </c>
      <c r="C466" s="11" t="str">
        <f>VLOOKUP(MYRANKS_H[[#This Row],[PLAYERID]],PLAYERIDMAP[],COLUMN(PLAYERIDMAP[FIRSTNAME]),FALSE)</f>
        <v xml:space="preserve">Bryan </v>
      </c>
      <c r="D466" s="11" t="str">
        <f>VLOOKUP(MYRANKS_H[[#This Row],[PLAYERID]],PLAYERIDMAP[],COLUMN(PLAYERIDMAP[TEAM]),FALSE)</f>
        <v>CHC</v>
      </c>
      <c r="E466" s="11" t="str">
        <f>VLOOKUP(MYRANKS_H[[#This Row],[PLAYERID]],PLAYERIDMAP[],COLUMN(PLAYERIDMAP[POS]),FALSE)</f>
        <v>1B</v>
      </c>
      <c r="F466" s="11">
        <f>VLOOKUP(MYRANKS_H[[#This Row],[PLAYERID]],PLAYERIDMAP[],COLUMN(PLAYERIDMAP[IDFANGRAPHS]),FALSE)</f>
        <v>5462</v>
      </c>
      <c r="G466" s="12">
        <f>IFERROR(VLOOKUP(MYRANKS_H[[#This Row],[IDFANGRAPHS]],STEAMER_H[],COLUMN(STEAMER_H[PA]),FALSE),0)</f>
        <v>0</v>
      </c>
      <c r="H466" s="12">
        <f>IFERROR(VLOOKUP(MYRANKS_H[[#This Row],[IDFANGRAPHS]],STEAMER_H[],COLUMN(STEAMER_H[AB]),FALSE),0)</f>
        <v>0</v>
      </c>
      <c r="I466" s="12">
        <f>IFERROR(VLOOKUP(MYRANKS_H[[#This Row],[IDFANGRAPHS]],STEAMER_H[],COLUMN(STEAMER_H[H]),FALSE),0)</f>
        <v>0</v>
      </c>
      <c r="J466" s="12">
        <f>IFERROR(VLOOKUP(MYRANKS_H[[#This Row],[IDFANGRAPHS]],STEAMER_H[],COLUMN(STEAMER_H[HR]),FALSE),0)</f>
        <v>0</v>
      </c>
      <c r="K466" s="12">
        <f>IFERROR(VLOOKUP(MYRANKS_H[[#This Row],[IDFANGRAPHS]],STEAMER_H[],COLUMN(STEAMER_H[R]),FALSE),0)</f>
        <v>0</v>
      </c>
      <c r="L466" s="12">
        <f>IFERROR(VLOOKUP(MYRANKS_H[[#This Row],[IDFANGRAPHS]],STEAMER_H[],COLUMN(STEAMER_H[RBI]),FALSE),0)</f>
        <v>0</v>
      </c>
      <c r="M466" s="12">
        <f>IFERROR(VLOOKUP(MYRANKS_H[[#This Row],[IDFANGRAPHS]],STEAMER_H[],COLUMN(STEAMER_H[BB]),FALSE),0)</f>
        <v>0</v>
      </c>
      <c r="N466" s="12">
        <f>IFERROR(VLOOKUP(MYRANKS_H[[#This Row],[IDFANGRAPHS]],STEAMER_H[],COLUMN(STEAMER_H[SO]),FALSE),0)</f>
        <v>0</v>
      </c>
      <c r="O466" s="12">
        <f>IFERROR(VLOOKUP(MYRANKS_H[[#This Row],[IDFANGRAPHS]],STEAMER_H[],COLUMN(STEAMER_H[SB]),FALSE),0)</f>
        <v>0</v>
      </c>
      <c r="P466" s="14">
        <f>IFERROR(MYRANKS_H[[#This Row],[H]]/MYRANKS_H[[#This Row],[AB]],0)</f>
        <v>0</v>
      </c>
      <c r="Q466" s="26">
        <f>MYRANKS_H[[#This Row],[R]]/24.6-VLOOKUP(MYRANKS_H[[#This Row],[POS]],ReplacementLevel_H[],COLUMN(ReplacementLevel_H[R]),FALSE)</f>
        <v>-2.37</v>
      </c>
      <c r="R466" s="26">
        <f>MYRANKS_H[[#This Row],[HR]]/10.4-VLOOKUP(MYRANKS_H[[#This Row],[POS]],ReplacementLevel_H[],COLUMN(ReplacementLevel_H[HR]),FALSE)</f>
        <v>-1.54</v>
      </c>
      <c r="S466" s="26">
        <f>MYRANKS_H[[#This Row],[RBI]]/24.6-VLOOKUP(MYRANKS_H[[#This Row],[POS]],ReplacementLevel_H[],COLUMN(ReplacementLevel_H[RBI]),FALSE)</f>
        <v>-2.46</v>
      </c>
      <c r="T466" s="26">
        <f>MYRANKS_H[[#This Row],[SB]]/9.4-VLOOKUP(MYRANKS_H[[#This Row],[POS]],ReplacementLevel_H[],COLUMN(ReplacementLevel_H[SB]),FALSE)</f>
        <v>-0.26</v>
      </c>
      <c r="U466" s="26">
        <f>((MYRANKS_H[[#This Row],[H]]+1768)/(MYRANKS_H[[#This Row],[AB]]+6617)-0.267)/0.0024-VLOOKUP(MYRANKS_H[[#This Row],[POS]],ReplacementLevel_H[],COLUMN(ReplacementLevel_H[AVG]),FALSE)</f>
        <v>0.31940406024885271</v>
      </c>
      <c r="V466" s="26">
        <f>MYRANKS_H[[#This Row],[RSGP]]+MYRANKS_H[[#This Row],[HRSGP]]+MYRANKS_H[[#This Row],[RBISGP]]+MYRANKS_H[[#This Row],[SBSGP]]+MYRANKS_H[[#This Row],[AVGSGP]]</f>
        <v>-6.3105959397511473</v>
      </c>
    </row>
    <row r="467" spans="1:22" ht="15" customHeight="1" x14ac:dyDescent="0.25">
      <c r="A467" s="8" t="s">
        <v>5261</v>
      </c>
      <c r="B467" s="15" t="str">
        <f>VLOOKUP(MYRANKS_H[[#This Row],[PLAYERID]],PLAYERIDMAP[],COLUMN(PLAYERIDMAP[LASTNAME]),FALSE)</f>
        <v>Triunfel</v>
      </c>
      <c r="C467" s="12" t="str">
        <f>VLOOKUP(MYRANKS_H[[#This Row],[PLAYERID]],PLAYERIDMAP[],COLUMN(PLAYERIDMAP[FIRSTNAME]),FALSE)</f>
        <v xml:space="preserve">Carlos </v>
      </c>
      <c r="D467" s="12" t="str">
        <f>VLOOKUP(MYRANKS_H[[#This Row],[PLAYERID]],PLAYERIDMAP[],COLUMN(PLAYERIDMAP[TEAM]),FALSE)</f>
        <v>SEA</v>
      </c>
      <c r="E467" s="12" t="str">
        <f>VLOOKUP(MYRANKS_H[[#This Row],[PLAYERID]],PLAYERIDMAP[],COLUMN(PLAYERIDMAP[POS]),FALSE)</f>
        <v>SS</v>
      </c>
      <c r="F467" s="12">
        <f>VLOOKUP(MYRANKS_H[[#This Row],[PLAYERID]],PLAYERIDMAP[],COLUMN(PLAYERIDMAP[IDFANGRAPHS]),FALSE)</f>
        <v>193</v>
      </c>
      <c r="G467" s="12">
        <f>IFERROR(VLOOKUP(MYRANKS_H[[#This Row],[IDFANGRAPHS]],STEAMER_H[],COLUMN(STEAMER_H[PA]),FALSE),0)</f>
        <v>0</v>
      </c>
      <c r="H467" s="12">
        <f>IFERROR(VLOOKUP(MYRANKS_H[[#This Row],[IDFANGRAPHS]],STEAMER_H[],COLUMN(STEAMER_H[AB]),FALSE),0)</f>
        <v>0</v>
      </c>
      <c r="I467" s="12">
        <f>IFERROR(VLOOKUP(MYRANKS_H[[#This Row],[IDFANGRAPHS]],STEAMER_H[],COLUMN(STEAMER_H[H]),FALSE),0)</f>
        <v>0</v>
      </c>
      <c r="J467" s="12">
        <f>IFERROR(VLOOKUP(MYRANKS_H[[#This Row],[IDFANGRAPHS]],STEAMER_H[],COLUMN(STEAMER_H[HR]),FALSE),0)</f>
        <v>0</v>
      </c>
      <c r="K467" s="12">
        <f>IFERROR(VLOOKUP(MYRANKS_H[[#This Row],[IDFANGRAPHS]],STEAMER_H[],COLUMN(STEAMER_H[R]),FALSE),0)</f>
        <v>0</v>
      </c>
      <c r="L467" s="12">
        <f>IFERROR(VLOOKUP(MYRANKS_H[[#This Row],[IDFANGRAPHS]],STEAMER_H[],COLUMN(STEAMER_H[RBI]),FALSE),0)</f>
        <v>0</v>
      </c>
      <c r="M467" s="12">
        <f>IFERROR(VLOOKUP(MYRANKS_H[[#This Row],[IDFANGRAPHS]],STEAMER_H[],COLUMN(STEAMER_H[BB]),FALSE),0)</f>
        <v>0</v>
      </c>
      <c r="N467" s="12">
        <f>IFERROR(VLOOKUP(MYRANKS_H[[#This Row],[IDFANGRAPHS]],STEAMER_H[],COLUMN(STEAMER_H[SO]),FALSE),0)</f>
        <v>0</v>
      </c>
      <c r="O467" s="12">
        <f>IFERROR(VLOOKUP(MYRANKS_H[[#This Row],[IDFANGRAPHS]],STEAMER_H[],COLUMN(STEAMER_H[SB]),FALSE),0)</f>
        <v>0</v>
      </c>
      <c r="P467" s="14">
        <f>IFERROR(MYRANKS_H[[#This Row],[H]]/MYRANKS_H[[#This Row],[AB]],0)</f>
        <v>0</v>
      </c>
      <c r="Q467" s="26">
        <f>MYRANKS_H[[#This Row],[R]]/24.6-VLOOKUP(MYRANKS_H[[#This Row],[POS]],ReplacementLevel_H[],COLUMN(ReplacementLevel_H[R]),FALSE)</f>
        <v>-2.08</v>
      </c>
      <c r="R467" s="26">
        <f>MYRANKS_H[[#This Row],[HR]]/10.4-VLOOKUP(MYRANKS_H[[#This Row],[POS]],ReplacementLevel_H[],COLUMN(ReplacementLevel_H[HR]),FALSE)</f>
        <v>-0.9</v>
      </c>
      <c r="S467" s="26">
        <f>MYRANKS_H[[#This Row],[RBI]]/24.6-VLOOKUP(MYRANKS_H[[#This Row],[POS]],ReplacementLevel_H[],COLUMN(ReplacementLevel_H[RBI]),FALSE)</f>
        <v>-1.94</v>
      </c>
      <c r="T467" s="26">
        <f>MYRANKS_H[[#This Row],[SB]]/9.4-VLOOKUP(MYRANKS_H[[#This Row],[POS]],ReplacementLevel_H[],COLUMN(ReplacementLevel_H[SB]),FALSE)</f>
        <v>-1.47</v>
      </c>
      <c r="U467" s="26">
        <f>((MYRANKS_H[[#This Row],[H]]+1768)/(MYRANKS_H[[#This Row],[AB]]+6617)-0.267)/0.0024-VLOOKUP(MYRANKS_H[[#This Row],[POS]],ReplacementLevel_H[],COLUMN(ReplacementLevel_H[AVG]),FALSE)</f>
        <v>0.20940406024885272</v>
      </c>
      <c r="V467" s="26">
        <f>MYRANKS_H[[#This Row],[RSGP]]+MYRANKS_H[[#This Row],[HRSGP]]+MYRANKS_H[[#This Row],[RBISGP]]+MYRANKS_H[[#This Row],[SBSGP]]+MYRANKS_H[[#This Row],[AVGSGP]]</f>
        <v>-6.1805959397511465</v>
      </c>
    </row>
    <row r="468" spans="1:22" x14ac:dyDescent="0.25">
      <c r="A468" s="7" t="s">
        <v>2584</v>
      </c>
      <c r="B468" s="8" t="str">
        <f>VLOOKUP(MYRANKS_H[[#This Row],[PLAYERID]],PLAYERIDMAP[],COLUMN(PLAYERIDMAP[LASTNAME]),FALSE)</f>
        <v>DeRosa</v>
      </c>
      <c r="C468" s="11" t="str">
        <f>VLOOKUP(MYRANKS_H[[#This Row],[PLAYERID]],PLAYERIDMAP[],COLUMN(PLAYERIDMAP[FIRSTNAME]),FALSE)</f>
        <v xml:space="preserve">Mark </v>
      </c>
      <c r="D468" s="11" t="str">
        <f>VLOOKUP(MYRANKS_H[[#This Row],[PLAYERID]],PLAYERIDMAP[],COLUMN(PLAYERIDMAP[TEAM]),FALSE)</f>
        <v>TOR</v>
      </c>
      <c r="E468" s="11" t="str">
        <f>VLOOKUP(MYRANKS_H[[#This Row],[PLAYERID]],PLAYERIDMAP[],COLUMN(PLAYERIDMAP[POS]),FALSE)</f>
        <v>3B</v>
      </c>
      <c r="F468" s="11">
        <f>VLOOKUP(MYRANKS_H[[#This Row],[PLAYERID]],PLAYERIDMAP[],COLUMN(PLAYERIDMAP[IDFANGRAPHS]),FALSE)</f>
        <v>1392</v>
      </c>
      <c r="G468" s="12">
        <f>IFERROR(VLOOKUP(MYRANKS_H[[#This Row],[IDFANGRAPHS]],STEAMER_H[],COLUMN(STEAMER_H[PA]),FALSE),0)</f>
        <v>0</v>
      </c>
      <c r="H468" s="12">
        <f>IFERROR(VLOOKUP(MYRANKS_H[[#This Row],[IDFANGRAPHS]],STEAMER_H[],COLUMN(STEAMER_H[AB]),FALSE),0)</f>
        <v>0</v>
      </c>
      <c r="I468" s="12">
        <f>IFERROR(VLOOKUP(MYRANKS_H[[#This Row],[IDFANGRAPHS]],STEAMER_H[],COLUMN(STEAMER_H[H]),FALSE),0)</f>
        <v>0</v>
      </c>
      <c r="J468" s="12">
        <f>IFERROR(VLOOKUP(MYRANKS_H[[#This Row],[IDFANGRAPHS]],STEAMER_H[],COLUMN(STEAMER_H[HR]),FALSE),0)</f>
        <v>0</v>
      </c>
      <c r="K468" s="12">
        <f>IFERROR(VLOOKUP(MYRANKS_H[[#This Row],[IDFANGRAPHS]],STEAMER_H[],COLUMN(STEAMER_H[R]),FALSE),0)</f>
        <v>0</v>
      </c>
      <c r="L468" s="12">
        <f>IFERROR(VLOOKUP(MYRANKS_H[[#This Row],[IDFANGRAPHS]],STEAMER_H[],COLUMN(STEAMER_H[RBI]),FALSE),0)</f>
        <v>0</v>
      </c>
      <c r="M468" s="12">
        <f>IFERROR(VLOOKUP(MYRANKS_H[[#This Row],[IDFANGRAPHS]],STEAMER_H[],COLUMN(STEAMER_H[BB]),FALSE),0)</f>
        <v>0</v>
      </c>
      <c r="N468" s="12">
        <f>IFERROR(VLOOKUP(MYRANKS_H[[#This Row],[IDFANGRAPHS]],STEAMER_H[],COLUMN(STEAMER_H[SO]),FALSE),0)</f>
        <v>0</v>
      </c>
      <c r="O468" s="12">
        <f>IFERROR(VLOOKUP(MYRANKS_H[[#This Row],[IDFANGRAPHS]],STEAMER_H[],COLUMN(STEAMER_H[SB]),FALSE),0)</f>
        <v>0</v>
      </c>
      <c r="P468" s="14">
        <f>IFERROR(MYRANKS_H[[#This Row],[H]]/MYRANKS_H[[#This Row],[AB]],0)</f>
        <v>0</v>
      </c>
      <c r="Q468" s="26">
        <f>MYRANKS_H[[#This Row],[R]]/24.6-VLOOKUP(MYRANKS_H[[#This Row],[POS]],ReplacementLevel_H[],COLUMN(ReplacementLevel_H[R]),FALSE)</f>
        <v>-2.19</v>
      </c>
      <c r="R468" s="26">
        <f>MYRANKS_H[[#This Row],[HR]]/10.4-VLOOKUP(MYRANKS_H[[#This Row],[POS]],ReplacementLevel_H[],COLUMN(ReplacementLevel_H[HR]),FALSE)</f>
        <v>-1.56</v>
      </c>
      <c r="S468" s="26">
        <f>MYRANKS_H[[#This Row],[RBI]]/24.6-VLOOKUP(MYRANKS_H[[#This Row],[POS]],ReplacementLevel_H[],COLUMN(ReplacementLevel_H[RBI]),FALSE)</f>
        <v>-2.35</v>
      </c>
      <c r="T468" s="26">
        <f>MYRANKS_H[[#This Row],[SB]]/9.4-VLOOKUP(MYRANKS_H[[#This Row],[POS]],ReplacementLevel_H[],COLUMN(ReplacementLevel_H[SB]),FALSE)</f>
        <v>-0.45</v>
      </c>
      <c r="U468" s="26">
        <f>((MYRANKS_H[[#This Row],[H]]+1768)/(MYRANKS_H[[#This Row],[AB]]+6617)-0.267)/0.0024-VLOOKUP(MYRANKS_H[[#This Row],[POS]],ReplacementLevel_H[],COLUMN(ReplacementLevel_H[AVG]),FALSE)</f>
        <v>0.26940406024885272</v>
      </c>
      <c r="V468" s="26">
        <f>MYRANKS_H[[#This Row],[RSGP]]+MYRANKS_H[[#This Row],[HRSGP]]+MYRANKS_H[[#This Row],[RBISGP]]+MYRANKS_H[[#This Row],[SBSGP]]+MYRANKS_H[[#This Row],[AVGSGP]]</f>
        <v>-6.280595939751147</v>
      </c>
    </row>
    <row r="469" spans="1:22" ht="15" customHeight="1" x14ac:dyDescent="0.25">
      <c r="A469" s="7" t="s">
        <v>1923</v>
      </c>
      <c r="B469" s="8" t="str">
        <f>VLOOKUP(MYRANKS_H[[#This Row],[PLAYERID]],PLAYERIDMAP[],COLUMN(PLAYERIDMAP[LASTNAME]),FALSE)</f>
        <v>Bell</v>
      </c>
      <c r="C469" s="11" t="str">
        <f>VLOOKUP(MYRANKS_H[[#This Row],[PLAYERID]],PLAYERIDMAP[],COLUMN(PLAYERIDMAP[FIRSTNAME]),FALSE)</f>
        <v xml:space="preserve">Josh </v>
      </c>
      <c r="D469" s="11" t="str">
        <f>VLOOKUP(MYRANKS_H[[#This Row],[PLAYERID]],PLAYERIDMAP[],COLUMN(PLAYERIDMAP[TEAM]),FALSE)</f>
        <v>ARI</v>
      </c>
      <c r="E469" s="11" t="str">
        <f>VLOOKUP(MYRANKS_H[[#This Row],[PLAYERID]],PLAYERIDMAP[],COLUMN(PLAYERIDMAP[POS]),FALSE)</f>
        <v>3B</v>
      </c>
      <c r="F469" s="11">
        <f>VLOOKUP(MYRANKS_H[[#This Row],[PLAYERID]],PLAYERIDMAP[],COLUMN(PLAYERIDMAP[IDFANGRAPHS]),FALSE)</f>
        <v>2510</v>
      </c>
      <c r="G469" s="12">
        <f>IFERROR(VLOOKUP(MYRANKS_H[[#This Row],[IDFANGRAPHS]],STEAMER_H[],COLUMN(STEAMER_H[PA]),FALSE),0)</f>
        <v>0</v>
      </c>
      <c r="H469" s="12">
        <f>IFERROR(VLOOKUP(MYRANKS_H[[#This Row],[IDFANGRAPHS]],STEAMER_H[],COLUMN(STEAMER_H[AB]),FALSE),0)</f>
        <v>0</v>
      </c>
      <c r="I469" s="12">
        <f>IFERROR(VLOOKUP(MYRANKS_H[[#This Row],[IDFANGRAPHS]],STEAMER_H[],COLUMN(STEAMER_H[H]),FALSE),0)</f>
        <v>0</v>
      </c>
      <c r="J469" s="12">
        <f>IFERROR(VLOOKUP(MYRANKS_H[[#This Row],[IDFANGRAPHS]],STEAMER_H[],COLUMN(STEAMER_H[HR]),FALSE),0)</f>
        <v>0</v>
      </c>
      <c r="K469" s="12">
        <f>IFERROR(VLOOKUP(MYRANKS_H[[#This Row],[IDFANGRAPHS]],STEAMER_H[],COLUMN(STEAMER_H[R]),FALSE),0)</f>
        <v>0</v>
      </c>
      <c r="L469" s="12">
        <f>IFERROR(VLOOKUP(MYRANKS_H[[#This Row],[IDFANGRAPHS]],STEAMER_H[],COLUMN(STEAMER_H[RBI]),FALSE),0)</f>
        <v>0</v>
      </c>
      <c r="M469" s="12">
        <f>IFERROR(VLOOKUP(MYRANKS_H[[#This Row],[IDFANGRAPHS]],STEAMER_H[],COLUMN(STEAMER_H[BB]),FALSE),0)</f>
        <v>0</v>
      </c>
      <c r="N469" s="12">
        <f>IFERROR(VLOOKUP(MYRANKS_H[[#This Row],[IDFANGRAPHS]],STEAMER_H[],COLUMN(STEAMER_H[SO]),FALSE),0)</f>
        <v>0</v>
      </c>
      <c r="O469" s="12">
        <f>IFERROR(VLOOKUP(MYRANKS_H[[#This Row],[IDFANGRAPHS]],STEAMER_H[],COLUMN(STEAMER_H[SB]),FALSE),0)</f>
        <v>0</v>
      </c>
      <c r="P469" s="14">
        <f>IFERROR(MYRANKS_H[[#This Row],[H]]/MYRANKS_H[[#This Row],[AB]],0)</f>
        <v>0</v>
      </c>
      <c r="Q469" s="26">
        <f>MYRANKS_H[[#This Row],[R]]/24.6-VLOOKUP(MYRANKS_H[[#This Row],[POS]],ReplacementLevel_H[],COLUMN(ReplacementLevel_H[R]),FALSE)</f>
        <v>-2.19</v>
      </c>
      <c r="R469" s="26">
        <f>MYRANKS_H[[#This Row],[HR]]/10.4-VLOOKUP(MYRANKS_H[[#This Row],[POS]],ReplacementLevel_H[],COLUMN(ReplacementLevel_H[HR]),FALSE)</f>
        <v>-1.56</v>
      </c>
      <c r="S469" s="26">
        <f>MYRANKS_H[[#This Row],[RBI]]/24.6-VLOOKUP(MYRANKS_H[[#This Row],[POS]],ReplacementLevel_H[],COLUMN(ReplacementLevel_H[RBI]),FALSE)</f>
        <v>-2.35</v>
      </c>
      <c r="T469" s="26">
        <f>MYRANKS_H[[#This Row],[SB]]/9.4-VLOOKUP(MYRANKS_H[[#This Row],[POS]],ReplacementLevel_H[],COLUMN(ReplacementLevel_H[SB]),FALSE)</f>
        <v>-0.45</v>
      </c>
      <c r="U469" s="26">
        <f>((MYRANKS_H[[#This Row],[H]]+1768)/(MYRANKS_H[[#This Row],[AB]]+6617)-0.267)/0.0024-VLOOKUP(MYRANKS_H[[#This Row],[POS]],ReplacementLevel_H[],COLUMN(ReplacementLevel_H[AVG]),FALSE)</f>
        <v>0.26940406024885272</v>
      </c>
      <c r="V469" s="26">
        <f>MYRANKS_H[[#This Row],[RSGP]]+MYRANKS_H[[#This Row],[HRSGP]]+MYRANKS_H[[#This Row],[RBISGP]]+MYRANKS_H[[#This Row],[SBSGP]]+MYRANKS_H[[#This Row],[AVGSGP]]</f>
        <v>-6.280595939751147</v>
      </c>
    </row>
    <row r="470" spans="1:22" ht="15" customHeight="1" x14ac:dyDescent="0.25">
      <c r="A470" s="8" t="s">
        <v>4284</v>
      </c>
      <c r="B470" s="15" t="str">
        <f>VLOOKUP(MYRANKS_H[[#This Row],[PLAYERID]],PLAYERIDMAP[],COLUMN(PLAYERIDMAP[LASTNAME]),FALSE)</f>
        <v>Nix</v>
      </c>
      <c r="C470" s="12" t="str">
        <f>VLOOKUP(MYRANKS_H[[#This Row],[PLAYERID]],PLAYERIDMAP[],COLUMN(PLAYERIDMAP[FIRSTNAME]),FALSE)</f>
        <v xml:space="preserve">Jayson </v>
      </c>
      <c r="D470" s="12" t="str">
        <f>VLOOKUP(MYRANKS_H[[#This Row],[PLAYERID]],PLAYERIDMAP[],COLUMN(PLAYERIDMAP[TEAM]),FALSE)</f>
        <v>NYY</v>
      </c>
      <c r="E470" s="12" t="str">
        <f>VLOOKUP(MYRANKS_H[[#This Row],[PLAYERID]],PLAYERIDMAP[],COLUMN(PLAYERIDMAP[POS]),FALSE)</f>
        <v>3B</v>
      </c>
      <c r="F470" s="12">
        <f>VLOOKUP(MYRANKS_H[[#This Row],[PLAYERID]],PLAYERIDMAP[],COLUMN(PLAYERIDMAP[IDFANGRAPHS]),FALSE)</f>
        <v>3790</v>
      </c>
      <c r="G470" s="12">
        <f>IFERROR(VLOOKUP(MYRANKS_H[[#This Row],[IDFANGRAPHS]],STEAMER_H[],COLUMN(STEAMER_H[PA]),FALSE),0)</f>
        <v>170</v>
      </c>
      <c r="H470" s="12">
        <f>IFERROR(VLOOKUP(MYRANKS_H[[#This Row],[IDFANGRAPHS]],STEAMER_H[],COLUMN(STEAMER_H[AB]),FALSE),0)</f>
        <v>154</v>
      </c>
      <c r="I470" s="12">
        <f>IFERROR(VLOOKUP(MYRANKS_H[[#This Row],[IDFANGRAPHS]],STEAMER_H[],COLUMN(STEAMER_H[H]),FALSE),0)</f>
        <v>33</v>
      </c>
      <c r="J470" s="12">
        <f>IFERROR(VLOOKUP(MYRANKS_H[[#This Row],[IDFANGRAPHS]],STEAMER_H[],COLUMN(STEAMER_H[HR]),FALSE),0)</f>
        <v>3</v>
      </c>
      <c r="K470" s="12">
        <f>IFERROR(VLOOKUP(MYRANKS_H[[#This Row],[IDFANGRAPHS]],STEAMER_H[],COLUMN(STEAMER_H[R]),FALSE),0)</f>
        <v>15</v>
      </c>
      <c r="L470" s="12">
        <f>IFERROR(VLOOKUP(MYRANKS_H[[#This Row],[IDFANGRAPHS]],STEAMER_H[],COLUMN(STEAMER_H[RBI]),FALSE),0)</f>
        <v>15</v>
      </c>
      <c r="M470" s="12">
        <f>IFERROR(VLOOKUP(MYRANKS_H[[#This Row],[IDFANGRAPHS]],STEAMER_H[],COLUMN(STEAMER_H[BB]),FALSE),0)</f>
        <v>11</v>
      </c>
      <c r="N470" s="12">
        <f>IFERROR(VLOOKUP(MYRANKS_H[[#This Row],[IDFANGRAPHS]],STEAMER_H[],COLUMN(STEAMER_H[SO]),FALSE),0)</f>
        <v>46</v>
      </c>
      <c r="O470" s="12">
        <f>IFERROR(VLOOKUP(MYRANKS_H[[#This Row],[IDFANGRAPHS]],STEAMER_H[],COLUMN(STEAMER_H[SB]),FALSE),0)</f>
        <v>4</v>
      </c>
      <c r="P470" s="14">
        <f>IFERROR(MYRANKS_H[[#This Row],[H]]/MYRANKS_H[[#This Row],[AB]],0)</f>
        <v>0.21428571428571427</v>
      </c>
      <c r="Q470" s="26">
        <f>MYRANKS_H[[#This Row],[R]]/24.6-VLOOKUP(MYRANKS_H[[#This Row],[POS]],ReplacementLevel_H[],COLUMN(ReplacementLevel_H[R]),FALSE)</f>
        <v>-1.5802439024390242</v>
      </c>
      <c r="R470" s="26">
        <f>MYRANKS_H[[#This Row],[HR]]/10.4-VLOOKUP(MYRANKS_H[[#This Row],[POS]],ReplacementLevel_H[],COLUMN(ReplacementLevel_H[HR]),FALSE)</f>
        <v>-1.2715384615384617</v>
      </c>
      <c r="S470" s="26">
        <f>MYRANKS_H[[#This Row],[RBI]]/24.6-VLOOKUP(MYRANKS_H[[#This Row],[POS]],ReplacementLevel_H[],COLUMN(ReplacementLevel_H[RBI]),FALSE)</f>
        <v>-1.7402439024390244</v>
      </c>
      <c r="T470" s="26">
        <f>MYRANKS_H[[#This Row],[SB]]/9.4-VLOOKUP(MYRANKS_H[[#This Row],[POS]],ReplacementLevel_H[],COLUMN(ReplacementLevel_H[SB]),FALSE)</f>
        <v>-2.4468085106382986E-2</v>
      </c>
      <c r="U470" s="26">
        <f>((MYRANKS_H[[#This Row],[H]]+1768)/(MYRANKS_H[[#This Row],[AB]]+6617)-0.267)/0.0024-VLOOKUP(MYRANKS_H[[#This Row],[POS]],ReplacementLevel_H[],COLUMN(ReplacementLevel_H[AVG]),FALSE)</f>
        <v>-0.23195884408999246</v>
      </c>
      <c r="V470" s="26">
        <f>MYRANKS_H[[#This Row],[RSGP]]+MYRANKS_H[[#This Row],[HRSGP]]+MYRANKS_H[[#This Row],[RBISGP]]+MYRANKS_H[[#This Row],[SBSGP]]+MYRANKS_H[[#This Row],[AVGSGP]]</f>
        <v>-4.848453195612886</v>
      </c>
    </row>
    <row r="471" spans="1:22" ht="15" customHeight="1" x14ac:dyDescent="0.25">
      <c r="A471" s="7" t="s">
        <v>2942</v>
      </c>
      <c r="B471" s="8" t="str">
        <f>VLOOKUP(MYRANKS_H[[#This Row],[PLAYERID]],PLAYERIDMAP[],COLUMN(PLAYERIDMAP[LASTNAME]),FALSE)</f>
        <v>Garcia</v>
      </c>
      <c r="C471" s="11" t="str">
        <f>VLOOKUP(MYRANKS_H[[#This Row],[PLAYERID]],PLAYERIDMAP[],COLUMN(PLAYERIDMAP[FIRSTNAME]),FALSE)</f>
        <v xml:space="preserve">Avisail </v>
      </c>
      <c r="D471" s="11" t="str">
        <f>VLOOKUP(MYRANKS_H[[#This Row],[PLAYERID]],PLAYERIDMAP[],COLUMN(PLAYERIDMAP[TEAM]),FALSE)</f>
        <v>DET</v>
      </c>
      <c r="E471" s="11" t="str">
        <f>VLOOKUP(MYRANKS_H[[#This Row],[PLAYERID]],PLAYERIDMAP[],COLUMN(PLAYERIDMAP[POS]),FALSE)</f>
        <v>OF</v>
      </c>
      <c r="F471" s="11">
        <f>VLOOKUP(MYRANKS_H[[#This Row],[PLAYERID]],PLAYERIDMAP[],COLUMN(PLAYERIDMAP[IDFANGRAPHS]),FALSE)</f>
        <v>5760</v>
      </c>
      <c r="G471" s="12">
        <f>IFERROR(VLOOKUP(MYRANKS_H[[#This Row],[IDFANGRAPHS]],STEAMER_H[],COLUMN(STEAMER_H[PA]),FALSE),0)</f>
        <v>0</v>
      </c>
      <c r="H471" s="12">
        <f>IFERROR(VLOOKUP(MYRANKS_H[[#This Row],[IDFANGRAPHS]],STEAMER_H[],COLUMN(STEAMER_H[AB]),FALSE),0)</f>
        <v>0</v>
      </c>
      <c r="I471" s="12">
        <f>IFERROR(VLOOKUP(MYRANKS_H[[#This Row],[IDFANGRAPHS]],STEAMER_H[],COLUMN(STEAMER_H[H]),FALSE),0)</f>
        <v>0</v>
      </c>
      <c r="J471" s="12">
        <f>IFERROR(VLOOKUP(MYRANKS_H[[#This Row],[IDFANGRAPHS]],STEAMER_H[],COLUMN(STEAMER_H[HR]),FALSE),0)</f>
        <v>0</v>
      </c>
      <c r="K471" s="12">
        <f>IFERROR(VLOOKUP(MYRANKS_H[[#This Row],[IDFANGRAPHS]],STEAMER_H[],COLUMN(STEAMER_H[R]),FALSE),0)</f>
        <v>0</v>
      </c>
      <c r="L471" s="12">
        <f>IFERROR(VLOOKUP(MYRANKS_H[[#This Row],[IDFANGRAPHS]],STEAMER_H[],COLUMN(STEAMER_H[RBI]),FALSE),0)</f>
        <v>0</v>
      </c>
      <c r="M471" s="12">
        <f>IFERROR(VLOOKUP(MYRANKS_H[[#This Row],[IDFANGRAPHS]],STEAMER_H[],COLUMN(STEAMER_H[BB]),FALSE),0)</f>
        <v>0</v>
      </c>
      <c r="N471" s="12">
        <f>IFERROR(VLOOKUP(MYRANKS_H[[#This Row],[IDFANGRAPHS]],STEAMER_H[],COLUMN(STEAMER_H[SO]),FALSE),0)</f>
        <v>0</v>
      </c>
      <c r="O471" s="12">
        <f>IFERROR(VLOOKUP(MYRANKS_H[[#This Row],[IDFANGRAPHS]],STEAMER_H[],COLUMN(STEAMER_H[SB]),FALSE),0)</f>
        <v>0</v>
      </c>
      <c r="P471" s="14">
        <f>IFERROR(MYRANKS_H[[#This Row],[H]]/MYRANKS_H[[#This Row],[AB]],0)</f>
        <v>0</v>
      </c>
      <c r="Q471" s="26">
        <f>MYRANKS_H[[#This Row],[R]]/24.6-VLOOKUP(MYRANKS_H[[#This Row],[POS]],ReplacementLevel_H[],COLUMN(ReplacementLevel_H[R]),FALSE)</f>
        <v>-2.37</v>
      </c>
      <c r="R471" s="26">
        <f>MYRANKS_H[[#This Row],[HR]]/10.4-VLOOKUP(MYRANKS_H[[#This Row],[POS]],ReplacementLevel_H[],COLUMN(ReplacementLevel_H[HR]),FALSE)</f>
        <v>-1.1000000000000001</v>
      </c>
      <c r="S471" s="26">
        <f>MYRANKS_H[[#This Row],[RBI]]/24.6-VLOOKUP(MYRANKS_H[[#This Row],[POS]],ReplacementLevel_H[],COLUMN(ReplacementLevel_H[RBI]),FALSE)</f>
        <v>-2.04</v>
      </c>
      <c r="T471" s="26">
        <f>MYRANKS_H[[#This Row],[SB]]/9.4-VLOOKUP(MYRANKS_H[[#This Row],[POS]],ReplacementLevel_H[],COLUMN(ReplacementLevel_H[SB]),FALSE)</f>
        <v>-1.34</v>
      </c>
      <c r="U471" s="26">
        <f>((MYRANKS_H[[#This Row],[H]]+1768)/(MYRANKS_H[[#This Row],[AB]]+6617)-0.267)/0.0024-VLOOKUP(MYRANKS_H[[#This Row],[POS]],ReplacementLevel_H[],COLUMN(ReplacementLevel_H[AVG]),FALSE)</f>
        <v>0.15940406024885273</v>
      </c>
      <c r="V471" s="26">
        <f>MYRANKS_H[[#This Row],[RSGP]]+MYRANKS_H[[#This Row],[HRSGP]]+MYRANKS_H[[#This Row],[RBISGP]]+MYRANKS_H[[#This Row],[SBSGP]]+MYRANKS_H[[#This Row],[AVGSGP]]</f>
        <v>-6.6905959397511472</v>
      </c>
    </row>
    <row r="472" spans="1:22" ht="15" customHeight="1" x14ac:dyDescent="0.25">
      <c r="A472" s="7" t="s">
        <v>3854</v>
      </c>
      <c r="B472" s="8" t="str">
        <f>VLOOKUP(MYRANKS_H[[#This Row],[PLAYERID]],PLAYERIDMAP[],COLUMN(PLAYERIDMAP[LASTNAME]),FALSE)</f>
        <v>Lutz</v>
      </c>
      <c r="C472" s="11" t="str">
        <f>VLOOKUP(MYRANKS_H[[#This Row],[PLAYERID]],PLAYERIDMAP[],COLUMN(PLAYERIDMAP[FIRSTNAME]),FALSE)</f>
        <v xml:space="preserve">Zach </v>
      </c>
      <c r="D472" s="11" t="str">
        <f>VLOOKUP(MYRANKS_H[[#This Row],[PLAYERID]],PLAYERIDMAP[],COLUMN(PLAYERIDMAP[TEAM]),FALSE)</f>
        <v>NYM</v>
      </c>
      <c r="E472" s="11" t="str">
        <f>VLOOKUP(MYRANKS_H[[#This Row],[PLAYERID]],PLAYERIDMAP[],COLUMN(PLAYERIDMAP[POS]),FALSE)</f>
        <v>3B</v>
      </c>
      <c r="F472" s="11">
        <f>VLOOKUP(MYRANKS_H[[#This Row],[PLAYERID]],PLAYERIDMAP[],COLUMN(PLAYERIDMAP[IDFANGRAPHS]),FALSE)</f>
        <v>3735</v>
      </c>
      <c r="G472" s="12">
        <f>IFERROR(VLOOKUP(MYRANKS_H[[#This Row],[IDFANGRAPHS]],STEAMER_H[],COLUMN(STEAMER_H[PA]),FALSE),0)</f>
        <v>16</v>
      </c>
      <c r="H472" s="12">
        <f>IFERROR(VLOOKUP(MYRANKS_H[[#This Row],[IDFANGRAPHS]],STEAMER_H[],COLUMN(STEAMER_H[AB]),FALSE),0)</f>
        <v>14</v>
      </c>
      <c r="I472" s="12">
        <f>IFERROR(VLOOKUP(MYRANKS_H[[#This Row],[IDFANGRAPHS]],STEAMER_H[],COLUMN(STEAMER_H[H]),FALSE),0)</f>
        <v>3</v>
      </c>
      <c r="J472" s="12">
        <f>IFERROR(VLOOKUP(MYRANKS_H[[#This Row],[IDFANGRAPHS]],STEAMER_H[],COLUMN(STEAMER_H[HR]),FALSE),0)</f>
        <v>0</v>
      </c>
      <c r="K472" s="12">
        <f>IFERROR(VLOOKUP(MYRANKS_H[[#This Row],[IDFANGRAPHS]],STEAMER_H[],COLUMN(STEAMER_H[R]),FALSE),0)</f>
        <v>2</v>
      </c>
      <c r="L472" s="12">
        <f>IFERROR(VLOOKUP(MYRANKS_H[[#This Row],[IDFANGRAPHS]],STEAMER_H[],COLUMN(STEAMER_H[RBI]),FALSE),0)</f>
        <v>2</v>
      </c>
      <c r="M472" s="12">
        <f>IFERROR(VLOOKUP(MYRANKS_H[[#This Row],[IDFANGRAPHS]],STEAMER_H[],COLUMN(STEAMER_H[BB]),FALSE),0)</f>
        <v>1</v>
      </c>
      <c r="N472" s="12">
        <f>IFERROR(VLOOKUP(MYRANKS_H[[#This Row],[IDFANGRAPHS]],STEAMER_H[],COLUMN(STEAMER_H[SO]),FALSE),0)</f>
        <v>4</v>
      </c>
      <c r="O472" s="12">
        <f>IFERROR(VLOOKUP(MYRANKS_H[[#This Row],[IDFANGRAPHS]],STEAMER_H[],COLUMN(STEAMER_H[SB]),FALSE),0)</f>
        <v>0</v>
      </c>
      <c r="P472" s="14">
        <f>IFERROR(MYRANKS_H[[#This Row],[H]]/MYRANKS_H[[#This Row],[AB]],0)</f>
        <v>0.21428571428571427</v>
      </c>
      <c r="Q472" s="26">
        <f>MYRANKS_H[[#This Row],[R]]/24.6-VLOOKUP(MYRANKS_H[[#This Row],[POS]],ReplacementLevel_H[],COLUMN(ReplacementLevel_H[R]),FALSE)</f>
        <v>-2.1086991869918696</v>
      </c>
      <c r="R472" s="26">
        <f>MYRANKS_H[[#This Row],[HR]]/10.4-VLOOKUP(MYRANKS_H[[#This Row],[POS]],ReplacementLevel_H[],COLUMN(ReplacementLevel_H[HR]),FALSE)</f>
        <v>-1.56</v>
      </c>
      <c r="S472" s="26">
        <f>MYRANKS_H[[#This Row],[RBI]]/24.6-VLOOKUP(MYRANKS_H[[#This Row],[POS]],ReplacementLevel_H[],COLUMN(ReplacementLevel_H[RBI]),FALSE)</f>
        <v>-2.2686991869918698</v>
      </c>
      <c r="T472" s="26">
        <f>MYRANKS_H[[#This Row],[SB]]/9.4-VLOOKUP(MYRANKS_H[[#This Row],[POS]],ReplacementLevel_H[],COLUMN(ReplacementLevel_H[SB]),FALSE)</f>
        <v>-0.45</v>
      </c>
      <c r="U472" s="26">
        <f>((MYRANKS_H[[#This Row],[H]]+1768)/(MYRANKS_H[[#This Row],[AB]]+6617)-0.267)/0.0024-VLOOKUP(MYRANKS_H[[#This Row],[POS]],ReplacementLevel_H[],COLUMN(ReplacementLevel_H[AVG]),FALSE)</f>
        <v>0.22286331875534493</v>
      </c>
      <c r="V472" s="26">
        <f>MYRANKS_H[[#This Row],[RSGP]]+MYRANKS_H[[#This Row],[HRSGP]]+MYRANKS_H[[#This Row],[RBISGP]]+MYRANKS_H[[#This Row],[SBSGP]]+MYRANKS_H[[#This Row],[AVGSGP]]</f>
        <v>-6.1645350552283951</v>
      </c>
    </row>
    <row r="473" spans="1:22" ht="15" customHeight="1" x14ac:dyDescent="0.25">
      <c r="A473" s="7" t="s">
        <v>3673</v>
      </c>
      <c r="B473" s="8" t="str">
        <f>VLOOKUP(MYRANKS_H[[#This Row],[PLAYERID]],PLAYERIDMAP[],COLUMN(PLAYERIDMAP[LASTNAME]),FALSE)</f>
        <v>Laird</v>
      </c>
      <c r="C473" s="11" t="str">
        <f>VLOOKUP(MYRANKS_H[[#This Row],[PLAYERID]],PLAYERIDMAP[],COLUMN(PLAYERIDMAP[FIRSTNAME]),FALSE)</f>
        <v xml:space="preserve">Brandon </v>
      </c>
      <c r="D473" s="11" t="str">
        <f>VLOOKUP(MYRANKS_H[[#This Row],[PLAYERID]],PLAYERIDMAP[],COLUMN(PLAYERIDMAP[TEAM]),FALSE)</f>
        <v>HOU</v>
      </c>
      <c r="E473" s="11" t="str">
        <f>VLOOKUP(MYRANKS_H[[#This Row],[PLAYERID]],PLAYERIDMAP[],COLUMN(PLAYERIDMAP[POS]),FALSE)</f>
        <v>3B</v>
      </c>
      <c r="F473" s="11">
        <f>VLOOKUP(MYRANKS_H[[#This Row],[PLAYERID]],PLAYERIDMAP[],COLUMN(PLAYERIDMAP[IDFANGRAPHS]),FALSE)</f>
        <v>5476</v>
      </c>
      <c r="G473" s="12">
        <f>IFERROR(VLOOKUP(MYRANKS_H[[#This Row],[IDFANGRAPHS]],STEAMER_H[],COLUMN(STEAMER_H[PA]),FALSE),0)</f>
        <v>0</v>
      </c>
      <c r="H473" s="12">
        <f>IFERROR(VLOOKUP(MYRANKS_H[[#This Row],[IDFANGRAPHS]],STEAMER_H[],COLUMN(STEAMER_H[AB]),FALSE),0)</f>
        <v>0</v>
      </c>
      <c r="I473" s="12">
        <f>IFERROR(VLOOKUP(MYRANKS_H[[#This Row],[IDFANGRAPHS]],STEAMER_H[],COLUMN(STEAMER_H[H]),FALSE),0)</f>
        <v>0</v>
      </c>
      <c r="J473" s="12">
        <f>IFERROR(VLOOKUP(MYRANKS_H[[#This Row],[IDFANGRAPHS]],STEAMER_H[],COLUMN(STEAMER_H[HR]),FALSE),0)</f>
        <v>0</v>
      </c>
      <c r="K473" s="12">
        <f>IFERROR(VLOOKUP(MYRANKS_H[[#This Row],[IDFANGRAPHS]],STEAMER_H[],COLUMN(STEAMER_H[R]),FALSE),0)</f>
        <v>0</v>
      </c>
      <c r="L473" s="12">
        <f>IFERROR(VLOOKUP(MYRANKS_H[[#This Row],[IDFANGRAPHS]],STEAMER_H[],COLUMN(STEAMER_H[RBI]),FALSE),0)</f>
        <v>0</v>
      </c>
      <c r="M473" s="12">
        <f>IFERROR(VLOOKUP(MYRANKS_H[[#This Row],[IDFANGRAPHS]],STEAMER_H[],COLUMN(STEAMER_H[BB]),FALSE),0)</f>
        <v>0</v>
      </c>
      <c r="N473" s="12">
        <f>IFERROR(VLOOKUP(MYRANKS_H[[#This Row],[IDFANGRAPHS]],STEAMER_H[],COLUMN(STEAMER_H[SO]),FALSE),0)</f>
        <v>0</v>
      </c>
      <c r="O473" s="12">
        <f>IFERROR(VLOOKUP(MYRANKS_H[[#This Row],[IDFANGRAPHS]],STEAMER_H[],COLUMN(STEAMER_H[SB]),FALSE),0)</f>
        <v>0</v>
      </c>
      <c r="P473" s="14">
        <f>IFERROR(MYRANKS_H[[#This Row],[H]]/MYRANKS_H[[#This Row],[AB]],0)</f>
        <v>0</v>
      </c>
      <c r="Q473" s="26">
        <f>MYRANKS_H[[#This Row],[R]]/24.6-VLOOKUP(MYRANKS_H[[#This Row],[POS]],ReplacementLevel_H[],COLUMN(ReplacementLevel_H[R]),FALSE)</f>
        <v>-2.19</v>
      </c>
      <c r="R473" s="26">
        <f>MYRANKS_H[[#This Row],[HR]]/10.4-VLOOKUP(MYRANKS_H[[#This Row],[POS]],ReplacementLevel_H[],COLUMN(ReplacementLevel_H[HR]),FALSE)</f>
        <v>-1.56</v>
      </c>
      <c r="S473" s="26">
        <f>MYRANKS_H[[#This Row],[RBI]]/24.6-VLOOKUP(MYRANKS_H[[#This Row],[POS]],ReplacementLevel_H[],COLUMN(ReplacementLevel_H[RBI]),FALSE)</f>
        <v>-2.35</v>
      </c>
      <c r="T473" s="26">
        <f>MYRANKS_H[[#This Row],[SB]]/9.4-VLOOKUP(MYRANKS_H[[#This Row],[POS]],ReplacementLevel_H[],COLUMN(ReplacementLevel_H[SB]),FALSE)</f>
        <v>-0.45</v>
      </c>
      <c r="U473" s="26">
        <f>((MYRANKS_H[[#This Row],[H]]+1768)/(MYRANKS_H[[#This Row],[AB]]+6617)-0.267)/0.0024-VLOOKUP(MYRANKS_H[[#This Row],[POS]],ReplacementLevel_H[],COLUMN(ReplacementLevel_H[AVG]),FALSE)</f>
        <v>0.26940406024885272</v>
      </c>
      <c r="V473" s="26">
        <f>MYRANKS_H[[#This Row],[RSGP]]+MYRANKS_H[[#This Row],[HRSGP]]+MYRANKS_H[[#This Row],[RBISGP]]+MYRANKS_H[[#This Row],[SBSGP]]+MYRANKS_H[[#This Row],[AVGSGP]]</f>
        <v>-6.280595939751147</v>
      </c>
    </row>
    <row r="474" spans="1:22" ht="15" customHeight="1" x14ac:dyDescent="0.25">
      <c r="A474" s="8" t="s">
        <v>5259</v>
      </c>
      <c r="B474" s="15" t="str">
        <f>VLOOKUP(MYRANKS_H[[#This Row],[PLAYERID]],PLAYERIDMAP[],COLUMN(PLAYERIDMAP[LASTNAME]),FALSE)</f>
        <v>Tracy</v>
      </c>
      <c r="C474" s="12" t="str">
        <f>VLOOKUP(MYRANKS_H[[#This Row],[PLAYERID]],PLAYERIDMAP[],COLUMN(PLAYERIDMAP[FIRSTNAME]),FALSE)</f>
        <v xml:space="preserve">Chad </v>
      </c>
      <c r="D474" s="12" t="str">
        <f>VLOOKUP(MYRANKS_H[[#This Row],[PLAYERID]],PLAYERIDMAP[],COLUMN(PLAYERIDMAP[TEAM]),FALSE)</f>
        <v>WAS</v>
      </c>
      <c r="E474" s="12" t="str">
        <f>VLOOKUP(MYRANKS_H[[#This Row],[PLAYERID]],PLAYERIDMAP[],COLUMN(PLAYERIDMAP[POS]),FALSE)</f>
        <v>3B</v>
      </c>
      <c r="F474" s="12">
        <f>VLOOKUP(MYRANKS_H[[#This Row],[PLAYERID]],PLAYERIDMAP[],COLUMN(PLAYERIDMAP[IDFANGRAPHS]),FALSE)</f>
        <v>1888</v>
      </c>
      <c r="G474" s="12">
        <f>IFERROR(VLOOKUP(MYRANKS_H[[#This Row],[IDFANGRAPHS]],STEAMER_H[],COLUMN(STEAMER_H[PA]),FALSE),0)</f>
        <v>0</v>
      </c>
      <c r="H474" s="12">
        <f>IFERROR(VLOOKUP(MYRANKS_H[[#This Row],[IDFANGRAPHS]],STEAMER_H[],COLUMN(STEAMER_H[AB]),FALSE),0)</f>
        <v>0</v>
      </c>
      <c r="I474" s="12">
        <f>IFERROR(VLOOKUP(MYRANKS_H[[#This Row],[IDFANGRAPHS]],STEAMER_H[],COLUMN(STEAMER_H[H]),FALSE),0)</f>
        <v>0</v>
      </c>
      <c r="J474" s="12">
        <f>IFERROR(VLOOKUP(MYRANKS_H[[#This Row],[IDFANGRAPHS]],STEAMER_H[],COLUMN(STEAMER_H[HR]),FALSE),0)</f>
        <v>0</v>
      </c>
      <c r="K474" s="12">
        <f>IFERROR(VLOOKUP(MYRANKS_H[[#This Row],[IDFANGRAPHS]],STEAMER_H[],COLUMN(STEAMER_H[R]),FALSE),0)</f>
        <v>0</v>
      </c>
      <c r="L474" s="12">
        <f>IFERROR(VLOOKUP(MYRANKS_H[[#This Row],[IDFANGRAPHS]],STEAMER_H[],COLUMN(STEAMER_H[RBI]),FALSE),0)</f>
        <v>0</v>
      </c>
      <c r="M474" s="12">
        <f>IFERROR(VLOOKUP(MYRANKS_H[[#This Row],[IDFANGRAPHS]],STEAMER_H[],COLUMN(STEAMER_H[BB]),FALSE),0)</f>
        <v>0</v>
      </c>
      <c r="N474" s="12">
        <f>IFERROR(VLOOKUP(MYRANKS_H[[#This Row],[IDFANGRAPHS]],STEAMER_H[],COLUMN(STEAMER_H[SO]),FALSE),0)</f>
        <v>0</v>
      </c>
      <c r="O474" s="12">
        <f>IFERROR(VLOOKUP(MYRANKS_H[[#This Row],[IDFANGRAPHS]],STEAMER_H[],COLUMN(STEAMER_H[SB]),FALSE),0)</f>
        <v>0</v>
      </c>
      <c r="P474" s="14">
        <f>IFERROR(MYRANKS_H[[#This Row],[H]]/MYRANKS_H[[#This Row],[AB]],0)</f>
        <v>0</v>
      </c>
      <c r="Q474" s="26">
        <f>MYRANKS_H[[#This Row],[R]]/24.6-VLOOKUP(MYRANKS_H[[#This Row],[POS]],ReplacementLevel_H[],COLUMN(ReplacementLevel_H[R]),FALSE)</f>
        <v>-2.19</v>
      </c>
      <c r="R474" s="26">
        <f>MYRANKS_H[[#This Row],[HR]]/10.4-VLOOKUP(MYRANKS_H[[#This Row],[POS]],ReplacementLevel_H[],COLUMN(ReplacementLevel_H[HR]),FALSE)</f>
        <v>-1.56</v>
      </c>
      <c r="S474" s="26">
        <f>MYRANKS_H[[#This Row],[RBI]]/24.6-VLOOKUP(MYRANKS_H[[#This Row],[POS]],ReplacementLevel_H[],COLUMN(ReplacementLevel_H[RBI]),FALSE)</f>
        <v>-2.35</v>
      </c>
      <c r="T474" s="26">
        <f>MYRANKS_H[[#This Row],[SB]]/9.4-VLOOKUP(MYRANKS_H[[#This Row],[POS]],ReplacementLevel_H[],COLUMN(ReplacementLevel_H[SB]),FALSE)</f>
        <v>-0.45</v>
      </c>
      <c r="U474" s="26">
        <f>((MYRANKS_H[[#This Row],[H]]+1768)/(MYRANKS_H[[#This Row],[AB]]+6617)-0.267)/0.0024-VLOOKUP(MYRANKS_H[[#This Row],[POS]],ReplacementLevel_H[],COLUMN(ReplacementLevel_H[AVG]),FALSE)</f>
        <v>0.26940406024885272</v>
      </c>
      <c r="V474" s="26">
        <f>MYRANKS_H[[#This Row],[RSGP]]+MYRANKS_H[[#This Row],[HRSGP]]+MYRANKS_H[[#This Row],[RBISGP]]+MYRANKS_H[[#This Row],[SBSGP]]+MYRANKS_H[[#This Row],[AVGSGP]]</f>
        <v>-6.280595939751147</v>
      </c>
    </row>
    <row r="475" spans="1:22" ht="15" customHeight="1" x14ac:dyDescent="0.25">
      <c r="A475" s="7" t="s">
        <v>3017</v>
      </c>
      <c r="B475" s="8" t="str">
        <f>VLOOKUP(MYRANKS_H[[#This Row],[PLAYERID]],PLAYERIDMAP[],COLUMN(PLAYERIDMAP[LASTNAME]),FALSE)</f>
        <v>Gomez</v>
      </c>
      <c r="C475" s="11" t="str">
        <f>VLOOKUP(MYRANKS_H[[#This Row],[PLAYERID]],PLAYERIDMAP[],COLUMN(PLAYERIDMAP[FIRSTNAME]),FALSE)</f>
        <v xml:space="preserve">Mauro </v>
      </c>
      <c r="D475" s="11" t="str">
        <f>VLOOKUP(MYRANKS_H[[#This Row],[PLAYERID]],PLAYERIDMAP[],COLUMN(PLAYERIDMAP[TEAM]),FALSE)</f>
        <v>BOS</v>
      </c>
      <c r="E475" s="11" t="str">
        <f>VLOOKUP(MYRANKS_H[[#This Row],[PLAYERID]],PLAYERIDMAP[],COLUMN(PLAYERIDMAP[POS]),FALSE)</f>
        <v>1B</v>
      </c>
      <c r="F475" s="11">
        <f>VLOOKUP(MYRANKS_H[[#This Row],[PLAYERID]],PLAYERIDMAP[],COLUMN(PLAYERIDMAP[IDFANGRAPHS]),FALSE)</f>
        <v>5342</v>
      </c>
      <c r="G475" s="12">
        <f>IFERROR(VLOOKUP(MYRANKS_H[[#This Row],[IDFANGRAPHS]],STEAMER_H[],COLUMN(STEAMER_H[PA]),FALSE),0)</f>
        <v>0</v>
      </c>
      <c r="H475" s="12">
        <f>IFERROR(VLOOKUP(MYRANKS_H[[#This Row],[IDFANGRAPHS]],STEAMER_H[],COLUMN(STEAMER_H[AB]),FALSE),0)</f>
        <v>0</v>
      </c>
      <c r="I475" s="12">
        <f>IFERROR(VLOOKUP(MYRANKS_H[[#This Row],[IDFANGRAPHS]],STEAMER_H[],COLUMN(STEAMER_H[H]),FALSE),0)</f>
        <v>0</v>
      </c>
      <c r="J475" s="12">
        <f>IFERROR(VLOOKUP(MYRANKS_H[[#This Row],[IDFANGRAPHS]],STEAMER_H[],COLUMN(STEAMER_H[HR]),FALSE),0)</f>
        <v>0</v>
      </c>
      <c r="K475" s="12">
        <f>IFERROR(VLOOKUP(MYRANKS_H[[#This Row],[IDFANGRAPHS]],STEAMER_H[],COLUMN(STEAMER_H[R]),FALSE),0)</f>
        <v>0</v>
      </c>
      <c r="L475" s="12">
        <f>IFERROR(VLOOKUP(MYRANKS_H[[#This Row],[IDFANGRAPHS]],STEAMER_H[],COLUMN(STEAMER_H[RBI]),FALSE),0)</f>
        <v>0</v>
      </c>
      <c r="M475" s="12">
        <f>IFERROR(VLOOKUP(MYRANKS_H[[#This Row],[IDFANGRAPHS]],STEAMER_H[],COLUMN(STEAMER_H[BB]),FALSE),0)</f>
        <v>0</v>
      </c>
      <c r="N475" s="12">
        <f>IFERROR(VLOOKUP(MYRANKS_H[[#This Row],[IDFANGRAPHS]],STEAMER_H[],COLUMN(STEAMER_H[SO]),FALSE),0)</f>
        <v>0</v>
      </c>
      <c r="O475" s="12">
        <f>IFERROR(VLOOKUP(MYRANKS_H[[#This Row],[IDFANGRAPHS]],STEAMER_H[],COLUMN(STEAMER_H[SB]),FALSE),0)</f>
        <v>0</v>
      </c>
      <c r="P475" s="14">
        <f>IFERROR(MYRANKS_H[[#This Row],[H]]/MYRANKS_H[[#This Row],[AB]],0)</f>
        <v>0</v>
      </c>
      <c r="Q475" s="26">
        <f>MYRANKS_H[[#This Row],[R]]/24.6-VLOOKUP(MYRANKS_H[[#This Row],[POS]],ReplacementLevel_H[],COLUMN(ReplacementLevel_H[R]),FALSE)</f>
        <v>-2.37</v>
      </c>
      <c r="R475" s="26">
        <f>MYRANKS_H[[#This Row],[HR]]/10.4-VLOOKUP(MYRANKS_H[[#This Row],[POS]],ReplacementLevel_H[],COLUMN(ReplacementLevel_H[HR]),FALSE)</f>
        <v>-1.54</v>
      </c>
      <c r="S475" s="26">
        <f>MYRANKS_H[[#This Row],[RBI]]/24.6-VLOOKUP(MYRANKS_H[[#This Row],[POS]],ReplacementLevel_H[],COLUMN(ReplacementLevel_H[RBI]),FALSE)</f>
        <v>-2.46</v>
      </c>
      <c r="T475" s="26">
        <f>MYRANKS_H[[#This Row],[SB]]/9.4-VLOOKUP(MYRANKS_H[[#This Row],[POS]],ReplacementLevel_H[],COLUMN(ReplacementLevel_H[SB]),FALSE)</f>
        <v>-0.26</v>
      </c>
      <c r="U475" s="26">
        <f>((MYRANKS_H[[#This Row],[H]]+1768)/(MYRANKS_H[[#This Row],[AB]]+6617)-0.267)/0.0024-VLOOKUP(MYRANKS_H[[#This Row],[POS]],ReplacementLevel_H[],COLUMN(ReplacementLevel_H[AVG]),FALSE)</f>
        <v>0.31940406024885271</v>
      </c>
      <c r="V475" s="26">
        <f>MYRANKS_H[[#This Row],[RSGP]]+MYRANKS_H[[#This Row],[HRSGP]]+MYRANKS_H[[#This Row],[RBISGP]]+MYRANKS_H[[#This Row],[SBSGP]]+MYRANKS_H[[#This Row],[AVGSGP]]</f>
        <v>-6.3105959397511473</v>
      </c>
    </row>
    <row r="476" spans="1:22" ht="15" customHeight="1" x14ac:dyDescent="0.25">
      <c r="A476" s="8" t="s">
        <v>4455</v>
      </c>
      <c r="B476" s="15" t="str">
        <f>VLOOKUP(MYRANKS_H[[#This Row],[PLAYERID]],PLAYERIDMAP[],COLUMN(PLAYERIDMAP[LASTNAME]),FALSE)</f>
        <v>Peguero</v>
      </c>
      <c r="C476" s="12" t="str">
        <f>VLOOKUP(MYRANKS_H[[#This Row],[PLAYERID]],PLAYERIDMAP[],COLUMN(PLAYERIDMAP[FIRSTNAME]),FALSE)</f>
        <v xml:space="preserve">Francisco </v>
      </c>
      <c r="D476" s="12" t="str">
        <f>VLOOKUP(MYRANKS_H[[#This Row],[PLAYERID]],PLAYERIDMAP[],COLUMN(PLAYERIDMAP[TEAM]),FALSE)</f>
        <v>SF</v>
      </c>
      <c r="E476" s="12" t="str">
        <f>VLOOKUP(MYRANKS_H[[#This Row],[PLAYERID]],PLAYERIDMAP[],COLUMN(PLAYERIDMAP[POS]),FALSE)</f>
        <v>OF</v>
      </c>
      <c r="F476" s="12">
        <f>VLOOKUP(MYRANKS_H[[#This Row],[PLAYERID]],PLAYERIDMAP[],COLUMN(PLAYERIDMAP[IDFANGRAPHS]),FALSE)</f>
        <v>5496</v>
      </c>
      <c r="G476" s="12">
        <f>IFERROR(VLOOKUP(MYRANKS_H[[#This Row],[IDFANGRAPHS]],STEAMER_H[],COLUMN(STEAMER_H[PA]),FALSE),0)</f>
        <v>69</v>
      </c>
      <c r="H476" s="12">
        <f>IFERROR(VLOOKUP(MYRANKS_H[[#This Row],[IDFANGRAPHS]],STEAMER_H[],COLUMN(STEAMER_H[AB]),FALSE),0)</f>
        <v>65</v>
      </c>
      <c r="I476" s="12">
        <f>IFERROR(VLOOKUP(MYRANKS_H[[#This Row],[IDFANGRAPHS]],STEAMER_H[],COLUMN(STEAMER_H[H]),FALSE),0)</f>
        <v>18</v>
      </c>
      <c r="J476" s="12">
        <f>IFERROR(VLOOKUP(MYRANKS_H[[#This Row],[IDFANGRAPHS]],STEAMER_H[],COLUMN(STEAMER_H[HR]),FALSE),0)</f>
        <v>1</v>
      </c>
      <c r="K476" s="12">
        <f>IFERROR(VLOOKUP(MYRANKS_H[[#This Row],[IDFANGRAPHS]],STEAMER_H[],COLUMN(STEAMER_H[R]),FALSE),0)</f>
        <v>7</v>
      </c>
      <c r="L476" s="12">
        <f>IFERROR(VLOOKUP(MYRANKS_H[[#This Row],[IDFANGRAPHS]],STEAMER_H[],COLUMN(STEAMER_H[RBI]),FALSE),0)</f>
        <v>6</v>
      </c>
      <c r="M476" s="12">
        <f>IFERROR(VLOOKUP(MYRANKS_H[[#This Row],[IDFANGRAPHS]],STEAMER_H[],COLUMN(STEAMER_H[BB]),FALSE),0)</f>
        <v>2</v>
      </c>
      <c r="N476" s="12">
        <f>IFERROR(VLOOKUP(MYRANKS_H[[#This Row],[IDFANGRAPHS]],STEAMER_H[],COLUMN(STEAMER_H[SO]),FALSE),0)</f>
        <v>12</v>
      </c>
      <c r="O476" s="12">
        <f>IFERROR(VLOOKUP(MYRANKS_H[[#This Row],[IDFANGRAPHS]],STEAMER_H[],COLUMN(STEAMER_H[SB]),FALSE),0)</f>
        <v>1</v>
      </c>
      <c r="P476" s="14">
        <f>IFERROR(MYRANKS_H[[#This Row],[H]]/MYRANKS_H[[#This Row],[AB]],0)</f>
        <v>0.27692307692307694</v>
      </c>
      <c r="Q476" s="26">
        <f>MYRANKS_H[[#This Row],[R]]/24.6-VLOOKUP(MYRANKS_H[[#This Row],[POS]],ReplacementLevel_H[],COLUMN(ReplacementLevel_H[R]),FALSE)</f>
        <v>-2.0854471544715447</v>
      </c>
      <c r="R476" s="26">
        <f>MYRANKS_H[[#This Row],[HR]]/10.4-VLOOKUP(MYRANKS_H[[#This Row],[POS]],ReplacementLevel_H[],COLUMN(ReplacementLevel_H[HR]),FALSE)</f>
        <v>-1.0038461538461538</v>
      </c>
      <c r="S476" s="26">
        <f>MYRANKS_H[[#This Row],[RBI]]/24.6-VLOOKUP(MYRANKS_H[[#This Row],[POS]],ReplacementLevel_H[],COLUMN(ReplacementLevel_H[RBI]),FALSE)</f>
        <v>-1.7960975609756098</v>
      </c>
      <c r="T476" s="26">
        <f>MYRANKS_H[[#This Row],[SB]]/9.4-VLOOKUP(MYRANKS_H[[#This Row],[POS]],ReplacementLevel_H[],COLUMN(ReplacementLevel_H[SB]),FALSE)</f>
        <v>-1.2336170212765958</v>
      </c>
      <c r="U476" s="26">
        <f>((MYRANKS_H[[#This Row],[H]]+1768)/(MYRANKS_H[[#This Row],[AB]]+6617)-0.267)/0.0024-VLOOKUP(MYRANKS_H[[#This Row],[POS]],ReplacementLevel_H[],COLUMN(ReplacementLevel_H[AVG]),FALSE)</f>
        <v>0.19885164122517335</v>
      </c>
      <c r="V476" s="26">
        <f>MYRANKS_H[[#This Row],[RSGP]]+MYRANKS_H[[#This Row],[HRSGP]]+MYRANKS_H[[#This Row],[RBISGP]]+MYRANKS_H[[#This Row],[SBSGP]]+MYRANKS_H[[#This Row],[AVGSGP]]</f>
        <v>-5.9201562493447302</v>
      </c>
    </row>
    <row r="477" spans="1:22" ht="15" customHeight="1" x14ac:dyDescent="0.25">
      <c r="A477" s="7" t="s">
        <v>2276</v>
      </c>
      <c r="B477" s="8" t="str">
        <f>VLOOKUP(MYRANKS_H[[#This Row],[PLAYERID]],PLAYERIDMAP[],COLUMN(PLAYERIDMAP[LASTNAME]),FALSE)</f>
        <v>Castellanos</v>
      </c>
      <c r="C477" s="11" t="str">
        <f>VLOOKUP(MYRANKS_H[[#This Row],[PLAYERID]],PLAYERIDMAP[],COLUMN(PLAYERIDMAP[FIRSTNAME]),FALSE)</f>
        <v xml:space="preserve">Nick </v>
      </c>
      <c r="D477" s="11" t="str">
        <f>VLOOKUP(MYRANKS_H[[#This Row],[PLAYERID]],PLAYERIDMAP[],COLUMN(PLAYERIDMAP[TEAM]),FALSE)</f>
        <v>DET</v>
      </c>
      <c r="E477" s="11" t="str">
        <f>VLOOKUP(MYRANKS_H[[#This Row],[PLAYERID]],PLAYERIDMAP[],COLUMN(PLAYERIDMAP[POS]),FALSE)</f>
        <v>3B</v>
      </c>
      <c r="F477" s="11" t="str">
        <f>VLOOKUP(MYRANKS_H[[#This Row],[PLAYERID]],PLAYERIDMAP[],COLUMN(PLAYERIDMAP[IDFANGRAPHS]),FALSE)</f>
        <v>sa548164</v>
      </c>
      <c r="G477" s="12">
        <f>IFERROR(VLOOKUP(MYRANKS_H[[#This Row],[IDFANGRAPHS]],STEAMER_H[],COLUMN(STEAMER_H[PA]),FALSE),0)</f>
        <v>0</v>
      </c>
      <c r="H477" s="12">
        <f>IFERROR(VLOOKUP(MYRANKS_H[[#This Row],[IDFANGRAPHS]],STEAMER_H[],COLUMN(STEAMER_H[AB]),FALSE),0)</f>
        <v>0</v>
      </c>
      <c r="I477" s="12">
        <f>IFERROR(VLOOKUP(MYRANKS_H[[#This Row],[IDFANGRAPHS]],STEAMER_H[],COLUMN(STEAMER_H[H]),FALSE),0)</f>
        <v>0</v>
      </c>
      <c r="J477" s="12">
        <f>IFERROR(VLOOKUP(MYRANKS_H[[#This Row],[IDFANGRAPHS]],STEAMER_H[],COLUMN(STEAMER_H[HR]),FALSE),0)</f>
        <v>0</v>
      </c>
      <c r="K477" s="12">
        <f>IFERROR(VLOOKUP(MYRANKS_H[[#This Row],[IDFANGRAPHS]],STEAMER_H[],COLUMN(STEAMER_H[R]),FALSE),0)</f>
        <v>0</v>
      </c>
      <c r="L477" s="12">
        <f>IFERROR(VLOOKUP(MYRANKS_H[[#This Row],[IDFANGRAPHS]],STEAMER_H[],COLUMN(STEAMER_H[RBI]),FALSE),0)</f>
        <v>0</v>
      </c>
      <c r="M477" s="12">
        <f>IFERROR(VLOOKUP(MYRANKS_H[[#This Row],[IDFANGRAPHS]],STEAMER_H[],COLUMN(STEAMER_H[BB]),FALSE),0)</f>
        <v>0</v>
      </c>
      <c r="N477" s="12">
        <f>IFERROR(VLOOKUP(MYRANKS_H[[#This Row],[IDFANGRAPHS]],STEAMER_H[],COLUMN(STEAMER_H[SO]),FALSE),0)</f>
        <v>0</v>
      </c>
      <c r="O477" s="12">
        <f>IFERROR(VLOOKUP(MYRANKS_H[[#This Row],[IDFANGRAPHS]],STEAMER_H[],COLUMN(STEAMER_H[SB]),FALSE),0)</f>
        <v>0</v>
      </c>
      <c r="P477" s="14">
        <f>IFERROR(MYRANKS_H[[#This Row],[H]]/MYRANKS_H[[#This Row],[AB]],0)</f>
        <v>0</v>
      </c>
      <c r="Q477" s="26">
        <f>MYRANKS_H[[#This Row],[R]]/24.6-VLOOKUP(MYRANKS_H[[#This Row],[POS]],ReplacementLevel_H[],COLUMN(ReplacementLevel_H[R]),FALSE)</f>
        <v>-2.19</v>
      </c>
      <c r="R477" s="26">
        <f>MYRANKS_H[[#This Row],[HR]]/10.4-VLOOKUP(MYRANKS_H[[#This Row],[POS]],ReplacementLevel_H[],COLUMN(ReplacementLevel_H[HR]),FALSE)</f>
        <v>-1.56</v>
      </c>
      <c r="S477" s="26">
        <f>MYRANKS_H[[#This Row],[RBI]]/24.6-VLOOKUP(MYRANKS_H[[#This Row],[POS]],ReplacementLevel_H[],COLUMN(ReplacementLevel_H[RBI]),FALSE)</f>
        <v>-2.35</v>
      </c>
      <c r="T477" s="26">
        <f>MYRANKS_H[[#This Row],[SB]]/9.4-VLOOKUP(MYRANKS_H[[#This Row],[POS]],ReplacementLevel_H[],COLUMN(ReplacementLevel_H[SB]),FALSE)</f>
        <v>-0.45</v>
      </c>
      <c r="U477" s="26">
        <f>((MYRANKS_H[[#This Row],[H]]+1768)/(MYRANKS_H[[#This Row],[AB]]+6617)-0.267)/0.0024-VLOOKUP(MYRANKS_H[[#This Row],[POS]],ReplacementLevel_H[],COLUMN(ReplacementLevel_H[AVG]),FALSE)</f>
        <v>0.26940406024885272</v>
      </c>
      <c r="V477" s="26">
        <f>MYRANKS_H[[#This Row],[RSGP]]+MYRANKS_H[[#This Row],[HRSGP]]+MYRANKS_H[[#This Row],[RBISGP]]+MYRANKS_H[[#This Row],[SBSGP]]+MYRANKS_H[[#This Row],[AVGSGP]]</f>
        <v>-6.280595939751147</v>
      </c>
    </row>
    <row r="478" spans="1:22" ht="15" customHeight="1" x14ac:dyDescent="0.25">
      <c r="A478" s="7" t="s">
        <v>3293</v>
      </c>
      <c r="B478" s="8" t="str">
        <f>VLOOKUP(MYRANKS_H[[#This Row],[PLAYERID]],PLAYERIDMAP[],COLUMN(PLAYERIDMAP[LASTNAME]),FALSE)</f>
        <v>Hicks</v>
      </c>
      <c r="C478" s="11" t="str">
        <f>VLOOKUP(MYRANKS_H[[#This Row],[PLAYERID]],PLAYERIDMAP[],COLUMN(PLAYERIDMAP[FIRSTNAME]),FALSE)</f>
        <v xml:space="preserve">Brandon </v>
      </c>
      <c r="D478" s="11" t="str">
        <f>VLOOKUP(MYRANKS_H[[#This Row],[PLAYERID]],PLAYERIDMAP[],COLUMN(PLAYERIDMAP[TEAM]),FALSE)</f>
        <v>NYM</v>
      </c>
      <c r="E478" s="11" t="str">
        <f>VLOOKUP(MYRANKS_H[[#This Row],[PLAYERID]],PLAYERIDMAP[],COLUMN(PLAYERIDMAP[POS]),FALSE)</f>
        <v>3B</v>
      </c>
      <c r="F478" s="11">
        <f>VLOOKUP(MYRANKS_H[[#This Row],[PLAYERID]],PLAYERIDMAP[],COLUMN(PLAYERIDMAP[IDFANGRAPHS]),FALSE)</f>
        <v>4003</v>
      </c>
      <c r="G478" s="12">
        <f>IFERROR(VLOOKUP(MYRANKS_H[[#This Row],[IDFANGRAPHS]],STEAMER_H[],COLUMN(STEAMER_H[PA]),FALSE),0)</f>
        <v>191</v>
      </c>
      <c r="H478" s="12">
        <f>IFERROR(VLOOKUP(MYRANKS_H[[#This Row],[IDFANGRAPHS]],STEAMER_H[],COLUMN(STEAMER_H[AB]),FALSE),0)</f>
        <v>171</v>
      </c>
      <c r="I478" s="12">
        <f>IFERROR(VLOOKUP(MYRANKS_H[[#This Row],[IDFANGRAPHS]],STEAMER_H[],COLUMN(STEAMER_H[H]),FALSE),0)</f>
        <v>37</v>
      </c>
      <c r="J478" s="12">
        <f>IFERROR(VLOOKUP(MYRANKS_H[[#This Row],[IDFANGRAPHS]],STEAMER_H[],COLUMN(STEAMER_H[HR]),FALSE),0)</f>
        <v>5</v>
      </c>
      <c r="K478" s="12">
        <f>IFERROR(VLOOKUP(MYRANKS_H[[#This Row],[IDFANGRAPHS]],STEAMER_H[],COLUMN(STEAMER_H[R]),FALSE),0)</f>
        <v>18</v>
      </c>
      <c r="L478" s="12">
        <f>IFERROR(VLOOKUP(MYRANKS_H[[#This Row],[IDFANGRAPHS]],STEAMER_H[],COLUMN(STEAMER_H[RBI]),FALSE),0)</f>
        <v>19</v>
      </c>
      <c r="M478" s="12">
        <f>IFERROR(VLOOKUP(MYRANKS_H[[#This Row],[IDFANGRAPHS]],STEAMER_H[],COLUMN(STEAMER_H[BB]),FALSE),0)</f>
        <v>15</v>
      </c>
      <c r="N478" s="12">
        <f>IFERROR(VLOOKUP(MYRANKS_H[[#This Row],[IDFANGRAPHS]],STEAMER_H[],COLUMN(STEAMER_H[SO]),FALSE),0)</f>
        <v>61</v>
      </c>
      <c r="O478" s="12">
        <f>IFERROR(VLOOKUP(MYRANKS_H[[#This Row],[IDFANGRAPHS]],STEAMER_H[],COLUMN(STEAMER_H[SB]),FALSE),0)</f>
        <v>3</v>
      </c>
      <c r="P478" s="14">
        <f>IFERROR(MYRANKS_H[[#This Row],[H]]/MYRANKS_H[[#This Row],[AB]],0)</f>
        <v>0.21637426900584794</v>
      </c>
      <c r="Q478" s="26">
        <f>MYRANKS_H[[#This Row],[R]]/24.6-VLOOKUP(MYRANKS_H[[#This Row],[POS]],ReplacementLevel_H[],COLUMN(ReplacementLevel_H[R]),FALSE)</f>
        <v>-1.4582926829268292</v>
      </c>
      <c r="R478" s="26">
        <f>MYRANKS_H[[#This Row],[HR]]/10.4-VLOOKUP(MYRANKS_H[[#This Row],[POS]],ReplacementLevel_H[],COLUMN(ReplacementLevel_H[HR]),FALSE)</f>
        <v>-1.0792307692307692</v>
      </c>
      <c r="S478" s="26">
        <f>MYRANKS_H[[#This Row],[RBI]]/24.6-VLOOKUP(MYRANKS_H[[#This Row],[POS]],ReplacementLevel_H[],COLUMN(ReplacementLevel_H[RBI]),FALSE)</f>
        <v>-1.5776422764227642</v>
      </c>
      <c r="T478" s="26">
        <f>MYRANKS_H[[#This Row],[SB]]/9.4-VLOOKUP(MYRANKS_H[[#This Row],[POS]],ReplacementLevel_H[],COLUMN(ReplacementLevel_H[SB]),FALSE)</f>
        <v>-0.13085106382978728</v>
      </c>
      <c r="U478" s="26">
        <f>((MYRANKS_H[[#This Row],[H]]+1768)/(MYRANKS_H[[#This Row],[AB]]+6617)-0.267)/0.0024-VLOOKUP(MYRANKS_H[[#This Row],[POS]],ReplacementLevel_H[],COLUMN(ReplacementLevel_H[AVG]),FALSE)</f>
        <v>-0.26398742879590914</v>
      </c>
      <c r="V478" s="26">
        <f>MYRANKS_H[[#This Row],[RSGP]]+MYRANKS_H[[#This Row],[HRSGP]]+MYRANKS_H[[#This Row],[RBISGP]]+MYRANKS_H[[#This Row],[SBSGP]]+MYRANKS_H[[#This Row],[AVGSGP]]</f>
        <v>-4.51000422120606</v>
      </c>
    </row>
    <row r="479" spans="1:22" ht="15" customHeight="1" x14ac:dyDescent="0.25">
      <c r="A479" s="8" t="s">
        <v>5030</v>
      </c>
      <c r="B479" s="15" t="str">
        <f>VLOOKUP(MYRANKS_H[[#This Row],[PLAYERID]],PLAYERIDMAP[],COLUMN(PLAYERIDMAP[LASTNAME]),FALSE)</f>
        <v>Singleton</v>
      </c>
      <c r="C479" s="12" t="str">
        <f>VLOOKUP(MYRANKS_H[[#This Row],[PLAYERID]],PLAYERIDMAP[],COLUMN(PLAYERIDMAP[FIRSTNAME]),FALSE)</f>
        <v xml:space="preserve">Jonathan </v>
      </c>
      <c r="D479" s="12" t="str">
        <f>VLOOKUP(MYRANKS_H[[#This Row],[PLAYERID]],PLAYERIDMAP[],COLUMN(PLAYERIDMAP[TEAM]),FALSE)</f>
        <v>-</v>
      </c>
      <c r="E479" s="12" t="str">
        <f>VLOOKUP(MYRANKS_H[[#This Row],[PLAYERID]],PLAYERIDMAP[],COLUMN(PLAYERIDMAP[POS]),FALSE)</f>
        <v>1B</v>
      </c>
      <c r="F479" s="12" t="str">
        <f>VLOOKUP(MYRANKS_H[[#This Row],[PLAYERID]],PLAYERIDMAP[],COLUMN(PLAYERIDMAP[IDFANGRAPHS]),FALSE)</f>
        <v>sa501596</v>
      </c>
      <c r="G479" s="12">
        <f>IFERROR(VLOOKUP(MYRANKS_H[[#This Row],[IDFANGRAPHS]],STEAMER_H[],COLUMN(STEAMER_H[PA]),FALSE),0)</f>
        <v>166</v>
      </c>
      <c r="H479" s="12">
        <f>IFERROR(VLOOKUP(MYRANKS_H[[#This Row],[IDFANGRAPHS]],STEAMER_H[],COLUMN(STEAMER_H[AB]),FALSE),0)</f>
        <v>144</v>
      </c>
      <c r="I479" s="12">
        <f>IFERROR(VLOOKUP(MYRANKS_H[[#This Row],[IDFANGRAPHS]],STEAMER_H[],COLUMN(STEAMER_H[H]),FALSE),0)</f>
        <v>33</v>
      </c>
      <c r="J479" s="12">
        <f>IFERROR(VLOOKUP(MYRANKS_H[[#This Row],[IDFANGRAPHS]],STEAMER_H[],COLUMN(STEAMER_H[HR]),FALSE),0)</f>
        <v>5</v>
      </c>
      <c r="K479" s="12">
        <f>IFERROR(VLOOKUP(MYRANKS_H[[#This Row],[IDFANGRAPHS]],STEAMER_H[],COLUMN(STEAMER_H[R]),FALSE),0)</f>
        <v>19</v>
      </c>
      <c r="L479" s="12">
        <f>IFERROR(VLOOKUP(MYRANKS_H[[#This Row],[IDFANGRAPHS]],STEAMER_H[],COLUMN(STEAMER_H[RBI]),FALSE),0)</f>
        <v>18</v>
      </c>
      <c r="M479" s="12">
        <f>IFERROR(VLOOKUP(MYRANKS_H[[#This Row],[IDFANGRAPHS]],STEAMER_H[],COLUMN(STEAMER_H[BB]),FALSE),0)</f>
        <v>19</v>
      </c>
      <c r="N479" s="12">
        <f>IFERROR(VLOOKUP(MYRANKS_H[[#This Row],[IDFANGRAPHS]],STEAMER_H[],COLUMN(STEAMER_H[SO]),FALSE),0)</f>
        <v>46</v>
      </c>
      <c r="O479" s="12">
        <f>IFERROR(VLOOKUP(MYRANKS_H[[#This Row],[IDFANGRAPHS]],STEAMER_H[],COLUMN(STEAMER_H[SB]),FALSE),0)</f>
        <v>1</v>
      </c>
      <c r="P479" s="14">
        <f>IFERROR(MYRANKS_H[[#This Row],[H]]/MYRANKS_H[[#This Row],[AB]],0)</f>
        <v>0.22916666666666666</v>
      </c>
      <c r="Q479" s="26">
        <f>MYRANKS_H[[#This Row],[R]]/24.6-VLOOKUP(MYRANKS_H[[#This Row],[POS]],ReplacementLevel_H[],COLUMN(ReplacementLevel_H[R]),FALSE)</f>
        <v>-1.5976422764227642</v>
      </c>
      <c r="R479" s="26">
        <f>MYRANKS_H[[#This Row],[HR]]/10.4-VLOOKUP(MYRANKS_H[[#This Row],[POS]],ReplacementLevel_H[],COLUMN(ReplacementLevel_H[HR]),FALSE)</f>
        <v>-1.0592307692307692</v>
      </c>
      <c r="S479" s="26">
        <f>MYRANKS_H[[#This Row],[RBI]]/24.6-VLOOKUP(MYRANKS_H[[#This Row],[POS]],ReplacementLevel_H[],COLUMN(ReplacementLevel_H[RBI]),FALSE)</f>
        <v>-1.7282926829268292</v>
      </c>
      <c r="T479" s="26">
        <f>MYRANKS_H[[#This Row],[SB]]/9.4-VLOOKUP(MYRANKS_H[[#This Row],[POS]],ReplacementLevel_H[],COLUMN(ReplacementLevel_H[SB]),FALSE)</f>
        <v>-0.15361702127659577</v>
      </c>
      <c r="U479" s="26">
        <f>((MYRANKS_H[[#This Row],[H]]+1768)/(MYRANKS_H[[#This Row],[AB]]+6617)-0.267)/0.0024-VLOOKUP(MYRANKS_H[[#This Row],[POS]],ReplacementLevel_H[],COLUMN(ReplacementLevel_H[AVG]),FALSE)</f>
        <v>-1.8036286545383196E-2</v>
      </c>
      <c r="V479" s="26">
        <f>MYRANKS_H[[#This Row],[RSGP]]+MYRANKS_H[[#This Row],[HRSGP]]+MYRANKS_H[[#This Row],[RBISGP]]+MYRANKS_H[[#This Row],[SBSGP]]+MYRANKS_H[[#This Row],[AVGSGP]]</f>
        <v>-4.5568190364023424</v>
      </c>
    </row>
    <row r="480" spans="1:22" ht="15" customHeight="1" x14ac:dyDescent="0.25">
      <c r="A480" s="7" t="s">
        <v>3067</v>
      </c>
      <c r="B480" s="8" t="str">
        <f>VLOOKUP(MYRANKS_H[[#This Row],[PLAYERID]],PLAYERIDMAP[],COLUMN(PLAYERIDMAP[LASTNAME]),FALSE)</f>
        <v>Green</v>
      </c>
      <c r="C480" s="11" t="str">
        <f>VLOOKUP(MYRANKS_H[[#This Row],[PLAYERID]],PLAYERIDMAP[],COLUMN(PLAYERIDMAP[FIRSTNAME]),FALSE)</f>
        <v xml:space="preserve">Grant </v>
      </c>
      <c r="D480" s="11" t="str">
        <f>VLOOKUP(MYRANKS_H[[#This Row],[PLAYERID]],PLAYERIDMAP[],COLUMN(PLAYERIDMAP[TEAM]),FALSE)</f>
        <v>OAK</v>
      </c>
      <c r="E480" s="11" t="str">
        <f>VLOOKUP(MYRANKS_H[[#This Row],[PLAYERID]],PLAYERIDMAP[],COLUMN(PLAYERIDMAP[POS]),FALSE)</f>
        <v>OF</v>
      </c>
      <c r="F480" s="11" t="str">
        <f>VLOOKUP(MYRANKS_H[[#This Row],[PLAYERID]],PLAYERIDMAP[],COLUMN(PLAYERIDMAP[IDFANGRAPHS]),FALSE)</f>
        <v>sa327799</v>
      </c>
      <c r="G480" s="12">
        <f>IFERROR(VLOOKUP(MYRANKS_H[[#This Row],[IDFANGRAPHS]],STEAMER_H[],COLUMN(STEAMER_H[PA]),FALSE),0)</f>
        <v>0</v>
      </c>
      <c r="H480" s="12">
        <f>IFERROR(VLOOKUP(MYRANKS_H[[#This Row],[IDFANGRAPHS]],STEAMER_H[],COLUMN(STEAMER_H[AB]),FALSE),0)</f>
        <v>0</v>
      </c>
      <c r="I480" s="12">
        <f>IFERROR(VLOOKUP(MYRANKS_H[[#This Row],[IDFANGRAPHS]],STEAMER_H[],COLUMN(STEAMER_H[H]),FALSE),0)</f>
        <v>0</v>
      </c>
      <c r="J480" s="12">
        <f>IFERROR(VLOOKUP(MYRANKS_H[[#This Row],[IDFANGRAPHS]],STEAMER_H[],COLUMN(STEAMER_H[HR]),FALSE),0)</f>
        <v>0</v>
      </c>
      <c r="K480" s="12">
        <f>IFERROR(VLOOKUP(MYRANKS_H[[#This Row],[IDFANGRAPHS]],STEAMER_H[],COLUMN(STEAMER_H[R]),FALSE),0)</f>
        <v>0</v>
      </c>
      <c r="L480" s="12">
        <f>IFERROR(VLOOKUP(MYRANKS_H[[#This Row],[IDFANGRAPHS]],STEAMER_H[],COLUMN(STEAMER_H[RBI]),FALSE),0)</f>
        <v>0</v>
      </c>
      <c r="M480" s="12">
        <f>IFERROR(VLOOKUP(MYRANKS_H[[#This Row],[IDFANGRAPHS]],STEAMER_H[],COLUMN(STEAMER_H[BB]),FALSE),0)</f>
        <v>0</v>
      </c>
      <c r="N480" s="12">
        <f>IFERROR(VLOOKUP(MYRANKS_H[[#This Row],[IDFANGRAPHS]],STEAMER_H[],COLUMN(STEAMER_H[SO]),FALSE),0)</f>
        <v>0</v>
      </c>
      <c r="O480" s="12">
        <f>IFERROR(VLOOKUP(MYRANKS_H[[#This Row],[IDFANGRAPHS]],STEAMER_H[],COLUMN(STEAMER_H[SB]),FALSE),0)</f>
        <v>0</v>
      </c>
      <c r="P480" s="14">
        <f>IFERROR(MYRANKS_H[[#This Row],[H]]/MYRANKS_H[[#This Row],[AB]],0)</f>
        <v>0</v>
      </c>
      <c r="Q480" s="26">
        <f>MYRANKS_H[[#This Row],[R]]/24.6-VLOOKUP(MYRANKS_H[[#This Row],[POS]],ReplacementLevel_H[],COLUMN(ReplacementLevel_H[R]),FALSE)</f>
        <v>-2.37</v>
      </c>
      <c r="R480" s="26">
        <f>MYRANKS_H[[#This Row],[HR]]/10.4-VLOOKUP(MYRANKS_H[[#This Row],[POS]],ReplacementLevel_H[],COLUMN(ReplacementLevel_H[HR]),FALSE)</f>
        <v>-1.1000000000000001</v>
      </c>
      <c r="S480" s="26">
        <f>MYRANKS_H[[#This Row],[RBI]]/24.6-VLOOKUP(MYRANKS_H[[#This Row],[POS]],ReplacementLevel_H[],COLUMN(ReplacementLevel_H[RBI]),FALSE)</f>
        <v>-2.04</v>
      </c>
      <c r="T480" s="26">
        <f>MYRANKS_H[[#This Row],[SB]]/9.4-VLOOKUP(MYRANKS_H[[#This Row],[POS]],ReplacementLevel_H[],COLUMN(ReplacementLevel_H[SB]),FALSE)</f>
        <v>-1.34</v>
      </c>
      <c r="U480" s="26">
        <f>((MYRANKS_H[[#This Row],[H]]+1768)/(MYRANKS_H[[#This Row],[AB]]+6617)-0.267)/0.0024-VLOOKUP(MYRANKS_H[[#This Row],[POS]],ReplacementLevel_H[],COLUMN(ReplacementLevel_H[AVG]),FALSE)</f>
        <v>0.15940406024885273</v>
      </c>
      <c r="V480" s="26">
        <f>MYRANKS_H[[#This Row],[RSGP]]+MYRANKS_H[[#This Row],[HRSGP]]+MYRANKS_H[[#This Row],[RBISGP]]+MYRANKS_H[[#This Row],[SBSGP]]+MYRANKS_H[[#This Row],[AVGSGP]]</f>
        <v>-6.6905959397511472</v>
      </c>
    </row>
    <row r="481" spans="1:22" ht="15" customHeight="1" x14ac:dyDescent="0.25">
      <c r="A481" s="7" t="s">
        <v>2825</v>
      </c>
      <c r="B481" s="8" t="str">
        <f>VLOOKUP(MYRANKS_H[[#This Row],[PLAYERID]],PLAYERIDMAP[],COLUMN(PLAYERIDMAP[LASTNAME]),FALSE)</f>
        <v>Figgins</v>
      </c>
      <c r="C481" s="11" t="str">
        <f>VLOOKUP(MYRANKS_H[[#This Row],[PLAYERID]],PLAYERIDMAP[],COLUMN(PLAYERIDMAP[FIRSTNAME]),FALSE)</f>
        <v xml:space="preserve">Chone </v>
      </c>
      <c r="D481" s="11" t="str">
        <f>VLOOKUP(MYRANKS_H[[#This Row],[PLAYERID]],PLAYERIDMAP[],COLUMN(PLAYERIDMAP[TEAM]),FALSE)</f>
        <v>SEA</v>
      </c>
      <c r="E481" s="11" t="str">
        <f>VLOOKUP(MYRANKS_H[[#This Row],[PLAYERID]],PLAYERIDMAP[],COLUMN(PLAYERIDMAP[POS]),FALSE)</f>
        <v>3B</v>
      </c>
      <c r="F481" s="11">
        <f>VLOOKUP(MYRANKS_H[[#This Row],[PLAYERID]],PLAYERIDMAP[],COLUMN(PLAYERIDMAP[IDFANGRAPHS]),FALSE)</f>
        <v>1580</v>
      </c>
      <c r="G481" s="12">
        <f>IFERROR(VLOOKUP(MYRANKS_H[[#This Row],[IDFANGRAPHS]],STEAMER_H[],COLUMN(STEAMER_H[PA]),FALSE),0)</f>
        <v>94</v>
      </c>
      <c r="H481" s="12">
        <f>IFERROR(VLOOKUP(MYRANKS_H[[#This Row],[IDFANGRAPHS]],STEAMER_H[],COLUMN(STEAMER_H[AB]),FALSE),0)</f>
        <v>84</v>
      </c>
      <c r="I481" s="12">
        <f>IFERROR(VLOOKUP(MYRANKS_H[[#This Row],[IDFANGRAPHS]],STEAMER_H[],COLUMN(STEAMER_H[H]),FALSE),0)</f>
        <v>19</v>
      </c>
      <c r="J481" s="12">
        <f>IFERROR(VLOOKUP(MYRANKS_H[[#This Row],[IDFANGRAPHS]],STEAMER_H[],COLUMN(STEAMER_H[HR]),FALSE),0)</f>
        <v>1</v>
      </c>
      <c r="K481" s="12">
        <f>IFERROR(VLOOKUP(MYRANKS_H[[#This Row],[IDFANGRAPHS]],STEAMER_H[],COLUMN(STEAMER_H[R]),FALSE),0)</f>
        <v>8</v>
      </c>
      <c r="L481" s="12">
        <f>IFERROR(VLOOKUP(MYRANKS_H[[#This Row],[IDFANGRAPHS]],STEAMER_H[],COLUMN(STEAMER_H[RBI]),FALSE),0)</f>
        <v>7</v>
      </c>
      <c r="M481" s="12">
        <f>IFERROR(VLOOKUP(MYRANKS_H[[#This Row],[IDFANGRAPHS]],STEAMER_H[],COLUMN(STEAMER_H[BB]),FALSE),0)</f>
        <v>8</v>
      </c>
      <c r="N481" s="12">
        <f>IFERROR(VLOOKUP(MYRANKS_H[[#This Row],[IDFANGRAPHS]],STEAMER_H[],COLUMN(STEAMER_H[SO]),FALSE),0)</f>
        <v>18</v>
      </c>
      <c r="O481" s="12">
        <f>IFERROR(VLOOKUP(MYRANKS_H[[#This Row],[IDFANGRAPHS]],STEAMER_H[],COLUMN(STEAMER_H[SB]),FALSE),0)</f>
        <v>2</v>
      </c>
      <c r="P481" s="14">
        <f>IFERROR(MYRANKS_H[[#This Row],[H]]/MYRANKS_H[[#This Row],[AB]],0)</f>
        <v>0.22619047619047619</v>
      </c>
      <c r="Q481" s="26">
        <f>MYRANKS_H[[#This Row],[R]]/24.6-VLOOKUP(MYRANKS_H[[#This Row],[POS]],ReplacementLevel_H[],COLUMN(ReplacementLevel_H[R]),FALSE)</f>
        <v>-1.8647967479674796</v>
      </c>
      <c r="R481" s="26">
        <f>MYRANKS_H[[#This Row],[HR]]/10.4-VLOOKUP(MYRANKS_H[[#This Row],[POS]],ReplacementLevel_H[],COLUMN(ReplacementLevel_H[HR]),FALSE)</f>
        <v>-1.4638461538461538</v>
      </c>
      <c r="S481" s="26">
        <f>MYRANKS_H[[#This Row],[RBI]]/24.6-VLOOKUP(MYRANKS_H[[#This Row],[POS]],ReplacementLevel_H[],COLUMN(ReplacementLevel_H[RBI]),FALSE)</f>
        <v>-2.0654471544715447</v>
      </c>
      <c r="T481" s="26">
        <f>MYRANKS_H[[#This Row],[SB]]/9.4-VLOOKUP(MYRANKS_H[[#This Row],[POS]],ReplacementLevel_H[],COLUMN(ReplacementLevel_H[SB]),FALSE)</f>
        <v>-0.2372340425531915</v>
      </c>
      <c r="U481" s="26">
        <f>((MYRANKS_H[[#This Row],[H]]+1768)/(MYRANKS_H[[#This Row],[AB]]+6617)-0.267)/0.0024-VLOOKUP(MYRANKS_H[[#This Row],[POS]],ReplacementLevel_H[],COLUMN(ReplacementLevel_H[AVG]),FALSE)</f>
        <v>5.52564293886528E-2</v>
      </c>
      <c r="V481" s="26">
        <f>MYRANKS_H[[#This Row],[RSGP]]+MYRANKS_H[[#This Row],[HRSGP]]+MYRANKS_H[[#This Row],[RBISGP]]+MYRANKS_H[[#This Row],[SBSGP]]+MYRANKS_H[[#This Row],[AVGSGP]]</f>
        <v>-5.5760676694497162</v>
      </c>
    </row>
    <row r="482" spans="1:22" x14ac:dyDescent="0.25">
      <c r="A482" s="7" t="s">
        <v>1850</v>
      </c>
      <c r="B482" s="8" t="str">
        <f>VLOOKUP(MYRANKS_H[[#This Row],[PLAYERID]],PLAYERIDMAP[],COLUMN(PLAYERIDMAP[LASTNAME]),FALSE)</f>
        <v>Bartlett</v>
      </c>
      <c r="C482" s="11" t="str">
        <f>VLOOKUP(MYRANKS_H[[#This Row],[PLAYERID]],PLAYERIDMAP[],COLUMN(PLAYERIDMAP[FIRSTNAME]),FALSE)</f>
        <v xml:space="preserve">Jason </v>
      </c>
      <c r="D482" s="11" t="str">
        <f>VLOOKUP(MYRANKS_H[[#This Row],[PLAYERID]],PLAYERIDMAP[],COLUMN(PLAYERIDMAP[TEAM]),FALSE)</f>
        <v>SD</v>
      </c>
      <c r="E482" s="11" t="str">
        <f>VLOOKUP(MYRANKS_H[[#This Row],[PLAYERID]],PLAYERIDMAP[],COLUMN(PLAYERIDMAP[POS]),FALSE)</f>
        <v>SS</v>
      </c>
      <c r="F482" s="11">
        <f>VLOOKUP(MYRANKS_H[[#This Row],[PLAYERID]],PLAYERIDMAP[],COLUMN(PLAYERIDMAP[IDFANGRAPHS]),FALSE)</f>
        <v>8219</v>
      </c>
      <c r="G482" s="12">
        <f>IFERROR(VLOOKUP(MYRANKS_H[[#This Row],[IDFANGRAPHS]],STEAMER_H[],COLUMN(STEAMER_H[PA]),FALSE),0)</f>
        <v>267</v>
      </c>
      <c r="H482" s="12">
        <f>IFERROR(VLOOKUP(MYRANKS_H[[#This Row],[IDFANGRAPHS]],STEAMER_H[],COLUMN(STEAMER_H[AB]),FALSE),0)</f>
        <v>240</v>
      </c>
      <c r="I482" s="12">
        <f>IFERROR(VLOOKUP(MYRANKS_H[[#This Row],[IDFANGRAPHS]],STEAMER_H[],COLUMN(STEAMER_H[H]),FALSE),0)</f>
        <v>60</v>
      </c>
      <c r="J482" s="12">
        <f>IFERROR(VLOOKUP(MYRANKS_H[[#This Row],[IDFANGRAPHS]],STEAMER_H[],COLUMN(STEAMER_H[HR]),FALSE),0)</f>
        <v>2</v>
      </c>
      <c r="K482" s="12">
        <f>IFERROR(VLOOKUP(MYRANKS_H[[#This Row],[IDFANGRAPHS]],STEAMER_H[],COLUMN(STEAMER_H[R]),FALSE),0)</f>
        <v>27</v>
      </c>
      <c r="L482" s="12">
        <f>IFERROR(VLOOKUP(MYRANKS_H[[#This Row],[IDFANGRAPHS]],STEAMER_H[],COLUMN(STEAMER_H[RBI]),FALSE),0)</f>
        <v>22</v>
      </c>
      <c r="M482" s="12">
        <f>IFERROR(VLOOKUP(MYRANKS_H[[#This Row],[IDFANGRAPHS]],STEAMER_H[],COLUMN(STEAMER_H[BB]),FALSE),0)</f>
        <v>21</v>
      </c>
      <c r="N482" s="12">
        <f>IFERROR(VLOOKUP(MYRANKS_H[[#This Row],[IDFANGRAPHS]],STEAMER_H[],COLUMN(STEAMER_H[SO]),FALSE),0)</f>
        <v>51</v>
      </c>
      <c r="O482" s="12">
        <f>IFERROR(VLOOKUP(MYRANKS_H[[#This Row],[IDFANGRAPHS]],STEAMER_H[],COLUMN(STEAMER_H[SB]),FALSE),0)</f>
        <v>5</v>
      </c>
      <c r="P482" s="14">
        <f>IFERROR(MYRANKS_H[[#This Row],[H]]/MYRANKS_H[[#This Row],[AB]],0)</f>
        <v>0.25</v>
      </c>
      <c r="Q482" s="26">
        <f>MYRANKS_H[[#This Row],[R]]/24.6-VLOOKUP(MYRANKS_H[[#This Row],[POS]],ReplacementLevel_H[],COLUMN(ReplacementLevel_H[R]),FALSE)</f>
        <v>-0.98243902439024411</v>
      </c>
      <c r="R482" s="26">
        <f>MYRANKS_H[[#This Row],[HR]]/10.4-VLOOKUP(MYRANKS_H[[#This Row],[POS]],ReplacementLevel_H[],COLUMN(ReplacementLevel_H[HR]),FALSE)</f>
        <v>-0.70769230769230773</v>
      </c>
      <c r="S482" s="26">
        <f>MYRANKS_H[[#This Row],[RBI]]/24.6-VLOOKUP(MYRANKS_H[[#This Row],[POS]],ReplacementLevel_H[],COLUMN(ReplacementLevel_H[RBI]),FALSE)</f>
        <v>-1.0456910569105691</v>
      </c>
      <c r="T482" s="26">
        <f>MYRANKS_H[[#This Row],[SB]]/9.4-VLOOKUP(MYRANKS_H[[#This Row],[POS]],ReplacementLevel_H[],COLUMN(ReplacementLevel_H[SB]),FALSE)</f>
        <v>-0.93808510638297871</v>
      </c>
      <c r="U482" s="26">
        <f>((MYRANKS_H[[#This Row],[H]]+1768)/(MYRANKS_H[[#This Row],[AB]]+6617)-0.267)/0.0024-VLOOKUP(MYRANKS_H[[#This Row],[POS]],ReplacementLevel_H[],COLUMN(ReplacementLevel_H[AVG]),FALSE)</f>
        <v>-4.1296971464678561E-2</v>
      </c>
      <c r="V482" s="26">
        <f>MYRANKS_H[[#This Row],[RSGP]]+MYRANKS_H[[#This Row],[HRSGP]]+MYRANKS_H[[#This Row],[RBISGP]]+MYRANKS_H[[#This Row],[SBSGP]]+MYRANKS_H[[#This Row],[AVGSGP]]</f>
        <v>-3.7152044668407784</v>
      </c>
    </row>
    <row r="483" spans="1:22" ht="15" customHeight="1" x14ac:dyDescent="0.25">
      <c r="A483" s="7" t="s">
        <v>4037</v>
      </c>
      <c r="B483" s="8" t="str">
        <f>VLOOKUP(MYRANKS_H[[#This Row],[PLAYERID]],PLAYERIDMAP[],COLUMN(PLAYERIDMAP[LASTNAME]),FALSE)</f>
        <v>McDonald</v>
      </c>
      <c r="C483" s="11" t="str">
        <f>VLOOKUP(MYRANKS_H[[#This Row],[PLAYERID]],PLAYERIDMAP[],COLUMN(PLAYERIDMAP[FIRSTNAME]),FALSE)</f>
        <v xml:space="preserve">John </v>
      </c>
      <c r="D483" s="11" t="str">
        <f>VLOOKUP(MYRANKS_H[[#This Row],[PLAYERID]],PLAYERIDMAP[],COLUMN(PLAYERIDMAP[TEAM]),FALSE)</f>
        <v>ARI</v>
      </c>
      <c r="E483" s="11" t="str">
        <f>VLOOKUP(MYRANKS_H[[#This Row],[PLAYERID]],PLAYERIDMAP[],COLUMN(PLAYERIDMAP[POS]),FALSE)</f>
        <v>SS</v>
      </c>
      <c r="F483" s="11">
        <f>VLOOKUP(MYRANKS_H[[#This Row],[PLAYERID]],PLAYERIDMAP[],COLUMN(PLAYERIDMAP[IDFANGRAPHS]),FALSE)</f>
        <v>395</v>
      </c>
      <c r="G483" s="12">
        <f>IFERROR(VLOOKUP(MYRANKS_H[[#This Row],[IDFANGRAPHS]],STEAMER_H[],COLUMN(STEAMER_H[PA]),FALSE),0)</f>
        <v>107</v>
      </c>
      <c r="H483" s="12">
        <f>IFERROR(VLOOKUP(MYRANKS_H[[#This Row],[IDFANGRAPHS]],STEAMER_H[],COLUMN(STEAMER_H[AB]),FALSE),0)</f>
        <v>99</v>
      </c>
      <c r="I483" s="12">
        <f>IFERROR(VLOOKUP(MYRANKS_H[[#This Row],[IDFANGRAPHS]],STEAMER_H[],COLUMN(STEAMER_H[H]),FALSE),0)</f>
        <v>23</v>
      </c>
      <c r="J483" s="12">
        <f>IFERROR(VLOOKUP(MYRANKS_H[[#This Row],[IDFANGRAPHS]],STEAMER_H[],COLUMN(STEAMER_H[HR]),FALSE),0)</f>
        <v>1</v>
      </c>
      <c r="K483" s="12">
        <f>IFERROR(VLOOKUP(MYRANKS_H[[#This Row],[IDFANGRAPHS]],STEAMER_H[],COLUMN(STEAMER_H[R]),FALSE),0)</f>
        <v>10</v>
      </c>
      <c r="L483" s="12">
        <f>IFERROR(VLOOKUP(MYRANKS_H[[#This Row],[IDFANGRAPHS]],STEAMER_H[],COLUMN(STEAMER_H[RBI]),FALSE),0)</f>
        <v>10</v>
      </c>
      <c r="M483" s="12">
        <f>IFERROR(VLOOKUP(MYRANKS_H[[#This Row],[IDFANGRAPHS]],STEAMER_H[],COLUMN(STEAMER_H[BB]),FALSE),0)</f>
        <v>5</v>
      </c>
      <c r="N483" s="12">
        <f>IFERROR(VLOOKUP(MYRANKS_H[[#This Row],[IDFANGRAPHS]],STEAMER_H[],COLUMN(STEAMER_H[SO]),FALSE),0)</f>
        <v>17</v>
      </c>
      <c r="O483" s="12">
        <f>IFERROR(VLOOKUP(MYRANKS_H[[#This Row],[IDFANGRAPHS]],STEAMER_H[],COLUMN(STEAMER_H[SB]),FALSE),0)</f>
        <v>1</v>
      </c>
      <c r="P483" s="14">
        <f>IFERROR(MYRANKS_H[[#This Row],[H]]/MYRANKS_H[[#This Row],[AB]],0)</f>
        <v>0.23232323232323232</v>
      </c>
      <c r="Q483" s="26">
        <f>MYRANKS_H[[#This Row],[R]]/24.6-VLOOKUP(MYRANKS_H[[#This Row],[POS]],ReplacementLevel_H[],COLUMN(ReplacementLevel_H[R]),FALSE)</f>
        <v>-1.6734959349593497</v>
      </c>
      <c r="R483" s="26">
        <f>MYRANKS_H[[#This Row],[HR]]/10.4-VLOOKUP(MYRANKS_H[[#This Row],[POS]],ReplacementLevel_H[],COLUMN(ReplacementLevel_H[HR]),FALSE)</f>
        <v>-0.80384615384615388</v>
      </c>
      <c r="S483" s="26">
        <f>MYRANKS_H[[#This Row],[RBI]]/24.6-VLOOKUP(MYRANKS_H[[#This Row],[POS]],ReplacementLevel_H[],COLUMN(ReplacementLevel_H[RBI]),FALSE)</f>
        <v>-1.5334959349593495</v>
      </c>
      <c r="T483" s="26">
        <f>MYRANKS_H[[#This Row],[SB]]/9.4-VLOOKUP(MYRANKS_H[[#This Row],[POS]],ReplacementLevel_H[],COLUMN(ReplacementLevel_H[SB]),FALSE)</f>
        <v>-1.3636170212765957</v>
      </c>
      <c r="U483" s="26">
        <f>((MYRANKS_H[[#This Row],[H]]+1768)/(MYRANKS_H[[#This Row],[AB]]+6617)-0.267)/0.0024-VLOOKUP(MYRANKS_H[[#This Row],[POS]],ReplacementLevel_H[],COLUMN(ReplacementLevel_H[AVG]),FALSE)</f>
        <v>-4.7528290649343219E-3</v>
      </c>
      <c r="V483" s="26">
        <f>MYRANKS_H[[#This Row],[RSGP]]+MYRANKS_H[[#This Row],[HRSGP]]+MYRANKS_H[[#This Row],[RBISGP]]+MYRANKS_H[[#This Row],[SBSGP]]+MYRANKS_H[[#This Row],[AVGSGP]]</f>
        <v>-5.3792078741063829</v>
      </c>
    </row>
    <row r="484" spans="1:22" ht="15" customHeight="1" x14ac:dyDescent="0.25">
      <c r="A484" s="8" t="s">
        <v>5232</v>
      </c>
      <c r="B484" s="15" t="str">
        <f>VLOOKUP(MYRANKS_H[[#This Row],[PLAYERID]],PLAYERIDMAP[],COLUMN(PLAYERIDMAP[LASTNAME]),FALSE)</f>
        <v>Thome</v>
      </c>
      <c r="C484" s="12" t="str">
        <f>VLOOKUP(MYRANKS_H[[#This Row],[PLAYERID]],PLAYERIDMAP[],COLUMN(PLAYERIDMAP[FIRSTNAME]),FALSE)</f>
        <v xml:space="preserve">Jim </v>
      </c>
      <c r="D484" s="12" t="str">
        <f>VLOOKUP(MYRANKS_H[[#This Row],[PLAYERID]],PLAYERIDMAP[],COLUMN(PLAYERIDMAP[TEAM]),FALSE)</f>
        <v>PHI</v>
      </c>
      <c r="E484" s="12" t="str">
        <f>VLOOKUP(MYRANKS_H[[#This Row],[PLAYERID]],PLAYERIDMAP[],COLUMN(PLAYERIDMAP[POS]),FALSE)</f>
        <v>1B</v>
      </c>
      <c r="F484" s="12">
        <f>VLOOKUP(MYRANKS_H[[#This Row],[PLAYERID]],PLAYERIDMAP[],COLUMN(PLAYERIDMAP[IDFANGRAPHS]),FALSE)</f>
        <v>409</v>
      </c>
      <c r="G484" s="12">
        <f>IFERROR(VLOOKUP(MYRANKS_H[[#This Row],[IDFANGRAPHS]],STEAMER_H[],COLUMN(STEAMER_H[PA]),FALSE),0)</f>
        <v>0</v>
      </c>
      <c r="H484" s="12">
        <f>IFERROR(VLOOKUP(MYRANKS_H[[#This Row],[IDFANGRAPHS]],STEAMER_H[],COLUMN(STEAMER_H[AB]),FALSE),0)</f>
        <v>0</v>
      </c>
      <c r="I484" s="12">
        <f>IFERROR(VLOOKUP(MYRANKS_H[[#This Row],[IDFANGRAPHS]],STEAMER_H[],COLUMN(STEAMER_H[H]),FALSE),0)</f>
        <v>0</v>
      </c>
      <c r="J484" s="12">
        <f>IFERROR(VLOOKUP(MYRANKS_H[[#This Row],[IDFANGRAPHS]],STEAMER_H[],COLUMN(STEAMER_H[HR]),FALSE),0)</f>
        <v>0</v>
      </c>
      <c r="K484" s="12">
        <f>IFERROR(VLOOKUP(MYRANKS_H[[#This Row],[IDFANGRAPHS]],STEAMER_H[],COLUMN(STEAMER_H[R]),FALSE),0)</f>
        <v>0</v>
      </c>
      <c r="L484" s="12">
        <f>IFERROR(VLOOKUP(MYRANKS_H[[#This Row],[IDFANGRAPHS]],STEAMER_H[],COLUMN(STEAMER_H[RBI]),FALSE),0)</f>
        <v>0</v>
      </c>
      <c r="M484" s="12">
        <f>IFERROR(VLOOKUP(MYRANKS_H[[#This Row],[IDFANGRAPHS]],STEAMER_H[],COLUMN(STEAMER_H[BB]),FALSE),0)</f>
        <v>0</v>
      </c>
      <c r="N484" s="12">
        <f>IFERROR(VLOOKUP(MYRANKS_H[[#This Row],[IDFANGRAPHS]],STEAMER_H[],COLUMN(STEAMER_H[SO]),FALSE),0)</f>
        <v>0</v>
      </c>
      <c r="O484" s="12">
        <f>IFERROR(VLOOKUP(MYRANKS_H[[#This Row],[IDFANGRAPHS]],STEAMER_H[],COLUMN(STEAMER_H[SB]),FALSE),0)</f>
        <v>0</v>
      </c>
      <c r="P484" s="14">
        <f>IFERROR(MYRANKS_H[[#This Row],[H]]/MYRANKS_H[[#This Row],[AB]],0)</f>
        <v>0</v>
      </c>
      <c r="Q484" s="26">
        <f>MYRANKS_H[[#This Row],[R]]/24.6-VLOOKUP(MYRANKS_H[[#This Row],[POS]],ReplacementLevel_H[],COLUMN(ReplacementLevel_H[R]),FALSE)</f>
        <v>-2.37</v>
      </c>
      <c r="R484" s="26">
        <f>MYRANKS_H[[#This Row],[HR]]/10.4-VLOOKUP(MYRANKS_H[[#This Row],[POS]],ReplacementLevel_H[],COLUMN(ReplacementLevel_H[HR]),FALSE)</f>
        <v>-1.54</v>
      </c>
      <c r="S484" s="26">
        <f>MYRANKS_H[[#This Row],[RBI]]/24.6-VLOOKUP(MYRANKS_H[[#This Row],[POS]],ReplacementLevel_H[],COLUMN(ReplacementLevel_H[RBI]),FALSE)</f>
        <v>-2.46</v>
      </c>
      <c r="T484" s="26">
        <f>MYRANKS_H[[#This Row],[SB]]/9.4-VLOOKUP(MYRANKS_H[[#This Row],[POS]],ReplacementLevel_H[],COLUMN(ReplacementLevel_H[SB]),FALSE)</f>
        <v>-0.26</v>
      </c>
      <c r="U484" s="26">
        <f>((MYRANKS_H[[#This Row],[H]]+1768)/(MYRANKS_H[[#This Row],[AB]]+6617)-0.267)/0.0024-VLOOKUP(MYRANKS_H[[#This Row],[POS]],ReplacementLevel_H[],COLUMN(ReplacementLevel_H[AVG]),FALSE)</f>
        <v>0.31940406024885271</v>
      </c>
      <c r="V484" s="26">
        <f>MYRANKS_H[[#This Row],[RSGP]]+MYRANKS_H[[#This Row],[HRSGP]]+MYRANKS_H[[#This Row],[RBISGP]]+MYRANKS_H[[#This Row],[SBSGP]]+MYRANKS_H[[#This Row],[AVGSGP]]</f>
        <v>-6.3105959397511473</v>
      </c>
    </row>
    <row r="485" spans="1:22" ht="15" customHeight="1" x14ac:dyDescent="0.25">
      <c r="A485" s="8" t="s">
        <v>4616</v>
      </c>
      <c r="B485" s="15" t="str">
        <f>VLOOKUP(MYRANKS_H[[#This Row],[PLAYERID]],PLAYERIDMAP[],COLUMN(PLAYERIDMAP[LASTNAME]),FALSE)</f>
        <v>Punto</v>
      </c>
      <c r="C485" s="12" t="str">
        <f>VLOOKUP(MYRANKS_H[[#This Row],[PLAYERID]],PLAYERIDMAP[],COLUMN(PLAYERIDMAP[FIRSTNAME]),FALSE)</f>
        <v xml:space="preserve">Nick </v>
      </c>
      <c r="D485" s="12" t="str">
        <f>VLOOKUP(MYRANKS_H[[#This Row],[PLAYERID]],PLAYERIDMAP[],COLUMN(PLAYERIDMAP[TEAM]),FALSE)</f>
        <v>LAD</v>
      </c>
      <c r="E485" s="12" t="str">
        <f>VLOOKUP(MYRANKS_H[[#This Row],[PLAYERID]],PLAYERIDMAP[],COLUMN(PLAYERIDMAP[POS]),FALSE)</f>
        <v>3B</v>
      </c>
      <c r="F485" s="12">
        <f>VLOOKUP(MYRANKS_H[[#This Row],[PLAYERID]],PLAYERIDMAP[],COLUMN(PLAYERIDMAP[IDFANGRAPHS]),FALSE)</f>
        <v>1429</v>
      </c>
      <c r="G485" s="12">
        <f>IFERROR(VLOOKUP(MYRANKS_H[[#This Row],[IDFANGRAPHS]],STEAMER_H[],COLUMN(STEAMER_H[PA]),FALSE),0)</f>
        <v>201</v>
      </c>
      <c r="H485" s="12">
        <f>IFERROR(VLOOKUP(MYRANKS_H[[#This Row],[IDFANGRAPHS]],STEAMER_H[],COLUMN(STEAMER_H[AB]),FALSE),0)</f>
        <v>176</v>
      </c>
      <c r="I485" s="12">
        <f>IFERROR(VLOOKUP(MYRANKS_H[[#This Row],[IDFANGRAPHS]],STEAMER_H[],COLUMN(STEAMER_H[H]),FALSE),0)</f>
        <v>41</v>
      </c>
      <c r="J485" s="12">
        <f>IFERROR(VLOOKUP(MYRANKS_H[[#This Row],[IDFANGRAPHS]],STEAMER_H[],COLUMN(STEAMER_H[HR]),FALSE),0)</f>
        <v>1</v>
      </c>
      <c r="K485" s="12">
        <f>IFERROR(VLOOKUP(MYRANKS_H[[#This Row],[IDFANGRAPHS]],STEAMER_H[],COLUMN(STEAMER_H[R]),FALSE),0)</f>
        <v>20</v>
      </c>
      <c r="L485" s="12">
        <f>IFERROR(VLOOKUP(MYRANKS_H[[#This Row],[IDFANGRAPHS]],STEAMER_H[],COLUMN(STEAMER_H[RBI]),FALSE),0)</f>
        <v>15</v>
      </c>
      <c r="M485" s="12">
        <f>IFERROR(VLOOKUP(MYRANKS_H[[#This Row],[IDFANGRAPHS]],STEAMER_H[],COLUMN(STEAMER_H[BB]),FALSE),0)</f>
        <v>21</v>
      </c>
      <c r="N485" s="12">
        <f>IFERROR(VLOOKUP(MYRANKS_H[[#This Row],[IDFANGRAPHS]],STEAMER_H[],COLUMN(STEAMER_H[SO]),FALSE),0)</f>
        <v>39</v>
      </c>
      <c r="O485" s="12">
        <f>IFERROR(VLOOKUP(MYRANKS_H[[#This Row],[IDFANGRAPHS]],STEAMER_H[],COLUMN(STEAMER_H[SB]),FALSE),0)</f>
        <v>3</v>
      </c>
      <c r="P485" s="14">
        <f>IFERROR(MYRANKS_H[[#This Row],[H]]/MYRANKS_H[[#This Row],[AB]],0)</f>
        <v>0.23295454545454544</v>
      </c>
      <c r="Q485" s="26">
        <f>MYRANKS_H[[#This Row],[R]]/24.6-VLOOKUP(MYRANKS_H[[#This Row],[POS]],ReplacementLevel_H[],COLUMN(ReplacementLevel_H[R]),FALSE)</f>
        <v>-1.3769918699186992</v>
      </c>
      <c r="R485" s="26">
        <f>MYRANKS_H[[#This Row],[HR]]/10.4-VLOOKUP(MYRANKS_H[[#This Row],[POS]],ReplacementLevel_H[],COLUMN(ReplacementLevel_H[HR]),FALSE)</f>
        <v>-1.4638461538461538</v>
      </c>
      <c r="S485" s="26">
        <f>MYRANKS_H[[#This Row],[RBI]]/24.6-VLOOKUP(MYRANKS_H[[#This Row],[POS]],ReplacementLevel_H[],COLUMN(ReplacementLevel_H[RBI]),FALSE)</f>
        <v>-1.7402439024390244</v>
      </c>
      <c r="T485" s="26">
        <f>MYRANKS_H[[#This Row],[SB]]/9.4-VLOOKUP(MYRANKS_H[[#This Row],[POS]],ReplacementLevel_H[],COLUMN(ReplacementLevel_H[SB]),FALSE)</f>
        <v>-0.13085106382978728</v>
      </c>
      <c r="U485" s="26">
        <f>((MYRANKS_H[[#This Row],[H]]+1768)/(MYRANKS_H[[#This Row],[AB]]+6617)-0.267)/0.0024-VLOOKUP(MYRANKS_H[[#This Row],[POS]],ReplacementLevel_H[],COLUMN(ReplacementLevel_H[AVG]),FALSE)</f>
        <v>-0.10018842926542093</v>
      </c>
      <c r="V485" s="26">
        <f>MYRANKS_H[[#This Row],[RSGP]]+MYRANKS_H[[#This Row],[HRSGP]]+MYRANKS_H[[#This Row],[RBISGP]]+MYRANKS_H[[#This Row],[SBSGP]]+MYRANKS_H[[#This Row],[AVGSGP]]</f>
        <v>-4.8121214192990855</v>
      </c>
    </row>
    <row r="486" spans="1:22" ht="15" customHeight="1" x14ac:dyDescent="0.25">
      <c r="A486" s="7" t="s">
        <v>4043</v>
      </c>
      <c r="B486" s="8" t="str">
        <f>VLOOKUP(MYRANKS_H[[#This Row],[PLAYERID]],PLAYERIDMAP[],COLUMN(PLAYERIDMAP[LASTNAME]),FALSE)</f>
        <v>McGehee</v>
      </c>
      <c r="C486" s="11" t="str">
        <f>VLOOKUP(MYRANKS_H[[#This Row],[PLAYERID]],PLAYERIDMAP[],COLUMN(PLAYERIDMAP[FIRSTNAME]),FALSE)</f>
        <v xml:space="preserve">Casey </v>
      </c>
      <c r="D486" s="11" t="str">
        <f>VLOOKUP(MYRANKS_H[[#This Row],[PLAYERID]],PLAYERIDMAP[],COLUMN(PLAYERIDMAP[TEAM]),FALSE)</f>
        <v>NYY</v>
      </c>
      <c r="E486" s="11" t="str">
        <f>VLOOKUP(MYRANKS_H[[#This Row],[PLAYERID]],PLAYERIDMAP[],COLUMN(PLAYERIDMAP[POS]),FALSE)</f>
        <v>3B</v>
      </c>
      <c r="F486" s="11">
        <f>VLOOKUP(MYRANKS_H[[#This Row],[PLAYERID]],PLAYERIDMAP[],COLUMN(PLAYERIDMAP[IDFANGRAPHS]),FALSE)</f>
        <v>6086</v>
      </c>
      <c r="G486" s="12">
        <f>IFERROR(VLOOKUP(MYRANKS_H[[#This Row],[IDFANGRAPHS]],STEAMER_H[],COLUMN(STEAMER_H[PA]),FALSE),0)</f>
        <v>463</v>
      </c>
      <c r="H486" s="12">
        <f>IFERROR(VLOOKUP(MYRANKS_H[[#This Row],[IDFANGRAPHS]],STEAMER_H[],COLUMN(STEAMER_H[AB]),FALSE),0)</f>
        <v>417</v>
      </c>
      <c r="I486" s="12">
        <f>IFERROR(VLOOKUP(MYRANKS_H[[#This Row],[IDFANGRAPHS]],STEAMER_H[],COLUMN(STEAMER_H[H]),FALSE),0)</f>
        <v>102</v>
      </c>
      <c r="J486" s="12">
        <f>IFERROR(VLOOKUP(MYRANKS_H[[#This Row],[IDFANGRAPHS]],STEAMER_H[],COLUMN(STEAMER_H[HR]),FALSE),0)</f>
        <v>10</v>
      </c>
      <c r="K486" s="12">
        <f>IFERROR(VLOOKUP(MYRANKS_H[[#This Row],[IDFANGRAPHS]],STEAMER_H[],COLUMN(STEAMER_H[R]),FALSE),0)</f>
        <v>44</v>
      </c>
      <c r="L486" s="12">
        <f>IFERROR(VLOOKUP(MYRANKS_H[[#This Row],[IDFANGRAPHS]],STEAMER_H[],COLUMN(STEAMER_H[RBI]),FALSE),0)</f>
        <v>47</v>
      </c>
      <c r="M486" s="12">
        <f>IFERROR(VLOOKUP(MYRANKS_H[[#This Row],[IDFANGRAPHS]],STEAMER_H[],COLUMN(STEAMER_H[BB]),FALSE),0)</f>
        <v>38</v>
      </c>
      <c r="N486" s="12">
        <f>IFERROR(VLOOKUP(MYRANKS_H[[#This Row],[IDFANGRAPHS]],STEAMER_H[],COLUMN(STEAMER_H[SO]),FALSE),0)</f>
        <v>89</v>
      </c>
      <c r="O486" s="12">
        <f>IFERROR(VLOOKUP(MYRANKS_H[[#This Row],[IDFANGRAPHS]],STEAMER_H[],COLUMN(STEAMER_H[SB]),FALSE),0)</f>
        <v>2</v>
      </c>
      <c r="P486" s="14">
        <f>IFERROR(MYRANKS_H[[#This Row],[H]]/MYRANKS_H[[#This Row],[AB]],0)</f>
        <v>0.2446043165467626</v>
      </c>
      <c r="Q486" s="26">
        <f>MYRANKS_H[[#This Row],[R]]/24.6-VLOOKUP(MYRANKS_H[[#This Row],[POS]],ReplacementLevel_H[],COLUMN(ReplacementLevel_H[R]),FALSE)</f>
        <v>-0.4013821138211382</v>
      </c>
      <c r="R486" s="26">
        <f>MYRANKS_H[[#This Row],[HR]]/10.4-VLOOKUP(MYRANKS_H[[#This Row],[POS]],ReplacementLevel_H[],COLUMN(ReplacementLevel_H[HR]),FALSE)</f>
        <v>-0.5984615384615386</v>
      </c>
      <c r="S486" s="26">
        <f>MYRANKS_H[[#This Row],[RBI]]/24.6-VLOOKUP(MYRANKS_H[[#This Row],[POS]],ReplacementLevel_H[],COLUMN(ReplacementLevel_H[RBI]),FALSE)</f>
        <v>-0.43943089430894333</v>
      </c>
      <c r="T486" s="26">
        <f>MYRANKS_H[[#This Row],[SB]]/9.4-VLOOKUP(MYRANKS_H[[#This Row],[POS]],ReplacementLevel_H[],COLUMN(ReplacementLevel_H[SB]),FALSE)</f>
        <v>-0.2372340425531915</v>
      </c>
      <c r="U486" s="26">
        <f>((MYRANKS_H[[#This Row],[H]]+1768)/(MYRANKS_H[[#This Row],[AB]]+6617)-0.267)/0.0024-VLOOKUP(MYRANKS_H[[#This Row],[POS]],ReplacementLevel_H[],COLUMN(ReplacementLevel_H[AVG]),FALSE)</f>
        <v>-0.28850914605252392</v>
      </c>
      <c r="V486" s="26">
        <f>MYRANKS_H[[#This Row],[RSGP]]+MYRANKS_H[[#This Row],[HRSGP]]+MYRANKS_H[[#This Row],[RBISGP]]+MYRANKS_H[[#This Row],[SBSGP]]+MYRANKS_H[[#This Row],[AVGSGP]]</f>
        <v>-1.9650177351973357</v>
      </c>
    </row>
    <row r="487" spans="1:22" ht="15" customHeight="1" x14ac:dyDescent="0.25">
      <c r="A487" s="7" t="s">
        <v>3266</v>
      </c>
      <c r="B487" s="8" t="str">
        <f>VLOOKUP(MYRANKS_H[[#This Row],[PLAYERID]],PLAYERIDMAP[],COLUMN(PLAYERIDMAP[LASTNAME]),FALSE)</f>
        <v>Hernandez</v>
      </c>
      <c r="C487" s="11" t="str">
        <f>VLOOKUP(MYRANKS_H[[#This Row],[PLAYERID]],PLAYERIDMAP[],COLUMN(PLAYERIDMAP[FIRSTNAME]),FALSE)</f>
        <v xml:space="preserve">Gorkys </v>
      </c>
      <c r="D487" s="11" t="str">
        <f>VLOOKUP(MYRANKS_H[[#This Row],[PLAYERID]],PLAYERIDMAP[],COLUMN(PLAYERIDMAP[TEAM]),FALSE)</f>
        <v>MIA</v>
      </c>
      <c r="E487" s="11" t="str">
        <f>VLOOKUP(MYRANKS_H[[#This Row],[PLAYERID]],PLAYERIDMAP[],COLUMN(PLAYERIDMAP[POS]),FALSE)</f>
        <v>OF</v>
      </c>
      <c r="F487" s="11">
        <f>VLOOKUP(MYRANKS_H[[#This Row],[PLAYERID]],PLAYERIDMAP[],COLUMN(PLAYERIDMAP[IDFANGRAPHS]),FALSE)</f>
        <v>4146</v>
      </c>
      <c r="G487" s="12">
        <f>IFERROR(VLOOKUP(MYRANKS_H[[#This Row],[IDFANGRAPHS]],STEAMER_H[],COLUMN(STEAMER_H[PA]),FALSE),0)</f>
        <v>0</v>
      </c>
      <c r="H487" s="12">
        <f>IFERROR(VLOOKUP(MYRANKS_H[[#This Row],[IDFANGRAPHS]],STEAMER_H[],COLUMN(STEAMER_H[AB]),FALSE),0)</f>
        <v>0</v>
      </c>
      <c r="I487" s="12">
        <f>IFERROR(VLOOKUP(MYRANKS_H[[#This Row],[IDFANGRAPHS]],STEAMER_H[],COLUMN(STEAMER_H[H]),FALSE),0)</f>
        <v>0</v>
      </c>
      <c r="J487" s="12">
        <f>IFERROR(VLOOKUP(MYRANKS_H[[#This Row],[IDFANGRAPHS]],STEAMER_H[],COLUMN(STEAMER_H[HR]),FALSE),0)</f>
        <v>0</v>
      </c>
      <c r="K487" s="12">
        <f>IFERROR(VLOOKUP(MYRANKS_H[[#This Row],[IDFANGRAPHS]],STEAMER_H[],COLUMN(STEAMER_H[R]),FALSE),0)</f>
        <v>0</v>
      </c>
      <c r="L487" s="12">
        <f>IFERROR(VLOOKUP(MYRANKS_H[[#This Row],[IDFANGRAPHS]],STEAMER_H[],COLUMN(STEAMER_H[RBI]),FALSE),0)</f>
        <v>0</v>
      </c>
      <c r="M487" s="12">
        <f>IFERROR(VLOOKUP(MYRANKS_H[[#This Row],[IDFANGRAPHS]],STEAMER_H[],COLUMN(STEAMER_H[BB]),FALSE),0)</f>
        <v>0</v>
      </c>
      <c r="N487" s="12">
        <f>IFERROR(VLOOKUP(MYRANKS_H[[#This Row],[IDFANGRAPHS]],STEAMER_H[],COLUMN(STEAMER_H[SO]),FALSE),0)</f>
        <v>0</v>
      </c>
      <c r="O487" s="12">
        <f>IFERROR(VLOOKUP(MYRANKS_H[[#This Row],[IDFANGRAPHS]],STEAMER_H[],COLUMN(STEAMER_H[SB]),FALSE),0)</f>
        <v>0</v>
      </c>
      <c r="P487" s="14">
        <f>IFERROR(MYRANKS_H[[#This Row],[H]]/MYRANKS_H[[#This Row],[AB]],0)</f>
        <v>0</v>
      </c>
      <c r="Q487" s="26">
        <f>MYRANKS_H[[#This Row],[R]]/24.6-VLOOKUP(MYRANKS_H[[#This Row],[POS]],ReplacementLevel_H[],COLUMN(ReplacementLevel_H[R]),FALSE)</f>
        <v>-2.37</v>
      </c>
      <c r="R487" s="26">
        <f>MYRANKS_H[[#This Row],[HR]]/10.4-VLOOKUP(MYRANKS_H[[#This Row],[POS]],ReplacementLevel_H[],COLUMN(ReplacementLevel_H[HR]),FALSE)</f>
        <v>-1.1000000000000001</v>
      </c>
      <c r="S487" s="26">
        <f>MYRANKS_H[[#This Row],[RBI]]/24.6-VLOOKUP(MYRANKS_H[[#This Row],[POS]],ReplacementLevel_H[],COLUMN(ReplacementLevel_H[RBI]),FALSE)</f>
        <v>-2.04</v>
      </c>
      <c r="T487" s="26">
        <f>MYRANKS_H[[#This Row],[SB]]/9.4-VLOOKUP(MYRANKS_H[[#This Row],[POS]],ReplacementLevel_H[],COLUMN(ReplacementLevel_H[SB]),FALSE)</f>
        <v>-1.34</v>
      </c>
      <c r="U487" s="26">
        <f>((MYRANKS_H[[#This Row],[H]]+1768)/(MYRANKS_H[[#This Row],[AB]]+6617)-0.267)/0.0024-VLOOKUP(MYRANKS_H[[#This Row],[POS]],ReplacementLevel_H[],COLUMN(ReplacementLevel_H[AVG]),FALSE)</f>
        <v>0.15940406024885273</v>
      </c>
      <c r="V487" s="26">
        <f>MYRANKS_H[[#This Row],[RSGP]]+MYRANKS_H[[#This Row],[HRSGP]]+MYRANKS_H[[#This Row],[RBISGP]]+MYRANKS_H[[#This Row],[SBSGP]]+MYRANKS_H[[#This Row],[AVGSGP]]</f>
        <v>-6.6905959397511472</v>
      </c>
    </row>
    <row r="488" spans="1:22" ht="15" customHeight="1" x14ac:dyDescent="0.25">
      <c r="A488" s="8" t="s">
        <v>4440</v>
      </c>
      <c r="B488" s="15" t="str">
        <f>VLOOKUP(MYRANKS_H[[#This Row],[PLAYERID]],PLAYERIDMAP[],COLUMN(PLAYERIDMAP[LASTNAME]),FALSE)</f>
        <v>Pearce</v>
      </c>
      <c r="C488" s="12" t="str">
        <f>VLOOKUP(MYRANKS_H[[#This Row],[PLAYERID]],PLAYERIDMAP[],COLUMN(PLAYERIDMAP[FIRSTNAME]),FALSE)</f>
        <v xml:space="preserve">Steve </v>
      </c>
      <c r="D488" s="12" t="str">
        <f>VLOOKUP(MYRANKS_H[[#This Row],[PLAYERID]],PLAYERIDMAP[],COLUMN(PLAYERIDMAP[TEAM]),FALSE)</f>
        <v>BAL</v>
      </c>
      <c r="E488" s="12" t="str">
        <f>VLOOKUP(MYRANKS_H[[#This Row],[PLAYERID]],PLAYERIDMAP[],COLUMN(PLAYERIDMAP[POS]),FALSE)</f>
        <v>1B</v>
      </c>
      <c r="F488" s="12">
        <f>VLOOKUP(MYRANKS_H[[#This Row],[PLAYERID]],PLAYERIDMAP[],COLUMN(PLAYERIDMAP[IDFANGRAPHS]),FALSE)</f>
        <v>9957</v>
      </c>
      <c r="G488" s="12">
        <f>IFERROR(VLOOKUP(MYRANKS_H[[#This Row],[IDFANGRAPHS]],STEAMER_H[],COLUMN(STEAMER_H[PA]),FALSE),0)</f>
        <v>181</v>
      </c>
      <c r="H488" s="12">
        <f>IFERROR(VLOOKUP(MYRANKS_H[[#This Row],[IDFANGRAPHS]],STEAMER_H[],COLUMN(STEAMER_H[AB]),FALSE),0)</f>
        <v>159</v>
      </c>
      <c r="I488" s="12">
        <f>IFERROR(VLOOKUP(MYRANKS_H[[#This Row],[IDFANGRAPHS]],STEAMER_H[],COLUMN(STEAMER_H[H]),FALSE),0)</f>
        <v>40</v>
      </c>
      <c r="J488" s="12">
        <f>IFERROR(VLOOKUP(MYRANKS_H[[#This Row],[IDFANGRAPHS]],STEAMER_H[],COLUMN(STEAMER_H[HR]),FALSE),0)</f>
        <v>5</v>
      </c>
      <c r="K488" s="12">
        <f>IFERROR(VLOOKUP(MYRANKS_H[[#This Row],[IDFANGRAPHS]],STEAMER_H[],COLUMN(STEAMER_H[R]),FALSE),0)</f>
        <v>21</v>
      </c>
      <c r="L488" s="12">
        <f>IFERROR(VLOOKUP(MYRANKS_H[[#This Row],[IDFANGRAPHS]],STEAMER_H[],COLUMN(STEAMER_H[RBI]),FALSE),0)</f>
        <v>20</v>
      </c>
      <c r="M488" s="12">
        <f>IFERROR(VLOOKUP(MYRANKS_H[[#This Row],[IDFANGRAPHS]],STEAMER_H[],COLUMN(STEAMER_H[BB]),FALSE),0)</f>
        <v>17</v>
      </c>
      <c r="N488" s="12">
        <f>IFERROR(VLOOKUP(MYRANKS_H[[#This Row],[IDFANGRAPHS]],STEAMER_H[],COLUMN(STEAMER_H[SO]),FALSE),0)</f>
        <v>35</v>
      </c>
      <c r="O488" s="12">
        <f>IFERROR(VLOOKUP(MYRANKS_H[[#This Row],[IDFANGRAPHS]],STEAMER_H[],COLUMN(STEAMER_H[SB]),FALSE),0)</f>
        <v>2</v>
      </c>
      <c r="P488" s="14">
        <f>IFERROR(MYRANKS_H[[#This Row],[H]]/MYRANKS_H[[#This Row],[AB]],0)</f>
        <v>0.25157232704402516</v>
      </c>
      <c r="Q488" s="26">
        <f>MYRANKS_H[[#This Row],[R]]/24.6-VLOOKUP(MYRANKS_H[[#This Row],[POS]],ReplacementLevel_H[],COLUMN(ReplacementLevel_H[R]),FALSE)</f>
        <v>-1.5163414634146344</v>
      </c>
      <c r="R488" s="26">
        <f>MYRANKS_H[[#This Row],[HR]]/10.4-VLOOKUP(MYRANKS_H[[#This Row],[POS]],ReplacementLevel_H[],COLUMN(ReplacementLevel_H[HR]),FALSE)</f>
        <v>-1.0592307692307692</v>
      </c>
      <c r="S488" s="26">
        <f>MYRANKS_H[[#This Row],[RBI]]/24.6-VLOOKUP(MYRANKS_H[[#This Row],[POS]],ReplacementLevel_H[],COLUMN(ReplacementLevel_H[RBI]),FALSE)</f>
        <v>-1.6469918699186992</v>
      </c>
      <c r="T488" s="26">
        <f>MYRANKS_H[[#This Row],[SB]]/9.4-VLOOKUP(MYRANKS_H[[#This Row],[POS]],ReplacementLevel_H[],COLUMN(ReplacementLevel_H[SB]),FALSE)</f>
        <v>-4.7234042553191496E-2</v>
      </c>
      <c r="U488" s="26">
        <f>((MYRANKS_H[[#This Row],[H]]+1768)/(MYRANKS_H[[#This Row],[AB]]+6617)-0.267)/0.0024-VLOOKUP(MYRANKS_H[[#This Row],[POS]],ReplacementLevel_H[],COLUMN(ReplacementLevel_H[AVG]),FALSE)</f>
        <v>0.16670208579299828</v>
      </c>
      <c r="V488" s="26">
        <f>MYRANKS_H[[#This Row],[RSGP]]+MYRANKS_H[[#This Row],[HRSGP]]+MYRANKS_H[[#This Row],[RBISGP]]+MYRANKS_H[[#This Row],[SBSGP]]+MYRANKS_H[[#This Row],[AVGSGP]]</f>
        <v>-4.1030960593242964</v>
      </c>
    </row>
    <row r="489" spans="1:22" ht="15" customHeight="1" x14ac:dyDescent="0.25">
      <c r="A489" s="7" t="s">
        <v>3853</v>
      </c>
      <c r="B489" s="8" t="str">
        <f>VLOOKUP(MYRANKS_H[[#This Row],[PLAYERID]],PLAYERIDMAP[],COLUMN(PLAYERIDMAP[LASTNAME]),FALSE)</f>
        <v>Lutz</v>
      </c>
      <c r="C489" s="11" t="str">
        <f>VLOOKUP(MYRANKS_H[[#This Row],[PLAYERID]],PLAYERIDMAP[],COLUMN(PLAYERIDMAP[FIRSTNAME]),FALSE)</f>
        <v xml:space="preserve">Donald </v>
      </c>
      <c r="D489" s="11" t="str">
        <f>VLOOKUP(MYRANKS_H[[#This Row],[PLAYERID]],PLAYERIDMAP[],COLUMN(PLAYERIDMAP[TEAM]),FALSE)</f>
        <v>CIN</v>
      </c>
      <c r="E489" s="11" t="str">
        <f>VLOOKUP(MYRANKS_H[[#This Row],[PLAYERID]],PLAYERIDMAP[],COLUMN(PLAYERIDMAP[POS]),FALSE)</f>
        <v>1B</v>
      </c>
      <c r="F489" s="11" t="str">
        <f>VLOOKUP(MYRANKS_H[[#This Row],[PLAYERID]],PLAYERIDMAP[],COLUMN(PLAYERIDMAP[IDFANGRAPHS]),FALSE)</f>
        <v>sa456006</v>
      </c>
      <c r="G489" s="12">
        <f>IFERROR(VLOOKUP(MYRANKS_H[[#This Row],[IDFANGRAPHS]],STEAMER_H[],COLUMN(STEAMER_H[PA]),FALSE),0)</f>
        <v>0</v>
      </c>
      <c r="H489" s="12">
        <f>IFERROR(VLOOKUP(MYRANKS_H[[#This Row],[IDFANGRAPHS]],STEAMER_H[],COLUMN(STEAMER_H[AB]),FALSE),0)</f>
        <v>0</v>
      </c>
      <c r="I489" s="12">
        <f>IFERROR(VLOOKUP(MYRANKS_H[[#This Row],[IDFANGRAPHS]],STEAMER_H[],COLUMN(STEAMER_H[H]),FALSE),0)</f>
        <v>0</v>
      </c>
      <c r="J489" s="12">
        <f>IFERROR(VLOOKUP(MYRANKS_H[[#This Row],[IDFANGRAPHS]],STEAMER_H[],COLUMN(STEAMER_H[HR]),FALSE),0)</f>
        <v>0</v>
      </c>
      <c r="K489" s="12">
        <f>IFERROR(VLOOKUP(MYRANKS_H[[#This Row],[IDFANGRAPHS]],STEAMER_H[],COLUMN(STEAMER_H[R]),FALSE),0)</f>
        <v>0</v>
      </c>
      <c r="L489" s="12">
        <f>IFERROR(VLOOKUP(MYRANKS_H[[#This Row],[IDFANGRAPHS]],STEAMER_H[],COLUMN(STEAMER_H[RBI]),FALSE),0)</f>
        <v>0</v>
      </c>
      <c r="M489" s="12">
        <f>IFERROR(VLOOKUP(MYRANKS_H[[#This Row],[IDFANGRAPHS]],STEAMER_H[],COLUMN(STEAMER_H[BB]),FALSE),0)</f>
        <v>0</v>
      </c>
      <c r="N489" s="12">
        <f>IFERROR(VLOOKUP(MYRANKS_H[[#This Row],[IDFANGRAPHS]],STEAMER_H[],COLUMN(STEAMER_H[SO]),FALSE),0)</f>
        <v>0</v>
      </c>
      <c r="O489" s="12">
        <f>IFERROR(VLOOKUP(MYRANKS_H[[#This Row],[IDFANGRAPHS]],STEAMER_H[],COLUMN(STEAMER_H[SB]),FALSE),0)</f>
        <v>0</v>
      </c>
      <c r="P489" s="14">
        <f>IFERROR(MYRANKS_H[[#This Row],[H]]/MYRANKS_H[[#This Row],[AB]],0)</f>
        <v>0</v>
      </c>
      <c r="Q489" s="26">
        <f>MYRANKS_H[[#This Row],[R]]/24.6-VLOOKUP(MYRANKS_H[[#This Row],[POS]],ReplacementLevel_H[],COLUMN(ReplacementLevel_H[R]),FALSE)</f>
        <v>-2.37</v>
      </c>
      <c r="R489" s="26">
        <f>MYRANKS_H[[#This Row],[HR]]/10.4-VLOOKUP(MYRANKS_H[[#This Row],[POS]],ReplacementLevel_H[],COLUMN(ReplacementLevel_H[HR]),FALSE)</f>
        <v>-1.54</v>
      </c>
      <c r="S489" s="26">
        <f>MYRANKS_H[[#This Row],[RBI]]/24.6-VLOOKUP(MYRANKS_H[[#This Row],[POS]],ReplacementLevel_H[],COLUMN(ReplacementLevel_H[RBI]),FALSE)</f>
        <v>-2.46</v>
      </c>
      <c r="T489" s="26">
        <f>MYRANKS_H[[#This Row],[SB]]/9.4-VLOOKUP(MYRANKS_H[[#This Row],[POS]],ReplacementLevel_H[],COLUMN(ReplacementLevel_H[SB]),FALSE)</f>
        <v>-0.26</v>
      </c>
      <c r="U489" s="26">
        <f>((MYRANKS_H[[#This Row],[H]]+1768)/(MYRANKS_H[[#This Row],[AB]]+6617)-0.267)/0.0024-VLOOKUP(MYRANKS_H[[#This Row],[POS]],ReplacementLevel_H[],COLUMN(ReplacementLevel_H[AVG]),FALSE)</f>
        <v>0.31940406024885271</v>
      </c>
      <c r="V489" s="26">
        <f>MYRANKS_H[[#This Row],[RSGP]]+MYRANKS_H[[#This Row],[HRSGP]]+MYRANKS_H[[#This Row],[RBISGP]]+MYRANKS_H[[#This Row],[SBSGP]]+MYRANKS_H[[#This Row],[AVGSGP]]</f>
        <v>-6.3105959397511473</v>
      </c>
    </row>
    <row r="490" spans="1:22" ht="15" customHeight="1" x14ac:dyDescent="0.25">
      <c r="A490" s="7" t="s">
        <v>2508</v>
      </c>
      <c r="B490" s="8" t="str">
        <f>VLOOKUP(MYRANKS_H[[#This Row],[PLAYERID]],PLAYERIDMAP[],COLUMN(PLAYERIDMAP[LASTNAME]),FALSE)</f>
        <v>Danks</v>
      </c>
      <c r="C490" s="11" t="str">
        <f>VLOOKUP(MYRANKS_H[[#This Row],[PLAYERID]],PLAYERIDMAP[],COLUMN(PLAYERIDMAP[FIRSTNAME]),FALSE)</f>
        <v xml:space="preserve">Jordan </v>
      </c>
      <c r="D490" s="11" t="str">
        <f>VLOOKUP(MYRANKS_H[[#This Row],[PLAYERID]],PLAYERIDMAP[],COLUMN(PLAYERIDMAP[TEAM]),FALSE)</f>
        <v>CHW</v>
      </c>
      <c r="E490" s="11" t="str">
        <f>VLOOKUP(MYRANKS_H[[#This Row],[PLAYERID]],PLAYERIDMAP[],COLUMN(PLAYERIDMAP[POS]),FALSE)</f>
        <v>OF</v>
      </c>
      <c r="F490" s="11">
        <f>VLOOKUP(MYRANKS_H[[#This Row],[PLAYERID]],PLAYERIDMAP[],COLUMN(PLAYERIDMAP[IDFANGRAPHS]),FALSE)</f>
        <v>9187</v>
      </c>
      <c r="G490" s="12">
        <f>IFERROR(VLOOKUP(MYRANKS_H[[#This Row],[IDFANGRAPHS]],STEAMER_H[],COLUMN(STEAMER_H[PA]),FALSE),0)</f>
        <v>196</v>
      </c>
      <c r="H490" s="12">
        <f>IFERROR(VLOOKUP(MYRANKS_H[[#This Row],[IDFANGRAPHS]],STEAMER_H[],COLUMN(STEAMER_H[AB]),FALSE),0)</f>
        <v>172</v>
      </c>
      <c r="I490" s="12">
        <f>IFERROR(VLOOKUP(MYRANKS_H[[#This Row],[IDFANGRAPHS]],STEAMER_H[],COLUMN(STEAMER_H[H]),FALSE),0)</f>
        <v>38</v>
      </c>
      <c r="J490" s="12">
        <f>IFERROR(VLOOKUP(MYRANKS_H[[#This Row],[IDFANGRAPHS]],STEAMER_H[],COLUMN(STEAMER_H[HR]),FALSE),0)</f>
        <v>4</v>
      </c>
      <c r="K490" s="12">
        <f>IFERROR(VLOOKUP(MYRANKS_H[[#This Row],[IDFANGRAPHS]],STEAMER_H[],COLUMN(STEAMER_H[R]),FALSE),0)</f>
        <v>20</v>
      </c>
      <c r="L490" s="12">
        <f>IFERROR(VLOOKUP(MYRANKS_H[[#This Row],[IDFANGRAPHS]],STEAMER_H[],COLUMN(STEAMER_H[RBI]),FALSE),0)</f>
        <v>19</v>
      </c>
      <c r="M490" s="12">
        <f>IFERROR(VLOOKUP(MYRANKS_H[[#This Row],[IDFANGRAPHS]],STEAMER_H[],COLUMN(STEAMER_H[BB]),FALSE),0)</f>
        <v>20</v>
      </c>
      <c r="N490" s="12">
        <f>IFERROR(VLOOKUP(MYRANKS_H[[#This Row],[IDFANGRAPHS]],STEAMER_H[],COLUMN(STEAMER_H[SO]),FALSE),0)</f>
        <v>56</v>
      </c>
      <c r="O490" s="12">
        <f>IFERROR(VLOOKUP(MYRANKS_H[[#This Row],[IDFANGRAPHS]],STEAMER_H[],COLUMN(STEAMER_H[SB]),FALSE),0)</f>
        <v>5</v>
      </c>
      <c r="P490" s="14">
        <f>IFERROR(MYRANKS_H[[#This Row],[H]]/MYRANKS_H[[#This Row],[AB]],0)</f>
        <v>0.22093023255813954</v>
      </c>
      <c r="Q490" s="26">
        <f>MYRANKS_H[[#This Row],[R]]/24.6-VLOOKUP(MYRANKS_H[[#This Row],[POS]],ReplacementLevel_H[],COLUMN(ReplacementLevel_H[R]),FALSE)</f>
        <v>-1.5569918699186993</v>
      </c>
      <c r="R490" s="26">
        <f>MYRANKS_H[[#This Row],[HR]]/10.4-VLOOKUP(MYRANKS_H[[#This Row],[POS]],ReplacementLevel_H[],COLUMN(ReplacementLevel_H[HR]),FALSE)</f>
        <v>-0.71538461538461551</v>
      </c>
      <c r="S490" s="26">
        <f>MYRANKS_H[[#This Row],[RBI]]/24.6-VLOOKUP(MYRANKS_H[[#This Row],[POS]],ReplacementLevel_H[],COLUMN(ReplacementLevel_H[RBI]),FALSE)</f>
        <v>-1.2676422764227642</v>
      </c>
      <c r="T490" s="26">
        <f>MYRANKS_H[[#This Row],[SB]]/9.4-VLOOKUP(MYRANKS_H[[#This Row],[POS]],ReplacementLevel_H[],COLUMN(ReplacementLevel_H[SB]),FALSE)</f>
        <v>-0.80808510638297881</v>
      </c>
      <c r="U490" s="26">
        <f>((MYRANKS_H[[#This Row],[H]]+1768)/(MYRANKS_H[[#This Row],[AB]]+6617)-0.267)/0.0024-VLOOKUP(MYRANKS_H[[#This Row],[POS]],ReplacementLevel_H[],COLUMN(ReplacementLevel_H[AVG]),FALSE)</f>
        <v>-0.32893356900870152</v>
      </c>
      <c r="V490" s="26">
        <f>MYRANKS_H[[#This Row],[RSGP]]+MYRANKS_H[[#This Row],[HRSGP]]+MYRANKS_H[[#This Row],[RBISGP]]+MYRANKS_H[[#This Row],[SBSGP]]+MYRANKS_H[[#This Row],[AVGSGP]]</f>
        <v>-4.6770374371177592</v>
      </c>
    </row>
    <row r="491" spans="1:22" ht="15" customHeight="1" x14ac:dyDescent="0.25">
      <c r="A491" s="7" t="s">
        <v>3037</v>
      </c>
      <c r="B491" s="8" t="str">
        <f>VLOOKUP(MYRANKS_H[[#This Row],[PLAYERID]],PLAYERIDMAP[],COLUMN(PLAYERIDMAP[LASTNAME]),FALSE)</f>
        <v>Gonzalez</v>
      </c>
      <c r="C491" s="11" t="str">
        <f>VLOOKUP(MYRANKS_H[[#This Row],[PLAYERID]],PLAYERIDMAP[],COLUMN(PLAYERIDMAP[FIRSTNAME]),FALSE)</f>
        <v xml:space="preserve">Marwin </v>
      </c>
      <c r="D491" s="11" t="str">
        <f>VLOOKUP(MYRANKS_H[[#This Row],[PLAYERID]],PLAYERIDMAP[],COLUMN(PLAYERIDMAP[TEAM]),FALSE)</f>
        <v>HOU</v>
      </c>
      <c r="E491" s="11" t="str">
        <f>VLOOKUP(MYRANKS_H[[#This Row],[PLAYERID]],PLAYERIDMAP[],COLUMN(PLAYERIDMAP[POS]),FALSE)</f>
        <v>SS</v>
      </c>
      <c r="F491" s="11">
        <f>VLOOKUP(MYRANKS_H[[#This Row],[PLAYERID]],PLAYERIDMAP[],COLUMN(PLAYERIDMAP[IDFANGRAPHS]),FALSE)</f>
        <v>5497</v>
      </c>
      <c r="G491" s="12">
        <f>IFERROR(VLOOKUP(MYRANKS_H[[#This Row],[IDFANGRAPHS]],STEAMER_H[],COLUMN(STEAMER_H[PA]),FALSE),0)</f>
        <v>176</v>
      </c>
      <c r="H491" s="12">
        <f>IFERROR(VLOOKUP(MYRANKS_H[[#This Row],[IDFANGRAPHS]],STEAMER_H[],COLUMN(STEAMER_H[AB]),FALSE),0)</f>
        <v>163</v>
      </c>
      <c r="I491" s="12">
        <f>IFERROR(VLOOKUP(MYRANKS_H[[#This Row],[IDFANGRAPHS]],STEAMER_H[],COLUMN(STEAMER_H[H]),FALSE),0)</f>
        <v>39</v>
      </c>
      <c r="J491" s="12">
        <f>IFERROR(VLOOKUP(MYRANKS_H[[#This Row],[IDFANGRAPHS]],STEAMER_H[],COLUMN(STEAMER_H[HR]),FALSE),0)</f>
        <v>2</v>
      </c>
      <c r="K491" s="12">
        <f>IFERROR(VLOOKUP(MYRANKS_H[[#This Row],[IDFANGRAPHS]],STEAMER_H[],COLUMN(STEAMER_H[R]),FALSE),0)</f>
        <v>17</v>
      </c>
      <c r="L491" s="12">
        <f>IFERROR(VLOOKUP(MYRANKS_H[[#This Row],[IDFANGRAPHS]],STEAMER_H[],COLUMN(STEAMER_H[RBI]),FALSE),0)</f>
        <v>16</v>
      </c>
      <c r="M491" s="12">
        <f>IFERROR(VLOOKUP(MYRANKS_H[[#This Row],[IDFANGRAPHS]],STEAMER_H[],COLUMN(STEAMER_H[BB]),FALSE),0)</f>
        <v>9</v>
      </c>
      <c r="N491" s="12">
        <f>IFERROR(VLOOKUP(MYRANKS_H[[#This Row],[IDFANGRAPHS]],STEAMER_H[],COLUMN(STEAMER_H[SO]),FALSE),0)</f>
        <v>25</v>
      </c>
      <c r="O491" s="12">
        <f>IFERROR(VLOOKUP(MYRANKS_H[[#This Row],[IDFANGRAPHS]],STEAMER_H[],COLUMN(STEAMER_H[SB]),FALSE),0)</f>
        <v>4</v>
      </c>
      <c r="P491" s="14">
        <f>IFERROR(MYRANKS_H[[#This Row],[H]]/MYRANKS_H[[#This Row],[AB]],0)</f>
        <v>0.2392638036809816</v>
      </c>
      <c r="Q491" s="26">
        <f>MYRANKS_H[[#This Row],[R]]/24.6-VLOOKUP(MYRANKS_H[[#This Row],[POS]],ReplacementLevel_H[],COLUMN(ReplacementLevel_H[R]),FALSE)</f>
        <v>-1.3889430894308945</v>
      </c>
      <c r="R491" s="26">
        <f>MYRANKS_H[[#This Row],[HR]]/10.4-VLOOKUP(MYRANKS_H[[#This Row],[POS]],ReplacementLevel_H[],COLUMN(ReplacementLevel_H[HR]),FALSE)</f>
        <v>-0.70769230769230773</v>
      </c>
      <c r="S491" s="26">
        <f>MYRANKS_H[[#This Row],[RBI]]/24.6-VLOOKUP(MYRANKS_H[[#This Row],[POS]],ReplacementLevel_H[],COLUMN(ReplacementLevel_H[RBI]),FALSE)</f>
        <v>-1.2895934959349593</v>
      </c>
      <c r="T491" s="26">
        <f>MYRANKS_H[[#This Row],[SB]]/9.4-VLOOKUP(MYRANKS_H[[#This Row],[POS]],ReplacementLevel_H[],COLUMN(ReplacementLevel_H[SB]),FALSE)</f>
        <v>-1.044468085106383</v>
      </c>
      <c r="U491" s="26">
        <f>((MYRANKS_H[[#This Row],[H]]+1768)/(MYRANKS_H[[#This Row],[AB]]+6617)-0.267)/0.0024-VLOOKUP(MYRANKS_H[[#This Row],[POS]],ReplacementLevel_H[],COLUMN(ReplacementLevel_H[AVG]),FALSE)</f>
        <v>-7.0344149459200117E-2</v>
      </c>
      <c r="V491" s="26">
        <f>MYRANKS_H[[#This Row],[RSGP]]+MYRANKS_H[[#This Row],[HRSGP]]+MYRANKS_H[[#This Row],[RBISGP]]+MYRANKS_H[[#This Row],[SBSGP]]+MYRANKS_H[[#This Row],[AVGSGP]]</f>
        <v>-4.5010411276237443</v>
      </c>
    </row>
    <row r="492" spans="1:22" x14ac:dyDescent="0.25">
      <c r="A492" s="8" t="s">
        <v>4432</v>
      </c>
      <c r="B492" s="15" t="str">
        <f>VLOOKUP(MYRANKS_H[[#This Row],[PLAYERID]],PLAYERIDMAP[],COLUMN(PLAYERIDMAP[LASTNAME]),FALSE)</f>
        <v>Paul</v>
      </c>
      <c r="C492" s="12" t="str">
        <f>VLOOKUP(MYRANKS_H[[#This Row],[PLAYERID]],PLAYERIDMAP[],COLUMN(PLAYERIDMAP[FIRSTNAME]),FALSE)</f>
        <v xml:space="preserve">Xavier </v>
      </c>
      <c r="D492" s="12" t="str">
        <f>VLOOKUP(MYRANKS_H[[#This Row],[PLAYERID]],PLAYERIDMAP[],COLUMN(PLAYERIDMAP[TEAM]),FALSE)</f>
        <v>CIN</v>
      </c>
      <c r="E492" s="12" t="str">
        <f>VLOOKUP(MYRANKS_H[[#This Row],[PLAYERID]],PLAYERIDMAP[],COLUMN(PLAYERIDMAP[POS]),FALSE)</f>
        <v>OF</v>
      </c>
      <c r="F492" s="12">
        <f>VLOOKUP(MYRANKS_H[[#This Row],[PLAYERID]],PLAYERIDMAP[],COLUMN(PLAYERIDMAP[IDFANGRAPHS]),FALSE)</f>
        <v>5963</v>
      </c>
      <c r="G492" s="12">
        <f>IFERROR(VLOOKUP(MYRANKS_H[[#This Row],[IDFANGRAPHS]],STEAMER_H[],COLUMN(STEAMER_H[PA]),FALSE),0)</f>
        <v>0</v>
      </c>
      <c r="H492" s="12">
        <f>IFERROR(VLOOKUP(MYRANKS_H[[#This Row],[IDFANGRAPHS]],STEAMER_H[],COLUMN(STEAMER_H[AB]),FALSE),0)</f>
        <v>0</v>
      </c>
      <c r="I492" s="12">
        <f>IFERROR(VLOOKUP(MYRANKS_H[[#This Row],[IDFANGRAPHS]],STEAMER_H[],COLUMN(STEAMER_H[H]),FALSE),0)</f>
        <v>0</v>
      </c>
      <c r="J492" s="12">
        <f>IFERROR(VLOOKUP(MYRANKS_H[[#This Row],[IDFANGRAPHS]],STEAMER_H[],COLUMN(STEAMER_H[HR]),FALSE),0)</f>
        <v>0</v>
      </c>
      <c r="K492" s="12">
        <f>IFERROR(VLOOKUP(MYRANKS_H[[#This Row],[IDFANGRAPHS]],STEAMER_H[],COLUMN(STEAMER_H[R]),FALSE),0)</f>
        <v>0</v>
      </c>
      <c r="L492" s="12">
        <f>IFERROR(VLOOKUP(MYRANKS_H[[#This Row],[IDFANGRAPHS]],STEAMER_H[],COLUMN(STEAMER_H[RBI]),FALSE),0)</f>
        <v>0</v>
      </c>
      <c r="M492" s="12">
        <f>IFERROR(VLOOKUP(MYRANKS_H[[#This Row],[IDFANGRAPHS]],STEAMER_H[],COLUMN(STEAMER_H[BB]),FALSE),0)</f>
        <v>0</v>
      </c>
      <c r="N492" s="12">
        <f>IFERROR(VLOOKUP(MYRANKS_H[[#This Row],[IDFANGRAPHS]],STEAMER_H[],COLUMN(STEAMER_H[SO]),FALSE),0)</f>
        <v>0</v>
      </c>
      <c r="O492" s="12">
        <f>IFERROR(VLOOKUP(MYRANKS_H[[#This Row],[IDFANGRAPHS]],STEAMER_H[],COLUMN(STEAMER_H[SB]),FALSE),0)</f>
        <v>0</v>
      </c>
      <c r="P492" s="14">
        <f>IFERROR(MYRANKS_H[[#This Row],[H]]/MYRANKS_H[[#This Row],[AB]],0)</f>
        <v>0</v>
      </c>
      <c r="Q492" s="26">
        <f>MYRANKS_H[[#This Row],[R]]/24.6-VLOOKUP(MYRANKS_H[[#This Row],[POS]],ReplacementLevel_H[],COLUMN(ReplacementLevel_H[R]),FALSE)</f>
        <v>-2.37</v>
      </c>
      <c r="R492" s="26">
        <f>MYRANKS_H[[#This Row],[HR]]/10.4-VLOOKUP(MYRANKS_H[[#This Row],[POS]],ReplacementLevel_H[],COLUMN(ReplacementLevel_H[HR]),FALSE)</f>
        <v>-1.1000000000000001</v>
      </c>
      <c r="S492" s="26">
        <f>MYRANKS_H[[#This Row],[RBI]]/24.6-VLOOKUP(MYRANKS_H[[#This Row],[POS]],ReplacementLevel_H[],COLUMN(ReplacementLevel_H[RBI]),FALSE)</f>
        <v>-2.04</v>
      </c>
      <c r="T492" s="26">
        <f>MYRANKS_H[[#This Row],[SB]]/9.4-VLOOKUP(MYRANKS_H[[#This Row],[POS]],ReplacementLevel_H[],COLUMN(ReplacementLevel_H[SB]),FALSE)</f>
        <v>-1.34</v>
      </c>
      <c r="U492" s="26">
        <f>((MYRANKS_H[[#This Row],[H]]+1768)/(MYRANKS_H[[#This Row],[AB]]+6617)-0.267)/0.0024-VLOOKUP(MYRANKS_H[[#This Row],[POS]],ReplacementLevel_H[],COLUMN(ReplacementLevel_H[AVG]),FALSE)</f>
        <v>0.15940406024885273</v>
      </c>
      <c r="V492" s="26">
        <f>MYRANKS_H[[#This Row],[RSGP]]+MYRANKS_H[[#This Row],[HRSGP]]+MYRANKS_H[[#This Row],[RBISGP]]+MYRANKS_H[[#This Row],[SBSGP]]+MYRANKS_H[[#This Row],[AVGSGP]]</f>
        <v>-6.6905959397511472</v>
      </c>
    </row>
    <row r="493" spans="1:22" x14ac:dyDescent="0.25">
      <c r="A493" s="7" t="s">
        <v>2637</v>
      </c>
      <c r="B493" s="8" t="str">
        <f>VLOOKUP(MYRANKS_H[[#This Row],[PLAYERID]],PLAYERIDMAP[],COLUMN(PLAYERIDMAP[LASTNAME]),FALSE)</f>
        <v>Donald</v>
      </c>
      <c r="C493" s="11" t="str">
        <f>VLOOKUP(MYRANKS_H[[#This Row],[PLAYERID]],PLAYERIDMAP[],COLUMN(PLAYERIDMAP[FIRSTNAME]),FALSE)</f>
        <v xml:space="preserve">Jason </v>
      </c>
      <c r="D493" s="11" t="str">
        <f>VLOOKUP(MYRANKS_H[[#This Row],[PLAYERID]],PLAYERIDMAP[],COLUMN(PLAYERIDMAP[TEAM]),FALSE)</f>
        <v>CIN</v>
      </c>
      <c r="E493" s="11" t="str">
        <f>VLOOKUP(MYRANKS_H[[#This Row],[PLAYERID]],PLAYERIDMAP[],COLUMN(PLAYERIDMAP[POS]),FALSE)</f>
        <v>SS</v>
      </c>
      <c r="F493" s="11">
        <f>VLOOKUP(MYRANKS_H[[#This Row],[PLAYERID]],PLAYERIDMAP[],COLUMN(PLAYERIDMAP[IDFANGRAPHS]),FALSE)</f>
        <v>9331</v>
      </c>
      <c r="G493" s="12">
        <f>IFERROR(VLOOKUP(MYRANKS_H[[#This Row],[IDFANGRAPHS]],STEAMER_H[],COLUMN(STEAMER_H[PA]),FALSE),0)</f>
        <v>0</v>
      </c>
      <c r="H493" s="12">
        <f>IFERROR(VLOOKUP(MYRANKS_H[[#This Row],[IDFANGRAPHS]],STEAMER_H[],COLUMN(STEAMER_H[AB]),FALSE),0)</f>
        <v>0</v>
      </c>
      <c r="I493" s="12">
        <f>IFERROR(VLOOKUP(MYRANKS_H[[#This Row],[IDFANGRAPHS]],STEAMER_H[],COLUMN(STEAMER_H[H]),FALSE),0)</f>
        <v>0</v>
      </c>
      <c r="J493" s="12">
        <f>IFERROR(VLOOKUP(MYRANKS_H[[#This Row],[IDFANGRAPHS]],STEAMER_H[],COLUMN(STEAMER_H[HR]),FALSE),0)</f>
        <v>0</v>
      </c>
      <c r="K493" s="12">
        <f>IFERROR(VLOOKUP(MYRANKS_H[[#This Row],[IDFANGRAPHS]],STEAMER_H[],COLUMN(STEAMER_H[R]),FALSE),0)</f>
        <v>0</v>
      </c>
      <c r="L493" s="12">
        <f>IFERROR(VLOOKUP(MYRANKS_H[[#This Row],[IDFANGRAPHS]],STEAMER_H[],COLUMN(STEAMER_H[RBI]),FALSE),0)</f>
        <v>0</v>
      </c>
      <c r="M493" s="12">
        <f>IFERROR(VLOOKUP(MYRANKS_H[[#This Row],[IDFANGRAPHS]],STEAMER_H[],COLUMN(STEAMER_H[BB]),FALSE),0)</f>
        <v>0</v>
      </c>
      <c r="N493" s="12">
        <f>IFERROR(VLOOKUP(MYRANKS_H[[#This Row],[IDFANGRAPHS]],STEAMER_H[],COLUMN(STEAMER_H[SO]),FALSE),0)</f>
        <v>0</v>
      </c>
      <c r="O493" s="12">
        <f>IFERROR(VLOOKUP(MYRANKS_H[[#This Row],[IDFANGRAPHS]],STEAMER_H[],COLUMN(STEAMER_H[SB]),FALSE),0)</f>
        <v>0</v>
      </c>
      <c r="P493" s="14">
        <f>IFERROR(MYRANKS_H[[#This Row],[H]]/MYRANKS_H[[#This Row],[AB]],0)</f>
        <v>0</v>
      </c>
      <c r="Q493" s="26">
        <f>MYRANKS_H[[#This Row],[R]]/24.6-VLOOKUP(MYRANKS_H[[#This Row],[POS]],ReplacementLevel_H[],COLUMN(ReplacementLevel_H[R]),FALSE)</f>
        <v>-2.08</v>
      </c>
      <c r="R493" s="26">
        <f>MYRANKS_H[[#This Row],[HR]]/10.4-VLOOKUP(MYRANKS_H[[#This Row],[POS]],ReplacementLevel_H[],COLUMN(ReplacementLevel_H[HR]),FALSE)</f>
        <v>-0.9</v>
      </c>
      <c r="S493" s="26">
        <f>MYRANKS_H[[#This Row],[RBI]]/24.6-VLOOKUP(MYRANKS_H[[#This Row],[POS]],ReplacementLevel_H[],COLUMN(ReplacementLevel_H[RBI]),FALSE)</f>
        <v>-1.94</v>
      </c>
      <c r="T493" s="26">
        <f>MYRANKS_H[[#This Row],[SB]]/9.4-VLOOKUP(MYRANKS_H[[#This Row],[POS]],ReplacementLevel_H[],COLUMN(ReplacementLevel_H[SB]),FALSE)</f>
        <v>-1.47</v>
      </c>
      <c r="U493" s="26">
        <f>((MYRANKS_H[[#This Row],[H]]+1768)/(MYRANKS_H[[#This Row],[AB]]+6617)-0.267)/0.0024-VLOOKUP(MYRANKS_H[[#This Row],[POS]],ReplacementLevel_H[],COLUMN(ReplacementLevel_H[AVG]),FALSE)</f>
        <v>0.20940406024885272</v>
      </c>
      <c r="V493" s="26">
        <f>MYRANKS_H[[#This Row],[RSGP]]+MYRANKS_H[[#This Row],[HRSGP]]+MYRANKS_H[[#This Row],[RBISGP]]+MYRANKS_H[[#This Row],[SBSGP]]+MYRANKS_H[[#This Row],[AVGSGP]]</f>
        <v>-6.1805959397511465</v>
      </c>
    </row>
    <row r="494" spans="1:22" x14ac:dyDescent="0.25">
      <c r="A494" s="7" t="s">
        <v>3441</v>
      </c>
      <c r="B494" s="8" t="str">
        <f>VLOOKUP(MYRANKS_H[[#This Row],[PLAYERID]],PLAYERIDMAP[],COLUMN(PLAYERIDMAP[LASTNAME]),FALSE)</f>
        <v>Jacobs</v>
      </c>
      <c r="C494" s="11" t="str">
        <f>VLOOKUP(MYRANKS_H[[#This Row],[PLAYERID]],PLAYERIDMAP[],COLUMN(PLAYERIDMAP[FIRSTNAME]),FALSE)</f>
        <v xml:space="preserve">Mike </v>
      </c>
      <c r="D494" s="11" t="str">
        <f>VLOOKUP(MYRANKS_H[[#This Row],[PLAYERID]],PLAYERIDMAP[],COLUMN(PLAYERIDMAP[TEAM]),FALSE)</f>
        <v>ARI</v>
      </c>
      <c r="E494" s="11" t="str">
        <f>VLOOKUP(MYRANKS_H[[#This Row],[PLAYERID]],PLAYERIDMAP[],COLUMN(PLAYERIDMAP[POS]),FALSE)</f>
        <v>1B</v>
      </c>
      <c r="F494" s="11">
        <f>VLOOKUP(MYRANKS_H[[#This Row],[PLAYERID]],PLAYERIDMAP[],COLUMN(PLAYERIDMAP[IDFANGRAPHS]),FALSE)</f>
        <v>2231</v>
      </c>
      <c r="G494" s="12">
        <f>IFERROR(VLOOKUP(MYRANKS_H[[#This Row],[IDFANGRAPHS]],STEAMER_H[],COLUMN(STEAMER_H[PA]),FALSE),0)</f>
        <v>0</v>
      </c>
      <c r="H494" s="12">
        <f>IFERROR(VLOOKUP(MYRANKS_H[[#This Row],[IDFANGRAPHS]],STEAMER_H[],COLUMN(STEAMER_H[AB]),FALSE),0)</f>
        <v>0</v>
      </c>
      <c r="I494" s="12">
        <f>IFERROR(VLOOKUP(MYRANKS_H[[#This Row],[IDFANGRAPHS]],STEAMER_H[],COLUMN(STEAMER_H[H]),FALSE),0)</f>
        <v>0</v>
      </c>
      <c r="J494" s="12">
        <f>IFERROR(VLOOKUP(MYRANKS_H[[#This Row],[IDFANGRAPHS]],STEAMER_H[],COLUMN(STEAMER_H[HR]),FALSE),0)</f>
        <v>0</v>
      </c>
      <c r="K494" s="12">
        <f>IFERROR(VLOOKUP(MYRANKS_H[[#This Row],[IDFANGRAPHS]],STEAMER_H[],COLUMN(STEAMER_H[R]),FALSE),0)</f>
        <v>0</v>
      </c>
      <c r="L494" s="12">
        <f>IFERROR(VLOOKUP(MYRANKS_H[[#This Row],[IDFANGRAPHS]],STEAMER_H[],COLUMN(STEAMER_H[RBI]),FALSE),0)</f>
        <v>0</v>
      </c>
      <c r="M494" s="12">
        <f>IFERROR(VLOOKUP(MYRANKS_H[[#This Row],[IDFANGRAPHS]],STEAMER_H[],COLUMN(STEAMER_H[BB]),FALSE),0)</f>
        <v>0</v>
      </c>
      <c r="N494" s="12">
        <f>IFERROR(VLOOKUP(MYRANKS_H[[#This Row],[IDFANGRAPHS]],STEAMER_H[],COLUMN(STEAMER_H[SO]),FALSE),0)</f>
        <v>0</v>
      </c>
      <c r="O494" s="12">
        <f>IFERROR(VLOOKUP(MYRANKS_H[[#This Row],[IDFANGRAPHS]],STEAMER_H[],COLUMN(STEAMER_H[SB]),FALSE),0)</f>
        <v>0</v>
      </c>
      <c r="P494" s="14">
        <f>IFERROR(MYRANKS_H[[#This Row],[H]]/MYRANKS_H[[#This Row],[AB]],0)</f>
        <v>0</v>
      </c>
      <c r="Q494" s="26">
        <f>MYRANKS_H[[#This Row],[R]]/24.6-VLOOKUP(MYRANKS_H[[#This Row],[POS]],ReplacementLevel_H[],COLUMN(ReplacementLevel_H[R]),FALSE)</f>
        <v>-2.37</v>
      </c>
      <c r="R494" s="26">
        <f>MYRANKS_H[[#This Row],[HR]]/10.4-VLOOKUP(MYRANKS_H[[#This Row],[POS]],ReplacementLevel_H[],COLUMN(ReplacementLevel_H[HR]),FALSE)</f>
        <v>-1.54</v>
      </c>
      <c r="S494" s="26">
        <f>MYRANKS_H[[#This Row],[RBI]]/24.6-VLOOKUP(MYRANKS_H[[#This Row],[POS]],ReplacementLevel_H[],COLUMN(ReplacementLevel_H[RBI]),FALSE)</f>
        <v>-2.46</v>
      </c>
      <c r="T494" s="26">
        <f>MYRANKS_H[[#This Row],[SB]]/9.4-VLOOKUP(MYRANKS_H[[#This Row],[POS]],ReplacementLevel_H[],COLUMN(ReplacementLevel_H[SB]),FALSE)</f>
        <v>-0.26</v>
      </c>
      <c r="U494" s="26">
        <f>((MYRANKS_H[[#This Row],[H]]+1768)/(MYRANKS_H[[#This Row],[AB]]+6617)-0.267)/0.0024-VLOOKUP(MYRANKS_H[[#This Row],[POS]],ReplacementLevel_H[],COLUMN(ReplacementLevel_H[AVG]),FALSE)</f>
        <v>0.31940406024885271</v>
      </c>
      <c r="V494" s="26">
        <f>MYRANKS_H[[#This Row],[RSGP]]+MYRANKS_H[[#This Row],[HRSGP]]+MYRANKS_H[[#This Row],[RBISGP]]+MYRANKS_H[[#This Row],[SBSGP]]+MYRANKS_H[[#This Row],[AVGSGP]]</f>
        <v>-6.3105959397511473</v>
      </c>
    </row>
    <row r="495" spans="1:22" ht="15" customHeight="1" x14ac:dyDescent="0.25">
      <c r="A495" s="8" t="s">
        <v>4573</v>
      </c>
      <c r="B495" s="15" t="str">
        <f>VLOOKUP(MYRANKS_H[[#This Row],[PLAYERID]],PLAYERIDMAP[],COLUMN(PLAYERIDMAP[LASTNAME]),FALSE)</f>
        <v>Pollock</v>
      </c>
      <c r="C495" s="12" t="str">
        <f>VLOOKUP(MYRANKS_H[[#This Row],[PLAYERID]],PLAYERIDMAP[],COLUMN(PLAYERIDMAP[FIRSTNAME]),FALSE)</f>
        <v xml:space="preserve">A.J. </v>
      </c>
      <c r="D495" s="12" t="str">
        <f>VLOOKUP(MYRANKS_H[[#This Row],[PLAYERID]],PLAYERIDMAP[],COLUMN(PLAYERIDMAP[TEAM]),FALSE)</f>
        <v>ARI</v>
      </c>
      <c r="E495" s="12" t="str">
        <f>VLOOKUP(MYRANKS_H[[#This Row],[PLAYERID]],PLAYERIDMAP[],COLUMN(PLAYERIDMAP[POS]),FALSE)</f>
        <v>OF</v>
      </c>
      <c r="F495" s="12">
        <f>VLOOKUP(MYRANKS_H[[#This Row],[PLAYERID]],PLAYERIDMAP[],COLUMN(PLAYERIDMAP[IDFANGRAPHS]),FALSE)</f>
        <v>9256</v>
      </c>
      <c r="G495" s="12">
        <f>IFERROR(VLOOKUP(MYRANKS_H[[#This Row],[IDFANGRAPHS]],STEAMER_H[],COLUMN(STEAMER_H[PA]),FALSE),0)</f>
        <v>483</v>
      </c>
      <c r="H495" s="12">
        <f>IFERROR(VLOOKUP(MYRANKS_H[[#This Row],[IDFANGRAPHS]],STEAMER_H[],COLUMN(STEAMER_H[AB]),FALSE),0)</f>
        <v>442</v>
      </c>
      <c r="I495" s="12">
        <f>IFERROR(VLOOKUP(MYRANKS_H[[#This Row],[IDFANGRAPHS]],STEAMER_H[],COLUMN(STEAMER_H[H]),FALSE),0)</f>
        <v>119</v>
      </c>
      <c r="J495" s="12">
        <f>IFERROR(VLOOKUP(MYRANKS_H[[#This Row],[IDFANGRAPHS]],STEAMER_H[],COLUMN(STEAMER_H[HR]),FALSE),0)</f>
        <v>8</v>
      </c>
      <c r="K495" s="12">
        <f>IFERROR(VLOOKUP(MYRANKS_H[[#This Row],[IDFANGRAPHS]],STEAMER_H[],COLUMN(STEAMER_H[R]),FALSE),0)</f>
        <v>52</v>
      </c>
      <c r="L495" s="12">
        <f>IFERROR(VLOOKUP(MYRANKS_H[[#This Row],[IDFANGRAPHS]],STEAMER_H[],COLUMN(STEAMER_H[RBI]),FALSE),0)</f>
        <v>45</v>
      </c>
      <c r="M495" s="12">
        <f>IFERROR(VLOOKUP(MYRANKS_H[[#This Row],[IDFANGRAPHS]],STEAMER_H[],COLUMN(STEAMER_H[BB]),FALSE),0)</f>
        <v>31</v>
      </c>
      <c r="N495" s="12">
        <f>IFERROR(VLOOKUP(MYRANKS_H[[#This Row],[IDFANGRAPHS]],STEAMER_H[],COLUMN(STEAMER_H[SO]),FALSE),0)</f>
        <v>77</v>
      </c>
      <c r="O495" s="12">
        <f>IFERROR(VLOOKUP(MYRANKS_H[[#This Row],[IDFANGRAPHS]],STEAMER_H[],COLUMN(STEAMER_H[SB]),FALSE),0)</f>
        <v>12</v>
      </c>
      <c r="P495" s="14">
        <f>IFERROR(MYRANKS_H[[#This Row],[H]]/MYRANKS_H[[#This Row],[AB]],0)</f>
        <v>0.26923076923076922</v>
      </c>
      <c r="Q495" s="26">
        <f>MYRANKS_H[[#This Row],[R]]/24.6-VLOOKUP(MYRANKS_H[[#This Row],[POS]],ReplacementLevel_H[],COLUMN(ReplacementLevel_H[R]),FALSE)</f>
        <v>-0.25617886178861804</v>
      </c>
      <c r="R495" s="26">
        <f>MYRANKS_H[[#This Row],[HR]]/10.4-VLOOKUP(MYRANKS_H[[#This Row],[POS]],ReplacementLevel_H[],COLUMN(ReplacementLevel_H[HR]),FALSE)</f>
        <v>-0.33076923076923093</v>
      </c>
      <c r="S495" s="26">
        <f>MYRANKS_H[[#This Row],[RBI]]/24.6-VLOOKUP(MYRANKS_H[[#This Row],[POS]],ReplacementLevel_H[],COLUMN(ReplacementLevel_H[RBI]),FALSE)</f>
        <v>-0.21073170731707336</v>
      </c>
      <c r="T495" s="26">
        <f>MYRANKS_H[[#This Row],[SB]]/9.4-VLOOKUP(MYRANKS_H[[#This Row],[POS]],ReplacementLevel_H[],COLUMN(ReplacementLevel_H[SB]),FALSE)</f>
        <v>-6.3404255319149172E-2</v>
      </c>
      <c r="U495" s="26">
        <f>((MYRANKS_H[[#This Row],[H]]+1768)/(MYRANKS_H[[#This Row],[AB]]+6617)-0.267)/0.0024-VLOOKUP(MYRANKS_H[[#This Row],[POS]],ReplacementLevel_H[],COLUMN(ReplacementLevel_H[AVG]),FALSE)</f>
        <v>0.21263210086413015</v>
      </c>
      <c r="V495" s="26">
        <f>MYRANKS_H[[#This Row],[RSGP]]+MYRANKS_H[[#This Row],[HRSGP]]+MYRANKS_H[[#This Row],[RBISGP]]+MYRANKS_H[[#This Row],[SBSGP]]+MYRANKS_H[[#This Row],[AVGSGP]]</f>
        <v>-0.6484519543299414</v>
      </c>
    </row>
    <row r="496" spans="1:22" x14ac:dyDescent="0.25">
      <c r="A496" s="7" t="s">
        <v>1637</v>
      </c>
      <c r="B496" s="8" t="str">
        <f>VLOOKUP(MYRANKS_H[[#This Row],[PLAYERID]],PLAYERIDMAP[],COLUMN(PLAYERIDMAP[LASTNAME]),FALSE)</f>
        <v>Abreu</v>
      </c>
      <c r="C496" s="11" t="str">
        <f>VLOOKUP(MYRANKS_H[[#This Row],[PLAYERID]],PLAYERIDMAP[],COLUMN(PLAYERIDMAP[FIRSTNAME]),FALSE)</f>
        <v xml:space="preserve">Bobby </v>
      </c>
      <c r="D496" s="11" t="str">
        <f>VLOOKUP(MYRANKS_H[[#This Row],[PLAYERID]],PLAYERIDMAP[],COLUMN(PLAYERIDMAP[TEAM]),FALSE)</f>
        <v>LAD</v>
      </c>
      <c r="E496" s="11" t="str">
        <f>VLOOKUP(MYRANKS_H[[#This Row],[PLAYERID]],PLAYERIDMAP[],COLUMN(PLAYERIDMAP[POS]),FALSE)</f>
        <v>OF</v>
      </c>
      <c r="F496" s="11">
        <f>VLOOKUP(MYRANKS_H[[#This Row],[PLAYERID]],PLAYERIDMAP[],COLUMN(PLAYERIDMAP[IDFANGRAPHS]),FALSE)</f>
        <v>945</v>
      </c>
      <c r="G496" s="12">
        <f>IFERROR(VLOOKUP(MYRANKS_H[[#This Row],[IDFANGRAPHS]],STEAMER_H[],COLUMN(STEAMER_H[PA]),FALSE),0)</f>
        <v>248</v>
      </c>
      <c r="H496" s="12">
        <f>IFERROR(VLOOKUP(MYRANKS_H[[#This Row],[IDFANGRAPHS]],STEAMER_H[],COLUMN(STEAMER_H[AB]),FALSE),0)</f>
        <v>215</v>
      </c>
      <c r="I496" s="12">
        <f>IFERROR(VLOOKUP(MYRANKS_H[[#This Row],[IDFANGRAPHS]],STEAMER_H[],COLUMN(STEAMER_H[H]),FALSE),0)</f>
        <v>52</v>
      </c>
      <c r="J496" s="12">
        <f>IFERROR(VLOOKUP(MYRANKS_H[[#This Row],[IDFANGRAPHS]],STEAMER_H[],COLUMN(STEAMER_H[HR]),FALSE),0)</f>
        <v>4</v>
      </c>
      <c r="K496" s="12">
        <f>IFERROR(VLOOKUP(MYRANKS_H[[#This Row],[IDFANGRAPHS]],STEAMER_H[],COLUMN(STEAMER_H[R]),FALSE),0)</f>
        <v>25</v>
      </c>
      <c r="L496" s="12">
        <f>IFERROR(VLOOKUP(MYRANKS_H[[#This Row],[IDFANGRAPHS]],STEAMER_H[],COLUMN(STEAMER_H[RBI]),FALSE),0)</f>
        <v>22</v>
      </c>
      <c r="M496" s="12">
        <f>IFERROR(VLOOKUP(MYRANKS_H[[#This Row],[IDFANGRAPHS]],STEAMER_H[],COLUMN(STEAMER_H[BB]),FALSE),0)</f>
        <v>29</v>
      </c>
      <c r="N496" s="12">
        <f>IFERROR(VLOOKUP(MYRANKS_H[[#This Row],[IDFANGRAPHS]],STEAMER_H[],COLUMN(STEAMER_H[SO]),FALSE),0)</f>
        <v>50</v>
      </c>
      <c r="O496" s="12">
        <f>IFERROR(VLOOKUP(MYRANKS_H[[#This Row],[IDFANGRAPHS]],STEAMER_H[],COLUMN(STEAMER_H[SB]),FALSE),0)</f>
        <v>4</v>
      </c>
      <c r="P496" s="14">
        <f>IFERROR(MYRANKS_H[[#This Row],[H]]/MYRANKS_H[[#This Row],[AB]],0)</f>
        <v>0.24186046511627907</v>
      </c>
      <c r="Q496" s="26">
        <f>MYRANKS_H[[#This Row],[R]]/24.6-VLOOKUP(MYRANKS_H[[#This Row],[POS]],ReplacementLevel_H[],COLUMN(ReplacementLevel_H[R]),FALSE)</f>
        <v>-1.3537398373983742</v>
      </c>
      <c r="R496" s="26">
        <f>MYRANKS_H[[#This Row],[HR]]/10.4-VLOOKUP(MYRANKS_H[[#This Row],[POS]],ReplacementLevel_H[],COLUMN(ReplacementLevel_H[HR]),FALSE)</f>
        <v>-0.71538461538461551</v>
      </c>
      <c r="S496" s="26">
        <f>MYRANKS_H[[#This Row],[RBI]]/24.6-VLOOKUP(MYRANKS_H[[#This Row],[POS]],ReplacementLevel_H[],COLUMN(ReplacementLevel_H[RBI]),FALSE)</f>
        <v>-1.1456910569105692</v>
      </c>
      <c r="T496" s="26">
        <f>MYRANKS_H[[#This Row],[SB]]/9.4-VLOOKUP(MYRANKS_H[[#This Row],[POS]],ReplacementLevel_H[],COLUMN(ReplacementLevel_H[SB]),FALSE)</f>
        <v>-0.91446808510638311</v>
      </c>
      <c r="U496" s="26">
        <f>((MYRANKS_H[[#This Row],[H]]+1768)/(MYRANKS_H[[#This Row],[AB]]+6617)-0.267)/0.0024-VLOOKUP(MYRANKS_H[[#This Row],[POS]],ReplacementLevel_H[],COLUMN(ReplacementLevel_H[AVG]),FALSE)</f>
        <v>-0.17273224043715718</v>
      </c>
      <c r="V496" s="26">
        <f>MYRANKS_H[[#This Row],[RSGP]]+MYRANKS_H[[#This Row],[HRSGP]]+MYRANKS_H[[#This Row],[RBISGP]]+MYRANKS_H[[#This Row],[SBSGP]]+MYRANKS_H[[#This Row],[AVGSGP]]</f>
        <v>-4.302015835237099</v>
      </c>
    </row>
    <row r="497" spans="1:22" ht="15" customHeight="1" x14ac:dyDescent="0.25">
      <c r="A497" s="7" t="s">
        <v>2359</v>
      </c>
      <c r="B497" s="8" t="str">
        <f>VLOOKUP(MYRANKS_H[[#This Row],[PLAYERID]],PLAYERIDMAP[],COLUMN(PLAYERIDMAP[LASTNAME]),FALSE)</f>
        <v>Clement</v>
      </c>
      <c r="C497" s="11" t="str">
        <f>VLOOKUP(MYRANKS_H[[#This Row],[PLAYERID]],PLAYERIDMAP[],COLUMN(PLAYERIDMAP[FIRSTNAME]),FALSE)</f>
        <v xml:space="preserve">Jeff </v>
      </c>
      <c r="D497" s="11" t="str">
        <f>VLOOKUP(MYRANKS_H[[#This Row],[PLAYERID]],PLAYERIDMAP[],COLUMN(PLAYERIDMAP[TEAM]),FALSE)</f>
        <v>PIT</v>
      </c>
      <c r="E497" s="11" t="str">
        <f>VLOOKUP(MYRANKS_H[[#This Row],[PLAYERID]],PLAYERIDMAP[],COLUMN(PLAYERIDMAP[POS]),FALSE)</f>
        <v>1B</v>
      </c>
      <c r="F497" s="11">
        <f>VLOOKUP(MYRANKS_H[[#This Row],[PLAYERID]],PLAYERIDMAP[],COLUMN(PLAYERIDMAP[IDFANGRAPHS]),FALSE)</f>
        <v>4652</v>
      </c>
      <c r="G497" s="12">
        <f>IFERROR(VLOOKUP(MYRANKS_H[[#This Row],[IDFANGRAPHS]],STEAMER_H[],COLUMN(STEAMER_H[PA]),FALSE),0)</f>
        <v>0</v>
      </c>
      <c r="H497" s="12">
        <f>IFERROR(VLOOKUP(MYRANKS_H[[#This Row],[IDFANGRAPHS]],STEAMER_H[],COLUMN(STEAMER_H[AB]),FALSE),0)</f>
        <v>0</v>
      </c>
      <c r="I497" s="12">
        <f>IFERROR(VLOOKUP(MYRANKS_H[[#This Row],[IDFANGRAPHS]],STEAMER_H[],COLUMN(STEAMER_H[H]),FALSE),0)</f>
        <v>0</v>
      </c>
      <c r="J497" s="12">
        <f>IFERROR(VLOOKUP(MYRANKS_H[[#This Row],[IDFANGRAPHS]],STEAMER_H[],COLUMN(STEAMER_H[HR]),FALSE),0)</f>
        <v>0</v>
      </c>
      <c r="K497" s="12">
        <f>IFERROR(VLOOKUP(MYRANKS_H[[#This Row],[IDFANGRAPHS]],STEAMER_H[],COLUMN(STEAMER_H[R]),FALSE),0)</f>
        <v>0</v>
      </c>
      <c r="L497" s="12">
        <f>IFERROR(VLOOKUP(MYRANKS_H[[#This Row],[IDFANGRAPHS]],STEAMER_H[],COLUMN(STEAMER_H[RBI]),FALSE),0)</f>
        <v>0</v>
      </c>
      <c r="M497" s="12">
        <f>IFERROR(VLOOKUP(MYRANKS_H[[#This Row],[IDFANGRAPHS]],STEAMER_H[],COLUMN(STEAMER_H[BB]),FALSE),0)</f>
        <v>0</v>
      </c>
      <c r="N497" s="12">
        <f>IFERROR(VLOOKUP(MYRANKS_H[[#This Row],[IDFANGRAPHS]],STEAMER_H[],COLUMN(STEAMER_H[SO]),FALSE),0)</f>
        <v>0</v>
      </c>
      <c r="O497" s="12">
        <f>IFERROR(VLOOKUP(MYRANKS_H[[#This Row],[IDFANGRAPHS]],STEAMER_H[],COLUMN(STEAMER_H[SB]),FALSE),0)</f>
        <v>0</v>
      </c>
      <c r="P497" s="14">
        <f>IFERROR(MYRANKS_H[[#This Row],[H]]/MYRANKS_H[[#This Row],[AB]],0)</f>
        <v>0</v>
      </c>
      <c r="Q497" s="26">
        <f>MYRANKS_H[[#This Row],[R]]/24.6-VLOOKUP(MYRANKS_H[[#This Row],[POS]],ReplacementLevel_H[],COLUMN(ReplacementLevel_H[R]),FALSE)</f>
        <v>-2.37</v>
      </c>
      <c r="R497" s="26">
        <f>MYRANKS_H[[#This Row],[HR]]/10.4-VLOOKUP(MYRANKS_H[[#This Row],[POS]],ReplacementLevel_H[],COLUMN(ReplacementLevel_H[HR]),FALSE)</f>
        <v>-1.54</v>
      </c>
      <c r="S497" s="26">
        <f>MYRANKS_H[[#This Row],[RBI]]/24.6-VLOOKUP(MYRANKS_H[[#This Row],[POS]],ReplacementLevel_H[],COLUMN(ReplacementLevel_H[RBI]),FALSE)</f>
        <v>-2.46</v>
      </c>
      <c r="T497" s="26">
        <f>MYRANKS_H[[#This Row],[SB]]/9.4-VLOOKUP(MYRANKS_H[[#This Row],[POS]],ReplacementLevel_H[],COLUMN(ReplacementLevel_H[SB]),FALSE)</f>
        <v>-0.26</v>
      </c>
      <c r="U497" s="26">
        <f>((MYRANKS_H[[#This Row],[H]]+1768)/(MYRANKS_H[[#This Row],[AB]]+6617)-0.267)/0.0024-VLOOKUP(MYRANKS_H[[#This Row],[POS]],ReplacementLevel_H[],COLUMN(ReplacementLevel_H[AVG]),FALSE)</f>
        <v>0.31940406024885271</v>
      </c>
      <c r="V497" s="26">
        <f>MYRANKS_H[[#This Row],[RSGP]]+MYRANKS_H[[#This Row],[HRSGP]]+MYRANKS_H[[#This Row],[RBISGP]]+MYRANKS_H[[#This Row],[SBSGP]]+MYRANKS_H[[#This Row],[AVGSGP]]</f>
        <v>-6.3105959397511473</v>
      </c>
    </row>
    <row r="498" spans="1:22" ht="15" customHeight="1" x14ac:dyDescent="0.25">
      <c r="A498" s="8" t="s">
        <v>4355</v>
      </c>
      <c r="B498" s="15" t="str">
        <f>VLOOKUP(MYRANKS_H[[#This Row],[PLAYERID]],PLAYERIDMAP[],COLUMN(PLAYERIDMAP[LASTNAME]),FALSE)</f>
        <v>Ortega</v>
      </c>
      <c r="C498" s="12" t="str">
        <f>VLOOKUP(MYRANKS_H[[#This Row],[PLAYERID]],PLAYERIDMAP[],COLUMN(PLAYERIDMAP[FIRSTNAME]),FALSE)</f>
        <v xml:space="preserve">Rafael </v>
      </c>
      <c r="D498" s="12" t="str">
        <f>VLOOKUP(MYRANKS_H[[#This Row],[PLAYERID]],PLAYERIDMAP[],COLUMN(PLAYERIDMAP[TEAM]),FALSE)</f>
        <v>COL</v>
      </c>
      <c r="E498" s="12" t="str">
        <f>VLOOKUP(MYRANKS_H[[#This Row],[PLAYERID]],PLAYERIDMAP[],COLUMN(PLAYERIDMAP[POS]),FALSE)</f>
        <v>OF</v>
      </c>
      <c r="F498" s="12">
        <f>VLOOKUP(MYRANKS_H[[#This Row],[PLAYERID]],PLAYERIDMAP[],COLUMN(PLAYERIDMAP[IDFANGRAPHS]),FALSE)</f>
        <v>10323</v>
      </c>
      <c r="G498" s="12">
        <f>IFERROR(VLOOKUP(MYRANKS_H[[#This Row],[IDFANGRAPHS]],STEAMER_H[],COLUMN(STEAMER_H[PA]),FALSE),0)</f>
        <v>0</v>
      </c>
      <c r="H498" s="12">
        <f>IFERROR(VLOOKUP(MYRANKS_H[[#This Row],[IDFANGRAPHS]],STEAMER_H[],COLUMN(STEAMER_H[AB]),FALSE),0)</f>
        <v>0</v>
      </c>
      <c r="I498" s="12">
        <f>IFERROR(VLOOKUP(MYRANKS_H[[#This Row],[IDFANGRAPHS]],STEAMER_H[],COLUMN(STEAMER_H[H]),FALSE),0)</f>
        <v>0</v>
      </c>
      <c r="J498" s="12">
        <f>IFERROR(VLOOKUP(MYRANKS_H[[#This Row],[IDFANGRAPHS]],STEAMER_H[],COLUMN(STEAMER_H[HR]),FALSE),0)</f>
        <v>0</v>
      </c>
      <c r="K498" s="12">
        <f>IFERROR(VLOOKUP(MYRANKS_H[[#This Row],[IDFANGRAPHS]],STEAMER_H[],COLUMN(STEAMER_H[R]),FALSE),0)</f>
        <v>0</v>
      </c>
      <c r="L498" s="12">
        <f>IFERROR(VLOOKUP(MYRANKS_H[[#This Row],[IDFANGRAPHS]],STEAMER_H[],COLUMN(STEAMER_H[RBI]),FALSE),0)</f>
        <v>0</v>
      </c>
      <c r="M498" s="12">
        <f>IFERROR(VLOOKUP(MYRANKS_H[[#This Row],[IDFANGRAPHS]],STEAMER_H[],COLUMN(STEAMER_H[BB]),FALSE),0)</f>
        <v>0</v>
      </c>
      <c r="N498" s="12">
        <f>IFERROR(VLOOKUP(MYRANKS_H[[#This Row],[IDFANGRAPHS]],STEAMER_H[],COLUMN(STEAMER_H[SO]),FALSE),0)</f>
        <v>0</v>
      </c>
      <c r="O498" s="12">
        <f>IFERROR(VLOOKUP(MYRANKS_H[[#This Row],[IDFANGRAPHS]],STEAMER_H[],COLUMN(STEAMER_H[SB]),FALSE),0)</f>
        <v>0</v>
      </c>
      <c r="P498" s="14">
        <f>IFERROR(MYRANKS_H[[#This Row],[H]]/MYRANKS_H[[#This Row],[AB]],0)</f>
        <v>0</v>
      </c>
      <c r="Q498" s="26">
        <f>MYRANKS_H[[#This Row],[R]]/24.6-VLOOKUP(MYRANKS_H[[#This Row],[POS]],ReplacementLevel_H[],COLUMN(ReplacementLevel_H[R]),FALSE)</f>
        <v>-2.37</v>
      </c>
      <c r="R498" s="26">
        <f>MYRANKS_H[[#This Row],[HR]]/10.4-VLOOKUP(MYRANKS_H[[#This Row],[POS]],ReplacementLevel_H[],COLUMN(ReplacementLevel_H[HR]),FALSE)</f>
        <v>-1.1000000000000001</v>
      </c>
      <c r="S498" s="26">
        <f>MYRANKS_H[[#This Row],[RBI]]/24.6-VLOOKUP(MYRANKS_H[[#This Row],[POS]],ReplacementLevel_H[],COLUMN(ReplacementLevel_H[RBI]),FALSE)</f>
        <v>-2.04</v>
      </c>
      <c r="T498" s="26">
        <f>MYRANKS_H[[#This Row],[SB]]/9.4-VLOOKUP(MYRANKS_H[[#This Row],[POS]],ReplacementLevel_H[],COLUMN(ReplacementLevel_H[SB]),FALSE)</f>
        <v>-1.34</v>
      </c>
      <c r="U498" s="26">
        <f>((MYRANKS_H[[#This Row],[H]]+1768)/(MYRANKS_H[[#This Row],[AB]]+6617)-0.267)/0.0024-VLOOKUP(MYRANKS_H[[#This Row],[POS]],ReplacementLevel_H[],COLUMN(ReplacementLevel_H[AVG]),FALSE)</f>
        <v>0.15940406024885273</v>
      </c>
      <c r="V498" s="26">
        <f>MYRANKS_H[[#This Row],[RSGP]]+MYRANKS_H[[#This Row],[HRSGP]]+MYRANKS_H[[#This Row],[RBISGP]]+MYRANKS_H[[#This Row],[SBSGP]]+MYRANKS_H[[#This Row],[AVGSGP]]</f>
        <v>-6.6905959397511472</v>
      </c>
    </row>
    <row r="499" spans="1:22" ht="15" customHeight="1" x14ac:dyDescent="0.25">
      <c r="A499" s="8" t="s">
        <v>4542</v>
      </c>
      <c r="B499" s="15" t="str">
        <f>VLOOKUP(MYRANKS_H[[#This Row],[PLAYERID]],PLAYERIDMAP[],COLUMN(PLAYERIDMAP[LASTNAME]),FALSE)</f>
        <v>Phipps</v>
      </c>
      <c r="C499" s="12" t="str">
        <f>VLOOKUP(MYRANKS_H[[#This Row],[PLAYERID]],PLAYERIDMAP[],COLUMN(PLAYERIDMAP[FIRSTNAME]),FALSE)</f>
        <v xml:space="preserve">Denis </v>
      </c>
      <c r="D499" s="12" t="str">
        <f>VLOOKUP(MYRANKS_H[[#This Row],[PLAYERID]],PLAYERIDMAP[],COLUMN(PLAYERIDMAP[TEAM]),FALSE)</f>
        <v>CIN</v>
      </c>
      <c r="E499" s="12" t="str">
        <f>VLOOKUP(MYRANKS_H[[#This Row],[PLAYERID]],PLAYERIDMAP[],COLUMN(PLAYERIDMAP[POS]),FALSE)</f>
        <v>OF</v>
      </c>
      <c r="F499" s="12">
        <f>VLOOKUP(MYRANKS_H[[#This Row],[PLAYERID]],PLAYERIDMAP[],COLUMN(PLAYERIDMAP[IDFANGRAPHS]),FALSE)</f>
        <v>6968</v>
      </c>
      <c r="G499" s="12">
        <f>IFERROR(VLOOKUP(MYRANKS_H[[#This Row],[IDFANGRAPHS]],STEAMER_H[],COLUMN(STEAMER_H[PA]),FALSE),0)</f>
        <v>0</v>
      </c>
      <c r="H499" s="12">
        <f>IFERROR(VLOOKUP(MYRANKS_H[[#This Row],[IDFANGRAPHS]],STEAMER_H[],COLUMN(STEAMER_H[AB]),FALSE),0)</f>
        <v>0</v>
      </c>
      <c r="I499" s="12">
        <f>IFERROR(VLOOKUP(MYRANKS_H[[#This Row],[IDFANGRAPHS]],STEAMER_H[],COLUMN(STEAMER_H[H]),FALSE),0)</f>
        <v>0</v>
      </c>
      <c r="J499" s="12">
        <f>IFERROR(VLOOKUP(MYRANKS_H[[#This Row],[IDFANGRAPHS]],STEAMER_H[],COLUMN(STEAMER_H[HR]),FALSE),0)</f>
        <v>0</v>
      </c>
      <c r="K499" s="12">
        <f>IFERROR(VLOOKUP(MYRANKS_H[[#This Row],[IDFANGRAPHS]],STEAMER_H[],COLUMN(STEAMER_H[R]),FALSE),0)</f>
        <v>0</v>
      </c>
      <c r="L499" s="12">
        <f>IFERROR(VLOOKUP(MYRANKS_H[[#This Row],[IDFANGRAPHS]],STEAMER_H[],COLUMN(STEAMER_H[RBI]),FALSE),0)</f>
        <v>0</v>
      </c>
      <c r="M499" s="12">
        <f>IFERROR(VLOOKUP(MYRANKS_H[[#This Row],[IDFANGRAPHS]],STEAMER_H[],COLUMN(STEAMER_H[BB]),FALSE),0)</f>
        <v>0</v>
      </c>
      <c r="N499" s="12">
        <f>IFERROR(VLOOKUP(MYRANKS_H[[#This Row],[IDFANGRAPHS]],STEAMER_H[],COLUMN(STEAMER_H[SO]),FALSE),0)</f>
        <v>0</v>
      </c>
      <c r="O499" s="12">
        <f>IFERROR(VLOOKUP(MYRANKS_H[[#This Row],[IDFANGRAPHS]],STEAMER_H[],COLUMN(STEAMER_H[SB]),FALSE),0)</f>
        <v>0</v>
      </c>
      <c r="P499" s="14">
        <f>IFERROR(MYRANKS_H[[#This Row],[H]]/MYRANKS_H[[#This Row],[AB]],0)</f>
        <v>0</v>
      </c>
      <c r="Q499" s="26">
        <f>MYRANKS_H[[#This Row],[R]]/24.6-VLOOKUP(MYRANKS_H[[#This Row],[POS]],ReplacementLevel_H[],COLUMN(ReplacementLevel_H[R]),FALSE)</f>
        <v>-2.37</v>
      </c>
      <c r="R499" s="26">
        <f>MYRANKS_H[[#This Row],[HR]]/10.4-VLOOKUP(MYRANKS_H[[#This Row],[POS]],ReplacementLevel_H[],COLUMN(ReplacementLevel_H[HR]),FALSE)</f>
        <v>-1.1000000000000001</v>
      </c>
      <c r="S499" s="26">
        <f>MYRANKS_H[[#This Row],[RBI]]/24.6-VLOOKUP(MYRANKS_H[[#This Row],[POS]],ReplacementLevel_H[],COLUMN(ReplacementLevel_H[RBI]),FALSE)</f>
        <v>-2.04</v>
      </c>
      <c r="T499" s="26">
        <f>MYRANKS_H[[#This Row],[SB]]/9.4-VLOOKUP(MYRANKS_H[[#This Row],[POS]],ReplacementLevel_H[],COLUMN(ReplacementLevel_H[SB]),FALSE)</f>
        <v>-1.34</v>
      </c>
      <c r="U499" s="26">
        <f>((MYRANKS_H[[#This Row],[H]]+1768)/(MYRANKS_H[[#This Row],[AB]]+6617)-0.267)/0.0024-VLOOKUP(MYRANKS_H[[#This Row],[POS]],ReplacementLevel_H[],COLUMN(ReplacementLevel_H[AVG]),FALSE)</f>
        <v>0.15940406024885273</v>
      </c>
      <c r="V499" s="26">
        <f>MYRANKS_H[[#This Row],[RSGP]]+MYRANKS_H[[#This Row],[HRSGP]]+MYRANKS_H[[#This Row],[RBISGP]]+MYRANKS_H[[#This Row],[SBSGP]]+MYRANKS_H[[#This Row],[AVGSGP]]</f>
        <v>-6.6905959397511472</v>
      </c>
    </row>
    <row r="500" spans="1:22" ht="15" customHeight="1" x14ac:dyDescent="0.25">
      <c r="A500" s="7" t="s">
        <v>3401</v>
      </c>
      <c r="B500" s="8" t="str">
        <f>VLOOKUP(MYRANKS_H[[#This Row],[PLAYERID]],PLAYERIDMAP[],COLUMN(PLAYERIDMAP[LASTNAME]),FALSE)</f>
        <v>Iglesias</v>
      </c>
      <c r="C500" s="11" t="str">
        <f>VLOOKUP(MYRANKS_H[[#This Row],[PLAYERID]],PLAYERIDMAP[],COLUMN(PLAYERIDMAP[FIRSTNAME]),FALSE)</f>
        <v xml:space="preserve">Jose </v>
      </c>
      <c r="D500" s="11" t="str">
        <f>VLOOKUP(MYRANKS_H[[#This Row],[PLAYERID]],PLAYERIDMAP[],COLUMN(PLAYERIDMAP[TEAM]),FALSE)</f>
        <v>BOS</v>
      </c>
      <c r="E500" s="11" t="str">
        <f>VLOOKUP(MYRANKS_H[[#This Row],[PLAYERID]],PLAYERIDMAP[],COLUMN(PLAYERIDMAP[POS]),FALSE)</f>
        <v>SS</v>
      </c>
      <c r="F500" s="11">
        <f>VLOOKUP(MYRANKS_H[[#This Row],[PLAYERID]],PLAYERIDMAP[],COLUMN(PLAYERIDMAP[IDFANGRAPHS]),FALSE)</f>
        <v>10231</v>
      </c>
      <c r="G500" s="12">
        <f>IFERROR(VLOOKUP(MYRANKS_H[[#This Row],[IDFANGRAPHS]],STEAMER_H[],COLUMN(STEAMER_H[PA]),FALSE),0)</f>
        <v>55</v>
      </c>
      <c r="H500" s="12">
        <f>IFERROR(VLOOKUP(MYRANKS_H[[#This Row],[IDFANGRAPHS]],STEAMER_H[],COLUMN(STEAMER_H[AB]),FALSE),0)</f>
        <v>51</v>
      </c>
      <c r="I500" s="12">
        <f>IFERROR(VLOOKUP(MYRANKS_H[[#This Row],[IDFANGRAPHS]],STEAMER_H[],COLUMN(STEAMER_H[H]),FALSE),0)</f>
        <v>13</v>
      </c>
      <c r="J500" s="12">
        <f>IFERROR(VLOOKUP(MYRANKS_H[[#This Row],[IDFANGRAPHS]],STEAMER_H[],COLUMN(STEAMER_H[HR]),FALSE),0)</f>
        <v>0</v>
      </c>
      <c r="K500" s="12">
        <f>IFERROR(VLOOKUP(MYRANKS_H[[#This Row],[IDFANGRAPHS]],STEAMER_H[],COLUMN(STEAMER_H[R]),FALSE),0)</f>
        <v>5</v>
      </c>
      <c r="L500" s="12">
        <f>IFERROR(VLOOKUP(MYRANKS_H[[#This Row],[IDFANGRAPHS]],STEAMER_H[],COLUMN(STEAMER_H[RBI]),FALSE),0)</f>
        <v>5</v>
      </c>
      <c r="M500" s="12">
        <f>IFERROR(VLOOKUP(MYRANKS_H[[#This Row],[IDFANGRAPHS]],STEAMER_H[],COLUMN(STEAMER_H[BB]),FALSE),0)</f>
        <v>3</v>
      </c>
      <c r="N500" s="12">
        <f>IFERROR(VLOOKUP(MYRANKS_H[[#This Row],[IDFANGRAPHS]],STEAMER_H[],COLUMN(STEAMER_H[SO]),FALSE),0)</f>
        <v>8</v>
      </c>
      <c r="O500" s="12">
        <f>IFERROR(VLOOKUP(MYRANKS_H[[#This Row],[IDFANGRAPHS]],STEAMER_H[],COLUMN(STEAMER_H[SB]),FALSE),0)</f>
        <v>1</v>
      </c>
      <c r="P500" s="14">
        <f>IFERROR(MYRANKS_H[[#This Row],[H]]/MYRANKS_H[[#This Row],[AB]],0)</f>
        <v>0.25490196078431371</v>
      </c>
      <c r="Q500" s="26">
        <f>MYRANKS_H[[#This Row],[R]]/24.6-VLOOKUP(MYRANKS_H[[#This Row],[POS]],ReplacementLevel_H[],COLUMN(ReplacementLevel_H[R]),FALSE)</f>
        <v>-1.876747967479675</v>
      </c>
      <c r="R500" s="26">
        <f>MYRANKS_H[[#This Row],[HR]]/10.4-VLOOKUP(MYRANKS_H[[#This Row],[POS]],ReplacementLevel_H[],COLUMN(ReplacementLevel_H[HR]),FALSE)</f>
        <v>-0.9</v>
      </c>
      <c r="S500" s="26">
        <f>MYRANKS_H[[#This Row],[RBI]]/24.6-VLOOKUP(MYRANKS_H[[#This Row],[POS]],ReplacementLevel_H[],COLUMN(ReplacementLevel_H[RBI]),FALSE)</f>
        <v>-1.7367479674796749</v>
      </c>
      <c r="T500" s="26">
        <f>MYRANKS_H[[#This Row],[SB]]/9.4-VLOOKUP(MYRANKS_H[[#This Row],[POS]],ReplacementLevel_H[],COLUMN(ReplacementLevel_H[SB]),FALSE)</f>
        <v>-1.3636170212765957</v>
      </c>
      <c r="U500" s="26">
        <f>((MYRANKS_H[[#This Row],[H]]+1768)/(MYRANKS_H[[#This Row],[AB]]+6617)-0.267)/0.0024-VLOOKUP(MYRANKS_H[[#This Row],[POS]],ReplacementLevel_H[],COLUMN(ReplacementLevel_H[AVG]),FALSE)</f>
        <v>0.17024195160966712</v>
      </c>
      <c r="V500" s="26">
        <f>MYRANKS_H[[#This Row],[RSGP]]+MYRANKS_H[[#This Row],[HRSGP]]+MYRANKS_H[[#This Row],[RBISGP]]+MYRANKS_H[[#This Row],[SBSGP]]+MYRANKS_H[[#This Row],[AVGSGP]]</f>
        <v>-5.7068710046262785</v>
      </c>
    </row>
    <row r="501" spans="1:22" ht="15" customHeight="1" x14ac:dyDescent="0.25">
      <c r="A501" s="7" t="s">
        <v>2866</v>
      </c>
      <c r="B501" s="8" t="str">
        <f>VLOOKUP(MYRANKS_H[[#This Row],[PLAYERID]],PLAYERIDMAP[],COLUMN(PLAYERIDMAP[LASTNAME]),FALSE)</f>
        <v>Francisco</v>
      </c>
      <c r="C501" s="11" t="str">
        <f>VLOOKUP(MYRANKS_H[[#This Row],[PLAYERID]],PLAYERIDMAP[],COLUMN(PLAYERIDMAP[FIRSTNAME]),FALSE)</f>
        <v xml:space="preserve">Ben </v>
      </c>
      <c r="D501" s="11" t="str">
        <f>VLOOKUP(MYRANKS_H[[#This Row],[PLAYERID]],PLAYERIDMAP[],COLUMN(PLAYERIDMAP[TEAM]),FALSE)</f>
        <v>TB</v>
      </c>
      <c r="E501" s="11" t="str">
        <f>VLOOKUP(MYRANKS_H[[#This Row],[PLAYERID]],PLAYERIDMAP[],COLUMN(PLAYERIDMAP[POS]),FALSE)</f>
        <v>OF</v>
      </c>
      <c r="F501" s="11">
        <f>VLOOKUP(MYRANKS_H[[#This Row],[PLAYERID]],PLAYERIDMAP[],COLUMN(PLAYERIDMAP[IDFANGRAPHS]),FALSE)</f>
        <v>4677</v>
      </c>
      <c r="G501" s="12">
        <f>IFERROR(VLOOKUP(MYRANKS_H[[#This Row],[IDFANGRAPHS]],STEAMER_H[],COLUMN(STEAMER_H[PA]),FALSE),0)</f>
        <v>0</v>
      </c>
      <c r="H501" s="12">
        <f>IFERROR(VLOOKUP(MYRANKS_H[[#This Row],[IDFANGRAPHS]],STEAMER_H[],COLUMN(STEAMER_H[AB]),FALSE),0)</f>
        <v>0</v>
      </c>
      <c r="I501" s="12">
        <f>IFERROR(VLOOKUP(MYRANKS_H[[#This Row],[IDFANGRAPHS]],STEAMER_H[],COLUMN(STEAMER_H[H]),FALSE),0)</f>
        <v>0</v>
      </c>
      <c r="J501" s="12">
        <f>IFERROR(VLOOKUP(MYRANKS_H[[#This Row],[IDFANGRAPHS]],STEAMER_H[],COLUMN(STEAMER_H[HR]),FALSE),0)</f>
        <v>0</v>
      </c>
      <c r="K501" s="12">
        <f>IFERROR(VLOOKUP(MYRANKS_H[[#This Row],[IDFANGRAPHS]],STEAMER_H[],COLUMN(STEAMER_H[R]),FALSE),0)</f>
        <v>0</v>
      </c>
      <c r="L501" s="12">
        <f>IFERROR(VLOOKUP(MYRANKS_H[[#This Row],[IDFANGRAPHS]],STEAMER_H[],COLUMN(STEAMER_H[RBI]),FALSE),0)</f>
        <v>0</v>
      </c>
      <c r="M501" s="12">
        <f>IFERROR(VLOOKUP(MYRANKS_H[[#This Row],[IDFANGRAPHS]],STEAMER_H[],COLUMN(STEAMER_H[BB]),FALSE),0)</f>
        <v>0</v>
      </c>
      <c r="N501" s="12">
        <f>IFERROR(VLOOKUP(MYRANKS_H[[#This Row],[IDFANGRAPHS]],STEAMER_H[],COLUMN(STEAMER_H[SO]),FALSE),0)</f>
        <v>0</v>
      </c>
      <c r="O501" s="12">
        <f>IFERROR(VLOOKUP(MYRANKS_H[[#This Row],[IDFANGRAPHS]],STEAMER_H[],COLUMN(STEAMER_H[SB]),FALSE),0)</f>
        <v>0</v>
      </c>
      <c r="P501" s="14">
        <f>IFERROR(MYRANKS_H[[#This Row],[H]]/MYRANKS_H[[#This Row],[AB]],0)</f>
        <v>0</v>
      </c>
      <c r="Q501" s="26">
        <f>MYRANKS_H[[#This Row],[R]]/24.6-VLOOKUP(MYRANKS_H[[#This Row],[POS]],ReplacementLevel_H[],COLUMN(ReplacementLevel_H[R]),FALSE)</f>
        <v>-2.37</v>
      </c>
      <c r="R501" s="26">
        <f>MYRANKS_H[[#This Row],[HR]]/10.4-VLOOKUP(MYRANKS_H[[#This Row],[POS]],ReplacementLevel_H[],COLUMN(ReplacementLevel_H[HR]),FALSE)</f>
        <v>-1.1000000000000001</v>
      </c>
      <c r="S501" s="26">
        <f>MYRANKS_H[[#This Row],[RBI]]/24.6-VLOOKUP(MYRANKS_H[[#This Row],[POS]],ReplacementLevel_H[],COLUMN(ReplacementLevel_H[RBI]),FALSE)</f>
        <v>-2.04</v>
      </c>
      <c r="T501" s="26">
        <f>MYRANKS_H[[#This Row],[SB]]/9.4-VLOOKUP(MYRANKS_H[[#This Row],[POS]],ReplacementLevel_H[],COLUMN(ReplacementLevel_H[SB]),FALSE)</f>
        <v>-1.34</v>
      </c>
      <c r="U501" s="26">
        <f>((MYRANKS_H[[#This Row],[H]]+1768)/(MYRANKS_H[[#This Row],[AB]]+6617)-0.267)/0.0024-VLOOKUP(MYRANKS_H[[#This Row],[POS]],ReplacementLevel_H[],COLUMN(ReplacementLevel_H[AVG]),FALSE)</f>
        <v>0.15940406024885273</v>
      </c>
      <c r="V501" s="26">
        <f>MYRANKS_H[[#This Row],[RSGP]]+MYRANKS_H[[#This Row],[HRSGP]]+MYRANKS_H[[#This Row],[RBISGP]]+MYRANKS_H[[#This Row],[SBSGP]]+MYRANKS_H[[#This Row],[AVGSGP]]</f>
        <v>-6.6905959397511472</v>
      </c>
    </row>
    <row r="502" spans="1:22" ht="15" customHeight="1" x14ac:dyDescent="0.25">
      <c r="A502" s="8" t="s">
        <v>4635</v>
      </c>
      <c r="B502" s="15" t="str">
        <f>VLOOKUP(MYRANKS_H[[#This Row],[PLAYERID]],PLAYERIDMAP[],COLUMN(PLAYERIDMAP[LASTNAME]),FALSE)</f>
        <v>Quintanilla</v>
      </c>
      <c r="C502" s="12" t="str">
        <f>VLOOKUP(MYRANKS_H[[#This Row],[PLAYERID]],PLAYERIDMAP[],COLUMN(PLAYERIDMAP[FIRSTNAME]),FALSE)</f>
        <v xml:space="preserve">Omar </v>
      </c>
      <c r="D502" s="12" t="str">
        <f>VLOOKUP(MYRANKS_H[[#This Row],[PLAYERID]],PLAYERIDMAP[],COLUMN(PLAYERIDMAP[TEAM]),FALSE)</f>
        <v>-</v>
      </c>
      <c r="E502" s="12" t="str">
        <f>VLOOKUP(MYRANKS_H[[#This Row],[PLAYERID]],PLAYERIDMAP[],COLUMN(PLAYERIDMAP[POS]),FALSE)</f>
        <v>SS</v>
      </c>
      <c r="F502" s="12">
        <f>VLOOKUP(MYRANKS_H[[#This Row],[PLAYERID]],PLAYERIDMAP[],COLUMN(PLAYERIDMAP[IDFANGRAPHS]),FALSE)</f>
        <v>6335</v>
      </c>
      <c r="G502" s="12">
        <f>IFERROR(VLOOKUP(MYRANKS_H[[#This Row],[IDFANGRAPHS]],STEAMER_H[],COLUMN(STEAMER_H[PA]),FALSE),0)</f>
        <v>166</v>
      </c>
      <c r="H502" s="12">
        <f>IFERROR(VLOOKUP(MYRANKS_H[[#This Row],[IDFANGRAPHS]],STEAMER_H[],COLUMN(STEAMER_H[AB]),FALSE),0)</f>
        <v>148</v>
      </c>
      <c r="I502" s="12">
        <f>IFERROR(VLOOKUP(MYRANKS_H[[#This Row],[IDFANGRAPHS]],STEAMER_H[],COLUMN(STEAMER_H[H]),FALSE),0)</f>
        <v>34</v>
      </c>
      <c r="J502" s="12">
        <f>IFERROR(VLOOKUP(MYRANKS_H[[#This Row],[IDFANGRAPHS]],STEAMER_H[],COLUMN(STEAMER_H[HR]),FALSE),0)</f>
        <v>2</v>
      </c>
      <c r="K502" s="12">
        <f>IFERROR(VLOOKUP(MYRANKS_H[[#This Row],[IDFANGRAPHS]],STEAMER_H[],COLUMN(STEAMER_H[R]),FALSE),0)</f>
        <v>14</v>
      </c>
      <c r="L502" s="12">
        <f>IFERROR(VLOOKUP(MYRANKS_H[[#This Row],[IDFANGRAPHS]],STEAMER_H[],COLUMN(STEAMER_H[RBI]),FALSE),0)</f>
        <v>13</v>
      </c>
      <c r="M502" s="12">
        <f>IFERROR(VLOOKUP(MYRANKS_H[[#This Row],[IDFANGRAPHS]],STEAMER_H[],COLUMN(STEAMER_H[BB]),FALSE),0)</f>
        <v>14</v>
      </c>
      <c r="N502" s="12">
        <f>IFERROR(VLOOKUP(MYRANKS_H[[#This Row],[IDFANGRAPHS]],STEAMER_H[],COLUMN(STEAMER_H[SO]),FALSE),0)</f>
        <v>32</v>
      </c>
      <c r="O502" s="12">
        <f>IFERROR(VLOOKUP(MYRANKS_H[[#This Row],[IDFANGRAPHS]],STEAMER_H[],COLUMN(STEAMER_H[SB]),FALSE),0)</f>
        <v>1</v>
      </c>
      <c r="P502" s="14">
        <f>IFERROR(MYRANKS_H[[#This Row],[H]]/MYRANKS_H[[#This Row],[AB]],0)</f>
        <v>0.22972972972972974</v>
      </c>
      <c r="Q502" s="26">
        <f>MYRANKS_H[[#This Row],[R]]/24.6-VLOOKUP(MYRANKS_H[[#This Row],[POS]],ReplacementLevel_H[],COLUMN(ReplacementLevel_H[R]),FALSE)</f>
        <v>-1.5108943089430895</v>
      </c>
      <c r="R502" s="26">
        <f>MYRANKS_H[[#This Row],[HR]]/10.4-VLOOKUP(MYRANKS_H[[#This Row],[POS]],ReplacementLevel_H[],COLUMN(ReplacementLevel_H[HR]),FALSE)</f>
        <v>-0.70769230769230773</v>
      </c>
      <c r="S502" s="26">
        <f>MYRANKS_H[[#This Row],[RBI]]/24.6-VLOOKUP(MYRANKS_H[[#This Row],[POS]],ReplacementLevel_H[],COLUMN(ReplacementLevel_H[RBI]),FALSE)</f>
        <v>-1.4115447154471545</v>
      </c>
      <c r="T502" s="26">
        <f>MYRANKS_H[[#This Row],[SB]]/9.4-VLOOKUP(MYRANKS_H[[#This Row],[POS]],ReplacementLevel_H[],COLUMN(ReplacementLevel_H[SB]),FALSE)</f>
        <v>-1.3636170212765957</v>
      </c>
      <c r="U502" s="26">
        <f>((MYRANKS_H[[#This Row],[H]]+1768)/(MYRANKS_H[[#This Row],[AB]]+6617)-0.267)/0.0024-VLOOKUP(MYRANKS_H[[#This Row],[POS]],ReplacementLevel_H[],COLUMN(ReplacementLevel_H[AVG]),FALSE)</f>
        <v>-0.13207193890121866</v>
      </c>
      <c r="V502" s="26">
        <f>MYRANKS_H[[#This Row],[RSGP]]+MYRANKS_H[[#This Row],[HRSGP]]+MYRANKS_H[[#This Row],[RBISGP]]+MYRANKS_H[[#This Row],[SBSGP]]+MYRANKS_H[[#This Row],[AVGSGP]]</f>
        <v>-5.1258202922603662</v>
      </c>
    </row>
    <row r="503" spans="1:22" ht="15" customHeight="1" x14ac:dyDescent="0.25">
      <c r="A503" s="7" t="s">
        <v>2087</v>
      </c>
      <c r="B503" s="8" t="str">
        <f>VLOOKUP(MYRANKS_H[[#This Row],[PLAYERID]],PLAYERIDMAP[],COLUMN(PLAYERIDMAP[LASTNAME]),FALSE)</f>
        <v>Brown</v>
      </c>
      <c r="C503" s="11" t="str">
        <f>VLOOKUP(MYRANKS_H[[#This Row],[PLAYERID]],PLAYERIDMAP[],COLUMN(PLAYERIDMAP[FIRSTNAME]),FALSE)</f>
        <v xml:space="preserve">Andrew </v>
      </c>
      <c r="D503" s="11" t="str">
        <f>VLOOKUP(MYRANKS_H[[#This Row],[PLAYERID]],PLAYERIDMAP[],COLUMN(PLAYERIDMAP[TEAM]),FALSE)</f>
        <v>COL</v>
      </c>
      <c r="E503" s="11" t="str">
        <f>VLOOKUP(MYRANKS_H[[#This Row],[PLAYERID]],PLAYERIDMAP[],COLUMN(PLAYERIDMAP[POS]),FALSE)</f>
        <v>OF</v>
      </c>
      <c r="F503" s="11">
        <f>VLOOKUP(MYRANKS_H[[#This Row],[PLAYERID]],PLAYERIDMAP[],COLUMN(PLAYERIDMAP[IDFANGRAPHS]),FALSE)</f>
        <v>3837</v>
      </c>
      <c r="G503" s="12">
        <f>IFERROR(VLOOKUP(MYRANKS_H[[#This Row],[IDFANGRAPHS]],STEAMER_H[],COLUMN(STEAMER_H[PA]),FALSE),0)</f>
        <v>7</v>
      </c>
      <c r="H503" s="12">
        <f>IFERROR(VLOOKUP(MYRANKS_H[[#This Row],[IDFANGRAPHS]],STEAMER_H[],COLUMN(STEAMER_H[AB]),FALSE),0)</f>
        <v>6</v>
      </c>
      <c r="I503" s="12">
        <f>IFERROR(VLOOKUP(MYRANKS_H[[#This Row],[IDFANGRAPHS]],STEAMER_H[],COLUMN(STEAMER_H[H]),FALSE),0)</f>
        <v>1</v>
      </c>
      <c r="J503" s="12">
        <f>IFERROR(VLOOKUP(MYRANKS_H[[#This Row],[IDFANGRAPHS]],STEAMER_H[],COLUMN(STEAMER_H[HR]),FALSE),0)</f>
        <v>0</v>
      </c>
      <c r="K503" s="12">
        <f>IFERROR(VLOOKUP(MYRANKS_H[[#This Row],[IDFANGRAPHS]],STEAMER_H[],COLUMN(STEAMER_H[R]),FALSE),0)</f>
        <v>1</v>
      </c>
      <c r="L503" s="12">
        <f>IFERROR(VLOOKUP(MYRANKS_H[[#This Row],[IDFANGRAPHS]],STEAMER_H[],COLUMN(STEAMER_H[RBI]),FALSE),0)</f>
        <v>1</v>
      </c>
      <c r="M503" s="12">
        <f>IFERROR(VLOOKUP(MYRANKS_H[[#This Row],[IDFANGRAPHS]],STEAMER_H[],COLUMN(STEAMER_H[BB]),FALSE),0)</f>
        <v>1</v>
      </c>
      <c r="N503" s="12">
        <f>IFERROR(VLOOKUP(MYRANKS_H[[#This Row],[IDFANGRAPHS]],STEAMER_H[],COLUMN(STEAMER_H[SO]),FALSE),0)</f>
        <v>2</v>
      </c>
      <c r="O503" s="12">
        <f>IFERROR(VLOOKUP(MYRANKS_H[[#This Row],[IDFANGRAPHS]],STEAMER_H[],COLUMN(STEAMER_H[SB]),FALSE),0)</f>
        <v>0</v>
      </c>
      <c r="P503" s="14">
        <f>IFERROR(MYRANKS_H[[#This Row],[H]]/MYRANKS_H[[#This Row],[AB]],0)</f>
        <v>0.16666666666666666</v>
      </c>
      <c r="Q503" s="26">
        <f>MYRANKS_H[[#This Row],[R]]/24.6-VLOOKUP(MYRANKS_H[[#This Row],[POS]],ReplacementLevel_H[],COLUMN(ReplacementLevel_H[R]),FALSE)</f>
        <v>-2.3293495934959352</v>
      </c>
      <c r="R503" s="26">
        <f>MYRANKS_H[[#This Row],[HR]]/10.4-VLOOKUP(MYRANKS_H[[#This Row],[POS]],ReplacementLevel_H[],COLUMN(ReplacementLevel_H[HR]),FALSE)</f>
        <v>-1.1000000000000001</v>
      </c>
      <c r="S503" s="26">
        <f>MYRANKS_H[[#This Row],[RBI]]/24.6-VLOOKUP(MYRANKS_H[[#This Row],[POS]],ReplacementLevel_H[],COLUMN(ReplacementLevel_H[RBI]),FALSE)</f>
        <v>-1.9993495934959351</v>
      </c>
      <c r="T503" s="26">
        <f>MYRANKS_H[[#This Row],[SB]]/9.4-VLOOKUP(MYRANKS_H[[#This Row],[POS]],ReplacementLevel_H[],COLUMN(ReplacementLevel_H[SB]),FALSE)</f>
        <v>-1.34</v>
      </c>
      <c r="U503" s="26">
        <f>((MYRANKS_H[[#This Row],[H]]+1768)/(MYRANKS_H[[#This Row],[AB]]+6617)-0.267)/0.0024-VLOOKUP(MYRANKS_H[[#This Row],[POS]],ReplacementLevel_H[],COLUMN(ReplacementLevel_H[AVG]),FALSE)</f>
        <v>0.12145905682218416</v>
      </c>
      <c r="V503" s="26">
        <f>MYRANKS_H[[#This Row],[RSGP]]+MYRANKS_H[[#This Row],[HRSGP]]+MYRANKS_H[[#This Row],[RBISGP]]+MYRANKS_H[[#This Row],[SBSGP]]+MYRANKS_H[[#This Row],[AVGSGP]]</f>
        <v>-6.6472401301696866</v>
      </c>
    </row>
    <row r="504" spans="1:22" ht="15" customHeight="1" x14ac:dyDescent="0.25">
      <c r="A504" s="7" t="s">
        <v>2427</v>
      </c>
      <c r="B504" s="8" t="str">
        <f>VLOOKUP(MYRANKS_H[[#This Row],[PLAYERID]],PLAYERIDMAP[],COLUMN(PLAYERIDMAP[LASTNAME]),FALSE)</f>
        <v>Cooper</v>
      </c>
      <c r="C504" s="11" t="str">
        <f>VLOOKUP(MYRANKS_H[[#This Row],[PLAYERID]],PLAYERIDMAP[],COLUMN(PLAYERIDMAP[FIRSTNAME]),FALSE)</f>
        <v xml:space="preserve">David </v>
      </c>
      <c r="D504" s="11" t="str">
        <f>VLOOKUP(MYRANKS_H[[#This Row],[PLAYERID]],PLAYERIDMAP[],COLUMN(PLAYERIDMAP[TEAM]),FALSE)</f>
        <v>TOR</v>
      </c>
      <c r="E504" s="11" t="str">
        <f>VLOOKUP(MYRANKS_H[[#This Row],[PLAYERID]],PLAYERIDMAP[],COLUMN(PLAYERIDMAP[POS]),FALSE)</f>
        <v>1B</v>
      </c>
      <c r="F504" s="11">
        <f>VLOOKUP(MYRANKS_H[[#This Row],[PLAYERID]],PLAYERIDMAP[],COLUMN(PLAYERIDMAP[IDFANGRAPHS]),FALSE)</f>
        <v>7752</v>
      </c>
      <c r="G504" s="12">
        <f>IFERROR(VLOOKUP(MYRANKS_H[[#This Row],[IDFANGRAPHS]],STEAMER_H[],COLUMN(STEAMER_H[PA]),FALSE),0)</f>
        <v>0</v>
      </c>
      <c r="H504" s="12">
        <f>IFERROR(VLOOKUP(MYRANKS_H[[#This Row],[IDFANGRAPHS]],STEAMER_H[],COLUMN(STEAMER_H[AB]),FALSE),0)</f>
        <v>0</v>
      </c>
      <c r="I504" s="12">
        <f>IFERROR(VLOOKUP(MYRANKS_H[[#This Row],[IDFANGRAPHS]],STEAMER_H[],COLUMN(STEAMER_H[H]),FALSE),0)</f>
        <v>0</v>
      </c>
      <c r="J504" s="12">
        <f>IFERROR(VLOOKUP(MYRANKS_H[[#This Row],[IDFANGRAPHS]],STEAMER_H[],COLUMN(STEAMER_H[HR]),FALSE),0)</f>
        <v>0</v>
      </c>
      <c r="K504" s="12">
        <f>IFERROR(VLOOKUP(MYRANKS_H[[#This Row],[IDFANGRAPHS]],STEAMER_H[],COLUMN(STEAMER_H[R]),FALSE),0)</f>
        <v>0</v>
      </c>
      <c r="L504" s="12">
        <f>IFERROR(VLOOKUP(MYRANKS_H[[#This Row],[IDFANGRAPHS]],STEAMER_H[],COLUMN(STEAMER_H[RBI]),FALSE),0)</f>
        <v>0</v>
      </c>
      <c r="M504" s="12">
        <f>IFERROR(VLOOKUP(MYRANKS_H[[#This Row],[IDFANGRAPHS]],STEAMER_H[],COLUMN(STEAMER_H[BB]),FALSE),0)</f>
        <v>0</v>
      </c>
      <c r="N504" s="12">
        <f>IFERROR(VLOOKUP(MYRANKS_H[[#This Row],[IDFANGRAPHS]],STEAMER_H[],COLUMN(STEAMER_H[SO]),FALSE),0)</f>
        <v>0</v>
      </c>
      <c r="O504" s="12">
        <f>IFERROR(VLOOKUP(MYRANKS_H[[#This Row],[IDFANGRAPHS]],STEAMER_H[],COLUMN(STEAMER_H[SB]),FALSE),0)</f>
        <v>0</v>
      </c>
      <c r="P504" s="14">
        <f>IFERROR(MYRANKS_H[[#This Row],[H]]/MYRANKS_H[[#This Row],[AB]],0)</f>
        <v>0</v>
      </c>
      <c r="Q504" s="26">
        <f>MYRANKS_H[[#This Row],[R]]/24.6-VLOOKUP(MYRANKS_H[[#This Row],[POS]],ReplacementLevel_H[],COLUMN(ReplacementLevel_H[R]),FALSE)</f>
        <v>-2.37</v>
      </c>
      <c r="R504" s="26">
        <f>MYRANKS_H[[#This Row],[HR]]/10.4-VLOOKUP(MYRANKS_H[[#This Row],[POS]],ReplacementLevel_H[],COLUMN(ReplacementLevel_H[HR]),FALSE)</f>
        <v>-1.54</v>
      </c>
      <c r="S504" s="26">
        <f>MYRANKS_H[[#This Row],[RBI]]/24.6-VLOOKUP(MYRANKS_H[[#This Row],[POS]],ReplacementLevel_H[],COLUMN(ReplacementLevel_H[RBI]),FALSE)</f>
        <v>-2.46</v>
      </c>
      <c r="T504" s="26">
        <f>MYRANKS_H[[#This Row],[SB]]/9.4-VLOOKUP(MYRANKS_H[[#This Row],[POS]],ReplacementLevel_H[],COLUMN(ReplacementLevel_H[SB]),FALSE)</f>
        <v>-0.26</v>
      </c>
      <c r="U504" s="26">
        <f>((MYRANKS_H[[#This Row],[H]]+1768)/(MYRANKS_H[[#This Row],[AB]]+6617)-0.267)/0.0024-VLOOKUP(MYRANKS_H[[#This Row],[POS]],ReplacementLevel_H[],COLUMN(ReplacementLevel_H[AVG]),FALSE)</f>
        <v>0.31940406024885271</v>
      </c>
      <c r="V504" s="26">
        <f>MYRANKS_H[[#This Row],[RSGP]]+MYRANKS_H[[#This Row],[HRSGP]]+MYRANKS_H[[#This Row],[RBISGP]]+MYRANKS_H[[#This Row],[SBSGP]]+MYRANKS_H[[#This Row],[AVGSGP]]</f>
        <v>-6.3105959397511473</v>
      </c>
    </row>
    <row r="505" spans="1:22" ht="15" customHeight="1" x14ac:dyDescent="0.25">
      <c r="A505" s="7" t="s">
        <v>1688</v>
      </c>
      <c r="B505" s="8" t="str">
        <f>VLOOKUP(MYRANKS_H[[#This Row],[PLAYERID]],PLAYERIDMAP[],COLUMN(PLAYERIDMAP[LASTNAME]),FALSE)</f>
        <v>Almonte</v>
      </c>
      <c r="C505" s="11" t="str">
        <f>VLOOKUP(MYRANKS_H[[#This Row],[PLAYERID]],PLAYERIDMAP[],COLUMN(PLAYERIDMAP[FIRSTNAME]),FALSE)</f>
        <v xml:space="preserve">Zoilo </v>
      </c>
      <c r="D505" s="11" t="str">
        <f>VLOOKUP(MYRANKS_H[[#This Row],[PLAYERID]],PLAYERIDMAP[],COLUMN(PLAYERIDMAP[TEAM]),FALSE)</f>
        <v>NYY</v>
      </c>
      <c r="E505" s="11" t="str">
        <f>VLOOKUP(MYRANKS_H[[#This Row],[PLAYERID]],PLAYERIDMAP[],COLUMN(PLAYERIDMAP[POS]),FALSE)</f>
        <v>OF</v>
      </c>
      <c r="F505" s="11" t="str">
        <f>VLOOKUP(MYRANKS_H[[#This Row],[PLAYERID]],PLAYERIDMAP[],COLUMN(PLAYERIDMAP[IDFANGRAPHS]),FALSE)</f>
        <v>sa392420</v>
      </c>
      <c r="G505" s="12">
        <f>IFERROR(VLOOKUP(MYRANKS_H[[#This Row],[IDFANGRAPHS]],STEAMER_H[],COLUMN(STEAMER_H[PA]),FALSE),0)</f>
        <v>0</v>
      </c>
      <c r="H505" s="12">
        <f>IFERROR(VLOOKUP(MYRANKS_H[[#This Row],[IDFANGRAPHS]],STEAMER_H[],COLUMN(STEAMER_H[AB]),FALSE),0)</f>
        <v>0</v>
      </c>
      <c r="I505" s="12">
        <f>IFERROR(VLOOKUP(MYRANKS_H[[#This Row],[IDFANGRAPHS]],STEAMER_H[],COLUMN(STEAMER_H[H]),FALSE),0)</f>
        <v>0</v>
      </c>
      <c r="J505" s="12">
        <f>IFERROR(VLOOKUP(MYRANKS_H[[#This Row],[IDFANGRAPHS]],STEAMER_H[],COLUMN(STEAMER_H[HR]),FALSE),0)</f>
        <v>0</v>
      </c>
      <c r="K505" s="12">
        <f>IFERROR(VLOOKUP(MYRANKS_H[[#This Row],[IDFANGRAPHS]],STEAMER_H[],COLUMN(STEAMER_H[R]),FALSE),0)</f>
        <v>0</v>
      </c>
      <c r="L505" s="12">
        <f>IFERROR(VLOOKUP(MYRANKS_H[[#This Row],[IDFANGRAPHS]],STEAMER_H[],COLUMN(STEAMER_H[RBI]),FALSE),0)</f>
        <v>0</v>
      </c>
      <c r="M505" s="12">
        <f>IFERROR(VLOOKUP(MYRANKS_H[[#This Row],[IDFANGRAPHS]],STEAMER_H[],COLUMN(STEAMER_H[BB]),FALSE),0)</f>
        <v>0</v>
      </c>
      <c r="N505" s="12">
        <f>IFERROR(VLOOKUP(MYRANKS_H[[#This Row],[IDFANGRAPHS]],STEAMER_H[],COLUMN(STEAMER_H[SO]),FALSE),0)</f>
        <v>0</v>
      </c>
      <c r="O505" s="12">
        <f>IFERROR(VLOOKUP(MYRANKS_H[[#This Row],[IDFANGRAPHS]],STEAMER_H[],COLUMN(STEAMER_H[SB]),FALSE),0)</f>
        <v>0</v>
      </c>
      <c r="P505" s="14">
        <f>IFERROR(MYRANKS_H[[#This Row],[H]]/MYRANKS_H[[#This Row],[AB]],0)</f>
        <v>0</v>
      </c>
      <c r="Q505" s="26">
        <f>MYRANKS_H[[#This Row],[R]]/24.6-VLOOKUP(MYRANKS_H[[#This Row],[POS]],ReplacementLevel_H[],COLUMN(ReplacementLevel_H[R]),FALSE)</f>
        <v>-2.37</v>
      </c>
      <c r="R505" s="26">
        <f>MYRANKS_H[[#This Row],[HR]]/10.4-VLOOKUP(MYRANKS_H[[#This Row],[POS]],ReplacementLevel_H[],COLUMN(ReplacementLevel_H[HR]),FALSE)</f>
        <v>-1.1000000000000001</v>
      </c>
      <c r="S505" s="26">
        <f>MYRANKS_H[[#This Row],[RBI]]/24.6-VLOOKUP(MYRANKS_H[[#This Row],[POS]],ReplacementLevel_H[],COLUMN(ReplacementLevel_H[RBI]),FALSE)</f>
        <v>-2.04</v>
      </c>
      <c r="T505" s="26">
        <f>MYRANKS_H[[#This Row],[SB]]/9.4-VLOOKUP(MYRANKS_H[[#This Row],[POS]],ReplacementLevel_H[],COLUMN(ReplacementLevel_H[SB]),FALSE)</f>
        <v>-1.34</v>
      </c>
      <c r="U505" s="26">
        <f>((MYRANKS_H[[#This Row],[H]]+1768)/(MYRANKS_H[[#This Row],[AB]]+6617)-0.267)/0.0024-VLOOKUP(MYRANKS_H[[#This Row],[POS]],ReplacementLevel_H[],COLUMN(ReplacementLevel_H[AVG]),FALSE)</f>
        <v>0.15940406024885273</v>
      </c>
      <c r="V505" s="26">
        <f>MYRANKS_H[[#This Row],[RSGP]]+MYRANKS_H[[#This Row],[HRSGP]]+MYRANKS_H[[#This Row],[RBISGP]]+MYRANKS_H[[#This Row],[SBSGP]]+MYRANKS_H[[#This Row],[AVGSGP]]</f>
        <v>-6.6905959397511472</v>
      </c>
    </row>
    <row r="506" spans="1:22" ht="15" customHeight="1" x14ac:dyDescent="0.25">
      <c r="A506" s="7" t="s">
        <v>1973</v>
      </c>
      <c r="B506" s="8" t="str">
        <f>VLOOKUP(MYRANKS_H[[#This Row],[PLAYERID]],PLAYERIDMAP[],COLUMN(PLAYERIDMAP[LASTNAME]),FALSE)</f>
        <v>Bianchi</v>
      </c>
      <c r="C506" s="11" t="str">
        <f>VLOOKUP(MYRANKS_H[[#This Row],[PLAYERID]],PLAYERIDMAP[],COLUMN(PLAYERIDMAP[FIRSTNAME]),FALSE)</f>
        <v xml:space="preserve">Jeff </v>
      </c>
      <c r="D506" s="11" t="str">
        <f>VLOOKUP(MYRANKS_H[[#This Row],[PLAYERID]],PLAYERIDMAP[],COLUMN(PLAYERIDMAP[TEAM]),FALSE)</f>
        <v>MIL</v>
      </c>
      <c r="E506" s="11" t="str">
        <f>VLOOKUP(MYRANKS_H[[#This Row],[PLAYERID]],PLAYERIDMAP[],COLUMN(PLAYERIDMAP[POS]),FALSE)</f>
        <v>SS</v>
      </c>
      <c r="F506" s="11">
        <f>VLOOKUP(MYRANKS_H[[#This Row],[PLAYERID]],PLAYERIDMAP[],COLUMN(PLAYERIDMAP[IDFANGRAPHS]),FALSE)</f>
        <v>9958</v>
      </c>
      <c r="G506" s="12">
        <f>IFERROR(VLOOKUP(MYRANKS_H[[#This Row],[IDFANGRAPHS]],STEAMER_H[],COLUMN(STEAMER_H[PA]),FALSE),0)</f>
        <v>253</v>
      </c>
      <c r="H506" s="12">
        <f>IFERROR(VLOOKUP(MYRANKS_H[[#This Row],[IDFANGRAPHS]],STEAMER_H[],COLUMN(STEAMER_H[AB]),FALSE),0)</f>
        <v>234</v>
      </c>
      <c r="I506" s="12">
        <f>IFERROR(VLOOKUP(MYRANKS_H[[#This Row],[IDFANGRAPHS]],STEAMER_H[],COLUMN(STEAMER_H[H]),FALSE),0)</f>
        <v>58</v>
      </c>
      <c r="J506" s="12">
        <f>IFERROR(VLOOKUP(MYRANKS_H[[#This Row],[IDFANGRAPHS]],STEAMER_H[],COLUMN(STEAMER_H[HR]),FALSE),0)</f>
        <v>3</v>
      </c>
      <c r="K506" s="12">
        <f>IFERROR(VLOOKUP(MYRANKS_H[[#This Row],[IDFANGRAPHS]],STEAMER_H[],COLUMN(STEAMER_H[R]),FALSE),0)</f>
        <v>22</v>
      </c>
      <c r="L506" s="12">
        <f>IFERROR(VLOOKUP(MYRANKS_H[[#This Row],[IDFANGRAPHS]],STEAMER_H[],COLUMN(STEAMER_H[RBI]),FALSE),0)</f>
        <v>22</v>
      </c>
      <c r="M506" s="12">
        <f>IFERROR(VLOOKUP(MYRANKS_H[[#This Row],[IDFANGRAPHS]],STEAMER_H[],COLUMN(STEAMER_H[BB]),FALSE),0)</f>
        <v>14</v>
      </c>
      <c r="N506" s="12">
        <f>IFERROR(VLOOKUP(MYRANKS_H[[#This Row],[IDFANGRAPHS]],STEAMER_H[],COLUMN(STEAMER_H[SO]),FALSE),0)</f>
        <v>44</v>
      </c>
      <c r="O506" s="12">
        <f>IFERROR(VLOOKUP(MYRANKS_H[[#This Row],[IDFANGRAPHS]],STEAMER_H[],COLUMN(STEAMER_H[SB]),FALSE),0)</f>
        <v>5</v>
      </c>
      <c r="P506" s="14">
        <f>IFERROR(MYRANKS_H[[#This Row],[H]]/MYRANKS_H[[#This Row],[AB]],0)</f>
        <v>0.24786324786324787</v>
      </c>
      <c r="Q506" s="26">
        <f>MYRANKS_H[[#This Row],[R]]/24.6-VLOOKUP(MYRANKS_H[[#This Row],[POS]],ReplacementLevel_H[],COLUMN(ReplacementLevel_H[R]),FALSE)</f>
        <v>-1.1856910569105692</v>
      </c>
      <c r="R506" s="26">
        <f>MYRANKS_H[[#This Row],[HR]]/10.4-VLOOKUP(MYRANKS_H[[#This Row],[POS]],ReplacementLevel_H[],COLUMN(ReplacementLevel_H[HR]),FALSE)</f>
        <v>-0.61153846153846159</v>
      </c>
      <c r="S506" s="26">
        <f>MYRANKS_H[[#This Row],[RBI]]/24.6-VLOOKUP(MYRANKS_H[[#This Row],[POS]],ReplacementLevel_H[],COLUMN(ReplacementLevel_H[RBI]),FALSE)</f>
        <v>-1.0456910569105691</v>
      </c>
      <c r="T506" s="26">
        <f>MYRANKS_H[[#This Row],[SB]]/9.4-VLOOKUP(MYRANKS_H[[#This Row],[POS]],ReplacementLevel_H[],COLUMN(ReplacementLevel_H[SB]),FALSE)</f>
        <v>-0.93808510638297871</v>
      </c>
      <c r="U506" s="26">
        <f>((MYRANKS_H[[#This Row],[H]]+1768)/(MYRANKS_H[[#This Row],[AB]]+6617)-0.267)/0.0024-VLOOKUP(MYRANKS_H[[#This Row],[POS]],ReplacementLevel_H[],COLUMN(ReplacementLevel_H[AVG]),FALSE)</f>
        <v>-6.5652702768463661E-2</v>
      </c>
      <c r="V506" s="26">
        <f>MYRANKS_H[[#This Row],[RSGP]]+MYRANKS_H[[#This Row],[HRSGP]]+MYRANKS_H[[#This Row],[RBISGP]]+MYRANKS_H[[#This Row],[SBSGP]]+MYRANKS_H[[#This Row],[AVGSGP]]</f>
        <v>-3.8466583845110418</v>
      </c>
    </row>
    <row r="507" spans="1:22" ht="15" customHeight="1" x14ac:dyDescent="0.25">
      <c r="A507" s="7" t="s">
        <v>3414</v>
      </c>
      <c r="B507" s="8" t="str">
        <f>VLOOKUP(MYRANKS_H[[#This Row],[PLAYERID]],PLAYERIDMAP[],COLUMN(PLAYERIDMAP[LASTNAME]),FALSE)</f>
        <v>Ishikawa</v>
      </c>
      <c r="C507" s="11" t="str">
        <f>VLOOKUP(MYRANKS_H[[#This Row],[PLAYERID]],PLAYERIDMAP[],COLUMN(PLAYERIDMAP[FIRSTNAME]),FALSE)</f>
        <v xml:space="preserve">Travis </v>
      </c>
      <c r="D507" s="11" t="str">
        <f>VLOOKUP(MYRANKS_H[[#This Row],[PLAYERID]],PLAYERIDMAP[],COLUMN(PLAYERIDMAP[TEAM]),FALSE)</f>
        <v>MIL</v>
      </c>
      <c r="E507" s="11" t="str">
        <f>VLOOKUP(MYRANKS_H[[#This Row],[PLAYERID]],PLAYERIDMAP[],COLUMN(PLAYERIDMAP[POS]),FALSE)</f>
        <v>1B</v>
      </c>
      <c r="F507" s="11">
        <f>VLOOKUP(MYRANKS_H[[#This Row],[PLAYERID]],PLAYERIDMAP[],COLUMN(PLAYERIDMAP[IDFANGRAPHS]),FALSE)</f>
        <v>4793</v>
      </c>
      <c r="G507" s="12">
        <f>IFERROR(VLOOKUP(MYRANKS_H[[#This Row],[IDFANGRAPHS]],STEAMER_H[],COLUMN(STEAMER_H[PA]),FALSE),0)</f>
        <v>0</v>
      </c>
      <c r="H507" s="12">
        <f>IFERROR(VLOOKUP(MYRANKS_H[[#This Row],[IDFANGRAPHS]],STEAMER_H[],COLUMN(STEAMER_H[AB]),FALSE),0)</f>
        <v>0</v>
      </c>
      <c r="I507" s="12">
        <f>IFERROR(VLOOKUP(MYRANKS_H[[#This Row],[IDFANGRAPHS]],STEAMER_H[],COLUMN(STEAMER_H[H]),FALSE),0)</f>
        <v>0</v>
      </c>
      <c r="J507" s="12">
        <f>IFERROR(VLOOKUP(MYRANKS_H[[#This Row],[IDFANGRAPHS]],STEAMER_H[],COLUMN(STEAMER_H[HR]),FALSE),0)</f>
        <v>0</v>
      </c>
      <c r="K507" s="12">
        <f>IFERROR(VLOOKUP(MYRANKS_H[[#This Row],[IDFANGRAPHS]],STEAMER_H[],COLUMN(STEAMER_H[R]),FALSE),0)</f>
        <v>0</v>
      </c>
      <c r="L507" s="12">
        <f>IFERROR(VLOOKUP(MYRANKS_H[[#This Row],[IDFANGRAPHS]],STEAMER_H[],COLUMN(STEAMER_H[RBI]),FALSE),0)</f>
        <v>0</v>
      </c>
      <c r="M507" s="12">
        <f>IFERROR(VLOOKUP(MYRANKS_H[[#This Row],[IDFANGRAPHS]],STEAMER_H[],COLUMN(STEAMER_H[BB]),FALSE),0)</f>
        <v>0</v>
      </c>
      <c r="N507" s="12">
        <f>IFERROR(VLOOKUP(MYRANKS_H[[#This Row],[IDFANGRAPHS]],STEAMER_H[],COLUMN(STEAMER_H[SO]),FALSE),0)</f>
        <v>0</v>
      </c>
      <c r="O507" s="12">
        <f>IFERROR(VLOOKUP(MYRANKS_H[[#This Row],[IDFANGRAPHS]],STEAMER_H[],COLUMN(STEAMER_H[SB]),FALSE),0)</f>
        <v>0</v>
      </c>
      <c r="P507" s="14">
        <f>IFERROR(MYRANKS_H[[#This Row],[H]]/MYRANKS_H[[#This Row],[AB]],0)</f>
        <v>0</v>
      </c>
      <c r="Q507" s="26">
        <f>MYRANKS_H[[#This Row],[R]]/24.6-VLOOKUP(MYRANKS_H[[#This Row],[POS]],ReplacementLevel_H[],COLUMN(ReplacementLevel_H[R]),FALSE)</f>
        <v>-2.37</v>
      </c>
      <c r="R507" s="26">
        <f>MYRANKS_H[[#This Row],[HR]]/10.4-VLOOKUP(MYRANKS_H[[#This Row],[POS]],ReplacementLevel_H[],COLUMN(ReplacementLevel_H[HR]),FALSE)</f>
        <v>-1.54</v>
      </c>
      <c r="S507" s="26">
        <f>MYRANKS_H[[#This Row],[RBI]]/24.6-VLOOKUP(MYRANKS_H[[#This Row],[POS]],ReplacementLevel_H[],COLUMN(ReplacementLevel_H[RBI]),FALSE)</f>
        <v>-2.46</v>
      </c>
      <c r="T507" s="26">
        <f>MYRANKS_H[[#This Row],[SB]]/9.4-VLOOKUP(MYRANKS_H[[#This Row],[POS]],ReplacementLevel_H[],COLUMN(ReplacementLevel_H[SB]),FALSE)</f>
        <v>-0.26</v>
      </c>
      <c r="U507" s="26">
        <f>((MYRANKS_H[[#This Row],[H]]+1768)/(MYRANKS_H[[#This Row],[AB]]+6617)-0.267)/0.0024-VLOOKUP(MYRANKS_H[[#This Row],[POS]],ReplacementLevel_H[],COLUMN(ReplacementLevel_H[AVG]),FALSE)</f>
        <v>0.31940406024885271</v>
      </c>
      <c r="V507" s="26">
        <f>MYRANKS_H[[#This Row],[RSGP]]+MYRANKS_H[[#This Row],[HRSGP]]+MYRANKS_H[[#This Row],[RBISGP]]+MYRANKS_H[[#This Row],[SBSGP]]+MYRANKS_H[[#This Row],[AVGSGP]]</f>
        <v>-6.3105959397511473</v>
      </c>
    </row>
    <row r="508" spans="1:22" ht="15" customHeight="1" x14ac:dyDescent="0.25">
      <c r="A508" s="7" t="s">
        <v>1722</v>
      </c>
      <c r="B508" s="8" t="str">
        <f>VLOOKUP(MYRANKS_H[[#This Row],[PLAYERID]],PLAYERIDMAP[],COLUMN(PLAYERIDMAP[LASTNAME]),FALSE)</f>
        <v>Anderson</v>
      </c>
      <c r="C508" s="11" t="str">
        <f>VLOOKUP(MYRANKS_H[[#This Row],[PLAYERID]],PLAYERIDMAP[],COLUMN(PLAYERIDMAP[FIRSTNAME]),FALSE)</f>
        <v xml:space="preserve">Lars </v>
      </c>
      <c r="D508" s="11" t="str">
        <f>VLOOKUP(MYRANKS_H[[#This Row],[PLAYERID]],PLAYERIDMAP[],COLUMN(PLAYERIDMAP[TEAM]),FALSE)</f>
        <v>TOR</v>
      </c>
      <c r="E508" s="11" t="str">
        <f>VLOOKUP(MYRANKS_H[[#This Row],[PLAYERID]],PLAYERIDMAP[],COLUMN(PLAYERIDMAP[POS]),FALSE)</f>
        <v>1B</v>
      </c>
      <c r="F508" s="11">
        <f>VLOOKUP(MYRANKS_H[[#This Row],[PLAYERID]],PLAYERIDMAP[],COLUMN(PLAYERIDMAP[IDFANGRAPHS]),FALSE)</f>
        <v>9018</v>
      </c>
      <c r="G508" s="12">
        <f>IFERROR(VLOOKUP(MYRANKS_H[[#This Row],[IDFANGRAPHS]],STEAMER_H[],COLUMN(STEAMER_H[PA]),FALSE),0)</f>
        <v>0</v>
      </c>
      <c r="H508" s="12">
        <f>IFERROR(VLOOKUP(MYRANKS_H[[#This Row],[IDFANGRAPHS]],STEAMER_H[],COLUMN(STEAMER_H[AB]),FALSE),0)</f>
        <v>0</v>
      </c>
      <c r="I508" s="12">
        <f>IFERROR(VLOOKUP(MYRANKS_H[[#This Row],[IDFANGRAPHS]],STEAMER_H[],COLUMN(STEAMER_H[H]),FALSE),0)</f>
        <v>0</v>
      </c>
      <c r="J508" s="12">
        <f>IFERROR(VLOOKUP(MYRANKS_H[[#This Row],[IDFANGRAPHS]],STEAMER_H[],COLUMN(STEAMER_H[HR]),FALSE),0)</f>
        <v>0</v>
      </c>
      <c r="K508" s="12">
        <f>IFERROR(VLOOKUP(MYRANKS_H[[#This Row],[IDFANGRAPHS]],STEAMER_H[],COLUMN(STEAMER_H[R]),FALSE),0)</f>
        <v>0</v>
      </c>
      <c r="L508" s="12">
        <f>IFERROR(VLOOKUP(MYRANKS_H[[#This Row],[IDFANGRAPHS]],STEAMER_H[],COLUMN(STEAMER_H[RBI]),FALSE),0)</f>
        <v>0</v>
      </c>
      <c r="M508" s="12">
        <f>IFERROR(VLOOKUP(MYRANKS_H[[#This Row],[IDFANGRAPHS]],STEAMER_H[],COLUMN(STEAMER_H[BB]),FALSE),0)</f>
        <v>0</v>
      </c>
      <c r="N508" s="12">
        <f>IFERROR(VLOOKUP(MYRANKS_H[[#This Row],[IDFANGRAPHS]],STEAMER_H[],COLUMN(STEAMER_H[SO]),FALSE),0)</f>
        <v>0</v>
      </c>
      <c r="O508" s="12">
        <f>IFERROR(VLOOKUP(MYRANKS_H[[#This Row],[IDFANGRAPHS]],STEAMER_H[],COLUMN(STEAMER_H[SB]),FALSE),0)</f>
        <v>0</v>
      </c>
      <c r="P508" s="14">
        <f>IFERROR(MYRANKS_H[[#This Row],[H]]/MYRANKS_H[[#This Row],[AB]],0)</f>
        <v>0</v>
      </c>
      <c r="Q508" s="26">
        <f>MYRANKS_H[[#This Row],[R]]/24.6-VLOOKUP(MYRANKS_H[[#This Row],[POS]],ReplacementLevel_H[],COLUMN(ReplacementLevel_H[R]),FALSE)</f>
        <v>-2.37</v>
      </c>
      <c r="R508" s="26">
        <f>MYRANKS_H[[#This Row],[HR]]/10.4-VLOOKUP(MYRANKS_H[[#This Row],[POS]],ReplacementLevel_H[],COLUMN(ReplacementLevel_H[HR]),FALSE)</f>
        <v>-1.54</v>
      </c>
      <c r="S508" s="26">
        <f>MYRANKS_H[[#This Row],[RBI]]/24.6-VLOOKUP(MYRANKS_H[[#This Row],[POS]],ReplacementLevel_H[],COLUMN(ReplacementLevel_H[RBI]),FALSE)</f>
        <v>-2.46</v>
      </c>
      <c r="T508" s="26">
        <f>MYRANKS_H[[#This Row],[SB]]/9.4-VLOOKUP(MYRANKS_H[[#This Row],[POS]],ReplacementLevel_H[],COLUMN(ReplacementLevel_H[SB]),FALSE)</f>
        <v>-0.26</v>
      </c>
      <c r="U508" s="26">
        <f>((MYRANKS_H[[#This Row],[H]]+1768)/(MYRANKS_H[[#This Row],[AB]]+6617)-0.267)/0.0024-VLOOKUP(MYRANKS_H[[#This Row],[POS]],ReplacementLevel_H[],COLUMN(ReplacementLevel_H[AVG]),FALSE)</f>
        <v>0.31940406024885271</v>
      </c>
      <c r="V508" s="26">
        <f>MYRANKS_H[[#This Row],[RSGP]]+MYRANKS_H[[#This Row],[HRSGP]]+MYRANKS_H[[#This Row],[RBISGP]]+MYRANKS_H[[#This Row],[SBSGP]]+MYRANKS_H[[#This Row],[AVGSGP]]</f>
        <v>-6.3105959397511473</v>
      </c>
    </row>
    <row r="509" spans="1:22" x14ac:dyDescent="0.25">
      <c r="A509" s="7" t="s">
        <v>3268</v>
      </c>
      <c r="B509" s="8" t="str">
        <f>VLOOKUP(MYRANKS_H[[#This Row],[PLAYERID]],PLAYERIDMAP[],COLUMN(PLAYERIDMAP[LASTNAME]),FALSE)</f>
        <v>Hernandez</v>
      </c>
      <c r="C509" s="11" t="str">
        <f>VLOOKUP(MYRANKS_H[[#This Row],[PLAYERID]],PLAYERIDMAP[],COLUMN(PLAYERIDMAP[FIRSTNAME]),FALSE)</f>
        <v xml:space="preserve">Luis </v>
      </c>
      <c r="D509" s="11" t="str">
        <f>VLOOKUP(MYRANKS_H[[#This Row],[PLAYERID]],PLAYERIDMAP[],COLUMN(PLAYERIDMAP[TEAM]),FALSE)</f>
        <v>TEX</v>
      </c>
      <c r="E509" s="11" t="str">
        <f>VLOOKUP(MYRANKS_H[[#This Row],[PLAYERID]],PLAYERIDMAP[],COLUMN(PLAYERIDMAP[POS]),FALSE)</f>
        <v>SS</v>
      </c>
      <c r="F509" s="11">
        <f>VLOOKUP(MYRANKS_H[[#This Row],[PLAYERID]],PLAYERIDMAP[],COLUMN(PLAYERIDMAP[IDFANGRAPHS]),FALSE)</f>
        <v>3206</v>
      </c>
      <c r="G509" s="12">
        <f>IFERROR(VLOOKUP(MYRANKS_H[[#This Row],[IDFANGRAPHS]],STEAMER_H[],COLUMN(STEAMER_H[PA]),FALSE),0)</f>
        <v>0</v>
      </c>
      <c r="H509" s="12">
        <f>IFERROR(VLOOKUP(MYRANKS_H[[#This Row],[IDFANGRAPHS]],STEAMER_H[],COLUMN(STEAMER_H[AB]),FALSE),0)</f>
        <v>0</v>
      </c>
      <c r="I509" s="12">
        <f>IFERROR(VLOOKUP(MYRANKS_H[[#This Row],[IDFANGRAPHS]],STEAMER_H[],COLUMN(STEAMER_H[H]),FALSE),0)</f>
        <v>0</v>
      </c>
      <c r="J509" s="12">
        <f>IFERROR(VLOOKUP(MYRANKS_H[[#This Row],[IDFANGRAPHS]],STEAMER_H[],COLUMN(STEAMER_H[HR]),FALSE),0)</f>
        <v>0</v>
      </c>
      <c r="K509" s="12">
        <f>IFERROR(VLOOKUP(MYRANKS_H[[#This Row],[IDFANGRAPHS]],STEAMER_H[],COLUMN(STEAMER_H[R]),FALSE),0)</f>
        <v>0</v>
      </c>
      <c r="L509" s="12">
        <f>IFERROR(VLOOKUP(MYRANKS_H[[#This Row],[IDFANGRAPHS]],STEAMER_H[],COLUMN(STEAMER_H[RBI]),FALSE),0)</f>
        <v>0</v>
      </c>
      <c r="M509" s="12">
        <f>IFERROR(VLOOKUP(MYRANKS_H[[#This Row],[IDFANGRAPHS]],STEAMER_H[],COLUMN(STEAMER_H[BB]),FALSE),0)</f>
        <v>0</v>
      </c>
      <c r="N509" s="12">
        <f>IFERROR(VLOOKUP(MYRANKS_H[[#This Row],[IDFANGRAPHS]],STEAMER_H[],COLUMN(STEAMER_H[SO]),FALSE),0)</f>
        <v>0</v>
      </c>
      <c r="O509" s="12">
        <f>IFERROR(VLOOKUP(MYRANKS_H[[#This Row],[IDFANGRAPHS]],STEAMER_H[],COLUMN(STEAMER_H[SB]),FALSE),0)</f>
        <v>0</v>
      </c>
      <c r="P509" s="14">
        <f>IFERROR(MYRANKS_H[[#This Row],[H]]/MYRANKS_H[[#This Row],[AB]],0)</f>
        <v>0</v>
      </c>
      <c r="Q509" s="26">
        <f>MYRANKS_H[[#This Row],[R]]/24.6-VLOOKUP(MYRANKS_H[[#This Row],[POS]],ReplacementLevel_H[],COLUMN(ReplacementLevel_H[R]),FALSE)</f>
        <v>-2.08</v>
      </c>
      <c r="R509" s="26">
        <f>MYRANKS_H[[#This Row],[HR]]/10.4-VLOOKUP(MYRANKS_H[[#This Row],[POS]],ReplacementLevel_H[],COLUMN(ReplacementLevel_H[HR]),FALSE)</f>
        <v>-0.9</v>
      </c>
      <c r="S509" s="26">
        <f>MYRANKS_H[[#This Row],[RBI]]/24.6-VLOOKUP(MYRANKS_H[[#This Row],[POS]],ReplacementLevel_H[],COLUMN(ReplacementLevel_H[RBI]),FALSE)</f>
        <v>-1.94</v>
      </c>
      <c r="T509" s="26">
        <f>MYRANKS_H[[#This Row],[SB]]/9.4-VLOOKUP(MYRANKS_H[[#This Row],[POS]],ReplacementLevel_H[],COLUMN(ReplacementLevel_H[SB]),FALSE)</f>
        <v>-1.47</v>
      </c>
      <c r="U509" s="26">
        <f>((MYRANKS_H[[#This Row],[H]]+1768)/(MYRANKS_H[[#This Row],[AB]]+6617)-0.267)/0.0024-VLOOKUP(MYRANKS_H[[#This Row],[POS]],ReplacementLevel_H[],COLUMN(ReplacementLevel_H[AVG]),FALSE)</f>
        <v>0.20940406024885272</v>
      </c>
      <c r="V509" s="26">
        <f>MYRANKS_H[[#This Row],[RSGP]]+MYRANKS_H[[#This Row],[HRSGP]]+MYRANKS_H[[#This Row],[RBISGP]]+MYRANKS_H[[#This Row],[SBSGP]]+MYRANKS_H[[#This Row],[AVGSGP]]</f>
        <v>-6.1805959397511465</v>
      </c>
    </row>
    <row r="510" spans="1:22" x14ac:dyDescent="0.25">
      <c r="A510" s="7" t="s">
        <v>2292</v>
      </c>
      <c r="B510" s="8" t="str">
        <f>VLOOKUP(MYRANKS_H[[#This Row],[PLAYERID]],PLAYERIDMAP[],COLUMN(PLAYERIDMAP[LASTNAME]),FALSE)</f>
        <v>Cedeno</v>
      </c>
      <c r="C510" s="11" t="str">
        <f>VLOOKUP(MYRANKS_H[[#This Row],[PLAYERID]],PLAYERIDMAP[],COLUMN(PLAYERIDMAP[FIRSTNAME]),FALSE)</f>
        <v xml:space="preserve">Ronny </v>
      </c>
      <c r="D510" s="11" t="str">
        <f>VLOOKUP(MYRANKS_H[[#This Row],[PLAYERID]],PLAYERIDMAP[],COLUMN(PLAYERIDMAP[TEAM]),FALSE)</f>
        <v>STL</v>
      </c>
      <c r="E510" s="11" t="str">
        <f>VLOOKUP(MYRANKS_H[[#This Row],[PLAYERID]],PLAYERIDMAP[],COLUMN(PLAYERIDMAP[POS]),FALSE)</f>
        <v>SS</v>
      </c>
      <c r="F510" s="11">
        <f>VLOOKUP(MYRANKS_H[[#This Row],[PLAYERID]],PLAYERIDMAP[],COLUMN(PLAYERIDMAP[IDFANGRAPHS]),FALSE)</f>
        <v>2179</v>
      </c>
      <c r="G510" s="12">
        <f>IFERROR(VLOOKUP(MYRANKS_H[[#This Row],[IDFANGRAPHS]],STEAMER_H[],COLUMN(STEAMER_H[PA]),FALSE),0)</f>
        <v>0</v>
      </c>
      <c r="H510" s="12">
        <f>IFERROR(VLOOKUP(MYRANKS_H[[#This Row],[IDFANGRAPHS]],STEAMER_H[],COLUMN(STEAMER_H[AB]),FALSE),0)</f>
        <v>0</v>
      </c>
      <c r="I510" s="12">
        <f>IFERROR(VLOOKUP(MYRANKS_H[[#This Row],[IDFANGRAPHS]],STEAMER_H[],COLUMN(STEAMER_H[H]),FALSE),0)</f>
        <v>0</v>
      </c>
      <c r="J510" s="12">
        <f>IFERROR(VLOOKUP(MYRANKS_H[[#This Row],[IDFANGRAPHS]],STEAMER_H[],COLUMN(STEAMER_H[HR]),FALSE),0)</f>
        <v>0</v>
      </c>
      <c r="K510" s="12">
        <f>IFERROR(VLOOKUP(MYRANKS_H[[#This Row],[IDFANGRAPHS]],STEAMER_H[],COLUMN(STEAMER_H[R]),FALSE),0)</f>
        <v>0</v>
      </c>
      <c r="L510" s="12">
        <f>IFERROR(VLOOKUP(MYRANKS_H[[#This Row],[IDFANGRAPHS]],STEAMER_H[],COLUMN(STEAMER_H[RBI]),FALSE),0)</f>
        <v>0</v>
      </c>
      <c r="M510" s="12">
        <f>IFERROR(VLOOKUP(MYRANKS_H[[#This Row],[IDFANGRAPHS]],STEAMER_H[],COLUMN(STEAMER_H[BB]),FALSE),0)</f>
        <v>0</v>
      </c>
      <c r="N510" s="12">
        <f>IFERROR(VLOOKUP(MYRANKS_H[[#This Row],[IDFANGRAPHS]],STEAMER_H[],COLUMN(STEAMER_H[SO]),FALSE),0)</f>
        <v>0</v>
      </c>
      <c r="O510" s="12">
        <f>IFERROR(VLOOKUP(MYRANKS_H[[#This Row],[IDFANGRAPHS]],STEAMER_H[],COLUMN(STEAMER_H[SB]),FALSE),0)</f>
        <v>0</v>
      </c>
      <c r="P510" s="14">
        <f>IFERROR(MYRANKS_H[[#This Row],[H]]/MYRANKS_H[[#This Row],[AB]],0)</f>
        <v>0</v>
      </c>
      <c r="Q510" s="26">
        <f>MYRANKS_H[[#This Row],[R]]/24.6-VLOOKUP(MYRANKS_H[[#This Row],[POS]],ReplacementLevel_H[],COLUMN(ReplacementLevel_H[R]),FALSE)</f>
        <v>-2.08</v>
      </c>
      <c r="R510" s="26">
        <f>MYRANKS_H[[#This Row],[HR]]/10.4-VLOOKUP(MYRANKS_H[[#This Row],[POS]],ReplacementLevel_H[],COLUMN(ReplacementLevel_H[HR]),FALSE)</f>
        <v>-0.9</v>
      </c>
      <c r="S510" s="26">
        <f>MYRANKS_H[[#This Row],[RBI]]/24.6-VLOOKUP(MYRANKS_H[[#This Row],[POS]],ReplacementLevel_H[],COLUMN(ReplacementLevel_H[RBI]),FALSE)</f>
        <v>-1.94</v>
      </c>
      <c r="T510" s="26">
        <f>MYRANKS_H[[#This Row],[SB]]/9.4-VLOOKUP(MYRANKS_H[[#This Row],[POS]],ReplacementLevel_H[],COLUMN(ReplacementLevel_H[SB]),FALSE)</f>
        <v>-1.47</v>
      </c>
      <c r="U510" s="26">
        <f>((MYRANKS_H[[#This Row],[H]]+1768)/(MYRANKS_H[[#This Row],[AB]]+6617)-0.267)/0.0024-VLOOKUP(MYRANKS_H[[#This Row],[POS]],ReplacementLevel_H[],COLUMN(ReplacementLevel_H[AVG]),FALSE)</f>
        <v>0.20940406024885272</v>
      </c>
      <c r="V510" s="26">
        <f>MYRANKS_H[[#This Row],[RSGP]]+MYRANKS_H[[#This Row],[HRSGP]]+MYRANKS_H[[#This Row],[RBISGP]]+MYRANKS_H[[#This Row],[SBSGP]]+MYRANKS_H[[#This Row],[AVGSGP]]</f>
        <v>-6.1805959397511465</v>
      </c>
    </row>
    <row r="511" spans="1:22" ht="15" customHeight="1" x14ac:dyDescent="0.25">
      <c r="A511" s="8" t="s">
        <v>4737</v>
      </c>
      <c r="B511" s="15" t="str">
        <f>VLOOKUP(MYRANKS_H[[#This Row],[PLAYERID]],PLAYERIDMAP[],COLUMN(PLAYERIDMAP[LASTNAME]),FALSE)</f>
        <v>Rivera</v>
      </c>
      <c r="C511" s="12" t="str">
        <f>VLOOKUP(MYRANKS_H[[#This Row],[PLAYERID]],PLAYERIDMAP[],COLUMN(PLAYERIDMAP[FIRSTNAME]),FALSE)</f>
        <v xml:space="preserve">Juan </v>
      </c>
      <c r="D511" s="12" t="str">
        <f>VLOOKUP(MYRANKS_H[[#This Row],[PLAYERID]],PLAYERIDMAP[],COLUMN(PLAYERIDMAP[TEAM]),FALSE)</f>
        <v>LAD</v>
      </c>
      <c r="E511" s="12" t="str">
        <f>VLOOKUP(MYRANKS_H[[#This Row],[PLAYERID]],PLAYERIDMAP[],COLUMN(PLAYERIDMAP[POS]),FALSE)</f>
        <v>OF</v>
      </c>
      <c r="F511" s="12">
        <f>VLOOKUP(MYRANKS_H[[#This Row],[PLAYERID]],PLAYERIDMAP[],COLUMN(PLAYERIDMAP[IDFANGRAPHS]),FALSE)</f>
        <v>843</v>
      </c>
      <c r="G511" s="12">
        <f>IFERROR(VLOOKUP(MYRANKS_H[[#This Row],[IDFANGRAPHS]],STEAMER_H[],COLUMN(STEAMER_H[PA]),FALSE),0)</f>
        <v>0</v>
      </c>
      <c r="H511" s="12">
        <f>IFERROR(VLOOKUP(MYRANKS_H[[#This Row],[IDFANGRAPHS]],STEAMER_H[],COLUMN(STEAMER_H[AB]),FALSE),0)</f>
        <v>0</v>
      </c>
      <c r="I511" s="12">
        <f>IFERROR(VLOOKUP(MYRANKS_H[[#This Row],[IDFANGRAPHS]],STEAMER_H[],COLUMN(STEAMER_H[H]),FALSE),0)</f>
        <v>0</v>
      </c>
      <c r="J511" s="12">
        <f>IFERROR(VLOOKUP(MYRANKS_H[[#This Row],[IDFANGRAPHS]],STEAMER_H[],COLUMN(STEAMER_H[HR]),FALSE),0)</f>
        <v>0</v>
      </c>
      <c r="K511" s="12">
        <f>IFERROR(VLOOKUP(MYRANKS_H[[#This Row],[IDFANGRAPHS]],STEAMER_H[],COLUMN(STEAMER_H[R]),FALSE),0)</f>
        <v>0</v>
      </c>
      <c r="L511" s="12">
        <f>IFERROR(VLOOKUP(MYRANKS_H[[#This Row],[IDFANGRAPHS]],STEAMER_H[],COLUMN(STEAMER_H[RBI]),FALSE),0)</f>
        <v>0</v>
      </c>
      <c r="M511" s="12">
        <f>IFERROR(VLOOKUP(MYRANKS_H[[#This Row],[IDFANGRAPHS]],STEAMER_H[],COLUMN(STEAMER_H[BB]),FALSE),0)</f>
        <v>0</v>
      </c>
      <c r="N511" s="12">
        <f>IFERROR(VLOOKUP(MYRANKS_H[[#This Row],[IDFANGRAPHS]],STEAMER_H[],COLUMN(STEAMER_H[SO]),FALSE),0)</f>
        <v>0</v>
      </c>
      <c r="O511" s="12">
        <f>IFERROR(VLOOKUP(MYRANKS_H[[#This Row],[IDFANGRAPHS]],STEAMER_H[],COLUMN(STEAMER_H[SB]),FALSE),0)</f>
        <v>0</v>
      </c>
      <c r="P511" s="14">
        <f>IFERROR(MYRANKS_H[[#This Row],[H]]/MYRANKS_H[[#This Row],[AB]],0)</f>
        <v>0</v>
      </c>
      <c r="Q511" s="26">
        <f>MYRANKS_H[[#This Row],[R]]/24.6-VLOOKUP(MYRANKS_H[[#This Row],[POS]],ReplacementLevel_H[],COLUMN(ReplacementLevel_H[R]),FALSE)</f>
        <v>-2.37</v>
      </c>
      <c r="R511" s="26">
        <f>MYRANKS_H[[#This Row],[HR]]/10.4-VLOOKUP(MYRANKS_H[[#This Row],[POS]],ReplacementLevel_H[],COLUMN(ReplacementLevel_H[HR]),FALSE)</f>
        <v>-1.1000000000000001</v>
      </c>
      <c r="S511" s="26">
        <f>MYRANKS_H[[#This Row],[RBI]]/24.6-VLOOKUP(MYRANKS_H[[#This Row],[POS]],ReplacementLevel_H[],COLUMN(ReplacementLevel_H[RBI]),FALSE)</f>
        <v>-2.04</v>
      </c>
      <c r="T511" s="26">
        <f>MYRANKS_H[[#This Row],[SB]]/9.4-VLOOKUP(MYRANKS_H[[#This Row],[POS]],ReplacementLevel_H[],COLUMN(ReplacementLevel_H[SB]),FALSE)</f>
        <v>-1.34</v>
      </c>
      <c r="U511" s="26">
        <f>((MYRANKS_H[[#This Row],[H]]+1768)/(MYRANKS_H[[#This Row],[AB]]+6617)-0.267)/0.0024-VLOOKUP(MYRANKS_H[[#This Row],[POS]],ReplacementLevel_H[],COLUMN(ReplacementLevel_H[AVG]),FALSE)</f>
        <v>0.15940406024885273</v>
      </c>
      <c r="V511" s="26">
        <f>MYRANKS_H[[#This Row],[RSGP]]+MYRANKS_H[[#This Row],[HRSGP]]+MYRANKS_H[[#This Row],[RBISGP]]+MYRANKS_H[[#This Row],[SBSGP]]+MYRANKS_H[[#This Row],[AVGSGP]]</f>
        <v>-6.6905959397511472</v>
      </c>
    </row>
    <row r="512" spans="1:22" ht="15" customHeight="1" x14ac:dyDescent="0.25">
      <c r="A512" s="7" t="s">
        <v>3492</v>
      </c>
      <c r="B512" s="8" t="str">
        <f>VLOOKUP(MYRANKS_H[[#This Row],[PLAYERID]],PLAYERIDMAP[],COLUMN(PLAYERIDMAP[LASTNAME]),FALSE)</f>
        <v>Johnson</v>
      </c>
      <c r="C512" s="11" t="str">
        <f>VLOOKUP(MYRANKS_H[[#This Row],[PLAYERID]],PLAYERIDMAP[],COLUMN(PLAYERIDMAP[FIRSTNAME]),FALSE)</f>
        <v xml:space="preserve">Dan </v>
      </c>
      <c r="D512" s="11" t="str">
        <f>VLOOKUP(MYRANKS_H[[#This Row],[PLAYERID]],PLAYERIDMAP[],COLUMN(PLAYERIDMAP[TEAM]),FALSE)</f>
        <v>TB</v>
      </c>
      <c r="E512" s="11" t="str">
        <f>VLOOKUP(MYRANKS_H[[#This Row],[PLAYERID]],PLAYERIDMAP[],COLUMN(PLAYERIDMAP[POS]),FALSE)</f>
        <v>1B</v>
      </c>
      <c r="F512" s="11">
        <f>VLOOKUP(MYRANKS_H[[#This Row],[PLAYERID]],PLAYERIDMAP[],COLUMN(PLAYERIDMAP[IDFANGRAPHS]),FALSE)</f>
        <v>2167</v>
      </c>
      <c r="G512" s="12">
        <f>IFERROR(VLOOKUP(MYRANKS_H[[#This Row],[IDFANGRAPHS]],STEAMER_H[],COLUMN(STEAMER_H[PA]),FALSE),0)</f>
        <v>0</v>
      </c>
      <c r="H512" s="12">
        <f>IFERROR(VLOOKUP(MYRANKS_H[[#This Row],[IDFANGRAPHS]],STEAMER_H[],COLUMN(STEAMER_H[AB]),FALSE),0)</f>
        <v>0</v>
      </c>
      <c r="I512" s="12">
        <f>IFERROR(VLOOKUP(MYRANKS_H[[#This Row],[IDFANGRAPHS]],STEAMER_H[],COLUMN(STEAMER_H[H]),FALSE),0)</f>
        <v>0</v>
      </c>
      <c r="J512" s="12">
        <f>IFERROR(VLOOKUP(MYRANKS_H[[#This Row],[IDFANGRAPHS]],STEAMER_H[],COLUMN(STEAMER_H[HR]),FALSE),0)</f>
        <v>0</v>
      </c>
      <c r="K512" s="12">
        <f>IFERROR(VLOOKUP(MYRANKS_H[[#This Row],[IDFANGRAPHS]],STEAMER_H[],COLUMN(STEAMER_H[R]),FALSE),0)</f>
        <v>0</v>
      </c>
      <c r="L512" s="12">
        <f>IFERROR(VLOOKUP(MYRANKS_H[[#This Row],[IDFANGRAPHS]],STEAMER_H[],COLUMN(STEAMER_H[RBI]),FALSE),0)</f>
        <v>0</v>
      </c>
      <c r="M512" s="12">
        <f>IFERROR(VLOOKUP(MYRANKS_H[[#This Row],[IDFANGRAPHS]],STEAMER_H[],COLUMN(STEAMER_H[BB]),FALSE),0)</f>
        <v>0</v>
      </c>
      <c r="N512" s="12">
        <f>IFERROR(VLOOKUP(MYRANKS_H[[#This Row],[IDFANGRAPHS]],STEAMER_H[],COLUMN(STEAMER_H[SO]),FALSE),0)</f>
        <v>0</v>
      </c>
      <c r="O512" s="12">
        <f>IFERROR(VLOOKUP(MYRANKS_H[[#This Row],[IDFANGRAPHS]],STEAMER_H[],COLUMN(STEAMER_H[SB]),FALSE),0)</f>
        <v>0</v>
      </c>
      <c r="P512" s="14">
        <f>IFERROR(MYRANKS_H[[#This Row],[H]]/MYRANKS_H[[#This Row],[AB]],0)</f>
        <v>0</v>
      </c>
      <c r="Q512" s="26">
        <f>MYRANKS_H[[#This Row],[R]]/24.6-VLOOKUP(MYRANKS_H[[#This Row],[POS]],ReplacementLevel_H[],COLUMN(ReplacementLevel_H[R]),FALSE)</f>
        <v>-2.37</v>
      </c>
      <c r="R512" s="26">
        <f>MYRANKS_H[[#This Row],[HR]]/10.4-VLOOKUP(MYRANKS_H[[#This Row],[POS]],ReplacementLevel_H[],COLUMN(ReplacementLevel_H[HR]),FALSE)</f>
        <v>-1.54</v>
      </c>
      <c r="S512" s="26">
        <f>MYRANKS_H[[#This Row],[RBI]]/24.6-VLOOKUP(MYRANKS_H[[#This Row],[POS]],ReplacementLevel_H[],COLUMN(ReplacementLevel_H[RBI]),FALSE)</f>
        <v>-2.46</v>
      </c>
      <c r="T512" s="26">
        <f>MYRANKS_H[[#This Row],[SB]]/9.4-VLOOKUP(MYRANKS_H[[#This Row],[POS]],ReplacementLevel_H[],COLUMN(ReplacementLevel_H[SB]),FALSE)</f>
        <v>-0.26</v>
      </c>
      <c r="U512" s="26">
        <f>((MYRANKS_H[[#This Row],[H]]+1768)/(MYRANKS_H[[#This Row],[AB]]+6617)-0.267)/0.0024-VLOOKUP(MYRANKS_H[[#This Row],[POS]],ReplacementLevel_H[],COLUMN(ReplacementLevel_H[AVG]),FALSE)</f>
        <v>0.31940406024885271</v>
      </c>
      <c r="V512" s="26">
        <f>MYRANKS_H[[#This Row],[RSGP]]+MYRANKS_H[[#This Row],[HRSGP]]+MYRANKS_H[[#This Row],[RBISGP]]+MYRANKS_H[[#This Row],[SBSGP]]+MYRANKS_H[[#This Row],[AVGSGP]]</f>
        <v>-6.3105959397511473</v>
      </c>
    </row>
    <row r="513" spans="1:22" ht="15" customHeight="1" x14ac:dyDescent="0.25">
      <c r="A513" s="7" t="s">
        <v>2857</v>
      </c>
      <c r="B513" s="8" t="str">
        <f>VLOOKUP(MYRANKS_H[[#This Row],[PLAYERID]],PLAYERIDMAP[],COLUMN(PLAYERIDMAP[LASTNAME]),FALSE)</f>
        <v>Ford</v>
      </c>
      <c r="C513" s="11" t="str">
        <f>VLOOKUP(MYRANKS_H[[#This Row],[PLAYERID]],PLAYERIDMAP[],COLUMN(PLAYERIDMAP[FIRSTNAME]),FALSE)</f>
        <v xml:space="preserve">Lew </v>
      </c>
      <c r="D513" s="11" t="str">
        <f>VLOOKUP(MYRANKS_H[[#This Row],[PLAYERID]],PLAYERIDMAP[],COLUMN(PLAYERIDMAP[TEAM]),FALSE)</f>
        <v>BAL</v>
      </c>
      <c r="E513" s="11" t="str">
        <f>VLOOKUP(MYRANKS_H[[#This Row],[PLAYERID]],PLAYERIDMAP[],COLUMN(PLAYERIDMAP[POS]),FALSE)</f>
        <v>OF</v>
      </c>
      <c r="F513" s="11">
        <f>VLOOKUP(MYRANKS_H[[#This Row],[PLAYERID]],PLAYERIDMAP[],COLUMN(PLAYERIDMAP[IDFANGRAPHS]),FALSE)</f>
        <v>1724</v>
      </c>
      <c r="G513" s="12">
        <f>IFERROR(VLOOKUP(MYRANKS_H[[#This Row],[IDFANGRAPHS]],STEAMER_H[],COLUMN(STEAMER_H[PA]),FALSE),0)</f>
        <v>0</v>
      </c>
      <c r="H513" s="12">
        <f>IFERROR(VLOOKUP(MYRANKS_H[[#This Row],[IDFANGRAPHS]],STEAMER_H[],COLUMN(STEAMER_H[AB]),FALSE),0)</f>
        <v>0</v>
      </c>
      <c r="I513" s="12">
        <f>IFERROR(VLOOKUP(MYRANKS_H[[#This Row],[IDFANGRAPHS]],STEAMER_H[],COLUMN(STEAMER_H[H]),FALSE),0)</f>
        <v>0</v>
      </c>
      <c r="J513" s="12">
        <f>IFERROR(VLOOKUP(MYRANKS_H[[#This Row],[IDFANGRAPHS]],STEAMER_H[],COLUMN(STEAMER_H[HR]),FALSE),0)</f>
        <v>0</v>
      </c>
      <c r="K513" s="12">
        <f>IFERROR(VLOOKUP(MYRANKS_H[[#This Row],[IDFANGRAPHS]],STEAMER_H[],COLUMN(STEAMER_H[R]),FALSE),0)</f>
        <v>0</v>
      </c>
      <c r="L513" s="12">
        <f>IFERROR(VLOOKUP(MYRANKS_H[[#This Row],[IDFANGRAPHS]],STEAMER_H[],COLUMN(STEAMER_H[RBI]),FALSE),0)</f>
        <v>0</v>
      </c>
      <c r="M513" s="12">
        <f>IFERROR(VLOOKUP(MYRANKS_H[[#This Row],[IDFANGRAPHS]],STEAMER_H[],COLUMN(STEAMER_H[BB]),FALSE),0)</f>
        <v>0</v>
      </c>
      <c r="N513" s="12">
        <f>IFERROR(VLOOKUP(MYRANKS_H[[#This Row],[IDFANGRAPHS]],STEAMER_H[],COLUMN(STEAMER_H[SO]),FALSE),0)</f>
        <v>0</v>
      </c>
      <c r="O513" s="12">
        <f>IFERROR(VLOOKUP(MYRANKS_H[[#This Row],[IDFANGRAPHS]],STEAMER_H[],COLUMN(STEAMER_H[SB]),FALSE),0)</f>
        <v>0</v>
      </c>
      <c r="P513" s="14">
        <f>IFERROR(MYRANKS_H[[#This Row],[H]]/MYRANKS_H[[#This Row],[AB]],0)</f>
        <v>0</v>
      </c>
      <c r="Q513" s="26">
        <f>MYRANKS_H[[#This Row],[R]]/24.6-VLOOKUP(MYRANKS_H[[#This Row],[POS]],ReplacementLevel_H[],COLUMN(ReplacementLevel_H[R]),FALSE)</f>
        <v>-2.37</v>
      </c>
      <c r="R513" s="26">
        <f>MYRANKS_H[[#This Row],[HR]]/10.4-VLOOKUP(MYRANKS_H[[#This Row],[POS]],ReplacementLevel_H[],COLUMN(ReplacementLevel_H[HR]),FALSE)</f>
        <v>-1.1000000000000001</v>
      </c>
      <c r="S513" s="26">
        <f>MYRANKS_H[[#This Row],[RBI]]/24.6-VLOOKUP(MYRANKS_H[[#This Row],[POS]],ReplacementLevel_H[],COLUMN(ReplacementLevel_H[RBI]),FALSE)</f>
        <v>-2.04</v>
      </c>
      <c r="T513" s="26">
        <f>MYRANKS_H[[#This Row],[SB]]/9.4-VLOOKUP(MYRANKS_H[[#This Row],[POS]],ReplacementLevel_H[],COLUMN(ReplacementLevel_H[SB]),FALSE)</f>
        <v>-1.34</v>
      </c>
      <c r="U513" s="26">
        <f>((MYRANKS_H[[#This Row],[H]]+1768)/(MYRANKS_H[[#This Row],[AB]]+6617)-0.267)/0.0024-VLOOKUP(MYRANKS_H[[#This Row],[POS]],ReplacementLevel_H[],COLUMN(ReplacementLevel_H[AVG]),FALSE)</f>
        <v>0.15940406024885273</v>
      </c>
      <c r="V513" s="26">
        <f>MYRANKS_H[[#This Row],[RSGP]]+MYRANKS_H[[#This Row],[HRSGP]]+MYRANKS_H[[#This Row],[RBISGP]]+MYRANKS_H[[#This Row],[SBSGP]]+MYRANKS_H[[#This Row],[AVGSGP]]</f>
        <v>-6.6905959397511472</v>
      </c>
    </row>
    <row r="514" spans="1:22" x14ac:dyDescent="0.25">
      <c r="A514" s="8" t="s">
        <v>4373</v>
      </c>
      <c r="B514" s="15" t="str">
        <f>VLOOKUP(MYRANKS_H[[#This Row],[PLAYERID]],PLAYERIDMAP[],COLUMN(PLAYERIDMAP[LASTNAME]),FALSE)</f>
        <v>Overbay</v>
      </c>
      <c r="C514" s="12" t="str">
        <f>VLOOKUP(MYRANKS_H[[#This Row],[PLAYERID]],PLAYERIDMAP[],COLUMN(PLAYERIDMAP[FIRSTNAME]),FALSE)</f>
        <v xml:space="preserve">Lyle </v>
      </c>
      <c r="D514" s="12" t="str">
        <f>VLOOKUP(MYRANKS_H[[#This Row],[PLAYERID]],PLAYERIDMAP[],COLUMN(PLAYERIDMAP[TEAM]),FALSE)</f>
        <v>ATL</v>
      </c>
      <c r="E514" s="12" t="str">
        <f>VLOOKUP(MYRANKS_H[[#This Row],[PLAYERID]],PLAYERIDMAP[],COLUMN(PLAYERIDMAP[POS]),FALSE)</f>
        <v>1B</v>
      </c>
      <c r="F514" s="12">
        <f>VLOOKUP(MYRANKS_H[[#This Row],[PLAYERID]],PLAYERIDMAP[],COLUMN(PLAYERIDMAP[IDFANGRAPHS]),FALSE)</f>
        <v>1617</v>
      </c>
      <c r="G514" s="12">
        <f>IFERROR(VLOOKUP(MYRANKS_H[[#This Row],[IDFANGRAPHS]],STEAMER_H[],COLUMN(STEAMER_H[PA]),FALSE),0)</f>
        <v>253</v>
      </c>
      <c r="H514" s="12">
        <f>IFERROR(VLOOKUP(MYRANKS_H[[#This Row],[IDFANGRAPHS]],STEAMER_H[],COLUMN(STEAMER_H[AB]),FALSE),0)</f>
        <v>225</v>
      </c>
      <c r="I514" s="12">
        <f>IFERROR(VLOOKUP(MYRANKS_H[[#This Row],[IDFANGRAPHS]],STEAMER_H[],COLUMN(STEAMER_H[H]),FALSE),0)</f>
        <v>53</v>
      </c>
      <c r="J514" s="12">
        <f>IFERROR(VLOOKUP(MYRANKS_H[[#This Row],[IDFANGRAPHS]],STEAMER_H[],COLUMN(STEAMER_H[HR]),FALSE),0)</f>
        <v>7</v>
      </c>
      <c r="K514" s="12">
        <f>IFERROR(VLOOKUP(MYRANKS_H[[#This Row],[IDFANGRAPHS]],STEAMER_H[],COLUMN(STEAMER_H[R]),FALSE),0)</f>
        <v>25</v>
      </c>
      <c r="L514" s="12">
        <f>IFERROR(VLOOKUP(MYRANKS_H[[#This Row],[IDFANGRAPHS]],STEAMER_H[],COLUMN(STEAMER_H[RBI]),FALSE),0)</f>
        <v>26</v>
      </c>
      <c r="M514" s="12">
        <f>IFERROR(VLOOKUP(MYRANKS_H[[#This Row],[IDFANGRAPHS]],STEAMER_H[],COLUMN(STEAMER_H[BB]),FALSE),0)</f>
        <v>23</v>
      </c>
      <c r="N514" s="12">
        <f>IFERROR(VLOOKUP(MYRANKS_H[[#This Row],[IDFANGRAPHS]],STEAMER_H[],COLUMN(STEAMER_H[SO]),FALSE),0)</f>
        <v>57</v>
      </c>
      <c r="O514" s="12">
        <f>IFERROR(VLOOKUP(MYRANKS_H[[#This Row],[IDFANGRAPHS]],STEAMER_H[],COLUMN(STEAMER_H[SB]),FALSE),0)</f>
        <v>2</v>
      </c>
      <c r="P514" s="14">
        <f>IFERROR(MYRANKS_H[[#This Row],[H]]/MYRANKS_H[[#This Row],[AB]],0)</f>
        <v>0.23555555555555555</v>
      </c>
      <c r="Q514" s="26">
        <f>MYRANKS_H[[#This Row],[R]]/24.6-VLOOKUP(MYRANKS_H[[#This Row],[POS]],ReplacementLevel_H[],COLUMN(ReplacementLevel_H[R]),FALSE)</f>
        <v>-1.3537398373983742</v>
      </c>
      <c r="R514" s="26">
        <f>MYRANKS_H[[#This Row],[HR]]/10.4-VLOOKUP(MYRANKS_H[[#This Row],[POS]],ReplacementLevel_H[],COLUMN(ReplacementLevel_H[HR]),FALSE)</f>
        <v>-0.86692307692307702</v>
      </c>
      <c r="S514" s="26">
        <f>MYRANKS_H[[#This Row],[RBI]]/24.6-VLOOKUP(MYRANKS_H[[#This Row],[POS]],ReplacementLevel_H[],COLUMN(ReplacementLevel_H[RBI]),FALSE)</f>
        <v>-1.4030894308943089</v>
      </c>
      <c r="T514" s="26">
        <f>MYRANKS_H[[#This Row],[SB]]/9.4-VLOOKUP(MYRANKS_H[[#This Row],[POS]],ReplacementLevel_H[],COLUMN(ReplacementLevel_H[SB]),FALSE)</f>
        <v>-4.7234042553191496E-2</v>
      </c>
      <c r="U514" s="26">
        <f>((MYRANKS_H[[#This Row],[H]]+1768)/(MYRANKS_H[[#This Row],[AB]]+6617)-0.267)/0.0024-VLOOKUP(MYRANKS_H[[#This Row],[POS]],ReplacementLevel_H[],COLUMN(ReplacementLevel_H[AVG]),FALSE)</f>
        <v>-0.11406313943292062</v>
      </c>
      <c r="V514" s="26">
        <f>MYRANKS_H[[#This Row],[RSGP]]+MYRANKS_H[[#This Row],[HRSGP]]+MYRANKS_H[[#This Row],[RBISGP]]+MYRANKS_H[[#This Row],[SBSGP]]+MYRANKS_H[[#This Row],[AVGSGP]]</f>
        <v>-3.7850495272018727</v>
      </c>
    </row>
    <row r="515" spans="1:22" ht="15" customHeight="1" x14ac:dyDescent="0.25">
      <c r="A515" s="7" t="s">
        <v>1734</v>
      </c>
      <c r="B515" s="8" t="str">
        <f>VLOOKUP(MYRANKS_H[[#This Row],[PLAYERID]],PLAYERIDMAP[],COLUMN(PLAYERIDMAP[LASTNAME]),FALSE)</f>
        <v>Ankiel</v>
      </c>
      <c r="C515" s="11" t="str">
        <f>VLOOKUP(MYRANKS_H[[#This Row],[PLAYERID]],PLAYERIDMAP[],COLUMN(PLAYERIDMAP[FIRSTNAME]),FALSE)</f>
        <v xml:space="preserve">Rick </v>
      </c>
      <c r="D515" s="11" t="str">
        <f>VLOOKUP(MYRANKS_H[[#This Row],[PLAYERID]],PLAYERIDMAP[],COLUMN(PLAYERIDMAP[TEAM]),FALSE)</f>
        <v>WAS</v>
      </c>
      <c r="E515" s="11" t="str">
        <f>VLOOKUP(MYRANKS_H[[#This Row],[PLAYERID]],PLAYERIDMAP[],COLUMN(PLAYERIDMAP[POS]),FALSE)</f>
        <v>OF</v>
      </c>
      <c r="F515" s="11">
        <f>VLOOKUP(MYRANKS_H[[#This Row],[PLAYERID]],PLAYERIDMAP[],COLUMN(PLAYERIDMAP[IDFANGRAPHS]),FALSE)</f>
        <v>1142</v>
      </c>
      <c r="G515" s="12">
        <f>IFERROR(VLOOKUP(MYRANKS_H[[#This Row],[IDFANGRAPHS]],STEAMER_H[],COLUMN(STEAMER_H[PA]),FALSE),0)</f>
        <v>0</v>
      </c>
      <c r="H515" s="12">
        <f>IFERROR(VLOOKUP(MYRANKS_H[[#This Row],[IDFANGRAPHS]],STEAMER_H[],COLUMN(STEAMER_H[AB]),FALSE),0)</f>
        <v>0</v>
      </c>
      <c r="I515" s="12">
        <f>IFERROR(VLOOKUP(MYRANKS_H[[#This Row],[IDFANGRAPHS]],STEAMER_H[],COLUMN(STEAMER_H[H]),FALSE),0)</f>
        <v>0</v>
      </c>
      <c r="J515" s="12">
        <f>IFERROR(VLOOKUP(MYRANKS_H[[#This Row],[IDFANGRAPHS]],STEAMER_H[],COLUMN(STEAMER_H[HR]),FALSE),0)</f>
        <v>0</v>
      </c>
      <c r="K515" s="12">
        <f>IFERROR(VLOOKUP(MYRANKS_H[[#This Row],[IDFANGRAPHS]],STEAMER_H[],COLUMN(STEAMER_H[R]),FALSE),0)</f>
        <v>0</v>
      </c>
      <c r="L515" s="12">
        <f>IFERROR(VLOOKUP(MYRANKS_H[[#This Row],[IDFANGRAPHS]],STEAMER_H[],COLUMN(STEAMER_H[RBI]),FALSE),0)</f>
        <v>0</v>
      </c>
      <c r="M515" s="12">
        <f>IFERROR(VLOOKUP(MYRANKS_H[[#This Row],[IDFANGRAPHS]],STEAMER_H[],COLUMN(STEAMER_H[BB]),FALSE),0)</f>
        <v>0</v>
      </c>
      <c r="N515" s="12">
        <f>IFERROR(VLOOKUP(MYRANKS_H[[#This Row],[IDFANGRAPHS]],STEAMER_H[],COLUMN(STEAMER_H[SO]),FALSE),0)</f>
        <v>0</v>
      </c>
      <c r="O515" s="12">
        <f>IFERROR(VLOOKUP(MYRANKS_H[[#This Row],[IDFANGRAPHS]],STEAMER_H[],COLUMN(STEAMER_H[SB]),FALSE),0)</f>
        <v>0</v>
      </c>
      <c r="P515" s="14">
        <f>IFERROR(MYRANKS_H[[#This Row],[H]]/MYRANKS_H[[#This Row],[AB]],0)</f>
        <v>0</v>
      </c>
      <c r="Q515" s="26">
        <f>MYRANKS_H[[#This Row],[R]]/24.6-VLOOKUP(MYRANKS_H[[#This Row],[POS]],ReplacementLevel_H[],COLUMN(ReplacementLevel_H[R]),FALSE)</f>
        <v>-2.37</v>
      </c>
      <c r="R515" s="26">
        <f>MYRANKS_H[[#This Row],[HR]]/10.4-VLOOKUP(MYRANKS_H[[#This Row],[POS]],ReplacementLevel_H[],COLUMN(ReplacementLevel_H[HR]),FALSE)</f>
        <v>-1.1000000000000001</v>
      </c>
      <c r="S515" s="26">
        <f>MYRANKS_H[[#This Row],[RBI]]/24.6-VLOOKUP(MYRANKS_H[[#This Row],[POS]],ReplacementLevel_H[],COLUMN(ReplacementLevel_H[RBI]),FALSE)</f>
        <v>-2.04</v>
      </c>
      <c r="T515" s="26">
        <f>MYRANKS_H[[#This Row],[SB]]/9.4-VLOOKUP(MYRANKS_H[[#This Row],[POS]],ReplacementLevel_H[],COLUMN(ReplacementLevel_H[SB]),FALSE)</f>
        <v>-1.34</v>
      </c>
      <c r="U515" s="26">
        <f>((MYRANKS_H[[#This Row],[H]]+1768)/(MYRANKS_H[[#This Row],[AB]]+6617)-0.267)/0.0024-VLOOKUP(MYRANKS_H[[#This Row],[POS]],ReplacementLevel_H[],COLUMN(ReplacementLevel_H[AVG]),FALSE)</f>
        <v>0.15940406024885273</v>
      </c>
      <c r="V515" s="26">
        <f>MYRANKS_H[[#This Row],[RSGP]]+MYRANKS_H[[#This Row],[HRSGP]]+MYRANKS_H[[#This Row],[RBISGP]]+MYRANKS_H[[#This Row],[SBSGP]]+MYRANKS_H[[#This Row],[AVGSGP]]</f>
        <v>-6.6905959397511472</v>
      </c>
    </row>
    <row r="516" spans="1:22" ht="15" customHeight="1" x14ac:dyDescent="0.25">
      <c r="A516" s="8" t="s">
        <v>4527</v>
      </c>
      <c r="B516" s="15" t="str">
        <f>VLOOKUP(MYRANKS_H[[#This Row],[PLAYERID]],PLAYERIDMAP[],COLUMN(PLAYERIDMAP[LASTNAME]),FALSE)</f>
        <v>Petersen</v>
      </c>
      <c r="C516" s="12" t="str">
        <f>VLOOKUP(MYRANKS_H[[#This Row],[PLAYERID]],PLAYERIDMAP[],COLUMN(PLAYERIDMAP[FIRSTNAME]),FALSE)</f>
        <v xml:space="preserve">Bryan </v>
      </c>
      <c r="D516" s="12" t="str">
        <f>VLOOKUP(MYRANKS_H[[#This Row],[PLAYERID]],PLAYERIDMAP[],COLUMN(PLAYERIDMAP[TEAM]),FALSE)</f>
        <v>MIA</v>
      </c>
      <c r="E516" s="12" t="str">
        <f>VLOOKUP(MYRANKS_H[[#This Row],[PLAYERID]],PLAYERIDMAP[],COLUMN(PLAYERIDMAP[POS]),FALSE)</f>
        <v>OF</v>
      </c>
      <c r="F516" s="12">
        <f>VLOOKUP(MYRANKS_H[[#This Row],[PLAYERID]],PLAYERIDMAP[],COLUMN(PLAYERIDMAP[IDFANGRAPHS]),FALSE)</f>
        <v>2567</v>
      </c>
      <c r="G516" s="12">
        <f>IFERROR(VLOOKUP(MYRANKS_H[[#This Row],[IDFANGRAPHS]],STEAMER_H[],COLUMN(STEAMER_H[PA]),FALSE),0)</f>
        <v>0</v>
      </c>
      <c r="H516" s="12">
        <f>IFERROR(VLOOKUP(MYRANKS_H[[#This Row],[IDFANGRAPHS]],STEAMER_H[],COLUMN(STEAMER_H[AB]),FALSE),0)</f>
        <v>0</v>
      </c>
      <c r="I516" s="12">
        <f>IFERROR(VLOOKUP(MYRANKS_H[[#This Row],[IDFANGRAPHS]],STEAMER_H[],COLUMN(STEAMER_H[H]),FALSE),0)</f>
        <v>0</v>
      </c>
      <c r="J516" s="12">
        <f>IFERROR(VLOOKUP(MYRANKS_H[[#This Row],[IDFANGRAPHS]],STEAMER_H[],COLUMN(STEAMER_H[HR]),FALSE),0)</f>
        <v>0</v>
      </c>
      <c r="K516" s="12">
        <f>IFERROR(VLOOKUP(MYRANKS_H[[#This Row],[IDFANGRAPHS]],STEAMER_H[],COLUMN(STEAMER_H[R]),FALSE),0)</f>
        <v>0</v>
      </c>
      <c r="L516" s="12">
        <f>IFERROR(VLOOKUP(MYRANKS_H[[#This Row],[IDFANGRAPHS]],STEAMER_H[],COLUMN(STEAMER_H[RBI]),FALSE),0)</f>
        <v>0</v>
      </c>
      <c r="M516" s="12">
        <f>IFERROR(VLOOKUP(MYRANKS_H[[#This Row],[IDFANGRAPHS]],STEAMER_H[],COLUMN(STEAMER_H[BB]),FALSE),0)</f>
        <v>0</v>
      </c>
      <c r="N516" s="12">
        <f>IFERROR(VLOOKUP(MYRANKS_H[[#This Row],[IDFANGRAPHS]],STEAMER_H[],COLUMN(STEAMER_H[SO]),FALSE),0)</f>
        <v>0</v>
      </c>
      <c r="O516" s="12">
        <f>IFERROR(VLOOKUP(MYRANKS_H[[#This Row],[IDFANGRAPHS]],STEAMER_H[],COLUMN(STEAMER_H[SB]),FALSE),0)</f>
        <v>0</v>
      </c>
      <c r="P516" s="14">
        <f>IFERROR(MYRANKS_H[[#This Row],[H]]/MYRANKS_H[[#This Row],[AB]],0)</f>
        <v>0</v>
      </c>
      <c r="Q516" s="26">
        <f>MYRANKS_H[[#This Row],[R]]/24.6-VLOOKUP(MYRANKS_H[[#This Row],[POS]],ReplacementLevel_H[],COLUMN(ReplacementLevel_H[R]),FALSE)</f>
        <v>-2.37</v>
      </c>
      <c r="R516" s="26">
        <f>MYRANKS_H[[#This Row],[HR]]/10.4-VLOOKUP(MYRANKS_H[[#This Row],[POS]],ReplacementLevel_H[],COLUMN(ReplacementLevel_H[HR]),FALSE)</f>
        <v>-1.1000000000000001</v>
      </c>
      <c r="S516" s="26">
        <f>MYRANKS_H[[#This Row],[RBI]]/24.6-VLOOKUP(MYRANKS_H[[#This Row],[POS]],ReplacementLevel_H[],COLUMN(ReplacementLevel_H[RBI]),FALSE)</f>
        <v>-2.04</v>
      </c>
      <c r="T516" s="26">
        <f>MYRANKS_H[[#This Row],[SB]]/9.4-VLOOKUP(MYRANKS_H[[#This Row],[POS]],ReplacementLevel_H[],COLUMN(ReplacementLevel_H[SB]),FALSE)</f>
        <v>-1.34</v>
      </c>
      <c r="U516" s="26">
        <f>((MYRANKS_H[[#This Row],[H]]+1768)/(MYRANKS_H[[#This Row],[AB]]+6617)-0.267)/0.0024-VLOOKUP(MYRANKS_H[[#This Row],[POS]],ReplacementLevel_H[],COLUMN(ReplacementLevel_H[AVG]),FALSE)</f>
        <v>0.15940406024885273</v>
      </c>
      <c r="V516" s="26">
        <f>MYRANKS_H[[#This Row],[RSGP]]+MYRANKS_H[[#This Row],[HRSGP]]+MYRANKS_H[[#This Row],[RBISGP]]+MYRANKS_H[[#This Row],[SBSGP]]+MYRANKS_H[[#This Row],[AVGSGP]]</f>
        <v>-6.6905959397511472</v>
      </c>
    </row>
    <row r="517" spans="1:22" ht="15" customHeight="1" x14ac:dyDescent="0.25">
      <c r="A517" s="8" t="s">
        <v>4766</v>
      </c>
      <c r="B517" s="15" t="str">
        <f>VLOOKUP(MYRANKS_H[[#This Row],[PLAYERID]],PLAYERIDMAP[],COLUMN(PLAYERIDMAP[LASTNAME]),FALSE)</f>
        <v>Robinson</v>
      </c>
      <c r="C517" s="12" t="str">
        <f>VLOOKUP(MYRANKS_H[[#This Row],[PLAYERID]],PLAYERIDMAP[],COLUMN(PLAYERIDMAP[FIRSTNAME]),FALSE)</f>
        <v xml:space="preserve">Trayvon </v>
      </c>
      <c r="D517" s="12" t="str">
        <f>VLOOKUP(MYRANKS_H[[#This Row],[PLAYERID]],PLAYERIDMAP[],COLUMN(PLAYERIDMAP[TEAM]),FALSE)</f>
        <v>BAL</v>
      </c>
      <c r="E517" s="12" t="str">
        <f>VLOOKUP(MYRANKS_H[[#This Row],[PLAYERID]],PLAYERIDMAP[],COLUMN(PLAYERIDMAP[POS]),FALSE)</f>
        <v>OF</v>
      </c>
      <c r="F517" s="12">
        <f>VLOOKUP(MYRANKS_H[[#This Row],[PLAYERID]],PLAYERIDMAP[],COLUMN(PLAYERIDMAP[IDFANGRAPHS]),FALSE)</f>
        <v>9875</v>
      </c>
      <c r="G517" s="12">
        <f>IFERROR(VLOOKUP(MYRANKS_H[[#This Row],[IDFANGRAPHS]],STEAMER_H[],COLUMN(STEAMER_H[PA]),FALSE),0)</f>
        <v>0</v>
      </c>
      <c r="H517" s="12">
        <f>IFERROR(VLOOKUP(MYRANKS_H[[#This Row],[IDFANGRAPHS]],STEAMER_H[],COLUMN(STEAMER_H[AB]),FALSE),0)</f>
        <v>0</v>
      </c>
      <c r="I517" s="12">
        <f>IFERROR(VLOOKUP(MYRANKS_H[[#This Row],[IDFANGRAPHS]],STEAMER_H[],COLUMN(STEAMER_H[H]),FALSE),0)</f>
        <v>0</v>
      </c>
      <c r="J517" s="12">
        <f>IFERROR(VLOOKUP(MYRANKS_H[[#This Row],[IDFANGRAPHS]],STEAMER_H[],COLUMN(STEAMER_H[HR]),FALSE),0)</f>
        <v>0</v>
      </c>
      <c r="K517" s="12">
        <f>IFERROR(VLOOKUP(MYRANKS_H[[#This Row],[IDFANGRAPHS]],STEAMER_H[],COLUMN(STEAMER_H[R]),FALSE),0)</f>
        <v>0</v>
      </c>
      <c r="L517" s="12">
        <f>IFERROR(VLOOKUP(MYRANKS_H[[#This Row],[IDFANGRAPHS]],STEAMER_H[],COLUMN(STEAMER_H[RBI]),FALSE),0)</f>
        <v>0</v>
      </c>
      <c r="M517" s="12">
        <f>IFERROR(VLOOKUP(MYRANKS_H[[#This Row],[IDFANGRAPHS]],STEAMER_H[],COLUMN(STEAMER_H[BB]),FALSE),0)</f>
        <v>0</v>
      </c>
      <c r="N517" s="12">
        <f>IFERROR(VLOOKUP(MYRANKS_H[[#This Row],[IDFANGRAPHS]],STEAMER_H[],COLUMN(STEAMER_H[SO]),FALSE),0)</f>
        <v>0</v>
      </c>
      <c r="O517" s="12">
        <f>IFERROR(VLOOKUP(MYRANKS_H[[#This Row],[IDFANGRAPHS]],STEAMER_H[],COLUMN(STEAMER_H[SB]),FALSE),0)</f>
        <v>0</v>
      </c>
      <c r="P517" s="14">
        <f>IFERROR(MYRANKS_H[[#This Row],[H]]/MYRANKS_H[[#This Row],[AB]],0)</f>
        <v>0</v>
      </c>
      <c r="Q517" s="26">
        <f>MYRANKS_H[[#This Row],[R]]/24.6-VLOOKUP(MYRANKS_H[[#This Row],[POS]],ReplacementLevel_H[],COLUMN(ReplacementLevel_H[R]),FALSE)</f>
        <v>-2.37</v>
      </c>
      <c r="R517" s="26">
        <f>MYRANKS_H[[#This Row],[HR]]/10.4-VLOOKUP(MYRANKS_H[[#This Row],[POS]],ReplacementLevel_H[],COLUMN(ReplacementLevel_H[HR]),FALSE)</f>
        <v>-1.1000000000000001</v>
      </c>
      <c r="S517" s="26">
        <f>MYRANKS_H[[#This Row],[RBI]]/24.6-VLOOKUP(MYRANKS_H[[#This Row],[POS]],ReplacementLevel_H[],COLUMN(ReplacementLevel_H[RBI]),FALSE)</f>
        <v>-2.04</v>
      </c>
      <c r="T517" s="26">
        <f>MYRANKS_H[[#This Row],[SB]]/9.4-VLOOKUP(MYRANKS_H[[#This Row],[POS]],ReplacementLevel_H[],COLUMN(ReplacementLevel_H[SB]),FALSE)</f>
        <v>-1.34</v>
      </c>
      <c r="U517" s="26">
        <f>((MYRANKS_H[[#This Row],[H]]+1768)/(MYRANKS_H[[#This Row],[AB]]+6617)-0.267)/0.0024-VLOOKUP(MYRANKS_H[[#This Row],[POS]],ReplacementLevel_H[],COLUMN(ReplacementLevel_H[AVG]),FALSE)</f>
        <v>0.15940406024885273</v>
      </c>
      <c r="V517" s="26">
        <f>MYRANKS_H[[#This Row],[RSGP]]+MYRANKS_H[[#This Row],[HRSGP]]+MYRANKS_H[[#This Row],[RBISGP]]+MYRANKS_H[[#This Row],[SBSGP]]+MYRANKS_H[[#This Row],[AVGSGP]]</f>
        <v>-6.6905959397511472</v>
      </c>
    </row>
    <row r="518" spans="1:22" ht="15" customHeight="1" x14ac:dyDescent="0.25">
      <c r="A518" s="7" t="s">
        <v>3821</v>
      </c>
      <c r="B518" s="8" t="str">
        <f>VLOOKUP(MYRANKS_H[[#This Row],[PLAYERID]],PLAYERIDMAP[],COLUMN(PLAYERIDMAP[LASTNAME]),FALSE)</f>
        <v>Lough</v>
      </c>
      <c r="C518" s="11" t="str">
        <f>VLOOKUP(MYRANKS_H[[#This Row],[PLAYERID]],PLAYERIDMAP[],COLUMN(PLAYERIDMAP[FIRSTNAME]),FALSE)</f>
        <v xml:space="preserve">David </v>
      </c>
      <c r="D518" s="11" t="str">
        <f>VLOOKUP(MYRANKS_H[[#This Row],[PLAYERID]],PLAYERIDMAP[],COLUMN(PLAYERIDMAP[TEAM]),FALSE)</f>
        <v>KC</v>
      </c>
      <c r="E518" s="11" t="str">
        <f>VLOOKUP(MYRANKS_H[[#This Row],[PLAYERID]],PLAYERIDMAP[],COLUMN(PLAYERIDMAP[POS]),FALSE)</f>
        <v>OF</v>
      </c>
      <c r="F518" s="11">
        <f>VLOOKUP(MYRANKS_H[[#This Row],[PLAYERID]],PLAYERIDMAP[],COLUMN(PLAYERIDMAP[IDFANGRAPHS]),FALSE)</f>
        <v>7215</v>
      </c>
      <c r="G518" s="12">
        <f>IFERROR(VLOOKUP(MYRANKS_H[[#This Row],[IDFANGRAPHS]],STEAMER_H[],COLUMN(STEAMER_H[PA]),FALSE),0)</f>
        <v>410</v>
      </c>
      <c r="H518" s="12">
        <f>IFERROR(VLOOKUP(MYRANKS_H[[#This Row],[IDFANGRAPHS]],STEAMER_H[],COLUMN(STEAMER_H[AB]),FALSE),0)</f>
        <v>381</v>
      </c>
      <c r="I518" s="12">
        <f>IFERROR(VLOOKUP(MYRANKS_H[[#This Row],[IDFANGRAPHS]],STEAMER_H[],COLUMN(STEAMER_H[H]),FALSE),0)</f>
        <v>103</v>
      </c>
      <c r="J518" s="12">
        <f>IFERROR(VLOOKUP(MYRANKS_H[[#This Row],[IDFANGRAPHS]],STEAMER_H[],COLUMN(STEAMER_H[HR]),FALSE),0)</f>
        <v>8</v>
      </c>
      <c r="K518" s="12">
        <f>IFERROR(VLOOKUP(MYRANKS_H[[#This Row],[IDFANGRAPHS]],STEAMER_H[],COLUMN(STEAMER_H[R]),FALSE),0)</f>
        <v>45</v>
      </c>
      <c r="L518" s="12">
        <f>IFERROR(VLOOKUP(MYRANKS_H[[#This Row],[IDFANGRAPHS]],STEAMER_H[],COLUMN(STEAMER_H[RBI]),FALSE),0)</f>
        <v>42</v>
      </c>
      <c r="M518" s="12">
        <f>IFERROR(VLOOKUP(MYRANKS_H[[#This Row],[IDFANGRAPHS]],STEAMER_H[],COLUMN(STEAMER_H[BB]),FALSE),0)</f>
        <v>19</v>
      </c>
      <c r="N518" s="12">
        <f>IFERROR(VLOOKUP(MYRANKS_H[[#This Row],[IDFANGRAPHS]],STEAMER_H[],COLUMN(STEAMER_H[SO]),FALSE),0)</f>
        <v>60</v>
      </c>
      <c r="O518" s="12">
        <f>IFERROR(VLOOKUP(MYRANKS_H[[#This Row],[IDFANGRAPHS]],STEAMER_H[],COLUMN(STEAMER_H[SB]),FALSE),0)</f>
        <v>11</v>
      </c>
      <c r="P518" s="14">
        <f>IFERROR(MYRANKS_H[[#This Row],[H]]/MYRANKS_H[[#This Row],[AB]],0)</f>
        <v>0.27034120734908135</v>
      </c>
      <c r="Q518" s="26">
        <f>MYRANKS_H[[#This Row],[R]]/24.6-VLOOKUP(MYRANKS_H[[#This Row],[POS]],ReplacementLevel_H[],COLUMN(ReplacementLevel_H[R]),FALSE)</f>
        <v>-0.54073170731707343</v>
      </c>
      <c r="R518" s="26">
        <f>MYRANKS_H[[#This Row],[HR]]/10.4-VLOOKUP(MYRANKS_H[[#This Row],[POS]],ReplacementLevel_H[],COLUMN(ReplacementLevel_H[HR]),FALSE)</f>
        <v>-0.33076923076923093</v>
      </c>
      <c r="S518" s="26">
        <f>MYRANKS_H[[#This Row],[RBI]]/24.6-VLOOKUP(MYRANKS_H[[#This Row],[POS]],ReplacementLevel_H[],COLUMN(ReplacementLevel_H[RBI]),FALSE)</f>
        <v>-0.33268292682926837</v>
      </c>
      <c r="T518" s="26">
        <f>MYRANKS_H[[#This Row],[SB]]/9.4-VLOOKUP(MYRANKS_H[[#This Row],[POS]],ReplacementLevel_H[],COLUMN(ReplacementLevel_H[SB]),FALSE)</f>
        <v>-0.16978723404255325</v>
      </c>
      <c r="U518" s="26">
        <f>((MYRANKS_H[[#This Row],[H]]+1768)/(MYRANKS_H[[#This Row],[AB]]+6617)-0.267)/0.0024-VLOOKUP(MYRANKS_H[[#This Row],[POS]],ReplacementLevel_H[],COLUMN(ReplacementLevel_H[AVG]),FALSE)</f>
        <v>0.23087644088786213</v>
      </c>
      <c r="V518" s="26">
        <f>MYRANKS_H[[#This Row],[RSGP]]+MYRANKS_H[[#This Row],[HRSGP]]+MYRANKS_H[[#This Row],[RBISGP]]+MYRANKS_H[[#This Row],[SBSGP]]+MYRANKS_H[[#This Row],[AVGSGP]]</f>
        <v>-1.1430946580702639</v>
      </c>
    </row>
    <row r="519" spans="1:22" ht="15" customHeight="1" x14ac:dyDescent="0.25">
      <c r="A519" s="7" t="s">
        <v>3541</v>
      </c>
      <c r="B519" s="8" t="str">
        <f>VLOOKUP(MYRANKS_H[[#This Row],[PLAYERID]],PLAYERIDMAP[],COLUMN(PLAYERIDMAP[LASTNAME]),FALSE)</f>
        <v>Ka'aihue</v>
      </c>
      <c r="C519" s="11" t="str">
        <f>VLOOKUP(MYRANKS_H[[#This Row],[PLAYERID]],PLAYERIDMAP[],COLUMN(PLAYERIDMAP[FIRSTNAME]),FALSE)</f>
        <v xml:space="preserve">Kila </v>
      </c>
      <c r="D519" s="11" t="str">
        <f>VLOOKUP(MYRANKS_H[[#This Row],[PLAYERID]],PLAYERIDMAP[],COLUMN(PLAYERIDMAP[TEAM]),FALSE)</f>
        <v>OAK</v>
      </c>
      <c r="E519" s="11" t="str">
        <f>VLOOKUP(MYRANKS_H[[#This Row],[PLAYERID]],PLAYERIDMAP[],COLUMN(PLAYERIDMAP[POS]),FALSE)</f>
        <v>1B</v>
      </c>
      <c r="F519" s="11">
        <f>VLOOKUP(MYRANKS_H[[#This Row],[PLAYERID]],PLAYERIDMAP[],COLUMN(PLAYERIDMAP[IDFANGRAPHS]),FALSE)</f>
        <v>4707</v>
      </c>
      <c r="G519" s="12">
        <f>IFERROR(VLOOKUP(MYRANKS_H[[#This Row],[IDFANGRAPHS]],STEAMER_H[],COLUMN(STEAMER_H[PA]),FALSE),0)</f>
        <v>0</v>
      </c>
      <c r="H519" s="12">
        <f>IFERROR(VLOOKUP(MYRANKS_H[[#This Row],[IDFANGRAPHS]],STEAMER_H[],COLUMN(STEAMER_H[AB]),FALSE),0)</f>
        <v>0</v>
      </c>
      <c r="I519" s="12">
        <f>IFERROR(VLOOKUP(MYRANKS_H[[#This Row],[IDFANGRAPHS]],STEAMER_H[],COLUMN(STEAMER_H[H]),FALSE),0)</f>
        <v>0</v>
      </c>
      <c r="J519" s="12">
        <f>IFERROR(VLOOKUP(MYRANKS_H[[#This Row],[IDFANGRAPHS]],STEAMER_H[],COLUMN(STEAMER_H[HR]),FALSE),0)</f>
        <v>0</v>
      </c>
      <c r="K519" s="12">
        <f>IFERROR(VLOOKUP(MYRANKS_H[[#This Row],[IDFANGRAPHS]],STEAMER_H[],COLUMN(STEAMER_H[R]),FALSE),0)</f>
        <v>0</v>
      </c>
      <c r="L519" s="12">
        <f>IFERROR(VLOOKUP(MYRANKS_H[[#This Row],[IDFANGRAPHS]],STEAMER_H[],COLUMN(STEAMER_H[RBI]),FALSE),0)</f>
        <v>0</v>
      </c>
      <c r="M519" s="12">
        <f>IFERROR(VLOOKUP(MYRANKS_H[[#This Row],[IDFANGRAPHS]],STEAMER_H[],COLUMN(STEAMER_H[BB]),FALSE),0)</f>
        <v>0</v>
      </c>
      <c r="N519" s="12">
        <f>IFERROR(VLOOKUP(MYRANKS_H[[#This Row],[IDFANGRAPHS]],STEAMER_H[],COLUMN(STEAMER_H[SO]),FALSE),0)</f>
        <v>0</v>
      </c>
      <c r="O519" s="12">
        <f>IFERROR(VLOOKUP(MYRANKS_H[[#This Row],[IDFANGRAPHS]],STEAMER_H[],COLUMN(STEAMER_H[SB]),FALSE),0)</f>
        <v>0</v>
      </c>
      <c r="P519" s="14">
        <f>IFERROR(MYRANKS_H[[#This Row],[H]]/MYRANKS_H[[#This Row],[AB]],0)</f>
        <v>0</v>
      </c>
      <c r="Q519" s="26">
        <f>MYRANKS_H[[#This Row],[R]]/24.6-VLOOKUP(MYRANKS_H[[#This Row],[POS]],ReplacementLevel_H[],COLUMN(ReplacementLevel_H[R]),FALSE)</f>
        <v>-2.37</v>
      </c>
      <c r="R519" s="26">
        <f>MYRANKS_H[[#This Row],[HR]]/10.4-VLOOKUP(MYRANKS_H[[#This Row],[POS]],ReplacementLevel_H[],COLUMN(ReplacementLevel_H[HR]),FALSE)</f>
        <v>-1.54</v>
      </c>
      <c r="S519" s="26">
        <f>MYRANKS_H[[#This Row],[RBI]]/24.6-VLOOKUP(MYRANKS_H[[#This Row],[POS]],ReplacementLevel_H[],COLUMN(ReplacementLevel_H[RBI]),FALSE)</f>
        <v>-2.46</v>
      </c>
      <c r="T519" s="26">
        <f>MYRANKS_H[[#This Row],[SB]]/9.4-VLOOKUP(MYRANKS_H[[#This Row],[POS]],ReplacementLevel_H[],COLUMN(ReplacementLevel_H[SB]),FALSE)</f>
        <v>-0.26</v>
      </c>
      <c r="U519" s="26">
        <f>((MYRANKS_H[[#This Row],[H]]+1768)/(MYRANKS_H[[#This Row],[AB]]+6617)-0.267)/0.0024-VLOOKUP(MYRANKS_H[[#This Row],[POS]],ReplacementLevel_H[],COLUMN(ReplacementLevel_H[AVG]),FALSE)</f>
        <v>0.31940406024885271</v>
      </c>
      <c r="V519" s="26">
        <f>MYRANKS_H[[#This Row],[RSGP]]+MYRANKS_H[[#This Row],[HRSGP]]+MYRANKS_H[[#This Row],[RBISGP]]+MYRANKS_H[[#This Row],[SBSGP]]+MYRANKS_H[[#This Row],[AVGSGP]]</f>
        <v>-6.3105959397511473</v>
      </c>
    </row>
    <row r="520" spans="1:22" ht="15" customHeight="1" x14ac:dyDescent="0.25">
      <c r="A520" s="7" t="s">
        <v>2181</v>
      </c>
      <c r="B520" s="8" t="str">
        <f>VLOOKUP(MYRANKS_H[[#This Row],[PLAYERID]],PLAYERIDMAP[],COLUMN(PLAYERIDMAP[LASTNAME]),FALSE)</f>
        <v>Calhoun</v>
      </c>
      <c r="C520" s="11" t="str">
        <f>VLOOKUP(MYRANKS_H[[#This Row],[PLAYERID]],PLAYERIDMAP[],COLUMN(PLAYERIDMAP[FIRSTNAME]),FALSE)</f>
        <v xml:space="preserve">Kole </v>
      </c>
      <c r="D520" s="11" t="str">
        <f>VLOOKUP(MYRANKS_H[[#This Row],[PLAYERID]],PLAYERIDMAP[],COLUMN(PLAYERIDMAP[TEAM]),FALSE)</f>
        <v>LAA</v>
      </c>
      <c r="E520" s="11" t="str">
        <f>VLOOKUP(MYRANKS_H[[#This Row],[PLAYERID]],PLAYERIDMAP[],COLUMN(PLAYERIDMAP[POS]),FALSE)</f>
        <v>OF</v>
      </c>
      <c r="F520" s="11">
        <f>VLOOKUP(MYRANKS_H[[#This Row],[PLAYERID]],PLAYERIDMAP[],COLUMN(PLAYERIDMAP[IDFANGRAPHS]),FALSE)</f>
        <v>11200</v>
      </c>
      <c r="G520" s="12">
        <f>IFERROR(VLOOKUP(MYRANKS_H[[#This Row],[IDFANGRAPHS]],STEAMER_H[],COLUMN(STEAMER_H[PA]),FALSE),0)</f>
        <v>386</v>
      </c>
      <c r="H520" s="12">
        <f>IFERROR(VLOOKUP(MYRANKS_H[[#This Row],[IDFANGRAPHS]],STEAMER_H[],COLUMN(STEAMER_H[AB]),FALSE),0)</f>
        <v>348</v>
      </c>
      <c r="I520" s="12">
        <f>IFERROR(VLOOKUP(MYRANKS_H[[#This Row],[IDFANGRAPHS]],STEAMER_H[],COLUMN(STEAMER_H[H]),FALSE),0)</f>
        <v>92</v>
      </c>
      <c r="J520" s="12">
        <f>IFERROR(VLOOKUP(MYRANKS_H[[#This Row],[IDFANGRAPHS]],STEAMER_H[],COLUMN(STEAMER_H[HR]),FALSE),0)</f>
        <v>12</v>
      </c>
      <c r="K520" s="12">
        <f>IFERROR(VLOOKUP(MYRANKS_H[[#This Row],[IDFANGRAPHS]],STEAMER_H[],COLUMN(STEAMER_H[R]),FALSE),0)</f>
        <v>47</v>
      </c>
      <c r="L520" s="12">
        <f>IFERROR(VLOOKUP(MYRANKS_H[[#This Row],[IDFANGRAPHS]],STEAMER_H[],COLUMN(STEAMER_H[RBI]),FALSE),0)</f>
        <v>46</v>
      </c>
      <c r="M520" s="12">
        <f>IFERROR(VLOOKUP(MYRANKS_H[[#This Row],[IDFANGRAPHS]],STEAMER_H[],COLUMN(STEAMER_H[BB]),FALSE),0)</f>
        <v>32</v>
      </c>
      <c r="N520" s="12">
        <f>IFERROR(VLOOKUP(MYRANKS_H[[#This Row],[IDFANGRAPHS]],STEAMER_H[],COLUMN(STEAMER_H[SO]),FALSE),0)</f>
        <v>67</v>
      </c>
      <c r="O520" s="12">
        <f>IFERROR(VLOOKUP(MYRANKS_H[[#This Row],[IDFANGRAPHS]],STEAMER_H[],COLUMN(STEAMER_H[SB]),FALSE),0)</f>
        <v>8</v>
      </c>
      <c r="P520" s="14">
        <f>IFERROR(MYRANKS_H[[#This Row],[H]]/MYRANKS_H[[#This Row],[AB]],0)</f>
        <v>0.26436781609195403</v>
      </c>
      <c r="Q520" s="26">
        <f>MYRANKS_H[[#This Row],[R]]/24.6-VLOOKUP(MYRANKS_H[[#This Row],[POS]],ReplacementLevel_H[],COLUMN(ReplacementLevel_H[R]),FALSE)</f>
        <v>-0.45943089430894335</v>
      </c>
      <c r="R520" s="26">
        <f>MYRANKS_H[[#This Row],[HR]]/10.4-VLOOKUP(MYRANKS_H[[#This Row],[POS]],ReplacementLevel_H[],COLUMN(ReplacementLevel_H[HR]),FALSE)</f>
        <v>5.3846153846153655E-2</v>
      </c>
      <c r="S520" s="26">
        <f>MYRANKS_H[[#This Row],[RBI]]/24.6-VLOOKUP(MYRANKS_H[[#This Row],[POS]],ReplacementLevel_H[],COLUMN(ReplacementLevel_H[RBI]),FALSE)</f>
        <v>-0.17008130081300821</v>
      </c>
      <c r="T520" s="26">
        <f>MYRANKS_H[[#This Row],[SB]]/9.4-VLOOKUP(MYRANKS_H[[#This Row],[POS]],ReplacementLevel_H[],COLUMN(ReplacementLevel_H[SB]),FALSE)</f>
        <v>-0.48893617021276603</v>
      </c>
      <c r="U520" s="26">
        <f>((MYRANKS_H[[#This Row],[H]]+1768)/(MYRANKS_H[[#This Row],[AB]]+6617)-0.267)/0.0024-VLOOKUP(MYRANKS_H[[#This Row],[POS]],ReplacementLevel_H[],COLUMN(ReplacementLevel_H[AVG]),FALSE)</f>
        <v>0.10063890882986659</v>
      </c>
      <c r="V520" s="26">
        <f>MYRANKS_H[[#This Row],[RSGP]]+MYRANKS_H[[#This Row],[HRSGP]]+MYRANKS_H[[#This Row],[RBISGP]]+MYRANKS_H[[#This Row],[SBSGP]]+MYRANKS_H[[#This Row],[AVGSGP]]</f>
        <v>-0.96396330265869723</v>
      </c>
    </row>
    <row r="521" spans="1:22" ht="15" customHeight="1" x14ac:dyDescent="0.25">
      <c r="A521" s="7" t="s">
        <v>2611</v>
      </c>
      <c r="B521" s="8" t="str">
        <f>VLOOKUP(MYRANKS_H[[#This Row],[PLAYERID]],PLAYERIDMAP[],COLUMN(PLAYERIDMAP[LASTNAME]),FALSE)</f>
        <v>Dickerson</v>
      </c>
      <c r="C521" s="11" t="str">
        <f>VLOOKUP(MYRANKS_H[[#This Row],[PLAYERID]],PLAYERIDMAP[],COLUMN(PLAYERIDMAP[FIRSTNAME]),FALSE)</f>
        <v xml:space="preserve">Chris </v>
      </c>
      <c r="D521" s="11" t="str">
        <f>VLOOKUP(MYRANKS_H[[#This Row],[PLAYERID]],PLAYERIDMAP[],COLUMN(PLAYERIDMAP[TEAM]),FALSE)</f>
        <v>NYY</v>
      </c>
      <c r="E521" s="11" t="str">
        <f>VLOOKUP(MYRANKS_H[[#This Row],[PLAYERID]],PLAYERIDMAP[],COLUMN(PLAYERIDMAP[POS]),FALSE)</f>
        <v>OF</v>
      </c>
      <c r="F521" s="11">
        <f>VLOOKUP(MYRANKS_H[[#This Row],[PLAYERID]],PLAYERIDMAP[],COLUMN(PLAYERIDMAP[IDFANGRAPHS]),FALSE)</f>
        <v>7095</v>
      </c>
      <c r="G521" s="12">
        <f>IFERROR(VLOOKUP(MYRANKS_H[[#This Row],[IDFANGRAPHS]],STEAMER_H[],COLUMN(STEAMER_H[PA]),FALSE),0)</f>
        <v>0</v>
      </c>
      <c r="H521" s="12">
        <f>IFERROR(VLOOKUP(MYRANKS_H[[#This Row],[IDFANGRAPHS]],STEAMER_H[],COLUMN(STEAMER_H[AB]),FALSE),0)</f>
        <v>0</v>
      </c>
      <c r="I521" s="12">
        <f>IFERROR(VLOOKUP(MYRANKS_H[[#This Row],[IDFANGRAPHS]],STEAMER_H[],COLUMN(STEAMER_H[H]),FALSE),0)</f>
        <v>0</v>
      </c>
      <c r="J521" s="12">
        <f>IFERROR(VLOOKUP(MYRANKS_H[[#This Row],[IDFANGRAPHS]],STEAMER_H[],COLUMN(STEAMER_H[HR]),FALSE),0)</f>
        <v>0</v>
      </c>
      <c r="K521" s="12">
        <f>IFERROR(VLOOKUP(MYRANKS_H[[#This Row],[IDFANGRAPHS]],STEAMER_H[],COLUMN(STEAMER_H[R]),FALSE),0)</f>
        <v>0</v>
      </c>
      <c r="L521" s="12">
        <f>IFERROR(VLOOKUP(MYRANKS_H[[#This Row],[IDFANGRAPHS]],STEAMER_H[],COLUMN(STEAMER_H[RBI]),FALSE),0)</f>
        <v>0</v>
      </c>
      <c r="M521" s="12">
        <f>IFERROR(VLOOKUP(MYRANKS_H[[#This Row],[IDFANGRAPHS]],STEAMER_H[],COLUMN(STEAMER_H[BB]),FALSE),0)</f>
        <v>0</v>
      </c>
      <c r="N521" s="12">
        <f>IFERROR(VLOOKUP(MYRANKS_H[[#This Row],[IDFANGRAPHS]],STEAMER_H[],COLUMN(STEAMER_H[SO]),FALSE),0)</f>
        <v>0</v>
      </c>
      <c r="O521" s="12">
        <f>IFERROR(VLOOKUP(MYRANKS_H[[#This Row],[IDFANGRAPHS]],STEAMER_H[],COLUMN(STEAMER_H[SB]),FALSE),0)</f>
        <v>0</v>
      </c>
      <c r="P521" s="14">
        <f>IFERROR(MYRANKS_H[[#This Row],[H]]/MYRANKS_H[[#This Row],[AB]],0)</f>
        <v>0</v>
      </c>
      <c r="Q521" s="26">
        <f>MYRANKS_H[[#This Row],[R]]/24.6-VLOOKUP(MYRANKS_H[[#This Row],[POS]],ReplacementLevel_H[],COLUMN(ReplacementLevel_H[R]),FALSE)</f>
        <v>-2.37</v>
      </c>
      <c r="R521" s="26">
        <f>MYRANKS_H[[#This Row],[HR]]/10.4-VLOOKUP(MYRANKS_H[[#This Row],[POS]],ReplacementLevel_H[],COLUMN(ReplacementLevel_H[HR]),FALSE)</f>
        <v>-1.1000000000000001</v>
      </c>
      <c r="S521" s="26">
        <f>MYRANKS_H[[#This Row],[RBI]]/24.6-VLOOKUP(MYRANKS_H[[#This Row],[POS]],ReplacementLevel_H[],COLUMN(ReplacementLevel_H[RBI]),FALSE)</f>
        <v>-2.04</v>
      </c>
      <c r="T521" s="26">
        <f>MYRANKS_H[[#This Row],[SB]]/9.4-VLOOKUP(MYRANKS_H[[#This Row],[POS]],ReplacementLevel_H[],COLUMN(ReplacementLevel_H[SB]),FALSE)</f>
        <v>-1.34</v>
      </c>
      <c r="U521" s="26">
        <f>((MYRANKS_H[[#This Row],[H]]+1768)/(MYRANKS_H[[#This Row],[AB]]+6617)-0.267)/0.0024-VLOOKUP(MYRANKS_H[[#This Row],[POS]],ReplacementLevel_H[],COLUMN(ReplacementLevel_H[AVG]),FALSE)</f>
        <v>0.15940406024885273</v>
      </c>
      <c r="V521" s="26">
        <f>MYRANKS_H[[#This Row],[RSGP]]+MYRANKS_H[[#This Row],[HRSGP]]+MYRANKS_H[[#This Row],[RBISGP]]+MYRANKS_H[[#This Row],[SBSGP]]+MYRANKS_H[[#This Row],[AVGSGP]]</f>
        <v>-6.6905959397511472</v>
      </c>
    </row>
    <row r="522" spans="1:22" ht="15" customHeight="1" x14ac:dyDescent="0.25">
      <c r="A522" s="7" t="s">
        <v>1842</v>
      </c>
      <c r="B522" s="8" t="str">
        <f>VLOOKUP(MYRANKS_H[[#This Row],[PLAYERID]],PLAYERIDMAP[],COLUMN(PLAYERIDMAP[LASTNAME]),FALSE)</f>
        <v>Barnes</v>
      </c>
      <c r="C522" s="11" t="str">
        <f>VLOOKUP(MYRANKS_H[[#This Row],[PLAYERID]],PLAYERIDMAP[],COLUMN(PLAYERIDMAP[FIRSTNAME]),FALSE)</f>
        <v xml:space="preserve">Brandon </v>
      </c>
      <c r="D522" s="11" t="str">
        <f>VLOOKUP(MYRANKS_H[[#This Row],[PLAYERID]],PLAYERIDMAP[],COLUMN(PLAYERIDMAP[TEAM]),FALSE)</f>
        <v>HOU</v>
      </c>
      <c r="E522" s="11" t="str">
        <f>VLOOKUP(MYRANKS_H[[#This Row],[PLAYERID]],PLAYERIDMAP[],COLUMN(PLAYERIDMAP[POS]),FALSE)</f>
        <v>OF</v>
      </c>
      <c r="F522" s="11">
        <f>VLOOKUP(MYRANKS_H[[#This Row],[PLAYERID]],PLAYERIDMAP[],COLUMN(PLAYERIDMAP[IDFANGRAPHS]),FALSE)</f>
        <v>629</v>
      </c>
      <c r="G522" s="12">
        <f>IFERROR(VLOOKUP(MYRANKS_H[[#This Row],[IDFANGRAPHS]],STEAMER_H[],COLUMN(STEAMER_H[PA]),FALSE),0)</f>
        <v>149</v>
      </c>
      <c r="H522" s="12">
        <f>IFERROR(VLOOKUP(MYRANKS_H[[#This Row],[IDFANGRAPHS]],STEAMER_H[],COLUMN(STEAMER_H[AB]),FALSE),0)</f>
        <v>136</v>
      </c>
      <c r="I522" s="12">
        <f>IFERROR(VLOOKUP(MYRANKS_H[[#This Row],[IDFANGRAPHS]],STEAMER_H[],COLUMN(STEAMER_H[H]),FALSE),0)</f>
        <v>36</v>
      </c>
      <c r="J522" s="12">
        <f>IFERROR(VLOOKUP(MYRANKS_H[[#This Row],[IDFANGRAPHS]],STEAMER_H[],COLUMN(STEAMER_H[HR]),FALSE),0)</f>
        <v>3</v>
      </c>
      <c r="K522" s="12">
        <f>IFERROR(VLOOKUP(MYRANKS_H[[#This Row],[IDFANGRAPHS]],STEAMER_H[],COLUMN(STEAMER_H[R]),FALSE),0)</f>
        <v>16</v>
      </c>
      <c r="L522" s="12">
        <f>IFERROR(VLOOKUP(MYRANKS_H[[#This Row],[IDFANGRAPHS]],STEAMER_H[],COLUMN(STEAMER_H[RBI]),FALSE),0)</f>
        <v>16</v>
      </c>
      <c r="M522" s="12">
        <f>IFERROR(VLOOKUP(MYRANKS_H[[#This Row],[IDFANGRAPHS]],STEAMER_H[],COLUMN(STEAMER_H[BB]),FALSE),0)</f>
        <v>9</v>
      </c>
      <c r="N522" s="12">
        <f>IFERROR(VLOOKUP(MYRANKS_H[[#This Row],[IDFANGRAPHS]],STEAMER_H[],COLUMN(STEAMER_H[SO]),FALSE),0)</f>
        <v>36</v>
      </c>
      <c r="O522" s="12">
        <f>IFERROR(VLOOKUP(MYRANKS_H[[#This Row],[IDFANGRAPHS]],STEAMER_H[],COLUMN(STEAMER_H[SB]),FALSE),0)</f>
        <v>4</v>
      </c>
      <c r="P522" s="14">
        <f>IFERROR(MYRANKS_H[[#This Row],[H]]/MYRANKS_H[[#This Row],[AB]],0)</f>
        <v>0.26470588235294118</v>
      </c>
      <c r="Q522" s="26">
        <f>MYRANKS_H[[#This Row],[R]]/24.6-VLOOKUP(MYRANKS_H[[#This Row],[POS]],ReplacementLevel_H[],COLUMN(ReplacementLevel_H[R]),FALSE)</f>
        <v>-1.7195934959349595</v>
      </c>
      <c r="R522" s="26">
        <f>MYRANKS_H[[#This Row],[HR]]/10.4-VLOOKUP(MYRANKS_H[[#This Row],[POS]],ReplacementLevel_H[],COLUMN(ReplacementLevel_H[HR]),FALSE)</f>
        <v>-0.81153846153846165</v>
      </c>
      <c r="S522" s="26">
        <f>MYRANKS_H[[#This Row],[RBI]]/24.6-VLOOKUP(MYRANKS_H[[#This Row],[POS]],ReplacementLevel_H[],COLUMN(ReplacementLevel_H[RBI]),FALSE)</f>
        <v>-1.3895934959349594</v>
      </c>
      <c r="T522" s="26">
        <f>MYRANKS_H[[#This Row],[SB]]/9.4-VLOOKUP(MYRANKS_H[[#This Row],[POS]],ReplacementLevel_H[],COLUMN(ReplacementLevel_H[SB]),FALSE)</f>
        <v>-0.91446808510638311</v>
      </c>
      <c r="U522" s="26">
        <f>((MYRANKS_H[[#This Row],[H]]+1768)/(MYRANKS_H[[#This Row],[AB]]+6617)-0.267)/0.0024-VLOOKUP(MYRANKS_H[[#This Row],[POS]],ReplacementLevel_H[],COLUMN(ReplacementLevel_H[AVG]),FALSE)</f>
        <v>0.1385542228145423</v>
      </c>
      <c r="V522" s="26">
        <f>MYRANKS_H[[#This Row],[RSGP]]+MYRANKS_H[[#This Row],[HRSGP]]+MYRANKS_H[[#This Row],[RBISGP]]+MYRANKS_H[[#This Row],[SBSGP]]+MYRANKS_H[[#This Row],[AVGSGP]]</f>
        <v>-4.6966393157002218</v>
      </c>
    </row>
    <row r="523" spans="1:22" ht="15" customHeight="1" x14ac:dyDescent="0.25">
      <c r="A523" s="7" t="s">
        <v>3439</v>
      </c>
      <c r="B523" s="8" t="str">
        <f>VLOOKUP(MYRANKS_H[[#This Row],[PLAYERID]],PLAYERIDMAP[],COLUMN(PLAYERIDMAP[LASTNAME]),FALSE)</f>
        <v>Jackson</v>
      </c>
      <c r="C523" s="11" t="str">
        <f>VLOOKUP(MYRANKS_H[[#This Row],[PLAYERID]],PLAYERIDMAP[],COLUMN(PLAYERIDMAP[FIRSTNAME]),FALSE)</f>
        <v xml:space="preserve">Ryan </v>
      </c>
      <c r="D523" s="11" t="str">
        <f>VLOOKUP(MYRANKS_H[[#This Row],[PLAYERID]],PLAYERIDMAP[],COLUMN(PLAYERIDMAP[TEAM]),FALSE)</f>
        <v>STL</v>
      </c>
      <c r="E523" s="11" t="str">
        <f>VLOOKUP(MYRANKS_H[[#This Row],[PLAYERID]],PLAYERIDMAP[],COLUMN(PLAYERIDMAP[POS]),FALSE)</f>
        <v>SS</v>
      </c>
      <c r="F523" s="11">
        <f>VLOOKUP(MYRANKS_H[[#This Row],[PLAYERID]],PLAYERIDMAP[],COLUMN(PLAYERIDMAP[IDFANGRAPHS]),FALSE)</f>
        <v>6596</v>
      </c>
      <c r="G523" s="12">
        <f>IFERROR(VLOOKUP(MYRANKS_H[[#This Row],[IDFANGRAPHS]],STEAMER_H[],COLUMN(STEAMER_H[PA]),FALSE),0)</f>
        <v>0</v>
      </c>
      <c r="H523" s="12">
        <f>IFERROR(VLOOKUP(MYRANKS_H[[#This Row],[IDFANGRAPHS]],STEAMER_H[],COLUMN(STEAMER_H[AB]),FALSE),0)</f>
        <v>0</v>
      </c>
      <c r="I523" s="12">
        <f>IFERROR(VLOOKUP(MYRANKS_H[[#This Row],[IDFANGRAPHS]],STEAMER_H[],COLUMN(STEAMER_H[H]),FALSE),0)</f>
        <v>0</v>
      </c>
      <c r="J523" s="12">
        <f>IFERROR(VLOOKUP(MYRANKS_H[[#This Row],[IDFANGRAPHS]],STEAMER_H[],COLUMN(STEAMER_H[HR]),FALSE),0)</f>
        <v>0</v>
      </c>
      <c r="K523" s="12">
        <f>IFERROR(VLOOKUP(MYRANKS_H[[#This Row],[IDFANGRAPHS]],STEAMER_H[],COLUMN(STEAMER_H[R]),FALSE),0)</f>
        <v>0</v>
      </c>
      <c r="L523" s="12">
        <f>IFERROR(VLOOKUP(MYRANKS_H[[#This Row],[IDFANGRAPHS]],STEAMER_H[],COLUMN(STEAMER_H[RBI]),FALSE),0)</f>
        <v>0</v>
      </c>
      <c r="M523" s="12">
        <f>IFERROR(VLOOKUP(MYRANKS_H[[#This Row],[IDFANGRAPHS]],STEAMER_H[],COLUMN(STEAMER_H[BB]),FALSE),0)</f>
        <v>0</v>
      </c>
      <c r="N523" s="12">
        <f>IFERROR(VLOOKUP(MYRANKS_H[[#This Row],[IDFANGRAPHS]],STEAMER_H[],COLUMN(STEAMER_H[SO]),FALSE),0)</f>
        <v>0</v>
      </c>
      <c r="O523" s="12">
        <f>IFERROR(VLOOKUP(MYRANKS_H[[#This Row],[IDFANGRAPHS]],STEAMER_H[],COLUMN(STEAMER_H[SB]),FALSE),0)</f>
        <v>0</v>
      </c>
      <c r="P523" s="14">
        <f>IFERROR(MYRANKS_H[[#This Row],[H]]/MYRANKS_H[[#This Row],[AB]],0)</f>
        <v>0</v>
      </c>
      <c r="Q523" s="26">
        <f>MYRANKS_H[[#This Row],[R]]/24.6-VLOOKUP(MYRANKS_H[[#This Row],[POS]],ReplacementLevel_H[],COLUMN(ReplacementLevel_H[R]),FALSE)</f>
        <v>-2.08</v>
      </c>
      <c r="R523" s="26">
        <f>MYRANKS_H[[#This Row],[HR]]/10.4-VLOOKUP(MYRANKS_H[[#This Row],[POS]],ReplacementLevel_H[],COLUMN(ReplacementLevel_H[HR]),FALSE)</f>
        <v>-0.9</v>
      </c>
      <c r="S523" s="26">
        <f>MYRANKS_H[[#This Row],[RBI]]/24.6-VLOOKUP(MYRANKS_H[[#This Row],[POS]],ReplacementLevel_H[],COLUMN(ReplacementLevel_H[RBI]),FALSE)</f>
        <v>-1.94</v>
      </c>
      <c r="T523" s="26">
        <f>MYRANKS_H[[#This Row],[SB]]/9.4-VLOOKUP(MYRANKS_H[[#This Row],[POS]],ReplacementLevel_H[],COLUMN(ReplacementLevel_H[SB]),FALSE)</f>
        <v>-1.47</v>
      </c>
      <c r="U523" s="26">
        <f>((MYRANKS_H[[#This Row],[H]]+1768)/(MYRANKS_H[[#This Row],[AB]]+6617)-0.267)/0.0024-VLOOKUP(MYRANKS_H[[#This Row],[POS]],ReplacementLevel_H[],COLUMN(ReplacementLevel_H[AVG]),FALSE)</f>
        <v>0.20940406024885272</v>
      </c>
      <c r="V523" s="26">
        <f>MYRANKS_H[[#This Row],[RSGP]]+MYRANKS_H[[#This Row],[HRSGP]]+MYRANKS_H[[#This Row],[RBISGP]]+MYRANKS_H[[#This Row],[SBSGP]]+MYRANKS_H[[#This Row],[AVGSGP]]</f>
        <v>-6.1805959397511465</v>
      </c>
    </row>
    <row r="524" spans="1:22" ht="15" customHeight="1" x14ac:dyDescent="0.25">
      <c r="A524" s="8" t="s">
        <v>5387</v>
      </c>
      <c r="B524" s="15" t="str">
        <f>VLOOKUP(MYRANKS_H[[#This Row],[PLAYERID]],PLAYERIDMAP[],COLUMN(PLAYERIDMAP[LASTNAME]),FALSE)</f>
        <v>Vizquel</v>
      </c>
      <c r="C524" s="12" t="str">
        <f>VLOOKUP(MYRANKS_H[[#This Row],[PLAYERID]],PLAYERIDMAP[],COLUMN(PLAYERIDMAP[FIRSTNAME]),FALSE)</f>
        <v xml:space="preserve">Omar </v>
      </c>
      <c r="D524" s="12" t="str">
        <f>VLOOKUP(MYRANKS_H[[#This Row],[PLAYERID]],PLAYERIDMAP[],COLUMN(PLAYERIDMAP[TEAM]),FALSE)</f>
        <v>TOR</v>
      </c>
      <c r="E524" s="12" t="str">
        <f>VLOOKUP(MYRANKS_H[[#This Row],[PLAYERID]],PLAYERIDMAP[],COLUMN(PLAYERIDMAP[POS]),FALSE)</f>
        <v>SS</v>
      </c>
      <c r="F524" s="12">
        <f>VLOOKUP(MYRANKS_H[[#This Row],[PLAYERID]],PLAYERIDMAP[],COLUMN(PLAYERIDMAP[IDFANGRAPHS]),FALSE)</f>
        <v>411</v>
      </c>
      <c r="G524" s="12">
        <f>IFERROR(VLOOKUP(MYRANKS_H[[#This Row],[IDFANGRAPHS]],STEAMER_H[],COLUMN(STEAMER_H[PA]),FALSE),0)</f>
        <v>0</v>
      </c>
      <c r="H524" s="12">
        <f>IFERROR(VLOOKUP(MYRANKS_H[[#This Row],[IDFANGRAPHS]],STEAMER_H[],COLUMN(STEAMER_H[AB]),FALSE),0)</f>
        <v>0</v>
      </c>
      <c r="I524" s="12">
        <f>IFERROR(VLOOKUP(MYRANKS_H[[#This Row],[IDFANGRAPHS]],STEAMER_H[],COLUMN(STEAMER_H[H]),FALSE),0)</f>
        <v>0</v>
      </c>
      <c r="J524" s="12">
        <f>IFERROR(VLOOKUP(MYRANKS_H[[#This Row],[IDFANGRAPHS]],STEAMER_H[],COLUMN(STEAMER_H[HR]),FALSE),0)</f>
        <v>0</v>
      </c>
      <c r="K524" s="12">
        <f>IFERROR(VLOOKUP(MYRANKS_H[[#This Row],[IDFANGRAPHS]],STEAMER_H[],COLUMN(STEAMER_H[R]),FALSE),0)</f>
        <v>0</v>
      </c>
      <c r="L524" s="12">
        <f>IFERROR(VLOOKUP(MYRANKS_H[[#This Row],[IDFANGRAPHS]],STEAMER_H[],COLUMN(STEAMER_H[RBI]),FALSE),0)</f>
        <v>0</v>
      </c>
      <c r="M524" s="12">
        <f>IFERROR(VLOOKUP(MYRANKS_H[[#This Row],[IDFANGRAPHS]],STEAMER_H[],COLUMN(STEAMER_H[BB]),FALSE),0)</f>
        <v>0</v>
      </c>
      <c r="N524" s="12">
        <f>IFERROR(VLOOKUP(MYRANKS_H[[#This Row],[IDFANGRAPHS]],STEAMER_H[],COLUMN(STEAMER_H[SO]),FALSE),0)</f>
        <v>0</v>
      </c>
      <c r="O524" s="12">
        <f>IFERROR(VLOOKUP(MYRANKS_H[[#This Row],[IDFANGRAPHS]],STEAMER_H[],COLUMN(STEAMER_H[SB]),FALSE),0)</f>
        <v>0</v>
      </c>
      <c r="P524" s="14">
        <f>IFERROR(MYRANKS_H[[#This Row],[H]]/MYRANKS_H[[#This Row],[AB]],0)</f>
        <v>0</v>
      </c>
      <c r="Q524" s="26">
        <f>MYRANKS_H[[#This Row],[R]]/24.6-VLOOKUP(MYRANKS_H[[#This Row],[POS]],ReplacementLevel_H[],COLUMN(ReplacementLevel_H[R]),FALSE)</f>
        <v>-2.08</v>
      </c>
      <c r="R524" s="26">
        <f>MYRANKS_H[[#This Row],[HR]]/10.4-VLOOKUP(MYRANKS_H[[#This Row],[POS]],ReplacementLevel_H[],COLUMN(ReplacementLevel_H[HR]),FALSE)</f>
        <v>-0.9</v>
      </c>
      <c r="S524" s="26">
        <f>MYRANKS_H[[#This Row],[RBI]]/24.6-VLOOKUP(MYRANKS_H[[#This Row],[POS]],ReplacementLevel_H[],COLUMN(ReplacementLevel_H[RBI]),FALSE)</f>
        <v>-1.94</v>
      </c>
      <c r="T524" s="26">
        <f>MYRANKS_H[[#This Row],[SB]]/9.4-VLOOKUP(MYRANKS_H[[#This Row],[POS]],ReplacementLevel_H[],COLUMN(ReplacementLevel_H[SB]),FALSE)</f>
        <v>-1.47</v>
      </c>
      <c r="U524" s="26">
        <f>((MYRANKS_H[[#This Row],[H]]+1768)/(MYRANKS_H[[#This Row],[AB]]+6617)-0.267)/0.0024-VLOOKUP(MYRANKS_H[[#This Row],[POS]],ReplacementLevel_H[],COLUMN(ReplacementLevel_H[AVG]),FALSE)</f>
        <v>0.20940406024885272</v>
      </c>
      <c r="V524" s="26">
        <f>MYRANKS_H[[#This Row],[RSGP]]+MYRANKS_H[[#This Row],[HRSGP]]+MYRANKS_H[[#This Row],[RBISGP]]+MYRANKS_H[[#This Row],[SBSGP]]+MYRANKS_H[[#This Row],[AVGSGP]]</f>
        <v>-6.1805959397511465</v>
      </c>
    </row>
    <row r="525" spans="1:22" x14ac:dyDescent="0.25">
      <c r="A525" s="8" t="s">
        <v>4469</v>
      </c>
      <c r="B525" s="15" t="str">
        <f>VLOOKUP(MYRANKS_H[[#This Row],[PLAYERID]],PLAYERIDMAP[],COLUMN(PLAYERIDMAP[LASTNAME]),FALSE)</f>
        <v>Pena</v>
      </c>
      <c r="C525" s="12" t="str">
        <f>VLOOKUP(MYRANKS_H[[#This Row],[PLAYERID]],PLAYERIDMAP[],COLUMN(PLAYERIDMAP[FIRSTNAME]),FALSE)</f>
        <v xml:space="preserve">Ramiro </v>
      </c>
      <c r="D525" s="12" t="str">
        <f>VLOOKUP(MYRANKS_H[[#This Row],[PLAYERID]],PLAYERIDMAP[],COLUMN(PLAYERIDMAP[TEAM]),FALSE)</f>
        <v>ATL</v>
      </c>
      <c r="E525" s="12" t="str">
        <f>VLOOKUP(MYRANKS_H[[#This Row],[PLAYERID]],PLAYERIDMAP[],COLUMN(PLAYERIDMAP[POS]),FALSE)</f>
        <v>SS</v>
      </c>
      <c r="F525" s="12">
        <f>VLOOKUP(MYRANKS_H[[#This Row],[PLAYERID]],PLAYERIDMAP[],COLUMN(PLAYERIDMAP[IDFANGRAPHS]),FALSE)</f>
        <v>8841</v>
      </c>
      <c r="G525" s="12">
        <f>IFERROR(VLOOKUP(MYRANKS_H[[#This Row],[IDFANGRAPHS]],STEAMER_H[],COLUMN(STEAMER_H[PA]),FALSE),0)</f>
        <v>274</v>
      </c>
      <c r="H525" s="12">
        <f>IFERROR(VLOOKUP(MYRANKS_H[[#This Row],[IDFANGRAPHS]],STEAMER_H[],COLUMN(STEAMER_H[AB]),FALSE),0)</f>
        <v>249</v>
      </c>
      <c r="I525" s="12">
        <f>IFERROR(VLOOKUP(MYRANKS_H[[#This Row],[IDFANGRAPHS]],STEAMER_H[],COLUMN(STEAMER_H[H]),FALSE),0)</f>
        <v>60</v>
      </c>
      <c r="J525" s="12">
        <f>IFERROR(VLOOKUP(MYRANKS_H[[#This Row],[IDFANGRAPHS]],STEAMER_H[],COLUMN(STEAMER_H[HR]),FALSE),0)</f>
        <v>4</v>
      </c>
      <c r="K525" s="12">
        <f>IFERROR(VLOOKUP(MYRANKS_H[[#This Row],[IDFANGRAPHS]],STEAMER_H[],COLUMN(STEAMER_H[R]),FALSE),0)</f>
        <v>24</v>
      </c>
      <c r="L525" s="12">
        <f>IFERROR(VLOOKUP(MYRANKS_H[[#This Row],[IDFANGRAPHS]],STEAMER_H[],COLUMN(STEAMER_H[RBI]),FALSE),0)</f>
        <v>24</v>
      </c>
      <c r="M525" s="12">
        <f>IFERROR(VLOOKUP(MYRANKS_H[[#This Row],[IDFANGRAPHS]],STEAMER_H[],COLUMN(STEAMER_H[BB]),FALSE),0)</f>
        <v>19</v>
      </c>
      <c r="N525" s="12">
        <f>IFERROR(VLOOKUP(MYRANKS_H[[#This Row],[IDFANGRAPHS]],STEAMER_H[],COLUMN(STEAMER_H[SO]),FALSE),0)</f>
        <v>52</v>
      </c>
      <c r="O525" s="12">
        <f>IFERROR(VLOOKUP(MYRANKS_H[[#This Row],[IDFANGRAPHS]],STEAMER_H[],COLUMN(STEAMER_H[SB]),FALSE),0)</f>
        <v>3</v>
      </c>
      <c r="P525" s="14">
        <f>IFERROR(MYRANKS_H[[#This Row],[H]]/MYRANKS_H[[#This Row],[AB]],0)</f>
        <v>0.24096385542168675</v>
      </c>
      <c r="Q525" s="26">
        <f>MYRANKS_H[[#This Row],[R]]/24.6-VLOOKUP(MYRANKS_H[[#This Row],[POS]],ReplacementLevel_H[],COLUMN(ReplacementLevel_H[R]),FALSE)</f>
        <v>-1.1043902439024391</v>
      </c>
      <c r="R525" s="26">
        <f>MYRANKS_H[[#This Row],[HR]]/10.4-VLOOKUP(MYRANKS_H[[#This Row],[POS]],ReplacementLevel_H[],COLUMN(ReplacementLevel_H[HR]),FALSE)</f>
        <v>-0.51538461538461544</v>
      </c>
      <c r="S525" s="26">
        <f>MYRANKS_H[[#This Row],[RBI]]/24.6-VLOOKUP(MYRANKS_H[[#This Row],[POS]],ReplacementLevel_H[],COLUMN(ReplacementLevel_H[RBI]),FALSE)</f>
        <v>-0.96439024390243899</v>
      </c>
      <c r="T525" s="26">
        <f>MYRANKS_H[[#This Row],[SB]]/9.4-VLOOKUP(MYRANKS_H[[#This Row],[POS]],ReplacementLevel_H[],COLUMN(ReplacementLevel_H[SB]),FALSE)</f>
        <v>-1.1508510638297873</v>
      </c>
      <c r="U525" s="26">
        <f>((MYRANKS_H[[#This Row],[H]]+1768)/(MYRANKS_H[[#This Row],[AB]]+6617)-0.267)/0.0024-VLOOKUP(MYRANKS_H[[#This Row],[POS]],ReplacementLevel_H[],COLUMN(ReplacementLevel_H[AVG]),FALSE)</f>
        <v>-0.18689969899990438</v>
      </c>
      <c r="V525" s="26">
        <f>MYRANKS_H[[#This Row],[RSGP]]+MYRANKS_H[[#This Row],[HRSGP]]+MYRANKS_H[[#This Row],[RBISGP]]+MYRANKS_H[[#This Row],[SBSGP]]+MYRANKS_H[[#This Row],[AVGSGP]]</f>
        <v>-3.9219158660191855</v>
      </c>
    </row>
    <row r="526" spans="1:22" ht="15" customHeight="1" x14ac:dyDescent="0.25">
      <c r="A526" s="7" t="s">
        <v>4081</v>
      </c>
      <c r="B526" s="8" t="str">
        <f>VLOOKUP(MYRANKS_H[[#This Row],[PLAYERID]],PLAYERIDMAP[],COLUMN(PLAYERIDMAP[LASTNAME]),FALSE)</f>
        <v>Mesa</v>
      </c>
      <c r="C526" s="11" t="str">
        <f>VLOOKUP(MYRANKS_H[[#This Row],[PLAYERID]],PLAYERIDMAP[],COLUMN(PLAYERIDMAP[FIRSTNAME]),FALSE)</f>
        <v xml:space="preserve">Melky </v>
      </c>
      <c r="D526" s="11" t="str">
        <f>VLOOKUP(MYRANKS_H[[#This Row],[PLAYERID]],PLAYERIDMAP[],COLUMN(PLAYERIDMAP[TEAM]),FALSE)</f>
        <v>NYY</v>
      </c>
      <c r="E526" s="11" t="str">
        <f>VLOOKUP(MYRANKS_H[[#This Row],[PLAYERID]],PLAYERIDMAP[],COLUMN(PLAYERIDMAP[POS]),FALSE)</f>
        <v>OF</v>
      </c>
      <c r="F526" s="11">
        <f>VLOOKUP(MYRANKS_H[[#This Row],[PLAYERID]],PLAYERIDMAP[],COLUMN(PLAYERIDMAP[IDFANGRAPHS]),FALSE)</f>
        <v>447</v>
      </c>
      <c r="G526" s="12">
        <f>IFERROR(VLOOKUP(MYRANKS_H[[#This Row],[IDFANGRAPHS]],STEAMER_H[],COLUMN(STEAMER_H[PA]),FALSE),0)</f>
        <v>0</v>
      </c>
      <c r="H526" s="12">
        <f>IFERROR(VLOOKUP(MYRANKS_H[[#This Row],[IDFANGRAPHS]],STEAMER_H[],COLUMN(STEAMER_H[AB]),FALSE),0)</f>
        <v>0</v>
      </c>
      <c r="I526" s="12">
        <f>IFERROR(VLOOKUP(MYRANKS_H[[#This Row],[IDFANGRAPHS]],STEAMER_H[],COLUMN(STEAMER_H[H]),FALSE),0)</f>
        <v>0</v>
      </c>
      <c r="J526" s="12">
        <f>IFERROR(VLOOKUP(MYRANKS_H[[#This Row],[IDFANGRAPHS]],STEAMER_H[],COLUMN(STEAMER_H[HR]),FALSE),0)</f>
        <v>0</v>
      </c>
      <c r="K526" s="12">
        <f>IFERROR(VLOOKUP(MYRANKS_H[[#This Row],[IDFANGRAPHS]],STEAMER_H[],COLUMN(STEAMER_H[R]),FALSE),0)</f>
        <v>0</v>
      </c>
      <c r="L526" s="12">
        <f>IFERROR(VLOOKUP(MYRANKS_H[[#This Row],[IDFANGRAPHS]],STEAMER_H[],COLUMN(STEAMER_H[RBI]),FALSE),0)</f>
        <v>0</v>
      </c>
      <c r="M526" s="12">
        <f>IFERROR(VLOOKUP(MYRANKS_H[[#This Row],[IDFANGRAPHS]],STEAMER_H[],COLUMN(STEAMER_H[BB]),FALSE),0)</f>
        <v>0</v>
      </c>
      <c r="N526" s="12">
        <f>IFERROR(VLOOKUP(MYRANKS_H[[#This Row],[IDFANGRAPHS]],STEAMER_H[],COLUMN(STEAMER_H[SO]),FALSE),0)</f>
        <v>0</v>
      </c>
      <c r="O526" s="12">
        <f>IFERROR(VLOOKUP(MYRANKS_H[[#This Row],[IDFANGRAPHS]],STEAMER_H[],COLUMN(STEAMER_H[SB]),FALSE),0)</f>
        <v>0</v>
      </c>
      <c r="P526" s="14">
        <f>IFERROR(MYRANKS_H[[#This Row],[H]]/MYRANKS_H[[#This Row],[AB]],0)</f>
        <v>0</v>
      </c>
      <c r="Q526" s="26">
        <f>MYRANKS_H[[#This Row],[R]]/24.6-VLOOKUP(MYRANKS_H[[#This Row],[POS]],ReplacementLevel_H[],COLUMN(ReplacementLevel_H[R]),FALSE)</f>
        <v>-2.37</v>
      </c>
      <c r="R526" s="26">
        <f>MYRANKS_H[[#This Row],[HR]]/10.4-VLOOKUP(MYRANKS_H[[#This Row],[POS]],ReplacementLevel_H[],COLUMN(ReplacementLevel_H[HR]),FALSE)</f>
        <v>-1.1000000000000001</v>
      </c>
      <c r="S526" s="26">
        <f>MYRANKS_H[[#This Row],[RBI]]/24.6-VLOOKUP(MYRANKS_H[[#This Row],[POS]],ReplacementLevel_H[],COLUMN(ReplacementLevel_H[RBI]),FALSE)</f>
        <v>-2.04</v>
      </c>
      <c r="T526" s="26">
        <f>MYRANKS_H[[#This Row],[SB]]/9.4-VLOOKUP(MYRANKS_H[[#This Row],[POS]],ReplacementLevel_H[],COLUMN(ReplacementLevel_H[SB]),FALSE)</f>
        <v>-1.34</v>
      </c>
      <c r="U526" s="26">
        <f>((MYRANKS_H[[#This Row],[H]]+1768)/(MYRANKS_H[[#This Row],[AB]]+6617)-0.267)/0.0024-VLOOKUP(MYRANKS_H[[#This Row],[POS]],ReplacementLevel_H[],COLUMN(ReplacementLevel_H[AVG]),FALSE)</f>
        <v>0.15940406024885273</v>
      </c>
      <c r="V526" s="26">
        <f>MYRANKS_H[[#This Row],[RSGP]]+MYRANKS_H[[#This Row],[HRSGP]]+MYRANKS_H[[#This Row],[RBISGP]]+MYRANKS_H[[#This Row],[SBSGP]]+MYRANKS_H[[#This Row],[AVGSGP]]</f>
        <v>-6.6905959397511472</v>
      </c>
    </row>
    <row r="527" spans="1:22" ht="15" customHeight="1" x14ac:dyDescent="0.25">
      <c r="A527" s="8" t="s">
        <v>4251</v>
      </c>
      <c r="B527" s="15" t="str">
        <f>VLOOKUP(MYRANKS_H[[#This Row],[PLAYERID]],PLAYERIDMAP[],COLUMN(PLAYERIDMAP[LASTNAME]),FALSE)</f>
        <v>Neal</v>
      </c>
      <c r="C527" s="12" t="str">
        <f>VLOOKUP(MYRANKS_H[[#This Row],[PLAYERID]],PLAYERIDMAP[],COLUMN(PLAYERIDMAP[FIRSTNAME]),FALSE)</f>
        <v xml:space="preserve">Thomas </v>
      </c>
      <c r="D527" s="12" t="str">
        <f>VLOOKUP(MYRANKS_H[[#This Row],[PLAYERID]],PLAYERIDMAP[],COLUMN(PLAYERIDMAP[TEAM]),FALSE)</f>
        <v>CLE</v>
      </c>
      <c r="E527" s="12" t="str">
        <f>VLOOKUP(MYRANKS_H[[#This Row],[PLAYERID]],PLAYERIDMAP[],COLUMN(PLAYERIDMAP[POS]),FALSE)</f>
        <v>OF</v>
      </c>
      <c r="F527" s="12">
        <f>VLOOKUP(MYRANKS_H[[#This Row],[PLAYERID]],PLAYERIDMAP[],COLUMN(PLAYERIDMAP[IDFANGRAPHS]),FALSE)</f>
        <v>9461</v>
      </c>
      <c r="G527" s="12">
        <f>IFERROR(VLOOKUP(MYRANKS_H[[#This Row],[IDFANGRAPHS]],STEAMER_H[],COLUMN(STEAMER_H[PA]),FALSE),0)</f>
        <v>12</v>
      </c>
      <c r="H527" s="12">
        <f>IFERROR(VLOOKUP(MYRANKS_H[[#This Row],[IDFANGRAPHS]],STEAMER_H[],COLUMN(STEAMER_H[AB]),FALSE),0)</f>
        <v>10</v>
      </c>
      <c r="I527" s="12">
        <f>IFERROR(VLOOKUP(MYRANKS_H[[#This Row],[IDFANGRAPHS]],STEAMER_H[],COLUMN(STEAMER_H[H]),FALSE),0)</f>
        <v>3</v>
      </c>
      <c r="J527" s="12">
        <f>IFERROR(VLOOKUP(MYRANKS_H[[#This Row],[IDFANGRAPHS]],STEAMER_H[],COLUMN(STEAMER_H[HR]),FALSE),0)</f>
        <v>0</v>
      </c>
      <c r="K527" s="12">
        <f>IFERROR(VLOOKUP(MYRANKS_H[[#This Row],[IDFANGRAPHS]],STEAMER_H[],COLUMN(STEAMER_H[R]),FALSE),0)</f>
        <v>1</v>
      </c>
      <c r="L527" s="12">
        <f>IFERROR(VLOOKUP(MYRANKS_H[[#This Row],[IDFANGRAPHS]],STEAMER_H[],COLUMN(STEAMER_H[RBI]),FALSE),0)</f>
        <v>1</v>
      </c>
      <c r="M527" s="12">
        <f>IFERROR(VLOOKUP(MYRANKS_H[[#This Row],[IDFANGRAPHS]],STEAMER_H[],COLUMN(STEAMER_H[BB]),FALSE),0)</f>
        <v>1</v>
      </c>
      <c r="N527" s="12">
        <f>IFERROR(VLOOKUP(MYRANKS_H[[#This Row],[IDFANGRAPHS]],STEAMER_H[],COLUMN(STEAMER_H[SO]),FALSE),0)</f>
        <v>2</v>
      </c>
      <c r="O527" s="12">
        <f>IFERROR(VLOOKUP(MYRANKS_H[[#This Row],[IDFANGRAPHS]],STEAMER_H[],COLUMN(STEAMER_H[SB]),FALSE),0)</f>
        <v>0</v>
      </c>
      <c r="P527" s="14">
        <f>IFERROR(MYRANKS_H[[#This Row],[H]]/MYRANKS_H[[#This Row],[AB]],0)</f>
        <v>0.3</v>
      </c>
      <c r="Q527" s="26">
        <f>MYRANKS_H[[#This Row],[R]]/24.6-VLOOKUP(MYRANKS_H[[#This Row],[POS]],ReplacementLevel_H[],COLUMN(ReplacementLevel_H[R]),FALSE)</f>
        <v>-2.3293495934959352</v>
      </c>
      <c r="R527" s="26">
        <f>MYRANKS_H[[#This Row],[HR]]/10.4-VLOOKUP(MYRANKS_H[[#This Row],[POS]],ReplacementLevel_H[],COLUMN(ReplacementLevel_H[HR]),FALSE)</f>
        <v>-1.1000000000000001</v>
      </c>
      <c r="S527" s="26">
        <f>MYRANKS_H[[#This Row],[RBI]]/24.6-VLOOKUP(MYRANKS_H[[#This Row],[POS]],ReplacementLevel_H[],COLUMN(ReplacementLevel_H[RBI]),FALSE)</f>
        <v>-1.9993495934959351</v>
      </c>
      <c r="T527" s="26">
        <f>MYRANKS_H[[#This Row],[SB]]/9.4-VLOOKUP(MYRANKS_H[[#This Row],[POS]],ReplacementLevel_H[],COLUMN(ReplacementLevel_H[SB]),FALSE)</f>
        <v>-1.34</v>
      </c>
      <c r="U527" s="26">
        <f>((MYRANKS_H[[#This Row],[H]]+1768)/(MYRANKS_H[[#This Row],[AB]]+6617)-0.267)/0.0024-VLOOKUP(MYRANKS_H[[#This Row],[POS]],ReplacementLevel_H[],COLUMN(ReplacementLevel_H[AVG]),FALSE)</f>
        <v>0.18003269453245924</v>
      </c>
      <c r="V527" s="26">
        <f>MYRANKS_H[[#This Row],[RSGP]]+MYRANKS_H[[#This Row],[HRSGP]]+MYRANKS_H[[#This Row],[RBISGP]]+MYRANKS_H[[#This Row],[SBSGP]]+MYRANKS_H[[#This Row],[AVGSGP]]</f>
        <v>-6.5886664924594118</v>
      </c>
    </row>
    <row r="528" spans="1:22" ht="15" customHeight="1" x14ac:dyDescent="0.25">
      <c r="A528" s="7" t="s">
        <v>3545</v>
      </c>
      <c r="B528" s="8" t="str">
        <f>VLOOKUP(MYRANKS_H[[#This Row],[PLAYERID]],PLAYERIDMAP[],COLUMN(PLAYERIDMAP[LASTNAME]),FALSE)</f>
        <v>Kalish</v>
      </c>
      <c r="C528" s="11" t="str">
        <f>VLOOKUP(MYRANKS_H[[#This Row],[PLAYERID]],PLAYERIDMAP[],COLUMN(PLAYERIDMAP[FIRSTNAME]),FALSE)</f>
        <v xml:space="preserve">Ryan </v>
      </c>
      <c r="D528" s="11" t="str">
        <f>VLOOKUP(MYRANKS_H[[#This Row],[PLAYERID]],PLAYERIDMAP[],COLUMN(PLAYERIDMAP[TEAM]),FALSE)</f>
        <v>BOS</v>
      </c>
      <c r="E528" s="11" t="str">
        <f>VLOOKUP(MYRANKS_H[[#This Row],[PLAYERID]],PLAYERIDMAP[],COLUMN(PLAYERIDMAP[POS]),FALSE)</f>
        <v>OF</v>
      </c>
      <c r="F528" s="11">
        <f>VLOOKUP(MYRANKS_H[[#This Row],[PLAYERID]],PLAYERIDMAP[],COLUMN(PLAYERIDMAP[IDFANGRAPHS]),FALSE)</f>
        <v>6962</v>
      </c>
      <c r="G528" s="12">
        <f>IFERROR(VLOOKUP(MYRANKS_H[[#This Row],[IDFANGRAPHS]],STEAMER_H[],COLUMN(STEAMER_H[PA]),FALSE),0)</f>
        <v>333</v>
      </c>
      <c r="H528" s="12">
        <f>IFERROR(VLOOKUP(MYRANKS_H[[#This Row],[IDFANGRAPHS]],STEAMER_H[],COLUMN(STEAMER_H[AB]),FALSE),0)</f>
        <v>299</v>
      </c>
      <c r="I528" s="12">
        <f>IFERROR(VLOOKUP(MYRANKS_H[[#This Row],[IDFANGRAPHS]],STEAMER_H[],COLUMN(STEAMER_H[H]),FALSE),0)</f>
        <v>71</v>
      </c>
      <c r="J528" s="12">
        <f>IFERROR(VLOOKUP(MYRANKS_H[[#This Row],[IDFANGRAPHS]],STEAMER_H[],COLUMN(STEAMER_H[HR]),FALSE),0)</f>
        <v>8</v>
      </c>
      <c r="K528" s="12">
        <f>IFERROR(VLOOKUP(MYRANKS_H[[#This Row],[IDFANGRAPHS]],STEAMER_H[],COLUMN(STEAMER_H[R]),FALSE),0)</f>
        <v>32</v>
      </c>
      <c r="L528" s="12">
        <f>IFERROR(VLOOKUP(MYRANKS_H[[#This Row],[IDFANGRAPHS]],STEAMER_H[],COLUMN(STEAMER_H[RBI]),FALSE),0)</f>
        <v>32</v>
      </c>
      <c r="M528" s="12">
        <f>IFERROR(VLOOKUP(MYRANKS_H[[#This Row],[IDFANGRAPHS]],STEAMER_H[],COLUMN(STEAMER_H[BB]),FALSE),0)</f>
        <v>27</v>
      </c>
      <c r="N528" s="12">
        <f>IFERROR(VLOOKUP(MYRANKS_H[[#This Row],[IDFANGRAPHS]],STEAMER_H[],COLUMN(STEAMER_H[SO]),FALSE),0)</f>
        <v>75</v>
      </c>
      <c r="O528" s="12">
        <f>IFERROR(VLOOKUP(MYRANKS_H[[#This Row],[IDFANGRAPHS]],STEAMER_H[],COLUMN(STEAMER_H[SB]),FALSE),0)</f>
        <v>8</v>
      </c>
      <c r="P528" s="14">
        <f>IFERROR(MYRANKS_H[[#This Row],[H]]/MYRANKS_H[[#This Row],[AB]],0)</f>
        <v>0.23745819397993312</v>
      </c>
      <c r="Q528" s="26">
        <f>MYRANKS_H[[#This Row],[R]]/24.6-VLOOKUP(MYRANKS_H[[#This Row],[POS]],ReplacementLevel_H[],COLUMN(ReplacementLevel_H[R]),FALSE)</f>
        <v>-1.0691869918699188</v>
      </c>
      <c r="R528" s="26">
        <f>MYRANKS_H[[#This Row],[HR]]/10.4-VLOOKUP(MYRANKS_H[[#This Row],[POS]],ReplacementLevel_H[],COLUMN(ReplacementLevel_H[HR]),FALSE)</f>
        <v>-0.33076923076923093</v>
      </c>
      <c r="S528" s="26">
        <f>MYRANKS_H[[#This Row],[RBI]]/24.6-VLOOKUP(MYRANKS_H[[#This Row],[POS]],ReplacementLevel_H[],COLUMN(ReplacementLevel_H[RBI]),FALSE)</f>
        <v>-0.73918699186991876</v>
      </c>
      <c r="T528" s="26">
        <f>MYRANKS_H[[#This Row],[SB]]/9.4-VLOOKUP(MYRANKS_H[[#This Row],[POS]],ReplacementLevel_H[],COLUMN(ReplacementLevel_H[SB]),FALSE)</f>
        <v>-0.48893617021276603</v>
      </c>
      <c r="U528" s="26">
        <f>((MYRANKS_H[[#This Row],[H]]+1768)/(MYRANKS_H[[#This Row],[AB]]+6617)-0.267)/0.0024-VLOOKUP(MYRANKS_H[[#This Row],[POS]],ReplacementLevel_H[],COLUMN(ReplacementLevel_H[AVG]),FALSE)</f>
        <v>-0.37618854829382792</v>
      </c>
      <c r="V528" s="26">
        <f>MYRANKS_H[[#This Row],[RSGP]]+MYRANKS_H[[#This Row],[HRSGP]]+MYRANKS_H[[#This Row],[RBISGP]]+MYRANKS_H[[#This Row],[SBSGP]]+MYRANKS_H[[#This Row],[AVGSGP]]</f>
        <v>-3.0042679330156625</v>
      </c>
    </row>
    <row r="529" spans="1:22" x14ac:dyDescent="0.25">
      <c r="A529" s="7" t="s">
        <v>3893</v>
      </c>
      <c r="B529" s="8" t="str">
        <f>VLOOKUP(MYRANKS_H[[#This Row],[PLAYERID]],PLAYERIDMAP[],COLUMN(PLAYERIDMAP[LASTNAME]),FALSE)</f>
        <v>Marisnick</v>
      </c>
      <c r="C529" s="11" t="str">
        <f>VLOOKUP(MYRANKS_H[[#This Row],[PLAYERID]],PLAYERIDMAP[],COLUMN(PLAYERIDMAP[FIRSTNAME]),FALSE)</f>
        <v xml:space="preserve">Jake </v>
      </c>
      <c r="D529" s="11" t="str">
        <f>VLOOKUP(MYRANKS_H[[#This Row],[PLAYERID]],PLAYERIDMAP[],COLUMN(PLAYERIDMAP[TEAM]),FALSE)</f>
        <v>MIA</v>
      </c>
      <c r="E529" s="11" t="str">
        <f>VLOOKUP(MYRANKS_H[[#This Row],[PLAYERID]],PLAYERIDMAP[],COLUMN(PLAYERIDMAP[POS]),FALSE)</f>
        <v>OF</v>
      </c>
      <c r="F529" s="11" t="str">
        <f>VLOOKUP(MYRANKS_H[[#This Row],[PLAYERID]],PLAYERIDMAP[],COLUMN(PLAYERIDMAP[IDFANGRAPHS]),FALSE)</f>
        <v>sa501252</v>
      </c>
      <c r="G529" s="12">
        <f>IFERROR(VLOOKUP(MYRANKS_H[[#This Row],[IDFANGRAPHS]],STEAMER_H[],COLUMN(STEAMER_H[PA]),FALSE),0)</f>
        <v>0</v>
      </c>
      <c r="H529" s="12">
        <f>IFERROR(VLOOKUP(MYRANKS_H[[#This Row],[IDFANGRAPHS]],STEAMER_H[],COLUMN(STEAMER_H[AB]),FALSE),0)</f>
        <v>0</v>
      </c>
      <c r="I529" s="12">
        <f>IFERROR(VLOOKUP(MYRANKS_H[[#This Row],[IDFANGRAPHS]],STEAMER_H[],COLUMN(STEAMER_H[H]),FALSE),0)</f>
        <v>0</v>
      </c>
      <c r="J529" s="12">
        <f>IFERROR(VLOOKUP(MYRANKS_H[[#This Row],[IDFANGRAPHS]],STEAMER_H[],COLUMN(STEAMER_H[HR]),FALSE),0)</f>
        <v>0</v>
      </c>
      <c r="K529" s="12">
        <f>IFERROR(VLOOKUP(MYRANKS_H[[#This Row],[IDFANGRAPHS]],STEAMER_H[],COLUMN(STEAMER_H[R]),FALSE),0)</f>
        <v>0</v>
      </c>
      <c r="L529" s="12">
        <f>IFERROR(VLOOKUP(MYRANKS_H[[#This Row],[IDFANGRAPHS]],STEAMER_H[],COLUMN(STEAMER_H[RBI]),FALSE),0)</f>
        <v>0</v>
      </c>
      <c r="M529" s="12">
        <f>IFERROR(VLOOKUP(MYRANKS_H[[#This Row],[IDFANGRAPHS]],STEAMER_H[],COLUMN(STEAMER_H[BB]),FALSE),0)</f>
        <v>0</v>
      </c>
      <c r="N529" s="12">
        <f>IFERROR(VLOOKUP(MYRANKS_H[[#This Row],[IDFANGRAPHS]],STEAMER_H[],COLUMN(STEAMER_H[SO]),FALSE),0)</f>
        <v>0</v>
      </c>
      <c r="O529" s="12">
        <f>IFERROR(VLOOKUP(MYRANKS_H[[#This Row],[IDFANGRAPHS]],STEAMER_H[],COLUMN(STEAMER_H[SB]),FALSE),0)</f>
        <v>0</v>
      </c>
      <c r="P529" s="14">
        <f>IFERROR(MYRANKS_H[[#This Row],[H]]/MYRANKS_H[[#This Row],[AB]],0)</f>
        <v>0</v>
      </c>
      <c r="Q529" s="26">
        <f>MYRANKS_H[[#This Row],[R]]/24.6-VLOOKUP(MYRANKS_H[[#This Row],[POS]],ReplacementLevel_H[],COLUMN(ReplacementLevel_H[R]),FALSE)</f>
        <v>-2.37</v>
      </c>
      <c r="R529" s="26">
        <f>MYRANKS_H[[#This Row],[HR]]/10.4-VLOOKUP(MYRANKS_H[[#This Row],[POS]],ReplacementLevel_H[],COLUMN(ReplacementLevel_H[HR]),FALSE)</f>
        <v>-1.1000000000000001</v>
      </c>
      <c r="S529" s="26">
        <f>MYRANKS_H[[#This Row],[RBI]]/24.6-VLOOKUP(MYRANKS_H[[#This Row],[POS]],ReplacementLevel_H[],COLUMN(ReplacementLevel_H[RBI]),FALSE)</f>
        <v>-2.04</v>
      </c>
      <c r="T529" s="26">
        <f>MYRANKS_H[[#This Row],[SB]]/9.4-VLOOKUP(MYRANKS_H[[#This Row],[POS]],ReplacementLevel_H[],COLUMN(ReplacementLevel_H[SB]),FALSE)</f>
        <v>-1.34</v>
      </c>
      <c r="U529" s="26">
        <f>((MYRANKS_H[[#This Row],[H]]+1768)/(MYRANKS_H[[#This Row],[AB]]+6617)-0.267)/0.0024-VLOOKUP(MYRANKS_H[[#This Row],[POS]],ReplacementLevel_H[],COLUMN(ReplacementLevel_H[AVG]),FALSE)</f>
        <v>0.15940406024885273</v>
      </c>
      <c r="V529" s="26">
        <f>MYRANKS_H[[#This Row],[RSGP]]+MYRANKS_H[[#This Row],[HRSGP]]+MYRANKS_H[[#This Row],[RBISGP]]+MYRANKS_H[[#This Row],[SBSGP]]+MYRANKS_H[[#This Row],[AVGSGP]]</f>
        <v>-6.6905959397511472</v>
      </c>
    </row>
    <row r="530" spans="1:22" ht="15" customHeight="1" x14ac:dyDescent="0.25">
      <c r="A530" s="7" t="s">
        <v>3023</v>
      </c>
      <c r="B530" s="8" t="str">
        <f>VLOOKUP(MYRANKS_H[[#This Row],[PLAYERID]],PLAYERIDMAP[],COLUMN(PLAYERIDMAP[LASTNAME]),FALSE)</f>
        <v>Gonzalez</v>
      </c>
      <c r="C530" s="11" t="str">
        <f>VLOOKUP(MYRANKS_H[[#This Row],[PLAYERID]],PLAYERIDMAP[],COLUMN(PLAYERIDMAP[FIRSTNAME]),FALSE)</f>
        <v xml:space="preserve">Alex </v>
      </c>
      <c r="D530" s="11" t="str">
        <f>VLOOKUP(MYRANKS_H[[#This Row],[PLAYERID]],PLAYERIDMAP[],COLUMN(PLAYERIDMAP[TEAM]),FALSE)</f>
        <v>MIL</v>
      </c>
      <c r="E530" s="11" t="str">
        <f>VLOOKUP(MYRANKS_H[[#This Row],[PLAYERID]],PLAYERIDMAP[],COLUMN(PLAYERIDMAP[POS]),FALSE)</f>
        <v>SS</v>
      </c>
      <c r="F530" s="11">
        <f>VLOOKUP(MYRANKS_H[[#This Row],[PLAYERID]],PLAYERIDMAP[],COLUMN(PLAYERIDMAP[IDFANGRAPHS]),FALSE)</f>
        <v>520</v>
      </c>
      <c r="G530" s="12">
        <f>IFERROR(VLOOKUP(MYRANKS_H[[#This Row],[IDFANGRAPHS]],STEAMER_H[],COLUMN(STEAMER_H[PA]),FALSE),0)</f>
        <v>172</v>
      </c>
      <c r="H530" s="12">
        <f>IFERROR(VLOOKUP(MYRANKS_H[[#This Row],[IDFANGRAPHS]],STEAMER_H[],COLUMN(STEAMER_H[AB]),FALSE),0)</f>
        <v>161</v>
      </c>
      <c r="I530" s="12">
        <f>IFERROR(VLOOKUP(MYRANKS_H[[#This Row],[IDFANGRAPHS]],STEAMER_H[],COLUMN(STEAMER_H[H]),FALSE),0)</f>
        <v>38</v>
      </c>
      <c r="J530" s="12">
        <f>IFERROR(VLOOKUP(MYRANKS_H[[#This Row],[IDFANGRAPHS]],STEAMER_H[],COLUMN(STEAMER_H[HR]),FALSE),0)</f>
        <v>3</v>
      </c>
      <c r="K530" s="12">
        <f>IFERROR(VLOOKUP(MYRANKS_H[[#This Row],[IDFANGRAPHS]],STEAMER_H[],COLUMN(STEAMER_H[R]),FALSE),0)</f>
        <v>17</v>
      </c>
      <c r="L530" s="12">
        <f>IFERROR(VLOOKUP(MYRANKS_H[[#This Row],[IDFANGRAPHS]],STEAMER_H[],COLUMN(STEAMER_H[RBI]),FALSE),0)</f>
        <v>18</v>
      </c>
      <c r="M530" s="12">
        <f>IFERROR(VLOOKUP(MYRANKS_H[[#This Row],[IDFANGRAPHS]],STEAMER_H[],COLUMN(STEAMER_H[BB]),FALSE),0)</f>
        <v>8</v>
      </c>
      <c r="N530" s="12">
        <f>IFERROR(VLOOKUP(MYRANKS_H[[#This Row],[IDFANGRAPHS]],STEAMER_H[],COLUMN(STEAMER_H[SO]),FALSE),0)</f>
        <v>32</v>
      </c>
      <c r="O530" s="12">
        <f>IFERROR(VLOOKUP(MYRANKS_H[[#This Row],[IDFANGRAPHS]],STEAMER_H[],COLUMN(STEAMER_H[SB]),FALSE),0)</f>
        <v>1</v>
      </c>
      <c r="P530" s="14">
        <f>IFERROR(MYRANKS_H[[#This Row],[H]]/MYRANKS_H[[#This Row],[AB]],0)</f>
        <v>0.2360248447204969</v>
      </c>
      <c r="Q530" s="26">
        <f>MYRANKS_H[[#This Row],[R]]/24.6-VLOOKUP(MYRANKS_H[[#This Row],[POS]],ReplacementLevel_H[],COLUMN(ReplacementLevel_H[R]),FALSE)</f>
        <v>-1.3889430894308945</v>
      </c>
      <c r="R530" s="26">
        <f>MYRANKS_H[[#This Row],[HR]]/10.4-VLOOKUP(MYRANKS_H[[#This Row],[POS]],ReplacementLevel_H[],COLUMN(ReplacementLevel_H[HR]),FALSE)</f>
        <v>-0.61153846153846159</v>
      </c>
      <c r="S530" s="26">
        <f>MYRANKS_H[[#This Row],[RBI]]/24.6-VLOOKUP(MYRANKS_H[[#This Row],[POS]],ReplacementLevel_H[],COLUMN(ReplacementLevel_H[RBI]),FALSE)</f>
        <v>-1.2082926829268292</v>
      </c>
      <c r="T530" s="26">
        <f>MYRANKS_H[[#This Row],[SB]]/9.4-VLOOKUP(MYRANKS_H[[#This Row],[POS]],ReplacementLevel_H[],COLUMN(ReplacementLevel_H[SB]),FALSE)</f>
        <v>-1.3636170212765957</v>
      </c>
      <c r="U530" s="26">
        <f>((MYRANKS_H[[#This Row],[H]]+1768)/(MYRANKS_H[[#This Row],[AB]]+6617)-0.267)/0.0024-VLOOKUP(MYRANKS_H[[#This Row],[POS]],ReplacementLevel_H[],COLUMN(ReplacementLevel_H[AVG]),FALSE)</f>
        <v>-9.9049867217478077E-2</v>
      </c>
      <c r="V530" s="26">
        <f>MYRANKS_H[[#This Row],[RSGP]]+MYRANKS_H[[#This Row],[HRSGP]]+MYRANKS_H[[#This Row],[RBISGP]]+MYRANKS_H[[#This Row],[SBSGP]]+MYRANKS_H[[#This Row],[AVGSGP]]</f>
        <v>-4.6714411223902585</v>
      </c>
    </row>
    <row r="531" spans="1:22" ht="15" customHeight="1" x14ac:dyDescent="0.25">
      <c r="A531" s="7" t="s">
        <v>3553</v>
      </c>
      <c r="B531" s="8" t="str">
        <f>VLOOKUP(MYRANKS_H[[#This Row],[PLAYERID]],PLAYERIDMAP[],COLUMN(PLAYERIDMAP[LASTNAME]),FALSE)</f>
        <v>Kearns</v>
      </c>
      <c r="C531" s="11" t="str">
        <f>VLOOKUP(MYRANKS_H[[#This Row],[PLAYERID]],PLAYERIDMAP[],COLUMN(PLAYERIDMAP[FIRSTNAME]),FALSE)</f>
        <v xml:space="preserve">Austin </v>
      </c>
      <c r="D531" s="11" t="str">
        <f>VLOOKUP(MYRANKS_H[[#This Row],[PLAYERID]],PLAYERIDMAP[],COLUMN(PLAYERIDMAP[TEAM]),FALSE)</f>
        <v>MIA</v>
      </c>
      <c r="E531" s="11" t="str">
        <f>VLOOKUP(MYRANKS_H[[#This Row],[PLAYERID]],PLAYERIDMAP[],COLUMN(PLAYERIDMAP[POS]),FALSE)</f>
        <v>OF</v>
      </c>
      <c r="F531" s="11">
        <f>VLOOKUP(MYRANKS_H[[#This Row],[PLAYERID]],PLAYERIDMAP[],COLUMN(PLAYERIDMAP[IDFANGRAPHS]),FALSE)</f>
        <v>332</v>
      </c>
      <c r="G531" s="12">
        <f>IFERROR(VLOOKUP(MYRANKS_H[[#This Row],[IDFANGRAPHS]],STEAMER_H[],COLUMN(STEAMER_H[PA]),FALSE),0)</f>
        <v>0</v>
      </c>
      <c r="H531" s="12">
        <f>IFERROR(VLOOKUP(MYRANKS_H[[#This Row],[IDFANGRAPHS]],STEAMER_H[],COLUMN(STEAMER_H[AB]),FALSE),0)</f>
        <v>0</v>
      </c>
      <c r="I531" s="12">
        <f>IFERROR(VLOOKUP(MYRANKS_H[[#This Row],[IDFANGRAPHS]],STEAMER_H[],COLUMN(STEAMER_H[H]),FALSE),0)</f>
        <v>0</v>
      </c>
      <c r="J531" s="12">
        <f>IFERROR(VLOOKUP(MYRANKS_H[[#This Row],[IDFANGRAPHS]],STEAMER_H[],COLUMN(STEAMER_H[HR]),FALSE),0)</f>
        <v>0</v>
      </c>
      <c r="K531" s="12">
        <f>IFERROR(VLOOKUP(MYRANKS_H[[#This Row],[IDFANGRAPHS]],STEAMER_H[],COLUMN(STEAMER_H[R]),FALSE),0)</f>
        <v>0</v>
      </c>
      <c r="L531" s="12">
        <f>IFERROR(VLOOKUP(MYRANKS_H[[#This Row],[IDFANGRAPHS]],STEAMER_H[],COLUMN(STEAMER_H[RBI]),FALSE),0)</f>
        <v>0</v>
      </c>
      <c r="M531" s="12">
        <f>IFERROR(VLOOKUP(MYRANKS_H[[#This Row],[IDFANGRAPHS]],STEAMER_H[],COLUMN(STEAMER_H[BB]),FALSE),0)</f>
        <v>0</v>
      </c>
      <c r="N531" s="12">
        <f>IFERROR(VLOOKUP(MYRANKS_H[[#This Row],[IDFANGRAPHS]],STEAMER_H[],COLUMN(STEAMER_H[SO]),FALSE),0)</f>
        <v>0</v>
      </c>
      <c r="O531" s="12">
        <f>IFERROR(VLOOKUP(MYRANKS_H[[#This Row],[IDFANGRAPHS]],STEAMER_H[],COLUMN(STEAMER_H[SB]),FALSE),0)</f>
        <v>0</v>
      </c>
      <c r="P531" s="14">
        <f>IFERROR(MYRANKS_H[[#This Row],[H]]/MYRANKS_H[[#This Row],[AB]],0)</f>
        <v>0</v>
      </c>
      <c r="Q531" s="26">
        <f>MYRANKS_H[[#This Row],[R]]/24.6-VLOOKUP(MYRANKS_H[[#This Row],[POS]],ReplacementLevel_H[],COLUMN(ReplacementLevel_H[R]),FALSE)</f>
        <v>-2.37</v>
      </c>
      <c r="R531" s="26">
        <f>MYRANKS_H[[#This Row],[HR]]/10.4-VLOOKUP(MYRANKS_H[[#This Row],[POS]],ReplacementLevel_H[],COLUMN(ReplacementLevel_H[HR]),FALSE)</f>
        <v>-1.1000000000000001</v>
      </c>
      <c r="S531" s="26">
        <f>MYRANKS_H[[#This Row],[RBI]]/24.6-VLOOKUP(MYRANKS_H[[#This Row],[POS]],ReplacementLevel_H[],COLUMN(ReplacementLevel_H[RBI]),FALSE)</f>
        <v>-2.04</v>
      </c>
      <c r="T531" s="26">
        <f>MYRANKS_H[[#This Row],[SB]]/9.4-VLOOKUP(MYRANKS_H[[#This Row],[POS]],ReplacementLevel_H[],COLUMN(ReplacementLevel_H[SB]),FALSE)</f>
        <v>-1.34</v>
      </c>
      <c r="U531" s="26">
        <f>((MYRANKS_H[[#This Row],[H]]+1768)/(MYRANKS_H[[#This Row],[AB]]+6617)-0.267)/0.0024-VLOOKUP(MYRANKS_H[[#This Row],[POS]],ReplacementLevel_H[],COLUMN(ReplacementLevel_H[AVG]),FALSE)</f>
        <v>0.15940406024885273</v>
      </c>
      <c r="V531" s="26">
        <f>MYRANKS_H[[#This Row],[RSGP]]+MYRANKS_H[[#This Row],[HRSGP]]+MYRANKS_H[[#This Row],[RBISGP]]+MYRANKS_H[[#This Row],[SBSGP]]+MYRANKS_H[[#This Row],[AVGSGP]]</f>
        <v>-6.6905959397511472</v>
      </c>
    </row>
    <row r="532" spans="1:22" ht="15" customHeight="1" x14ac:dyDescent="0.25">
      <c r="A532" s="8" t="s">
        <v>5022</v>
      </c>
      <c r="B532" s="15" t="str">
        <f>VLOOKUP(MYRANKS_H[[#This Row],[PLAYERID]],PLAYERIDMAP[],COLUMN(PLAYERIDMAP[LASTNAME]),FALSE)</f>
        <v>Sierra</v>
      </c>
      <c r="C532" s="12" t="str">
        <f>VLOOKUP(MYRANKS_H[[#This Row],[PLAYERID]],PLAYERIDMAP[],COLUMN(PLAYERIDMAP[FIRSTNAME]),FALSE)</f>
        <v xml:space="preserve">Moises </v>
      </c>
      <c r="D532" s="12" t="str">
        <f>VLOOKUP(MYRANKS_H[[#This Row],[PLAYERID]],PLAYERIDMAP[],COLUMN(PLAYERIDMAP[TEAM]),FALSE)</f>
        <v>TOR</v>
      </c>
      <c r="E532" s="12" t="str">
        <f>VLOOKUP(MYRANKS_H[[#This Row],[PLAYERID]],PLAYERIDMAP[],COLUMN(PLAYERIDMAP[POS]),FALSE)</f>
        <v>OF</v>
      </c>
      <c r="F532" s="12">
        <f>VLOOKUP(MYRANKS_H[[#This Row],[PLAYERID]],PLAYERIDMAP[],COLUMN(PLAYERIDMAP[IDFANGRAPHS]),FALSE)</f>
        <v>6050</v>
      </c>
      <c r="G532" s="12">
        <f>IFERROR(VLOOKUP(MYRANKS_H[[#This Row],[IDFANGRAPHS]],STEAMER_H[],COLUMN(STEAMER_H[PA]),FALSE),0)</f>
        <v>228</v>
      </c>
      <c r="H532" s="12">
        <f>IFERROR(VLOOKUP(MYRANKS_H[[#This Row],[IDFANGRAPHS]],STEAMER_H[],COLUMN(STEAMER_H[AB]),FALSE),0)</f>
        <v>209</v>
      </c>
      <c r="I532" s="12">
        <f>IFERROR(VLOOKUP(MYRANKS_H[[#This Row],[IDFANGRAPHS]],STEAMER_H[],COLUMN(STEAMER_H[H]),FALSE),0)</f>
        <v>50</v>
      </c>
      <c r="J532" s="12">
        <f>IFERROR(VLOOKUP(MYRANKS_H[[#This Row],[IDFANGRAPHS]],STEAMER_H[],COLUMN(STEAMER_H[HR]),FALSE),0)</f>
        <v>6</v>
      </c>
      <c r="K532" s="12">
        <f>IFERROR(VLOOKUP(MYRANKS_H[[#This Row],[IDFANGRAPHS]],STEAMER_H[],COLUMN(STEAMER_H[R]),FALSE),0)</f>
        <v>24</v>
      </c>
      <c r="L532" s="12">
        <f>IFERROR(VLOOKUP(MYRANKS_H[[#This Row],[IDFANGRAPHS]],STEAMER_H[],COLUMN(STEAMER_H[RBI]),FALSE),0)</f>
        <v>25</v>
      </c>
      <c r="M532" s="12">
        <f>IFERROR(VLOOKUP(MYRANKS_H[[#This Row],[IDFANGRAPHS]],STEAMER_H[],COLUMN(STEAMER_H[BB]),FALSE),0)</f>
        <v>14</v>
      </c>
      <c r="N532" s="12">
        <f>IFERROR(VLOOKUP(MYRANKS_H[[#This Row],[IDFANGRAPHS]],STEAMER_H[],COLUMN(STEAMER_H[SO]),FALSE),0)</f>
        <v>54</v>
      </c>
      <c r="O532" s="12">
        <f>IFERROR(VLOOKUP(MYRANKS_H[[#This Row],[IDFANGRAPHS]],STEAMER_H[],COLUMN(STEAMER_H[SB]),FALSE),0)</f>
        <v>4</v>
      </c>
      <c r="P532" s="14">
        <f>IFERROR(MYRANKS_H[[#This Row],[H]]/MYRANKS_H[[#This Row],[AB]],0)</f>
        <v>0.23923444976076555</v>
      </c>
      <c r="Q532" s="26">
        <f>MYRANKS_H[[#This Row],[R]]/24.6-VLOOKUP(MYRANKS_H[[#This Row],[POS]],ReplacementLevel_H[],COLUMN(ReplacementLevel_H[R]),FALSE)</f>
        <v>-1.3943902439024392</v>
      </c>
      <c r="R532" s="26">
        <f>MYRANKS_H[[#This Row],[HR]]/10.4-VLOOKUP(MYRANKS_H[[#This Row],[POS]],ReplacementLevel_H[],COLUMN(ReplacementLevel_H[HR]),FALSE)</f>
        <v>-0.52307692307692322</v>
      </c>
      <c r="S532" s="26">
        <f>MYRANKS_H[[#This Row],[RBI]]/24.6-VLOOKUP(MYRANKS_H[[#This Row],[POS]],ReplacementLevel_H[],COLUMN(ReplacementLevel_H[RBI]),FALSE)</f>
        <v>-1.0237398373983742</v>
      </c>
      <c r="T532" s="26">
        <f>MYRANKS_H[[#This Row],[SB]]/9.4-VLOOKUP(MYRANKS_H[[#This Row],[POS]],ReplacementLevel_H[],COLUMN(ReplacementLevel_H[SB]),FALSE)</f>
        <v>-0.91446808510638311</v>
      </c>
      <c r="U532" s="26">
        <f>((MYRANKS_H[[#This Row],[H]]+1768)/(MYRANKS_H[[#This Row],[AB]]+6617)-0.267)/0.0024-VLOOKUP(MYRANKS_H[[#This Row],[POS]],ReplacementLevel_H[],COLUMN(ReplacementLevel_H[AVG]),FALSE)</f>
        <v>-0.19724875476121956</v>
      </c>
      <c r="V532" s="26">
        <f>MYRANKS_H[[#This Row],[RSGP]]+MYRANKS_H[[#This Row],[HRSGP]]+MYRANKS_H[[#This Row],[RBISGP]]+MYRANKS_H[[#This Row],[SBSGP]]+MYRANKS_H[[#This Row],[AVGSGP]]</f>
        <v>-4.0529238442453392</v>
      </c>
    </row>
    <row r="533" spans="1:22" ht="15" customHeight="1" x14ac:dyDescent="0.25">
      <c r="A533" s="8" t="s">
        <v>5319</v>
      </c>
      <c r="B533" s="15" t="str">
        <f>VLOOKUP(MYRANKS_H[[#This Row],[PLAYERID]],PLAYERIDMAP[],COLUMN(PLAYERIDMAP[LASTNAME]),FALSE)</f>
        <v>Valdez</v>
      </c>
      <c r="C533" s="12" t="str">
        <f>VLOOKUP(MYRANKS_H[[#This Row],[PLAYERID]],PLAYERIDMAP[],COLUMN(PLAYERIDMAP[FIRSTNAME]),FALSE)</f>
        <v xml:space="preserve">Wilson </v>
      </c>
      <c r="D533" s="12" t="str">
        <f>VLOOKUP(MYRANKS_H[[#This Row],[PLAYERID]],PLAYERIDMAP[],COLUMN(PLAYERIDMAP[TEAM]),FALSE)</f>
        <v>CIN</v>
      </c>
      <c r="E533" s="12" t="str">
        <f>VLOOKUP(MYRANKS_H[[#This Row],[PLAYERID]],PLAYERIDMAP[],COLUMN(PLAYERIDMAP[POS]),FALSE)</f>
        <v>SS</v>
      </c>
      <c r="F533" s="12">
        <f>VLOOKUP(MYRANKS_H[[#This Row],[PLAYERID]],PLAYERIDMAP[],COLUMN(PLAYERIDMAP[IDFANGRAPHS]),FALSE)</f>
        <v>1863</v>
      </c>
      <c r="G533" s="12">
        <f>IFERROR(VLOOKUP(MYRANKS_H[[#This Row],[IDFANGRAPHS]],STEAMER_H[],COLUMN(STEAMER_H[PA]),FALSE),0)</f>
        <v>0</v>
      </c>
      <c r="H533" s="12">
        <f>IFERROR(VLOOKUP(MYRANKS_H[[#This Row],[IDFANGRAPHS]],STEAMER_H[],COLUMN(STEAMER_H[AB]),FALSE),0)</f>
        <v>0</v>
      </c>
      <c r="I533" s="12">
        <f>IFERROR(VLOOKUP(MYRANKS_H[[#This Row],[IDFANGRAPHS]],STEAMER_H[],COLUMN(STEAMER_H[H]),FALSE),0)</f>
        <v>0</v>
      </c>
      <c r="J533" s="12">
        <f>IFERROR(VLOOKUP(MYRANKS_H[[#This Row],[IDFANGRAPHS]],STEAMER_H[],COLUMN(STEAMER_H[HR]),FALSE),0)</f>
        <v>0</v>
      </c>
      <c r="K533" s="12">
        <f>IFERROR(VLOOKUP(MYRANKS_H[[#This Row],[IDFANGRAPHS]],STEAMER_H[],COLUMN(STEAMER_H[R]),FALSE),0)</f>
        <v>0</v>
      </c>
      <c r="L533" s="12">
        <f>IFERROR(VLOOKUP(MYRANKS_H[[#This Row],[IDFANGRAPHS]],STEAMER_H[],COLUMN(STEAMER_H[RBI]),FALSE),0)</f>
        <v>0</v>
      </c>
      <c r="M533" s="12">
        <f>IFERROR(VLOOKUP(MYRANKS_H[[#This Row],[IDFANGRAPHS]],STEAMER_H[],COLUMN(STEAMER_H[BB]),FALSE),0)</f>
        <v>0</v>
      </c>
      <c r="N533" s="12">
        <f>IFERROR(VLOOKUP(MYRANKS_H[[#This Row],[IDFANGRAPHS]],STEAMER_H[],COLUMN(STEAMER_H[SO]),FALSE),0)</f>
        <v>0</v>
      </c>
      <c r="O533" s="12">
        <f>IFERROR(VLOOKUP(MYRANKS_H[[#This Row],[IDFANGRAPHS]],STEAMER_H[],COLUMN(STEAMER_H[SB]),FALSE),0)</f>
        <v>0</v>
      </c>
      <c r="P533" s="14">
        <f>IFERROR(MYRANKS_H[[#This Row],[H]]/MYRANKS_H[[#This Row],[AB]],0)</f>
        <v>0</v>
      </c>
      <c r="Q533" s="26">
        <f>MYRANKS_H[[#This Row],[R]]/24.6-VLOOKUP(MYRANKS_H[[#This Row],[POS]],ReplacementLevel_H[],COLUMN(ReplacementLevel_H[R]),FALSE)</f>
        <v>-2.08</v>
      </c>
      <c r="R533" s="26">
        <f>MYRANKS_H[[#This Row],[HR]]/10.4-VLOOKUP(MYRANKS_H[[#This Row],[POS]],ReplacementLevel_H[],COLUMN(ReplacementLevel_H[HR]),FALSE)</f>
        <v>-0.9</v>
      </c>
      <c r="S533" s="26">
        <f>MYRANKS_H[[#This Row],[RBI]]/24.6-VLOOKUP(MYRANKS_H[[#This Row],[POS]],ReplacementLevel_H[],COLUMN(ReplacementLevel_H[RBI]),FALSE)</f>
        <v>-1.94</v>
      </c>
      <c r="T533" s="26">
        <f>MYRANKS_H[[#This Row],[SB]]/9.4-VLOOKUP(MYRANKS_H[[#This Row],[POS]],ReplacementLevel_H[],COLUMN(ReplacementLevel_H[SB]),FALSE)</f>
        <v>-1.47</v>
      </c>
      <c r="U533" s="26">
        <f>((MYRANKS_H[[#This Row],[H]]+1768)/(MYRANKS_H[[#This Row],[AB]]+6617)-0.267)/0.0024-VLOOKUP(MYRANKS_H[[#This Row],[POS]],ReplacementLevel_H[],COLUMN(ReplacementLevel_H[AVG]),FALSE)</f>
        <v>0.20940406024885272</v>
      </c>
      <c r="V533" s="26">
        <f>MYRANKS_H[[#This Row],[RSGP]]+MYRANKS_H[[#This Row],[HRSGP]]+MYRANKS_H[[#This Row],[RBISGP]]+MYRANKS_H[[#This Row],[SBSGP]]+MYRANKS_H[[#This Row],[AVGSGP]]</f>
        <v>-6.1805959397511465</v>
      </c>
    </row>
    <row r="534" spans="1:22" ht="15" customHeight="1" x14ac:dyDescent="0.25">
      <c r="A534" s="8" t="s">
        <v>5186</v>
      </c>
      <c r="B534" s="15" t="str">
        <f>VLOOKUP(MYRANKS_H[[#This Row],[PLAYERID]],PLAYERIDMAP[],COLUMN(PLAYERIDMAP[LASTNAME]),FALSE)</f>
        <v>Taylor</v>
      </c>
      <c r="C534" s="12" t="str">
        <f>VLOOKUP(MYRANKS_H[[#This Row],[PLAYERID]],PLAYERIDMAP[],COLUMN(PLAYERIDMAP[FIRSTNAME]),FALSE)</f>
        <v xml:space="preserve">Michael </v>
      </c>
      <c r="D534" s="12" t="str">
        <f>VLOOKUP(MYRANKS_H[[#This Row],[PLAYERID]],PLAYERIDMAP[],COLUMN(PLAYERIDMAP[TEAM]),FALSE)</f>
        <v>OAK</v>
      </c>
      <c r="E534" s="12" t="str">
        <f>VLOOKUP(MYRANKS_H[[#This Row],[PLAYERID]],PLAYERIDMAP[],COLUMN(PLAYERIDMAP[POS]),FALSE)</f>
        <v>OF</v>
      </c>
      <c r="F534" s="12">
        <f>VLOOKUP(MYRANKS_H[[#This Row],[PLAYERID]],PLAYERIDMAP[],COLUMN(PLAYERIDMAP[IDFANGRAPHS]),FALSE)</f>
        <v>2591</v>
      </c>
      <c r="G534" s="12">
        <f>IFERROR(VLOOKUP(MYRANKS_H[[#This Row],[IDFANGRAPHS]],STEAMER_H[],COLUMN(STEAMER_H[PA]),FALSE),0)</f>
        <v>113</v>
      </c>
      <c r="H534" s="12">
        <f>IFERROR(VLOOKUP(MYRANKS_H[[#This Row],[IDFANGRAPHS]],STEAMER_H[],COLUMN(STEAMER_H[AB]),FALSE),0)</f>
        <v>100</v>
      </c>
      <c r="I534" s="12">
        <f>IFERROR(VLOOKUP(MYRANKS_H[[#This Row],[IDFANGRAPHS]],STEAMER_H[],COLUMN(STEAMER_H[H]),FALSE),0)</f>
        <v>25</v>
      </c>
      <c r="J534" s="12">
        <f>IFERROR(VLOOKUP(MYRANKS_H[[#This Row],[IDFANGRAPHS]],STEAMER_H[],COLUMN(STEAMER_H[HR]),FALSE),0)</f>
        <v>3</v>
      </c>
      <c r="K534" s="12">
        <f>IFERROR(VLOOKUP(MYRANKS_H[[#This Row],[IDFANGRAPHS]],STEAMER_H[],COLUMN(STEAMER_H[R]),FALSE),0)</f>
        <v>13</v>
      </c>
      <c r="L534" s="12">
        <f>IFERROR(VLOOKUP(MYRANKS_H[[#This Row],[IDFANGRAPHS]],STEAMER_H[],COLUMN(STEAMER_H[RBI]),FALSE),0)</f>
        <v>12</v>
      </c>
      <c r="M534" s="12">
        <f>IFERROR(VLOOKUP(MYRANKS_H[[#This Row],[IDFANGRAPHS]],STEAMER_H[],COLUMN(STEAMER_H[BB]),FALSE),0)</f>
        <v>11</v>
      </c>
      <c r="N534" s="12">
        <f>IFERROR(VLOOKUP(MYRANKS_H[[#This Row],[IDFANGRAPHS]],STEAMER_H[],COLUMN(STEAMER_H[SO]),FALSE),0)</f>
        <v>22</v>
      </c>
      <c r="O534" s="12">
        <f>IFERROR(VLOOKUP(MYRANKS_H[[#This Row],[IDFANGRAPHS]],STEAMER_H[],COLUMN(STEAMER_H[SB]),FALSE),0)</f>
        <v>2</v>
      </c>
      <c r="P534" s="14">
        <f>IFERROR(MYRANKS_H[[#This Row],[H]]/MYRANKS_H[[#This Row],[AB]],0)</f>
        <v>0.25</v>
      </c>
      <c r="Q534" s="26">
        <f>MYRANKS_H[[#This Row],[R]]/24.6-VLOOKUP(MYRANKS_H[[#This Row],[POS]],ReplacementLevel_H[],COLUMN(ReplacementLevel_H[R]),FALSE)</f>
        <v>-1.8415447154471547</v>
      </c>
      <c r="R534" s="26">
        <f>MYRANKS_H[[#This Row],[HR]]/10.4-VLOOKUP(MYRANKS_H[[#This Row],[POS]],ReplacementLevel_H[],COLUMN(ReplacementLevel_H[HR]),FALSE)</f>
        <v>-0.81153846153846165</v>
      </c>
      <c r="S534" s="26">
        <f>MYRANKS_H[[#This Row],[RBI]]/24.6-VLOOKUP(MYRANKS_H[[#This Row],[POS]],ReplacementLevel_H[],COLUMN(ReplacementLevel_H[RBI]),FALSE)</f>
        <v>-1.5521951219512196</v>
      </c>
      <c r="T534" s="26">
        <f>MYRANKS_H[[#This Row],[SB]]/9.4-VLOOKUP(MYRANKS_H[[#This Row],[POS]],ReplacementLevel_H[],COLUMN(ReplacementLevel_H[SB]),FALSE)</f>
        <v>-1.1272340425531915</v>
      </c>
      <c r="U534" s="26">
        <f>((MYRANKS_H[[#This Row],[H]]+1768)/(MYRANKS_H[[#This Row],[AB]]+6617)-0.267)/0.0024-VLOOKUP(MYRANKS_H[[#This Row],[POS]],ReplacementLevel_H[],COLUMN(ReplacementLevel_H[AVG]),FALSE)</f>
        <v>5.2768100838654838E-2</v>
      </c>
      <c r="V534" s="26">
        <f>MYRANKS_H[[#This Row],[RSGP]]+MYRANKS_H[[#This Row],[HRSGP]]+MYRANKS_H[[#This Row],[RBISGP]]+MYRANKS_H[[#This Row],[SBSGP]]+MYRANKS_H[[#This Row],[AVGSGP]]</f>
        <v>-5.2797442406513726</v>
      </c>
    </row>
    <row r="535" spans="1:22" ht="15" customHeight="1" x14ac:dyDescent="0.25">
      <c r="A535" s="8" t="s">
        <v>5162</v>
      </c>
      <c r="B535" s="15" t="str">
        <f>VLOOKUP(MYRANKS_H[[#This Row],[PLAYERID]],PLAYERIDMAP[],COLUMN(PLAYERIDMAP[LASTNAME]),FALSE)</f>
        <v>Sweeney</v>
      </c>
      <c r="C535" s="12" t="str">
        <f>VLOOKUP(MYRANKS_H[[#This Row],[PLAYERID]],PLAYERIDMAP[],COLUMN(PLAYERIDMAP[FIRSTNAME]),FALSE)</f>
        <v xml:space="preserve">Ryan </v>
      </c>
      <c r="D535" s="12" t="str">
        <f>VLOOKUP(MYRANKS_H[[#This Row],[PLAYERID]],PLAYERIDMAP[],COLUMN(PLAYERIDMAP[TEAM]),FALSE)</f>
        <v>BOS</v>
      </c>
      <c r="E535" s="12" t="str">
        <f>VLOOKUP(MYRANKS_H[[#This Row],[PLAYERID]],PLAYERIDMAP[],COLUMN(PLAYERIDMAP[POS]),FALSE)</f>
        <v>OF</v>
      </c>
      <c r="F535" s="12">
        <f>VLOOKUP(MYRANKS_H[[#This Row],[PLAYERID]],PLAYERIDMAP[],COLUMN(PLAYERIDMAP[IDFANGRAPHS]),FALSE)</f>
        <v>6352</v>
      </c>
      <c r="G535" s="12">
        <f>IFERROR(VLOOKUP(MYRANKS_H[[#This Row],[IDFANGRAPHS]],STEAMER_H[],COLUMN(STEAMER_H[PA]),FALSE),0)</f>
        <v>174</v>
      </c>
      <c r="H535" s="12">
        <f>IFERROR(VLOOKUP(MYRANKS_H[[#This Row],[IDFANGRAPHS]],STEAMER_H[],COLUMN(STEAMER_H[AB]),FALSE),0)</f>
        <v>158</v>
      </c>
      <c r="I535" s="12">
        <f>IFERROR(VLOOKUP(MYRANKS_H[[#This Row],[IDFANGRAPHS]],STEAMER_H[],COLUMN(STEAMER_H[H]),FALSE),0)</f>
        <v>41</v>
      </c>
      <c r="J535" s="12">
        <f>IFERROR(VLOOKUP(MYRANKS_H[[#This Row],[IDFANGRAPHS]],STEAMER_H[],COLUMN(STEAMER_H[HR]),FALSE),0)</f>
        <v>3</v>
      </c>
      <c r="K535" s="12">
        <f>IFERROR(VLOOKUP(MYRANKS_H[[#This Row],[IDFANGRAPHS]],STEAMER_H[],COLUMN(STEAMER_H[R]),FALSE),0)</f>
        <v>16</v>
      </c>
      <c r="L535" s="12">
        <f>IFERROR(VLOOKUP(MYRANKS_H[[#This Row],[IDFANGRAPHS]],STEAMER_H[],COLUMN(STEAMER_H[RBI]),FALSE),0)</f>
        <v>16</v>
      </c>
      <c r="M535" s="12">
        <f>IFERROR(VLOOKUP(MYRANKS_H[[#This Row],[IDFANGRAPHS]],STEAMER_H[],COLUMN(STEAMER_H[BB]),FALSE),0)</f>
        <v>14</v>
      </c>
      <c r="N535" s="12">
        <f>IFERROR(VLOOKUP(MYRANKS_H[[#This Row],[IDFANGRAPHS]],STEAMER_H[],COLUMN(STEAMER_H[SO]),FALSE),0)</f>
        <v>30</v>
      </c>
      <c r="O535" s="12">
        <f>IFERROR(VLOOKUP(MYRANKS_H[[#This Row],[IDFANGRAPHS]],STEAMER_H[],COLUMN(STEAMER_H[SB]),FALSE),0)</f>
        <v>1</v>
      </c>
      <c r="P535" s="14">
        <f>IFERROR(MYRANKS_H[[#This Row],[H]]/MYRANKS_H[[#This Row],[AB]],0)</f>
        <v>0.25949367088607594</v>
      </c>
      <c r="Q535" s="26">
        <f>MYRANKS_H[[#This Row],[R]]/24.6-VLOOKUP(MYRANKS_H[[#This Row],[POS]],ReplacementLevel_H[],COLUMN(ReplacementLevel_H[R]),FALSE)</f>
        <v>-1.7195934959349595</v>
      </c>
      <c r="R535" s="26">
        <f>MYRANKS_H[[#This Row],[HR]]/10.4-VLOOKUP(MYRANKS_H[[#This Row],[POS]],ReplacementLevel_H[],COLUMN(ReplacementLevel_H[HR]),FALSE)</f>
        <v>-0.81153846153846165</v>
      </c>
      <c r="S535" s="26">
        <f>MYRANKS_H[[#This Row],[RBI]]/24.6-VLOOKUP(MYRANKS_H[[#This Row],[POS]],ReplacementLevel_H[],COLUMN(ReplacementLevel_H[RBI]),FALSE)</f>
        <v>-1.3895934959349594</v>
      </c>
      <c r="T535" s="26">
        <f>MYRANKS_H[[#This Row],[SB]]/9.4-VLOOKUP(MYRANKS_H[[#This Row],[POS]],ReplacementLevel_H[],COLUMN(ReplacementLevel_H[SB]),FALSE)</f>
        <v>-1.2336170212765958</v>
      </c>
      <c r="U535" s="26">
        <f>((MYRANKS_H[[#This Row],[H]]+1768)/(MYRANKS_H[[#This Row],[AB]]+6617)-0.267)/0.0024-VLOOKUP(MYRANKS_H[[#This Row],[POS]],ReplacementLevel_H[],COLUMN(ReplacementLevel_H[AVG]),FALSE)</f>
        <v>8.4612546125465357E-2</v>
      </c>
      <c r="V535" s="26">
        <f>MYRANKS_H[[#This Row],[RSGP]]+MYRANKS_H[[#This Row],[HRSGP]]+MYRANKS_H[[#This Row],[RBISGP]]+MYRANKS_H[[#This Row],[SBSGP]]+MYRANKS_H[[#This Row],[AVGSGP]]</f>
        <v>-5.0697299285595108</v>
      </c>
    </row>
    <row r="536" spans="1:22" ht="15" customHeight="1" x14ac:dyDescent="0.25">
      <c r="A536" s="7" t="s">
        <v>3638</v>
      </c>
      <c r="B536" s="8" t="str">
        <f>VLOOKUP(MYRANKS_H[[#This Row],[PLAYERID]],PLAYERIDMAP[],COLUMN(PLAYERIDMAP[LASTNAME]),FALSE)</f>
        <v>Kotsay</v>
      </c>
      <c r="C536" s="11" t="str">
        <f>VLOOKUP(MYRANKS_H[[#This Row],[PLAYERID]],PLAYERIDMAP[],COLUMN(PLAYERIDMAP[FIRSTNAME]),FALSE)</f>
        <v xml:space="preserve">Mark </v>
      </c>
      <c r="D536" s="11" t="str">
        <f>VLOOKUP(MYRANKS_H[[#This Row],[PLAYERID]],PLAYERIDMAP[],COLUMN(PLAYERIDMAP[TEAM]),FALSE)</f>
        <v>SD</v>
      </c>
      <c r="E536" s="11" t="str">
        <f>VLOOKUP(MYRANKS_H[[#This Row],[PLAYERID]],PLAYERIDMAP[],COLUMN(PLAYERIDMAP[POS]),FALSE)</f>
        <v>OF</v>
      </c>
      <c r="F536" s="11">
        <f>VLOOKUP(MYRANKS_H[[#This Row],[PLAYERID]],PLAYERIDMAP[],COLUMN(PLAYERIDMAP[IDFANGRAPHS]),FALSE)</f>
        <v>1042</v>
      </c>
      <c r="G536" s="12">
        <f>IFERROR(VLOOKUP(MYRANKS_H[[#This Row],[IDFANGRAPHS]],STEAMER_H[],COLUMN(STEAMER_H[PA]),FALSE),0)</f>
        <v>0</v>
      </c>
      <c r="H536" s="12">
        <f>IFERROR(VLOOKUP(MYRANKS_H[[#This Row],[IDFANGRAPHS]],STEAMER_H[],COLUMN(STEAMER_H[AB]),FALSE),0)</f>
        <v>0</v>
      </c>
      <c r="I536" s="12">
        <f>IFERROR(VLOOKUP(MYRANKS_H[[#This Row],[IDFANGRAPHS]],STEAMER_H[],COLUMN(STEAMER_H[H]),FALSE),0)</f>
        <v>0</v>
      </c>
      <c r="J536" s="12">
        <f>IFERROR(VLOOKUP(MYRANKS_H[[#This Row],[IDFANGRAPHS]],STEAMER_H[],COLUMN(STEAMER_H[HR]),FALSE),0)</f>
        <v>0</v>
      </c>
      <c r="K536" s="12">
        <f>IFERROR(VLOOKUP(MYRANKS_H[[#This Row],[IDFANGRAPHS]],STEAMER_H[],COLUMN(STEAMER_H[R]),FALSE),0)</f>
        <v>0</v>
      </c>
      <c r="L536" s="12">
        <f>IFERROR(VLOOKUP(MYRANKS_H[[#This Row],[IDFANGRAPHS]],STEAMER_H[],COLUMN(STEAMER_H[RBI]),FALSE),0)</f>
        <v>0</v>
      </c>
      <c r="M536" s="12">
        <f>IFERROR(VLOOKUP(MYRANKS_H[[#This Row],[IDFANGRAPHS]],STEAMER_H[],COLUMN(STEAMER_H[BB]),FALSE),0)</f>
        <v>0</v>
      </c>
      <c r="N536" s="12">
        <f>IFERROR(VLOOKUP(MYRANKS_H[[#This Row],[IDFANGRAPHS]],STEAMER_H[],COLUMN(STEAMER_H[SO]),FALSE),0)</f>
        <v>0</v>
      </c>
      <c r="O536" s="12">
        <f>IFERROR(VLOOKUP(MYRANKS_H[[#This Row],[IDFANGRAPHS]],STEAMER_H[],COLUMN(STEAMER_H[SB]),FALSE),0)</f>
        <v>0</v>
      </c>
      <c r="P536" s="14">
        <f>IFERROR(MYRANKS_H[[#This Row],[H]]/MYRANKS_H[[#This Row],[AB]],0)</f>
        <v>0</v>
      </c>
      <c r="Q536" s="26">
        <f>MYRANKS_H[[#This Row],[R]]/24.6-VLOOKUP(MYRANKS_H[[#This Row],[POS]],ReplacementLevel_H[],COLUMN(ReplacementLevel_H[R]),FALSE)</f>
        <v>-2.37</v>
      </c>
      <c r="R536" s="26">
        <f>MYRANKS_H[[#This Row],[HR]]/10.4-VLOOKUP(MYRANKS_H[[#This Row],[POS]],ReplacementLevel_H[],COLUMN(ReplacementLevel_H[HR]),FALSE)</f>
        <v>-1.1000000000000001</v>
      </c>
      <c r="S536" s="26">
        <f>MYRANKS_H[[#This Row],[RBI]]/24.6-VLOOKUP(MYRANKS_H[[#This Row],[POS]],ReplacementLevel_H[],COLUMN(ReplacementLevel_H[RBI]),FALSE)</f>
        <v>-2.04</v>
      </c>
      <c r="T536" s="26">
        <f>MYRANKS_H[[#This Row],[SB]]/9.4-VLOOKUP(MYRANKS_H[[#This Row],[POS]],ReplacementLevel_H[],COLUMN(ReplacementLevel_H[SB]),FALSE)</f>
        <v>-1.34</v>
      </c>
      <c r="U536" s="26">
        <f>((MYRANKS_H[[#This Row],[H]]+1768)/(MYRANKS_H[[#This Row],[AB]]+6617)-0.267)/0.0024-VLOOKUP(MYRANKS_H[[#This Row],[POS]],ReplacementLevel_H[],COLUMN(ReplacementLevel_H[AVG]),FALSE)</f>
        <v>0.15940406024885273</v>
      </c>
      <c r="V536" s="26">
        <f>MYRANKS_H[[#This Row],[RSGP]]+MYRANKS_H[[#This Row],[HRSGP]]+MYRANKS_H[[#This Row],[RBISGP]]+MYRANKS_H[[#This Row],[SBSGP]]+MYRANKS_H[[#This Row],[AVGSGP]]</f>
        <v>-6.6905959397511472</v>
      </c>
    </row>
    <row r="537" spans="1:22" ht="15" customHeight="1" x14ac:dyDescent="0.25">
      <c r="A537" s="7" t="s">
        <v>2417</v>
      </c>
      <c r="B537" s="8" t="str">
        <f>VLOOKUP(MYRANKS_H[[#This Row],[PLAYERID]],PLAYERIDMAP[],COLUMN(PLAYERIDMAP[LASTNAME]),FALSE)</f>
        <v>Constanza</v>
      </c>
      <c r="C537" s="11" t="str">
        <f>VLOOKUP(MYRANKS_H[[#This Row],[PLAYERID]],PLAYERIDMAP[],COLUMN(PLAYERIDMAP[FIRSTNAME]),FALSE)</f>
        <v xml:space="preserve">Jose </v>
      </c>
      <c r="D537" s="11" t="str">
        <f>VLOOKUP(MYRANKS_H[[#This Row],[PLAYERID]],PLAYERIDMAP[],COLUMN(PLAYERIDMAP[TEAM]),FALSE)</f>
        <v>ATL</v>
      </c>
      <c r="E537" s="11" t="str">
        <f>VLOOKUP(MYRANKS_H[[#This Row],[PLAYERID]],PLAYERIDMAP[],COLUMN(PLAYERIDMAP[POS]),FALSE)</f>
        <v>OF</v>
      </c>
      <c r="F537" s="11">
        <f>VLOOKUP(MYRANKS_H[[#This Row],[PLAYERID]],PLAYERIDMAP[],COLUMN(PLAYERIDMAP[IDFANGRAPHS]),FALSE)</f>
        <v>6003</v>
      </c>
      <c r="G537" s="12">
        <f>IFERROR(VLOOKUP(MYRANKS_H[[#This Row],[IDFANGRAPHS]],STEAMER_H[],COLUMN(STEAMER_H[PA]),FALSE),0)</f>
        <v>45</v>
      </c>
      <c r="H537" s="12">
        <f>IFERROR(VLOOKUP(MYRANKS_H[[#This Row],[IDFANGRAPHS]],STEAMER_H[],COLUMN(STEAMER_H[AB]),FALSE),0)</f>
        <v>41</v>
      </c>
      <c r="I537" s="12">
        <f>IFERROR(VLOOKUP(MYRANKS_H[[#This Row],[IDFANGRAPHS]],STEAMER_H[],COLUMN(STEAMER_H[H]),FALSE),0)</f>
        <v>11</v>
      </c>
      <c r="J537" s="12">
        <f>IFERROR(VLOOKUP(MYRANKS_H[[#This Row],[IDFANGRAPHS]],STEAMER_H[],COLUMN(STEAMER_H[HR]),FALSE),0)</f>
        <v>0</v>
      </c>
      <c r="K537" s="12">
        <f>IFERROR(VLOOKUP(MYRANKS_H[[#This Row],[IDFANGRAPHS]],STEAMER_H[],COLUMN(STEAMER_H[R]),FALSE),0)</f>
        <v>4</v>
      </c>
      <c r="L537" s="12">
        <f>IFERROR(VLOOKUP(MYRANKS_H[[#This Row],[IDFANGRAPHS]],STEAMER_H[],COLUMN(STEAMER_H[RBI]),FALSE),0)</f>
        <v>3</v>
      </c>
      <c r="M537" s="12">
        <f>IFERROR(VLOOKUP(MYRANKS_H[[#This Row],[IDFANGRAPHS]],STEAMER_H[],COLUMN(STEAMER_H[BB]),FALSE),0)</f>
        <v>3</v>
      </c>
      <c r="N537" s="12">
        <f>IFERROR(VLOOKUP(MYRANKS_H[[#This Row],[IDFANGRAPHS]],STEAMER_H[],COLUMN(STEAMER_H[SO]),FALSE),0)</f>
        <v>7</v>
      </c>
      <c r="O537" s="12">
        <f>IFERROR(VLOOKUP(MYRANKS_H[[#This Row],[IDFANGRAPHS]],STEAMER_H[],COLUMN(STEAMER_H[SB]),FALSE),0)</f>
        <v>2</v>
      </c>
      <c r="P537" s="14">
        <f>IFERROR(MYRANKS_H[[#This Row],[H]]/MYRANKS_H[[#This Row],[AB]],0)</f>
        <v>0.26829268292682928</v>
      </c>
      <c r="Q537" s="26">
        <f>MYRANKS_H[[#This Row],[R]]/24.6-VLOOKUP(MYRANKS_H[[#This Row],[POS]],ReplacementLevel_H[],COLUMN(ReplacementLevel_H[R]),FALSE)</f>
        <v>-2.2073983739837399</v>
      </c>
      <c r="R537" s="26">
        <f>MYRANKS_H[[#This Row],[HR]]/10.4-VLOOKUP(MYRANKS_H[[#This Row],[POS]],ReplacementLevel_H[],COLUMN(ReplacementLevel_H[HR]),FALSE)</f>
        <v>-1.1000000000000001</v>
      </c>
      <c r="S537" s="26">
        <f>MYRANKS_H[[#This Row],[RBI]]/24.6-VLOOKUP(MYRANKS_H[[#This Row],[POS]],ReplacementLevel_H[],COLUMN(ReplacementLevel_H[RBI]),FALSE)</f>
        <v>-1.9180487804878048</v>
      </c>
      <c r="T537" s="26">
        <f>MYRANKS_H[[#This Row],[SB]]/9.4-VLOOKUP(MYRANKS_H[[#This Row],[POS]],ReplacementLevel_H[],COLUMN(ReplacementLevel_H[SB]),FALSE)</f>
        <v>-1.1272340425531915</v>
      </c>
      <c r="U537" s="26">
        <f>((MYRANKS_H[[#This Row],[H]]+1768)/(MYRANKS_H[[#This Row],[AB]]+6617)-0.267)/0.0024-VLOOKUP(MYRANKS_H[[#This Row],[POS]],ReplacementLevel_H[],COLUMN(ReplacementLevel_H[AVG]),FALSE)</f>
        <v>0.16223190147191308</v>
      </c>
      <c r="V537" s="26">
        <f>MYRANKS_H[[#This Row],[RSGP]]+MYRANKS_H[[#This Row],[HRSGP]]+MYRANKS_H[[#This Row],[RBISGP]]+MYRANKS_H[[#This Row],[SBSGP]]+MYRANKS_H[[#This Row],[AVGSGP]]</f>
        <v>-6.1904492955528232</v>
      </c>
    </row>
    <row r="538" spans="1:22" ht="15" customHeight="1" x14ac:dyDescent="0.25">
      <c r="A538" s="7" t="s">
        <v>2309</v>
      </c>
      <c r="B538" s="8" t="str">
        <f>VLOOKUP(MYRANKS_H[[#This Row],[PLAYERID]],PLAYERIDMAP[],COLUMN(PLAYERIDMAP[LASTNAME]),FALSE)</f>
        <v>Chambers</v>
      </c>
      <c r="C538" s="11" t="str">
        <f>VLOOKUP(MYRANKS_H[[#This Row],[PLAYERID]],PLAYERIDMAP[],COLUMN(PLAYERIDMAP[FIRSTNAME]),FALSE)</f>
        <v xml:space="preserve">Adron </v>
      </c>
      <c r="D538" s="11" t="str">
        <f>VLOOKUP(MYRANKS_H[[#This Row],[PLAYERID]],PLAYERIDMAP[],COLUMN(PLAYERIDMAP[TEAM]),FALSE)</f>
        <v>STL</v>
      </c>
      <c r="E538" s="11" t="str">
        <f>VLOOKUP(MYRANKS_H[[#This Row],[PLAYERID]],PLAYERIDMAP[],COLUMN(PLAYERIDMAP[POS]),FALSE)</f>
        <v>OF</v>
      </c>
      <c r="F538" s="11">
        <f>VLOOKUP(MYRANKS_H[[#This Row],[PLAYERID]],PLAYERIDMAP[],COLUMN(PLAYERIDMAP[IDFANGRAPHS]),FALSE)</f>
        <v>7995</v>
      </c>
      <c r="G538" s="12">
        <f>IFERROR(VLOOKUP(MYRANKS_H[[#This Row],[IDFANGRAPHS]],STEAMER_H[],COLUMN(STEAMER_H[PA]),FALSE),0)</f>
        <v>0</v>
      </c>
      <c r="H538" s="12">
        <f>IFERROR(VLOOKUP(MYRANKS_H[[#This Row],[IDFANGRAPHS]],STEAMER_H[],COLUMN(STEAMER_H[AB]),FALSE),0)</f>
        <v>0</v>
      </c>
      <c r="I538" s="12">
        <f>IFERROR(VLOOKUP(MYRANKS_H[[#This Row],[IDFANGRAPHS]],STEAMER_H[],COLUMN(STEAMER_H[H]),FALSE),0)</f>
        <v>0</v>
      </c>
      <c r="J538" s="12">
        <f>IFERROR(VLOOKUP(MYRANKS_H[[#This Row],[IDFANGRAPHS]],STEAMER_H[],COLUMN(STEAMER_H[HR]),FALSE),0)</f>
        <v>0</v>
      </c>
      <c r="K538" s="12">
        <f>IFERROR(VLOOKUP(MYRANKS_H[[#This Row],[IDFANGRAPHS]],STEAMER_H[],COLUMN(STEAMER_H[R]),FALSE),0)</f>
        <v>0</v>
      </c>
      <c r="L538" s="12">
        <f>IFERROR(VLOOKUP(MYRANKS_H[[#This Row],[IDFANGRAPHS]],STEAMER_H[],COLUMN(STEAMER_H[RBI]),FALSE),0)</f>
        <v>0</v>
      </c>
      <c r="M538" s="12">
        <f>IFERROR(VLOOKUP(MYRANKS_H[[#This Row],[IDFANGRAPHS]],STEAMER_H[],COLUMN(STEAMER_H[BB]),FALSE),0)</f>
        <v>0</v>
      </c>
      <c r="N538" s="12">
        <f>IFERROR(VLOOKUP(MYRANKS_H[[#This Row],[IDFANGRAPHS]],STEAMER_H[],COLUMN(STEAMER_H[SO]),FALSE),0)</f>
        <v>0</v>
      </c>
      <c r="O538" s="12">
        <f>IFERROR(VLOOKUP(MYRANKS_H[[#This Row],[IDFANGRAPHS]],STEAMER_H[],COLUMN(STEAMER_H[SB]),FALSE),0)</f>
        <v>0</v>
      </c>
      <c r="P538" s="14">
        <f>IFERROR(MYRANKS_H[[#This Row],[H]]/MYRANKS_H[[#This Row],[AB]],0)</f>
        <v>0</v>
      </c>
      <c r="Q538" s="26">
        <f>MYRANKS_H[[#This Row],[R]]/24.6-VLOOKUP(MYRANKS_H[[#This Row],[POS]],ReplacementLevel_H[],COLUMN(ReplacementLevel_H[R]),FALSE)</f>
        <v>-2.37</v>
      </c>
      <c r="R538" s="26">
        <f>MYRANKS_H[[#This Row],[HR]]/10.4-VLOOKUP(MYRANKS_H[[#This Row],[POS]],ReplacementLevel_H[],COLUMN(ReplacementLevel_H[HR]),FALSE)</f>
        <v>-1.1000000000000001</v>
      </c>
      <c r="S538" s="26">
        <f>MYRANKS_H[[#This Row],[RBI]]/24.6-VLOOKUP(MYRANKS_H[[#This Row],[POS]],ReplacementLevel_H[],COLUMN(ReplacementLevel_H[RBI]),FALSE)</f>
        <v>-2.04</v>
      </c>
      <c r="T538" s="26">
        <f>MYRANKS_H[[#This Row],[SB]]/9.4-VLOOKUP(MYRANKS_H[[#This Row],[POS]],ReplacementLevel_H[],COLUMN(ReplacementLevel_H[SB]),FALSE)</f>
        <v>-1.34</v>
      </c>
      <c r="U538" s="26">
        <f>((MYRANKS_H[[#This Row],[H]]+1768)/(MYRANKS_H[[#This Row],[AB]]+6617)-0.267)/0.0024-VLOOKUP(MYRANKS_H[[#This Row],[POS]],ReplacementLevel_H[],COLUMN(ReplacementLevel_H[AVG]),FALSE)</f>
        <v>0.15940406024885273</v>
      </c>
      <c r="V538" s="26">
        <f>MYRANKS_H[[#This Row],[RSGP]]+MYRANKS_H[[#This Row],[HRSGP]]+MYRANKS_H[[#This Row],[RBISGP]]+MYRANKS_H[[#This Row],[SBSGP]]+MYRANKS_H[[#This Row],[AVGSGP]]</f>
        <v>-6.6905959397511472</v>
      </c>
    </row>
    <row r="539" spans="1:22" ht="15" customHeight="1" x14ac:dyDescent="0.25">
      <c r="A539" s="7" t="s">
        <v>2274</v>
      </c>
      <c r="B539" s="8" t="str">
        <f>VLOOKUP(MYRANKS_H[[#This Row],[PLAYERID]],PLAYERIDMAP[],COLUMN(PLAYERIDMAP[LASTNAME]),FALSE)</f>
        <v>Castellanos</v>
      </c>
      <c r="C539" s="11" t="str">
        <f>VLOOKUP(MYRANKS_H[[#This Row],[PLAYERID]],PLAYERIDMAP[],COLUMN(PLAYERIDMAP[FIRSTNAME]),FALSE)</f>
        <v xml:space="preserve">Alex </v>
      </c>
      <c r="D539" s="11" t="str">
        <f>VLOOKUP(MYRANKS_H[[#This Row],[PLAYERID]],PLAYERIDMAP[],COLUMN(PLAYERIDMAP[TEAM]),FALSE)</f>
        <v>LAD</v>
      </c>
      <c r="E539" s="11" t="str">
        <f>VLOOKUP(MYRANKS_H[[#This Row],[PLAYERID]],PLAYERIDMAP[],COLUMN(PLAYERIDMAP[POS]),FALSE)</f>
        <v>OF</v>
      </c>
      <c r="F539" s="11">
        <f>VLOOKUP(MYRANKS_H[[#This Row],[PLAYERID]],PLAYERIDMAP[],COLUMN(PLAYERIDMAP[IDFANGRAPHS]),FALSE)</f>
        <v>7223</v>
      </c>
      <c r="G539" s="12">
        <f>IFERROR(VLOOKUP(MYRANKS_H[[#This Row],[IDFANGRAPHS]],STEAMER_H[],COLUMN(STEAMER_H[PA]),FALSE),0)</f>
        <v>0</v>
      </c>
      <c r="H539" s="12">
        <f>IFERROR(VLOOKUP(MYRANKS_H[[#This Row],[IDFANGRAPHS]],STEAMER_H[],COLUMN(STEAMER_H[AB]),FALSE),0)</f>
        <v>0</v>
      </c>
      <c r="I539" s="12">
        <f>IFERROR(VLOOKUP(MYRANKS_H[[#This Row],[IDFANGRAPHS]],STEAMER_H[],COLUMN(STEAMER_H[H]),FALSE),0)</f>
        <v>0</v>
      </c>
      <c r="J539" s="12">
        <f>IFERROR(VLOOKUP(MYRANKS_H[[#This Row],[IDFANGRAPHS]],STEAMER_H[],COLUMN(STEAMER_H[HR]),FALSE),0)</f>
        <v>0</v>
      </c>
      <c r="K539" s="12">
        <f>IFERROR(VLOOKUP(MYRANKS_H[[#This Row],[IDFANGRAPHS]],STEAMER_H[],COLUMN(STEAMER_H[R]),FALSE),0)</f>
        <v>0</v>
      </c>
      <c r="L539" s="12">
        <f>IFERROR(VLOOKUP(MYRANKS_H[[#This Row],[IDFANGRAPHS]],STEAMER_H[],COLUMN(STEAMER_H[RBI]),FALSE),0)</f>
        <v>0</v>
      </c>
      <c r="M539" s="12">
        <f>IFERROR(VLOOKUP(MYRANKS_H[[#This Row],[IDFANGRAPHS]],STEAMER_H[],COLUMN(STEAMER_H[BB]),FALSE),0)</f>
        <v>0</v>
      </c>
      <c r="N539" s="12">
        <f>IFERROR(VLOOKUP(MYRANKS_H[[#This Row],[IDFANGRAPHS]],STEAMER_H[],COLUMN(STEAMER_H[SO]),FALSE),0)</f>
        <v>0</v>
      </c>
      <c r="O539" s="12">
        <f>IFERROR(VLOOKUP(MYRANKS_H[[#This Row],[IDFANGRAPHS]],STEAMER_H[],COLUMN(STEAMER_H[SB]),FALSE),0)</f>
        <v>0</v>
      </c>
      <c r="P539" s="14">
        <f>IFERROR(MYRANKS_H[[#This Row],[H]]/MYRANKS_H[[#This Row],[AB]],0)</f>
        <v>0</v>
      </c>
      <c r="Q539" s="26">
        <f>MYRANKS_H[[#This Row],[R]]/24.6-VLOOKUP(MYRANKS_H[[#This Row],[POS]],ReplacementLevel_H[],COLUMN(ReplacementLevel_H[R]),FALSE)</f>
        <v>-2.37</v>
      </c>
      <c r="R539" s="26">
        <f>MYRANKS_H[[#This Row],[HR]]/10.4-VLOOKUP(MYRANKS_H[[#This Row],[POS]],ReplacementLevel_H[],COLUMN(ReplacementLevel_H[HR]),FALSE)</f>
        <v>-1.1000000000000001</v>
      </c>
      <c r="S539" s="26">
        <f>MYRANKS_H[[#This Row],[RBI]]/24.6-VLOOKUP(MYRANKS_H[[#This Row],[POS]],ReplacementLevel_H[],COLUMN(ReplacementLevel_H[RBI]),FALSE)</f>
        <v>-2.04</v>
      </c>
      <c r="T539" s="26">
        <f>MYRANKS_H[[#This Row],[SB]]/9.4-VLOOKUP(MYRANKS_H[[#This Row],[POS]],ReplacementLevel_H[],COLUMN(ReplacementLevel_H[SB]),FALSE)</f>
        <v>-1.34</v>
      </c>
      <c r="U539" s="26">
        <f>((MYRANKS_H[[#This Row],[H]]+1768)/(MYRANKS_H[[#This Row],[AB]]+6617)-0.267)/0.0024-VLOOKUP(MYRANKS_H[[#This Row],[POS]],ReplacementLevel_H[],COLUMN(ReplacementLevel_H[AVG]),FALSE)</f>
        <v>0.15940406024885273</v>
      </c>
      <c r="V539" s="26">
        <f>MYRANKS_H[[#This Row],[RSGP]]+MYRANKS_H[[#This Row],[HRSGP]]+MYRANKS_H[[#This Row],[RBISGP]]+MYRANKS_H[[#This Row],[SBSGP]]+MYRANKS_H[[#This Row],[AVGSGP]]</f>
        <v>-6.6905959397511472</v>
      </c>
    </row>
    <row r="540" spans="1:22" ht="15" customHeight="1" x14ac:dyDescent="0.25">
      <c r="A540" s="8" t="s">
        <v>4606</v>
      </c>
      <c r="B540" s="15" t="str">
        <f>VLOOKUP(MYRANKS_H[[#This Row],[PLAYERID]],PLAYERIDMAP[],COLUMN(PLAYERIDMAP[LASTNAME]),FALSE)</f>
        <v>Prince</v>
      </c>
      <c r="C540" s="12" t="str">
        <f>VLOOKUP(MYRANKS_H[[#This Row],[PLAYERID]],PLAYERIDMAP[],COLUMN(PLAYERIDMAP[FIRSTNAME]),FALSE)</f>
        <v xml:space="preserve">Josh </v>
      </c>
      <c r="D540" s="12" t="str">
        <f>VLOOKUP(MYRANKS_H[[#This Row],[PLAYERID]],PLAYERIDMAP[],COLUMN(PLAYERIDMAP[TEAM]),FALSE)</f>
        <v>MIL</v>
      </c>
      <c r="E540" s="12" t="str">
        <f>VLOOKUP(MYRANKS_H[[#This Row],[PLAYERID]],PLAYERIDMAP[],COLUMN(PLAYERIDMAP[POS]),FALSE)</f>
        <v>OF</v>
      </c>
      <c r="F540" s="12" t="str">
        <f>VLOOKUP(MYRANKS_H[[#This Row],[PLAYERID]],PLAYERIDMAP[],COLUMN(PLAYERIDMAP[IDFANGRAPHS]),FALSE)</f>
        <v>sa501255</v>
      </c>
      <c r="G540" s="12">
        <f>IFERROR(VLOOKUP(MYRANKS_H[[#This Row],[IDFANGRAPHS]],STEAMER_H[],COLUMN(STEAMER_H[PA]),FALSE),0)</f>
        <v>0</v>
      </c>
      <c r="H540" s="12">
        <f>IFERROR(VLOOKUP(MYRANKS_H[[#This Row],[IDFANGRAPHS]],STEAMER_H[],COLUMN(STEAMER_H[AB]),FALSE),0)</f>
        <v>0</v>
      </c>
      <c r="I540" s="12">
        <f>IFERROR(VLOOKUP(MYRANKS_H[[#This Row],[IDFANGRAPHS]],STEAMER_H[],COLUMN(STEAMER_H[H]),FALSE),0)</f>
        <v>0</v>
      </c>
      <c r="J540" s="12">
        <f>IFERROR(VLOOKUP(MYRANKS_H[[#This Row],[IDFANGRAPHS]],STEAMER_H[],COLUMN(STEAMER_H[HR]),FALSE),0)</f>
        <v>0</v>
      </c>
      <c r="K540" s="12">
        <f>IFERROR(VLOOKUP(MYRANKS_H[[#This Row],[IDFANGRAPHS]],STEAMER_H[],COLUMN(STEAMER_H[R]),FALSE),0)</f>
        <v>0</v>
      </c>
      <c r="L540" s="12">
        <f>IFERROR(VLOOKUP(MYRANKS_H[[#This Row],[IDFANGRAPHS]],STEAMER_H[],COLUMN(STEAMER_H[RBI]),FALSE),0)</f>
        <v>0</v>
      </c>
      <c r="M540" s="12">
        <f>IFERROR(VLOOKUP(MYRANKS_H[[#This Row],[IDFANGRAPHS]],STEAMER_H[],COLUMN(STEAMER_H[BB]),FALSE),0)</f>
        <v>0</v>
      </c>
      <c r="N540" s="12">
        <f>IFERROR(VLOOKUP(MYRANKS_H[[#This Row],[IDFANGRAPHS]],STEAMER_H[],COLUMN(STEAMER_H[SO]),FALSE),0)</f>
        <v>0</v>
      </c>
      <c r="O540" s="12">
        <f>IFERROR(VLOOKUP(MYRANKS_H[[#This Row],[IDFANGRAPHS]],STEAMER_H[],COLUMN(STEAMER_H[SB]),FALSE),0)</f>
        <v>0</v>
      </c>
      <c r="P540" s="14">
        <f>IFERROR(MYRANKS_H[[#This Row],[H]]/MYRANKS_H[[#This Row],[AB]],0)</f>
        <v>0</v>
      </c>
      <c r="Q540" s="26">
        <f>MYRANKS_H[[#This Row],[R]]/24.6-VLOOKUP(MYRANKS_H[[#This Row],[POS]],ReplacementLevel_H[],COLUMN(ReplacementLevel_H[R]),FALSE)</f>
        <v>-2.37</v>
      </c>
      <c r="R540" s="26">
        <f>MYRANKS_H[[#This Row],[HR]]/10.4-VLOOKUP(MYRANKS_H[[#This Row],[POS]],ReplacementLevel_H[],COLUMN(ReplacementLevel_H[HR]),FALSE)</f>
        <v>-1.1000000000000001</v>
      </c>
      <c r="S540" s="26">
        <f>MYRANKS_H[[#This Row],[RBI]]/24.6-VLOOKUP(MYRANKS_H[[#This Row],[POS]],ReplacementLevel_H[],COLUMN(ReplacementLevel_H[RBI]),FALSE)</f>
        <v>-2.04</v>
      </c>
      <c r="T540" s="26">
        <f>MYRANKS_H[[#This Row],[SB]]/9.4-VLOOKUP(MYRANKS_H[[#This Row],[POS]],ReplacementLevel_H[],COLUMN(ReplacementLevel_H[SB]),FALSE)</f>
        <v>-1.34</v>
      </c>
      <c r="U540" s="26">
        <f>((MYRANKS_H[[#This Row],[H]]+1768)/(MYRANKS_H[[#This Row],[AB]]+6617)-0.267)/0.0024-VLOOKUP(MYRANKS_H[[#This Row],[POS]],ReplacementLevel_H[],COLUMN(ReplacementLevel_H[AVG]),FALSE)</f>
        <v>0.15940406024885273</v>
      </c>
      <c r="V540" s="26">
        <f>MYRANKS_H[[#This Row],[RSGP]]+MYRANKS_H[[#This Row],[HRSGP]]+MYRANKS_H[[#This Row],[RBISGP]]+MYRANKS_H[[#This Row],[SBSGP]]+MYRANKS_H[[#This Row],[AVGSGP]]</f>
        <v>-6.6905959397511472</v>
      </c>
    </row>
    <row r="541" spans="1:22" ht="15" customHeight="1" x14ac:dyDescent="0.25">
      <c r="A541" s="7" t="s">
        <v>2037</v>
      </c>
      <c r="B541" s="8" t="str">
        <f>VLOOKUP(MYRANKS_H[[#This Row],[PLAYERID]],PLAYERIDMAP[],COLUMN(PLAYERIDMAP[LASTNAME]),FALSE)</f>
        <v>Bourgeois</v>
      </c>
      <c r="C541" s="11" t="str">
        <f>VLOOKUP(MYRANKS_H[[#This Row],[PLAYERID]],PLAYERIDMAP[],COLUMN(PLAYERIDMAP[FIRSTNAME]),FALSE)</f>
        <v xml:space="preserve">Jason </v>
      </c>
      <c r="D541" s="11" t="str">
        <f>VLOOKUP(MYRANKS_H[[#This Row],[PLAYERID]],PLAYERIDMAP[],COLUMN(PLAYERIDMAP[TEAM]),FALSE)</f>
        <v>KC</v>
      </c>
      <c r="E541" s="11" t="str">
        <f>VLOOKUP(MYRANKS_H[[#This Row],[PLAYERID]],PLAYERIDMAP[],COLUMN(PLAYERIDMAP[POS]),FALSE)</f>
        <v>OF</v>
      </c>
      <c r="F541" s="11">
        <f>VLOOKUP(MYRANKS_H[[#This Row],[PLAYERID]],PLAYERIDMAP[],COLUMN(PLAYERIDMAP[IDFANGRAPHS]),FALSE)</f>
        <v>2225</v>
      </c>
      <c r="G541" s="12">
        <f>IFERROR(VLOOKUP(MYRANKS_H[[#This Row],[IDFANGRAPHS]],STEAMER_H[],COLUMN(STEAMER_H[PA]),FALSE),0)</f>
        <v>0</v>
      </c>
      <c r="H541" s="12">
        <f>IFERROR(VLOOKUP(MYRANKS_H[[#This Row],[IDFANGRAPHS]],STEAMER_H[],COLUMN(STEAMER_H[AB]),FALSE),0)</f>
        <v>0</v>
      </c>
      <c r="I541" s="12">
        <f>IFERROR(VLOOKUP(MYRANKS_H[[#This Row],[IDFANGRAPHS]],STEAMER_H[],COLUMN(STEAMER_H[H]),FALSE),0)</f>
        <v>0</v>
      </c>
      <c r="J541" s="12">
        <f>IFERROR(VLOOKUP(MYRANKS_H[[#This Row],[IDFANGRAPHS]],STEAMER_H[],COLUMN(STEAMER_H[HR]),FALSE),0)</f>
        <v>0</v>
      </c>
      <c r="K541" s="12">
        <f>IFERROR(VLOOKUP(MYRANKS_H[[#This Row],[IDFANGRAPHS]],STEAMER_H[],COLUMN(STEAMER_H[R]),FALSE),0)</f>
        <v>0</v>
      </c>
      <c r="L541" s="12">
        <f>IFERROR(VLOOKUP(MYRANKS_H[[#This Row],[IDFANGRAPHS]],STEAMER_H[],COLUMN(STEAMER_H[RBI]),FALSE),0)</f>
        <v>0</v>
      </c>
      <c r="M541" s="12">
        <f>IFERROR(VLOOKUP(MYRANKS_H[[#This Row],[IDFANGRAPHS]],STEAMER_H[],COLUMN(STEAMER_H[BB]),FALSE),0)</f>
        <v>0</v>
      </c>
      <c r="N541" s="12">
        <f>IFERROR(VLOOKUP(MYRANKS_H[[#This Row],[IDFANGRAPHS]],STEAMER_H[],COLUMN(STEAMER_H[SO]),FALSE),0)</f>
        <v>0</v>
      </c>
      <c r="O541" s="12">
        <f>IFERROR(VLOOKUP(MYRANKS_H[[#This Row],[IDFANGRAPHS]],STEAMER_H[],COLUMN(STEAMER_H[SB]),FALSE),0)</f>
        <v>0</v>
      </c>
      <c r="P541" s="14">
        <f>IFERROR(MYRANKS_H[[#This Row],[H]]/MYRANKS_H[[#This Row],[AB]],0)</f>
        <v>0</v>
      </c>
      <c r="Q541" s="26">
        <f>MYRANKS_H[[#This Row],[R]]/24.6-VLOOKUP(MYRANKS_H[[#This Row],[POS]],ReplacementLevel_H[],COLUMN(ReplacementLevel_H[R]),FALSE)</f>
        <v>-2.37</v>
      </c>
      <c r="R541" s="26">
        <f>MYRANKS_H[[#This Row],[HR]]/10.4-VLOOKUP(MYRANKS_H[[#This Row],[POS]],ReplacementLevel_H[],COLUMN(ReplacementLevel_H[HR]),FALSE)</f>
        <v>-1.1000000000000001</v>
      </c>
      <c r="S541" s="26">
        <f>MYRANKS_H[[#This Row],[RBI]]/24.6-VLOOKUP(MYRANKS_H[[#This Row],[POS]],ReplacementLevel_H[],COLUMN(ReplacementLevel_H[RBI]),FALSE)</f>
        <v>-2.04</v>
      </c>
      <c r="T541" s="26">
        <f>MYRANKS_H[[#This Row],[SB]]/9.4-VLOOKUP(MYRANKS_H[[#This Row],[POS]],ReplacementLevel_H[],COLUMN(ReplacementLevel_H[SB]),FALSE)</f>
        <v>-1.34</v>
      </c>
      <c r="U541" s="26">
        <f>((MYRANKS_H[[#This Row],[H]]+1768)/(MYRANKS_H[[#This Row],[AB]]+6617)-0.267)/0.0024-VLOOKUP(MYRANKS_H[[#This Row],[POS]],ReplacementLevel_H[],COLUMN(ReplacementLevel_H[AVG]),FALSE)</f>
        <v>0.15940406024885273</v>
      </c>
      <c r="V541" s="26">
        <f>MYRANKS_H[[#This Row],[RSGP]]+MYRANKS_H[[#This Row],[HRSGP]]+MYRANKS_H[[#This Row],[RBISGP]]+MYRANKS_H[[#This Row],[SBSGP]]+MYRANKS_H[[#This Row],[AVGSGP]]</f>
        <v>-6.6905959397511472</v>
      </c>
    </row>
    <row r="542" spans="1:22" ht="15" customHeight="1" x14ac:dyDescent="0.25">
      <c r="A542" s="7" t="s">
        <v>3405</v>
      </c>
      <c r="B542" s="8" t="str">
        <f>VLOOKUP(MYRANKS_H[[#This Row],[PLAYERID]],PLAYERIDMAP[],COLUMN(PLAYERIDMAP[LASTNAME]),FALSE)</f>
        <v>Inciarte</v>
      </c>
      <c r="C542" s="11" t="str">
        <f>VLOOKUP(MYRANKS_H[[#This Row],[PLAYERID]],PLAYERIDMAP[],COLUMN(PLAYERIDMAP[FIRSTNAME]),FALSE)</f>
        <v xml:space="preserve">Ender </v>
      </c>
      <c r="D542" s="11" t="str">
        <f>VLOOKUP(MYRANKS_H[[#This Row],[PLAYERID]],PLAYERIDMAP[],COLUMN(PLAYERIDMAP[TEAM]),FALSE)</f>
        <v>PHI</v>
      </c>
      <c r="E542" s="11" t="str">
        <f>VLOOKUP(MYRANKS_H[[#This Row],[PLAYERID]],PLAYERIDMAP[],COLUMN(PLAYERIDMAP[POS]),FALSE)</f>
        <v>OF</v>
      </c>
      <c r="F542" s="11" t="str">
        <f>VLOOKUP(MYRANKS_H[[#This Row],[PLAYERID]],PLAYERIDMAP[],COLUMN(PLAYERIDMAP[IDFANGRAPHS]),FALSE)</f>
        <v>sa503287</v>
      </c>
      <c r="G542" s="12">
        <f>IFERROR(VLOOKUP(MYRANKS_H[[#This Row],[IDFANGRAPHS]],STEAMER_H[],COLUMN(STEAMER_H[PA]),FALSE),0)</f>
        <v>0</v>
      </c>
      <c r="H542" s="12">
        <f>IFERROR(VLOOKUP(MYRANKS_H[[#This Row],[IDFANGRAPHS]],STEAMER_H[],COLUMN(STEAMER_H[AB]),FALSE),0)</f>
        <v>0</v>
      </c>
      <c r="I542" s="12">
        <f>IFERROR(VLOOKUP(MYRANKS_H[[#This Row],[IDFANGRAPHS]],STEAMER_H[],COLUMN(STEAMER_H[H]),FALSE),0)</f>
        <v>0</v>
      </c>
      <c r="J542" s="12">
        <f>IFERROR(VLOOKUP(MYRANKS_H[[#This Row],[IDFANGRAPHS]],STEAMER_H[],COLUMN(STEAMER_H[HR]),FALSE),0)</f>
        <v>0</v>
      </c>
      <c r="K542" s="12">
        <f>IFERROR(VLOOKUP(MYRANKS_H[[#This Row],[IDFANGRAPHS]],STEAMER_H[],COLUMN(STEAMER_H[R]),FALSE),0)</f>
        <v>0</v>
      </c>
      <c r="L542" s="12">
        <f>IFERROR(VLOOKUP(MYRANKS_H[[#This Row],[IDFANGRAPHS]],STEAMER_H[],COLUMN(STEAMER_H[RBI]),FALSE),0)</f>
        <v>0</v>
      </c>
      <c r="M542" s="12">
        <f>IFERROR(VLOOKUP(MYRANKS_H[[#This Row],[IDFANGRAPHS]],STEAMER_H[],COLUMN(STEAMER_H[BB]),FALSE),0)</f>
        <v>0</v>
      </c>
      <c r="N542" s="12">
        <f>IFERROR(VLOOKUP(MYRANKS_H[[#This Row],[IDFANGRAPHS]],STEAMER_H[],COLUMN(STEAMER_H[SO]),FALSE),0)</f>
        <v>0</v>
      </c>
      <c r="O542" s="12">
        <f>IFERROR(VLOOKUP(MYRANKS_H[[#This Row],[IDFANGRAPHS]],STEAMER_H[],COLUMN(STEAMER_H[SB]),FALSE),0)</f>
        <v>0</v>
      </c>
      <c r="P542" s="14">
        <f>IFERROR(MYRANKS_H[[#This Row],[H]]/MYRANKS_H[[#This Row],[AB]],0)</f>
        <v>0</v>
      </c>
      <c r="Q542" s="26">
        <f>MYRANKS_H[[#This Row],[R]]/24.6-VLOOKUP(MYRANKS_H[[#This Row],[POS]],ReplacementLevel_H[],COLUMN(ReplacementLevel_H[R]),FALSE)</f>
        <v>-2.37</v>
      </c>
      <c r="R542" s="26">
        <f>MYRANKS_H[[#This Row],[HR]]/10.4-VLOOKUP(MYRANKS_H[[#This Row],[POS]],ReplacementLevel_H[],COLUMN(ReplacementLevel_H[HR]),FALSE)</f>
        <v>-1.1000000000000001</v>
      </c>
      <c r="S542" s="26">
        <f>MYRANKS_H[[#This Row],[RBI]]/24.6-VLOOKUP(MYRANKS_H[[#This Row],[POS]],ReplacementLevel_H[],COLUMN(ReplacementLevel_H[RBI]),FALSE)</f>
        <v>-2.04</v>
      </c>
      <c r="T542" s="26">
        <f>MYRANKS_H[[#This Row],[SB]]/9.4-VLOOKUP(MYRANKS_H[[#This Row],[POS]],ReplacementLevel_H[],COLUMN(ReplacementLevel_H[SB]),FALSE)</f>
        <v>-1.34</v>
      </c>
      <c r="U542" s="26">
        <f>((MYRANKS_H[[#This Row],[H]]+1768)/(MYRANKS_H[[#This Row],[AB]]+6617)-0.267)/0.0024-VLOOKUP(MYRANKS_H[[#This Row],[POS]],ReplacementLevel_H[],COLUMN(ReplacementLevel_H[AVG]),FALSE)</f>
        <v>0.15940406024885273</v>
      </c>
      <c r="V542" s="26">
        <f>MYRANKS_H[[#This Row],[RSGP]]+MYRANKS_H[[#This Row],[HRSGP]]+MYRANKS_H[[#This Row],[RBISGP]]+MYRANKS_H[[#This Row],[SBSGP]]+MYRANKS_H[[#This Row],[AVGSGP]]</f>
        <v>-6.6905959397511472</v>
      </c>
    </row>
    <row r="543" spans="1:22" ht="15" customHeight="1" x14ac:dyDescent="0.25">
      <c r="A543" s="7" t="s">
        <v>1773</v>
      </c>
      <c r="B543" s="8" t="str">
        <f>VLOOKUP(MYRANKS_H[[#This Row],[PLAYERID]],PLAYERIDMAP[],COLUMN(PLAYERIDMAP[LASTNAME]),FALSE)</f>
        <v>Avery</v>
      </c>
      <c r="C543" s="11" t="str">
        <f>VLOOKUP(MYRANKS_H[[#This Row],[PLAYERID]],PLAYERIDMAP[],COLUMN(PLAYERIDMAP[FIRSTNAME]),FALSE)</f>
        <v xml:space="preserve">Xavier </v>
      </c>
      <c r="D543" s="11" t="str">
        <f>VLOOKUP(MYRANKS_H[[#This Row],[PLAYERID]],PLAYERIDMAP[],COLUMN(PLAYERIDMAP[TEAM]),FALSE)</f>
        <v>BAL</v>
      </c>
      <c r="E543" s="11" t="str">
        <f>VLOOKUP(MYRANKS_H[[#This Row],[PLAYERID]],PLAYERIDMAP[],COLUMN(PLAYERIDMAP[POS]),FALSE)</f>
        <v>OF</v>
      </c>
      <c r="F543" s="11">
        <f>VLOOKUP(MYRANKS_H[[#This Row],[PLAYERID]],PLAYERIDMAP[],COLUMN(PLAYERIDMAP[IDFANGRAPHS]),FALSE)</f>
        <v>8471</v>
      </c>
      <c r="G543" s="12">
        <f>IFERROR(VLOOKUP(MYRANKS_H[[#This Row],[IDFANGRAPHS]],STEAMER_H[],COLUMN(STEAMER_H[PA]),FALSE),0)</f>
        <v>0</v>
      </c>
      <c r="H543" s="12">
        <f>IFERROR(VLOOKUP(MYRANKS_H[[#This Row],[IDFANGRAPHS]],STEAMER_H[],COLUMN(STEAMER_H[AB]),FALSE),0)</f>
        <v>0</v>
      </c>
      <c r="I543" s="12">
        <f>IFERROR(VLOOKUP(MYRANKS_H[[#This Row],[IDFANGRAPHS]],STEAMER_H[],COLUMN(STEAMER_H[H]),FALSE),0)</f>
        <v>0</v>
      </c>
      <c r="J543" s="12">
        <f>IFERROR(VLOOKUP(MYRANKS_H[[#This Row],[IDFANGRAPHS]],STEAMER_H[],COLUMN(STEAMER_H[HR]),FALSE),0)</f>
        <v>0</v>
      </c>
      <c r="K543" s="12">
        <f>IFERROR(VLOOKUP(MYRANKS_H[[#This Row],[IDFANGRAPHS]],STEAMER_H[],COLUMN(STEAMER_H[R]),FALSE),0)</f>
        <v>0</v>
      </c>
      <c r="L543" s="12">
        <f>IFERROR(VLOOKUP(MYRANKS_H[[#This Row],[IDFANGRAPHS]],STEAMER_H[],COLUMN(STEAMER_H[RBI]),FALSE),0)</f>
        <v>0</v>
      </c>
      <c r="M543" s="12">
        <f>IFERROR(VLOOKUP(MYRANKS_H[[#This Row],[IDFANGRAPHS]],STEAMER_H[],COLUMN(STEAMER_H[BB]),FALSE),0)</f>
        <v>0</v>
      </c>
      <c r="N543" s="12">
        <f>IFERROR(VLOOKUP(MYRANKS_H[[#This Row],[IDFANGRAPHS]],STEAMER_H[],COLUMN(STEAMER_H[SO]),FALSE),0)</f>
        <v>0</v>
      </c>
      <c r="O543" s="12">
        <f>IFERROR(VLOOKUP(MYRANKS_H[[#This Row],[IDFANGRAPHS]],STEAMER_H[],COLUMN(STEAMER_H[SB]),FALSE),0)</f>
        <v>0</v>
      </c>
      <c r="P543" s="14">
        <f>IFERROR(MYRANKS_H[[#This Row],[H]]/MYRANKS_H[[#This Row],[AB]],0)</f>
        <v>0</v>
      </c>
      <c r="Q543" s="26">
        <f>MYRANKS_H[[#This Row],[R]]/24.6-VLOOKUP(MYRANKS_H[[#This Row],[POS]],ReplacementLevel_H[],COLUMN(ReplacementLevel_H[R]),FALSE)</f>
        <v>-2.37</v>
      </c>
      <c r="R543" s="26">
        <f>MYRANKS_H[[#This Row],[HR]]/10.4-VLOOKUP(MYRANKS_H[[#This Row],[POS]],ReplacementLevel_H[],COLUMN(ReplacementLevel_H[HR]),FALSE)</f>
        <v>-1.1000000000000001</v>
      </c>
      <c r="S543" s="26">
        <f>MYRANKS_H[[#This Row],[RBI]]/24.6-VLOOKUP(MYRANKS_H[[#This Row],[POS]],ReplacementLevel_H[],COLUMN(ReplacementLevel_H[RBI]),FALSE)</f>
        <v>-2.04</v>
      </c>
      <c r="T543" s="26">
        <f>MYRANKS_H[[#This Row],[SB]]/9.4-VLOOKUP(MYRANKS_H[[#This Row],[POS]],ReplacementLevel_H[],COLUMN(ReplacementLevel_H[SB]),FALSE)</f>
        <v>-1.34</v>
      </c>
      <c r="U543" s="26">
        <f>((MYRANKS_H[[#This Row],[H]]+1768)/(MYRANKS_H[[#This Row],[AB]]+6617)-0.267)/0.0024-VLOOKUP(MYRANKS_H[[#This Row],[POS]],ReplacementLevel_H[],COLUMN(ReplacementLevel_H[AVG]),FALSE)</f>
        <v>0.15940406024885273</v>
      </c>
      <c r="V543" s="26">
        <f>MYRANKS_H[[#This Row],[RSGP]]+MYRANKS_H[[#This Row],[HRSGP]]+MYRANKS_H[[#This Row],[RBISGP]]+MYRANKS_H[[#This Row],[SBSGP]]+MYRANKS_H[[#This Row],[AVGSGP]]</f>
        <v>-6.6905959397511472</v>
      </c>
    </row>
    <row r="544" spans="1:22" ht="15" customHeight="1" x14ac:dyDescent="0.25">
      <c r="A544" s="7" t="s">
        <v>2691</v>
      </c>
      <c r="B544" s="8" t="str">
        <f>VLOOKUP(MYRANKS_H[[#This Row],[PLAYERID]],PLAYERIDMAP[],COLUMN(PLAYERIDMAP[LASTNAME]),FALSE)</f>
        <v>Duncan</v>
      </c>
      <c r="C544" s="11" t="str">
        <f>VLOOKUP(MYRANKS_H[[#This Row],[PLAYERID]],PLAYERIDMAP[],COLUMN(PLAYERIDMAP[FIRSTNAME]),FALSE)</f>
        <v xml:space="preserve">Shelley </v>
      </c>
      <c r="D544" s="11" t="str">
        <f>VLOOKUP(MYRANKS_H[[#This Row],[PLAYERID]],PLAYERIDMAP[],COLUMN(PLAYERIDMAP[TEAM]),FALSE)</f>
        <v>CLE</v>
      </c>
      <c r="E544" s="11" t="str">
        <f>VLOOKUP(MYRANKS_H[[#This Row],[PLAYERID]],PLAYERIDMAP[],COLUMN(PLAYERIDMAP[POS]),FALSE)</f>
        <v>OF</v>
      </c>
      <c r="F544" s="11">
        <f>VLOOKUP(MYRANKS_H[[#This Row],[PLAYERID]],PLAYERIDMAP[],COLUMN(PLAYERIDMAP[IDFANGRAPHS]),FALSE)</f>
        <v>3620</v>
      </c>
      <c r="G544" s="12">
        <f>IFERROR(VLOOKUP(MYRANKS_H[[#This Row],[IDFANGRAPHS]],STEAMER_H[],COLUMN(STEAMER_H[PA]),FALSE),0)</f>
        <v>0</v>
      </c>
      <c r="H544" s="12">
        <f>IFERROR(VLOOKUP(MYRANKS_H[[#This Row],[IDFANGRAPHS]],STEAMER_H[],COLUMN(STEAMER_H[AB]),FALSE),0)</f>
        <v>0</v>
      </c>
      <c r="I544" s="12">
        <f>IFERROR(VLOOKUP(MYRANKS_H[[#This Row],[IDFANGRAPHS]],STEAMER_H[],COLUMN(STEAMER_H[H]),FALSE),0)</f>
        <v>0</v>
      </c>
      <c r="J544" s="12">
        <f>IFERROR(VLOOKUP(MYRANKS_H[[#This Row],[IDFANGRAPHS]],STEAMER_H[],COLUMN(STEAMER_H[HR]),FALSE),0)</f>
        <v>0</v>
      </c>
      <c r="K544" s="12">
        <f>IFERROR(VLOOKUP(MYRANKS_H[[#This Row],[IDFANGRAPHS]],STEAMER_H[],COLUMN(STEAMER_H[R]),FALSE),0)</f>
        <v>0</v>
      </c>
      <c r="L544" s="12">
        <f>IFERROR(VLOOKUP(MYRANKS_H[[#This Row],[IDFANGRAPHS]],STEAMER_H[],COLUMN(STEAMER_H[RBI]),FALSE),0)</f>
        <v>0</v>
      </c>
      <c r="M544" s="12">
        <f>IFERROR(VLOOKUP(MYRANKS_H[[#This Row],[IDFANGRAPHS]],STEAMER_H[],COLUMN(STEAMER_H[BB]),FALSE),0)</f>
        <v>0</v>
      </c>
      <c r="N544" s="12">
        <f>IFERROR(VLOOKUP(MYRANKS_H[[#This Row],[IDFANGRAPHS]],STEAMER_H[],COLUMN(STEAMER_H[SO]),FALSE),0)</f>
        <v>0</v>
      </c>
      <c r="O544" s="12">
        <f>IFERROR(VLOOKUP(MYRANKS_H[[#This Row],[IDFANGRAPHS]],STEAMER_H[],COLUMN(STEAMER_H[SB]),FALSE),0)</f>
        <v>0</v>
      </c>
      <c r="P544" s="14">
        <f>IFERROR(MYRANKS_H[[#This Row],[H]]/MYRANKS_H[[#This Row],[AB]],0)</f>
        <v>0</v>
      </c>
      <c r="Q544" s="26">
        <f>MYRANKS_H[[#This Row],[R]]/24.6-VLOOKUP(MYRANKS_H[[#This Row],[POS]],ReplacementLevel_H[],COLUMN(ReplacementLevel_H[R]),FALSE)</f>
        <v>-2.37</v>
      </c>
      <c r="R544" s="26">
        <f>MYRANKS_H[[#This Row],[HR]]/10.4-VLOOKUP(MYRANKS_H[[#This Row],[POS]],ReplacementLevel_H[],COLUMN(ReplacementLevel_H[HR]),FALSE)</f>
        <v>-1.1000000000000001</v>
      </c>
      <c r="S544" s="26">
        <f>MYRANKS_H[[#This Row],[RBI]]/24.6-VLOOKUP(MYRANKS_H[[#This Row],[POS]],ReplacementLevel_H[],COLUMN(ReplacementLevel_H[RBI]),FALSE)</f>
        <v>-2.04</v>
      </c>
      <c r="T544" s="26">
        <f>MYRANKS_H[[#This Row],[SB]]/9.4-VLOOKUP(MYRANKS_H[[#This Row],[POS]],ReplacementLevel_H[],COLUMN(ReplacementLevel_H[SB]),FALSE)</f>
        <v>-1.34</v>
      </c>
      <c r="U544" s="26">
        <f>((MYRANKS_H[[#This Row],[H]]+1768)/(MYRANKS_H[[#This Row],[AB]]+6617)-0.267)/0.0024-VLOOKUP(MYRANKS_H[[#This Row],[POS]],ReplacementLevel_H[],COLUMN(ReplacementLevel_H[AVG]),FALSE)</f>
        <v>0.15940406024885273</v>
      </c>
      <c r="V544" s="26">
        <f>MYRANKS_H[[#This Row],[RSGP]]+MYRANKS_H[[#This Row],[HRSGP]]+MYRANKS_H[[#This Row],[RBISGP]]+MYRANKS_H[[#This Row],[SBSGP]]+MYRANKS_H[[#This Row],[AVGSGP]]</f>
        <v>-6.6905959397511472</v>
      </c>
    </row>
    <row r="545" spans="1:22" ht="15" customHeight="1" x14ac:dyDescent="0.25">
      <c r="A545" s="7" t="s">
        <v>4029</v>
      </c>
      <c r="B545" s="8" t="str">
        <f>VLOOKUP(MYRANKS_H[[#This Row],[PLAYERID]],PLAYERIDMAP[],COLUMN(PLAYERIDMAP[LASTNAME]),FALSE)</f>
        <v>McDonald</v>
      </c>
      <c r="C545" s="11" t="str">
        <f>VLOOKUP(MYRANKS_H[[#This Row],[PLAYERID]],PLAYERIDMAP[],COLUMN(PLAYERIDMAP[FIRSTNAME]),FALSE)</f>
        <v xml:space="preserve">Darnell </v>
      </c>
      <c r="D545" s="11" t="str">
        <f>VLOOKUP(MYRANKS_H[[#This Row],[PLAYERID]],PLAYERIDMAP[],COLUMN(PLAYERIDMAP[TEAM]),FALSE)</f>
        <v>NYY</v>
      </c>
      <c r="E545" s="11" t="str">
        <f>VLOOKUP(MYRANKS_H[[#This Row],[PLAYERID]],PLAYERIDMAP[],COLUMN(PLAYERIDMAP[POS]),FALSE)</f>
        <v>OF</v>
      </c>
      <c r="F545" s="11">
        <f>VLOOKUP(MYRANKS_H[[#This Row],[PLAYERID]],PLAYERIDMAP[],COLUMN(PLAYERIDMAP[IDFANGRAPHS]),FALSE)</f>
        <v>1867</v>
      </c>
      <c r="G545" s="12">
        <f>IFERROR(VLOOKUP(MYRANKS_H[[#This Row],[IDFANGRAPHS]],STEAMER_H[],COLUMN(STEAMER_H[PA]),FALSE),0)</f>
        <v>28</v>
      </c>
      <c r="H545" s="12">
        <f>IFERROR(VLOOKUP(MYRANKS_H[[#This Row],[IDFANGRAPHS]],STEAMER_H[],COLUMN(STEAMER_H[AB]),FALSE),0)</f>
        <v>26</v>
      </c>
      <c r="I545" s="12">
        <f>IFERROR(VLOOKUP(MYRANKS_H[[#This Row],[IDFANGRAPHS]],STEAMER_H[],COLUMN(STEAMER_H[H]),FALSE),0)</f>
        <v>6</v>
      </c>
      <c r="J545" s="12">
        <f>IFERROR(VLOOKUP(MYRANKS_H[[#This Row],[IDFANGRAPHS]],STEAMER_H[],COLUMN(STEAMER_H[HR]),FALSE),0)</f>
        <v>1</v>
      </c>
      <c r="K545" s="12">
        <f>IFERROR(VLOOKUP(MYRANKS_H[[#This Row],[IDFANGRAPHS]],STEAMER_H[],COLUMN(STEAMER_H[R]),FALSE),0)</f>
        <v>3</v>
      </c>
      <c r="L545" s="12">
        <f>IFERROR(VLOOKUP(MYRANKS_H[[#This Row],[IDFANGRAPHS]],STEAMER_H[],COLUMN(STEAMER_H[RBI]),FALSE),0)</f>
        <v>3</v>
      </c>
      <c r="M545" s="12">
        <f>IFERROR(VLOOKUP(MYRANKS_H[[#This Row],[IDFANGRAPHS]],STEAMER_H[],COLUMN(STEAMER_H[BB]),FALSE),0)</f>
        <v>2</v>
      </c>
      <c r="N545" s="12">
        <f>IFERROR(VLOOKUP(MYRANKS_H[[#This Row],[IDFANGRAPHS]],STEAMER_H[],COLUMN(STEAMER_H[SO]),FALSE),0)</f>
        <v>5</v>
      </c>
      <c r="O545" s="12">
        <f>IFERROR(VLOOKUP(MYRANKS_H[[#This Row],[IDFANGRAPHS]],STEAMER_H[],COLUMN(STEAMER_H[SB]),FALSE),0)</f>
        <v>0</v>
      </c>
      <c r="P545" s="14">
        <f>IFERROR(MYRANKS_H[[#This Row],[H]]/MYRANKS_H[[#This Row],[AB]],0)</f>
        <v>0.23076923076923078</v>
      </c>
      <c r="Q545" s="26">
        <f>MYRANKS_H[[#This Row],[R]]/24.6-VLOOKUP(MYRANKS_H[[#This Row],[POS]],ReplacementLevel_H[],COLUMN(ReplacementLevel_H[R]),FALSE)</f>
        <v>-2.2480487804878049</v>
      </c>
      <c r="R545" s="26">
        <f>MYRANKS_H[[#This Row],[HR]]/10.4-VLOOKUP(MYRANKS_H[[#This Row],[POS]],ReplacementLevel_H[],COLUMN(ReplacementLevel_H[HR]),FALSE)</f>
        <v>-1.0038461538461538</v>
      </c>
      <c r="S545" s="26">
        <f>MYRANKS_H[[#This Row],[RBI]]/24.6-VLOOKUP(MYRANKS_H[[#This Row],[POS]],ReplacementLevel_H[],COLUMN(ReplacementLevel_H[RBI]),FALSE)</f>
        <v>-1.9180487804878048</v>
      </c>
      <c r="T545" s="26">
        <f>MYRANKS_H[[#This Row],[SB]]/9.4-VLOOKUP(MYRANKS_H[[#This Row],[POS]],ReplacementLevel_H[],COLUMN(ReplacementLevel_H[SB]),FALSE)</f>
        <v>-1.34</v>
      </c>
      <c r="U545" s="26">
        <f>((MYRANKS_H[[#This Row],[H]]+1768)/(MYRANKS_H[[#This Row],[AB]]+6617)-0.267)/0.0024-VLOOKUP(MYRANKS_H[[#This Row],[POS]],ReplacementLevel_H[],COLUMN(ReplacementLevel_H[AVG]),FALSE)</f>
        <v>0.10000853028249576</v>
      </c>
      <c r="V545" s="26">
        <f>MYRANKS_H[[#This Row],[RSGP]]+MYRANKS_H[[#This Row],[HRSGP]]+MYRANKS_H[[#This Row],[RBISGP]]+MYRANKS_H[[#This Row],[SBSGP]]+MYRANKS_H[[#This Row],[AVGSGP]]</f>
        <v>-6.4099351845392674</v>
      </c>
    </row>
    <row r="546" spans="1:22" ht="15" customHeight="1" x14ac:dyDescent="0.25">
      <c r="A546" s="8" t="s">
        <v>4973</v>
      </c>
      <c r="B546" s="15" t="str">
        <f>VLOOKUP(MYRANKS_H[[#This Row],[PLAYERID]],PLAYERIDMAP[],COLUMN(PLAYERIDMAP[LASTNAME]),FALSE)</f>
        <v>Schafer</v>
      </c>
      <c r="C546" s="12" t="str">
        <f>VLOOKUP(MYRANKS_H[[#This Row],[PLAYERID]],PLAYERIDMAP[],COLUMN(PLAYERIDMAP[FIRSTNAME]),FALSE)</f>
        <v xml:space="preserve">Logan </v>
      </c>
      <c r="D546" s="12" t="str">
        <f>VLOOKUP(MYRANKS_H[[#This Row],[PLAYERID]],PLAYERIDMAP[],COLUMN(PLAYERIDMAP[TEAM]),FALSE)</f>
        <v>MIL</v>
      </c>
      <c r="E546" s="12" t="str">
        <f>VLOOKUP(MYRANKS_H[[#This Row],[PLAYERID]],PLAYERIDMAP[],COLUMN(PLAYERIDMAP[POS]),FALSE)</f>
        <v>OF</v>
      </c>
      <c r="F546" s="12">
        <f>VLOOKUP(MYRANKS_H[[#This Row],[PLAYERID]],PLAYERIDMAP[],COLUMN(PLAYERIDMAP[IDFANGRAPHS]),FALSE)</f>
        <v>7937</v>
      </c>
      <c r="G546" s="12">
        <f>IFERROR(VLOOKUP(MYRANKS_H[[#This Row],[IDFANGRAPHS]],STEAMER_H[],COLUMN(STEAMER_H[PA]),FALSE),0)</f>
        <v>309</v>
      </c>
      <c r="H546" s="12">
        <f>IFERROR(VLOOKUP(MYRANKS_H[[#This Row],[IDFANGRAPHS]],STEAMER_H[],COLUMN(STEAMER_H[AB]),FALSE),0)</f>
        <v>282</v>
      </c>
      <c r="I546" s="12">
        <f>IFERROR(VLOOKUP(MYRANKS_H[[#This Row],[IDFANGRAPHS]],STEAMER_H[],COLUMN(STEAMER_H[H]),FALSE),0)</f>
        <v>70</v>
      </c>
      <c r="J546" s="12">
        <f>IFERROR(VLOOKUP(MYRANKS_H[[#This Row],[IDFANGRAPHS]],STEAMER_H[],COLUMN(STEAMER_H[HR]),FALSE),0)</f>
        <v>5</v>
      </c>
      <c r="K546" s="12">
        <f>IFERROR(VLOOKUP(MYRANKS_H[[#This Row],[IDFANGRAPHS]],STEAMER_H[],COLUMN(STEAMER_H[R]),FALSE),0)</f>
        <v>29</v>
      </c>
      <c r="L546" s="12">
        <f>IFERROR(VLOOKUP(MYRANKS_H[[#This Row],[IDFANGRAPHS]],STEAMER_H[],COLUMN(STEAMER_H[RBI]),FALSE),0)</f>
        <v>29</v>
      </c>
      <c r="M546" s="12">
        <f>IFERROR(VLOOKUP(MYRANKS_H[[#This Row],[IDFANGRAPHS]],STEAMER_H[],COLUMN(STEAMER_H[BB]),FALSE),0)</f>
        <v>20</v>
      </c>
      <c r="N546" s="12">
        <f>IFERROR(VLOOKUP(MYRANKS_H[[#This Row],[IDFANGRAPHS]],STEAMER_H[],COLUMN(STEAMER_H[SO]),FALSE),0)</f>
        <v>51</v>
      </c>
      <c r="O546" s="12">
        <f>IFERROR(VLOOKUP(MYRANKS_H[[#This Row],[IDFANGRAPHS]],STEAMER_H[],COLUMN(STEAMER_H[SB]),FALSE),0)</f>
        <v>7</v>
      </c>
      <c r="P546" s="14">
        <f>IFERROR(MYRANKS_H[[#This Row],[H]]/MYRANKS_H[[#This Row],[AB]],0)</f>
        <v>0.24822695035460993</v>
      </c>
      <c r="Q546" s="26">
        <f>MYRANKS_H[[#This Row],[R]]/24.6-VLOOKUP(MYRANKS_H[[#This Row],[POS]],ReplacementLevel_H[],COLUMN(ReplacementLevel_H[R]),FALSE)</f>
        <v>-1.1911382113821141</v>
      </c>
      <c r="R546" s="26">
        <f>MYRANKS_H[[#This Row],[HR]]/10.4-VLOOKUP(MYRANKS_H[[#This Row],[POS]],ReplacementLevel_H[],COLUMN(ReplacementLevel_H[HR]),FALSE)</f>
        <v>-0.61923076923076936</v>
      </c>
      <c r="S546" s="26">
        <f>MYRANKS_H[[#This Row],[RBI]]/24.6-VLOOKUP(MYRANKS_H[[#This Row],[POS]],ReplacementLevel_H[],COLUMN(ReplacementLevel_H[RBI]),FALSE)</f>
        <v>-0.86113821138211399</v>
      </c>
      <c r="T546" s="26">
        <f>MYRANKS_H[[#This Row],[SB]]/9.4-VLOOKUP(MYRANKS_H[[#This Row],[POS]],ReplacementLevel_H[],COLUMN(ReplacementLevel_H[SB]),FALSE)</f>
        <v>-0.59531914893617033</v>
      </c>
      <c r="U546" s="26">
        <f>((MYRANKS_H[[#This Row],[H]]+1768)/(MYRANKS_H[[#This Row],[AB]]+6617)-0.267)/0.0024-VLOOKUP(MYRANKS_H[[#This Row],[POS]],ReplacementLevel_H[],COLUMN(ReplacementLevel_H[AVG]),FALSE)</f>
        <v>-0.16357394791516922</v>
      </c>
      <c r="V546" s="26">
        <f>MYRANKS_H[[#This Row],[RSGP]]+MYRANKS_H[[#This Row],[HRSGP]]+MYRANKS_H[[#This Row],[RBISGP]]+MYRANKS_H[[#This Row],[SBSGP]]+MYRANKS_H[[#This Row],[AVGSGP]]</f>
        <v>-3.4304002888463367</v>
      </c>
    </row>
    <row r="547" spans="1:22" ht="15" customHeight="1" x14ac:dyDescent="0.25">
      <c r="A547" s="7" t="s">
        <v>3445</v>
      </c>
      <c r="B547" s="8" t="str">
        <f>VLOOKUP(MYRANKS_H[[#This Row],[PLAYERID]],PLAYERIDMAP[],COLUMN(PLAYERIDMAP[LASTNAME]),FALSE)</f>
        <v>Janish</v>
      </c>
      <c r="C547" s="11" t="str">
        <f>VLOOKUP(MYRANKS_H[[#This Row],[PLAYERID]],PLAYERIDMAP[],COLUMN(PLAYERIDMAP[FIRSTNAME]),FALSE)</f>
        <v xml:space="preserve">Paul </v>
      </c>
      <c r="D547" s="11" t="str">
        <f>VLOOKUP(MYRANKS_H[[#This Row],[PLAYERID]],PLAYERIDMAP[],COLUMN(PLAYERIDMAP[TEAM]),FALSE)</f>
        <v>ATL</v>
      </c>
      <c r="E547" s="11" t="str">
        <f>VLOOKUP(MYRANKS_H[[#This Row],[PLAYERID]],PLAYERIDMAP[],COLUMN(PLAYERIDMAP[POS]),FALSE)</f>
        <v>SS</v>
      </c>
      <c r="F547" s="11">
        <f>VLOOKUP(MYRANKS_H[[#This Row],[PLAYERID]],PLAYERIDMAP[],COLUMN(PLAYERIDMAP[IDFANGRAPHS]),FALSE)</f>
        <v>7412</v>
      </c>
      <c r="G547" s="12">
        <f>IFERROR(VLOOKUP(MYRANKS_H[[#This Row],[IDFANGRAPHS]],STEAMER_H[],COLUMN(STEAMER_H[PA]),FALSE),0)</f>
        <v>0</v>
      </c>
      <c r="H547" s="12">
        <f>IFERROR(VLOOKUP(MYRANKS_H[[#This Row],[IDFANGRAPHS]],STEAMER_H[],COLUMN(STEAMER_H[AB]),FALSE),0)</f>
        <v>0</v>
      </c>
      <c r="I547" s="12">
        <f>IFERROR(VLOOKUP(MYRANKS_H[[#This Row],[IDFANGRAPHS]],STEAMER_H[],COLUMN(STEAMER_H[H]),FALSE),0)</f>
        <v>0</v>
      </c>
      <c r="J547" s="12">
        <f>IFERROR(VLOOKUP(MYRANKS_H[[#This Row],[IDFANGRAPHS]],STEAMER_H[],COLUMN(STEAMER_H[HR]),FALSE),0)</f>
        <v>0</v>
      </c>
      <c r="K547" s="12">
        <f>IFERROR(VLOOKUP(MYRANKS_H[[#This Row],[IDFANGRAPHS]],STEAMER_H[],COLUMN(STEAMER_H[R]),FALSE),0)</f>
        <v>0</v>
      </c>
      <c r="L547" s="12">
        <f>IFERROR(VLOOKUP(MYRANKS_H[[#This Row],[IDFANGRAPHS]],STEAMER_H[],COLUMN(STEAMER_H[RBI]),FALSE),0)</f>
        <v>0</v>
      </c>
      <c r="M547" s="12">
        <f>IFERROR(VLOOKUP(MYRANKS_H[[#This Row],[IDFANGRAPHS]],STEAMER_H[],COLUMN(STEAMER_H[BB]),FALSE),0)</f>
        <v>0</v>
      </c>
      <c r="N547" s="12">
        <f>IFERROR(VLOOKUP(MYRANKS_H[[#This Row],[IDFANGRAPHS]],STEAMER_H[],COLUMN(STEAMER_H[SO]),FALSE),0)</f>
        <v>0</v>
      </c>
      <c r="O547" s="12">
        <f>IFERROR(VLOOKUP(MYRANKS_H[[#This Row],[IDFANGRAPHS]],STEAMER_H[],COLUMN(STEAMER_H[SB]),FALSE),0)</f>
        <v>0</v>
      </c>
      <c r="P547" s="14">
        <f>IFERROR(MYRANKS_H[[#This Row],[H]]/MYRANKS_H[[#This Row],[AB]],0)</f>
        <v>0</v>
      </c>
      <c r="Q547" s="26">
        <f>MYRANKS_H[[#This Row],[R]]/24.6-VLOOKUP(MYRANKS_H[[#This Row],[POS]],ReplacementLevel_H[],COLUMN(ReplacementLevel_H[R]),FALSE)</f>
        <v>-2.08</v>
      </c>
      <c r="R547" s="26">
        <f>MYRANKS_H[[#This Row],[HR]]/10.4-VLOOKUP(MYRANKS_H[[#This Row],[POS]],ReplacementLevel_H[],COLUMN(ReplacementLevel_H[HR]),FALSE)</f>
        <v>-0.9</v>
      </c>
      <c r="S547" s="26">
        <f>MYRANKS_H[[#This Row],[RBI]]/24.6-VLOOKUP(MYRANKS_H[[#This Row],[POS]],ReplacementLevel_H[],COLUMN(ReplacementLevel_H[RBI]),FALSE)</f>
        <v>-1.94</v>
      </c>
      <c r="T547" s="26">
        <f>MYRANKS_H[[#This Row],[SB]]/9.4-VLOOKUP(MYRANKS_H[[#This Row],[POS]],ReplacementLevel_H[],COLUMN(ReplacementLevel_H[SB]),FALSE)</f>
        <v>-1.47</v>
      </c>
      <c r="U547" s="26">
        <f>((MYRANKS_H[[#This Row],[H]]+1768)/(MYRANKS_H[[#This Row],[AB]]+6617)-0.267)/0.0024-VLOOKUP(MYRANKS_H[[#This Row],[POS]],ReplacementLevel_H[],COLUMN(ReplacementLevel_H[AVG]),FALSE)</f>
        <v>0.20940406024885272</v>
      </c>
      <c r="V547" s="26">
        <f>MYRANKS_H[[#This Row],[RSGP]]+MYRANKS_H[[#This Row],[HRSGP]]+MYRANKS_H[[#This Row],[RBISGP]]+MYRANKS_H[[#This Row],[SBSGP]]+MYRANKS_H[[#This Row],[AVGSGP]]</f>
        <v>-6.1805959397511465</v>
      </c>
    </row>
    <row r="548" spans="1:22" ht="15" customHeight="1" x14ac:dyDescent="0.25">
      <c r="A548" s="8" t="s">
        <v>4639</v>
      </c>
      <c r="B548" s="15" t="str">
        <f>VLOOKUP(MYRANKS_H[[#This Row],[PLAYERID]],PLAYERIDMAP[],COLUMN(PLAYERIDMAP[LASTNAME]),FALSE)</f>
        <v>Raburn</v>
      </c>
      <c r="C548" s="12" t="str">
        <f>VLOOKUP(MYRANKS_H[[#This Row],[PLAYERID]],PLAYERIDMAP[],COLUMN(PLAYERIDMAP[FIRSTNAME]),FALSE)</f>
        <v xml:space="preserve">Ryan </v>
      </c>
      <c r="D548" s="12" t="str">
        <f>VLOOKUP(MYRANKS_H[[#This Row],[PLAYERID]],PLAYERIDMAP[],COLUMN(PLAYERIDMAP[TEAM]),FALSE)</f>
        <v>DET</v>
      </c>
      <c r="E548" s="12" t="str">
        <f>VLOOKUP(MYRANKS_H[[#This Row],[PLAYERID]],PLAYERIDMAP[],COLUMN(PLAYERIDMAP[POS]),FALSE)</f>
        <v>OF</v>
      </c>
      <c r="F548" s="12">
        <f>VLOOKUP(MYRANKS_H[[#This Row],[PLAYERID]],PLAYERIDMAP[],COLUMN(PLAYERIDMAP[IDFANGRAPHS]),FALSE)</f>
        <v>2218</v>
      </c>
      <c r="G548" s="12">
        <f>IFERROR(VLOOKUP(MYRANKS_H[[#This Row],[IDFANGRAPHS]],STEAMER_H[],COLUMN(STEAMER_H[PA]),FALSE),0)</f>
        <v>311</v>
      </c>
      <c r="H548" s="12">
        <f>IFERROR(VLOOKUP(MYRANKS_H[[#This Row],[IDFANGRAPHS]],STEAMER_H[],COLUMN(STEAMER_H[AB]),FALSE),0)</f>
        <v>281</v>
      </c>
      <c r="I548" s="12">
        <f>IFERROR(VLOOKUP(MYRANKS_H[[#This Row],[IDFANGRAPHS]],STEAMER_H[],COLUMN(STEAMER_H[H]),FALSE),0)</f>
        <v>67</v>
      </c>
      <c r="J548" s="12">
        <f>IFERROR(VLOOKUP(MYRANKS_H[[#This Row],[IDFANGRAPHS]],STEAMER_H[],COLUMN(STEAMER_H[HR]),FALSE),0)</f>
        <v>10</v>
      </c>
      <c r="K548" s="12">
        <f>IFERROR(VLOOKUP(MYRANKS_H[[#This Row],[IDFANGRAPHS]],STEAMER_H[],COLUMN(STEAMER_H[R]),FALSE),0)</f>
        <v>33</v>
      </c>
      <c r="L548" s="12">
        <f>IFERROR(VLOOKUP(MYRANKS_H[[#This Row],[IDFANGRAPHS]],STEAMER_H[],COLUMN(STEAMER_H[RBI]),FALSE),0)</f>
        <v>35</v>
      </c>
      <c r="M548" s="12">
        <f>IFERROR(VLOOKUP(MYRANKS_H[[#This Row],[IDFANGRAPHS]],STEAMER_H[],COLUMN(STEAMER_H[BB]),FALSE),0)</f>
        <v>23</v>
      </c>
      <c r="N548" s="12">
        <f>IFERROR(VLOOKUP(MYRANKS_H[[#This Row],[IDFANGRAPHS]],STEAMER_H[],COLUMN(STEAMER_H[SO]),FALSE),0)</f>
        <v>77</v>
      </c>
      <c r="O548" s="12">
        <f>IFERROR(VLOOKUP(MYRANKS_H[[#This Row],[IDFANGRAPHS]],STEAMER_H[],COLUMN(STEAMER_H[SB]),FALSE),0)</f>
        <v>1</v>
      </c>
      <c r="P548" s="14">
        <f>IFERROR(MYRANKS_H[[#This Row],[H]]/MYRANKS_H[[#This Row],[AB]],0)</f>
        <v>0.23843416370106763</v>
      </c>
      <c r="Q548" s="26">
        <f>MYRANKS_H[[#This Row],[R]]/24.6-VLOOKUP(MYRANKS_H[[#This Row],[POS]],ReplacementLevel_H[],COLUMN(ReplacementLevel_H[R]),FALSE)</f>
        <v>-1.0285365853658539</v>
      </c>
      <c r="R548" s="26">
        <f>MYRANKS_H[[#This Row],[HR]]/10.4-VLOOKUP(MYRANKS_H[[#This Row],[POS]],ReplacementLevel_H[],COLUMN(ReplacementLevel_H[HR]),FALSE)</f>
        <v>-0.13846153846153864</v>
      </c>
      <c r="S548" s="26">
        <f>MYRANKS_H[[#This Row],[RBI]]/24.6-VLOOKUP(MYRANKS_H[[#This Row],[POS]],ReplacementLevel_H[],COLUMN(ReplacementLevel_H[RBI]),FALSE)</f>
        <v>-0.61723577235772376</v>
      </c>
      <c r="T548" s="26">
        <f>MYRANKS_H[[#This Row],[SB]]/9.4-VLOOKUP(MYRANKS_H[[#This Row],[POS]],ReplacementLevel_H[],COLUMN(ReplacementLevel_H[SB]),FALSE)</f>
        <v>-1.2336170212765958</v>
      </c>
      <c r="U548" s="26">
        <f>((MYRANKS_H[[#This Row],[H]]+1768)/(MYRANKS_H[[#This Row],[AB]]+6617)-0.267)/0.0024-VLOOKUP(MYRANKS_H[[#This Row],[POS]],ReplacementLevel_H[],COLUMN(ReplacementLevel_H[AVG]),FALSE)</f>
        <v>-0.32869334106505288</v>
      </c>
      <c r="V548" s="26">
        <f>MYRANKS_H[[#This Row],[RSGP]]+MYRANKS_H[[#This Row],[HRSGP]]+MYRANKS_H[[#This Row],[RBISGP]]+MYRANKS_H[[#This Row],[SBSGP]]+MYRANKS_H[[#This Row],[AVGSGP]]</f>
        <v>-3.3465442585267651</v>
      </c>
    </row>
    <row r="549" spans="1:22" ht="15" customHeight="1" x14ac:dyDescent="0.25">
      <c r="A549" s="7" t="s">
        <v>3743</v>
      </c>
      <c r="B549" s="8" t="str">
        <f>VLOOKUP(MYRANKS_H[[#This Row],[PLAYERID]],PLAYERIDMAP[],COLUMN(PLAYERIDMAP[LASTNAME]),FALSE)</f>
        <v>Lewis</v>
      </c>
      <c r="C549" s="11" t="str">
        <f>VLOOKUP(MYRANKS_H[[#This Row],[PLAYERID]],PLAYERIDMAP[],COLUMN(PLAYERIDMAP[FIRSTNAME]),FALSE)</f>
        <v xml:space="preserve">Fred </v>
      </c>
      <c r="D549" s="11" t="str">
        <f>VLOOKUP(MYRANKS_H[[#This Row],[PLAYERID]],PLAYERIDMAP[],COLUMN(PLAYERIDMAP[TEAM]),FALSE)</f>
        <v>NYM</v>
      </c>
      <c r="E549" s="11" t="str">
        <f>VLOOKUP(MYRANKS_H[[#This Row],[PLAYERID]],PLAYERIDMAP[],COLUMN(PLAYERIDMAP[POS]),FALSE)</f>
        <v>OF</v>
      </c>
      <c r="F549" s="11">
        <f>VLOOKUP(MYRANKS_H[[#This Row],[PLAYERID]],PLAYERIDMAP[],COLUMN(PLAYERIDMAP[IDFANGRAPHS]),FALSE)</f>
        <v>4693</v>
      </c>
      <c r="G549" s="12">
        <f>IFERROR(VLOOKUP(MYRANKS_H[[#This Row],[IDFANGRAPHS]],STEAMER_H[],COLUMN(STEAMER_H[PA]),FALSE),0)</f>
        <v>0</v>
      </c>
      <c r="H549" s="12">
        <f>IFERROR(VLOOKUP(MYRANKS_H[[#This Row],[IDFANGRAPHS]],STEAMER_H[],COLUMN(STEAMER_H[AB]),FALSE),0)</f>
        <v>0</v>
      </c>
      <c r="I549" s="12">
        <f>IFERROR(VLOOKUP(MYRANKS_H[[#This Row],[IDFANGRAPHS]],STEAMER_H[],COLUMN(STEAMER_H[H]),FALSE),0)</f>
        <v>0</v>
      </c>
      <c r="J549" s="12">
        <f>IFERROR(VLOOKUP(MYRANKS_H[[#This Row],[IDFANGRAPHS]],STEAMER_H[],COLUMN(STEAMER_H[HR]),FALSE),0)</f>
        <v>0</v>
      </c>
      <c r="K549" s="12">
        <f>IFERROR(VLOOKUP(MYRANKS_H[[#This Row],[IDFANGRAPHS]],STEAMER_H[],COLUMN(STEAMER_H[R]),FALSE),0)</f>
        <v>0</v>
      </c>
      <c r="L549" s="12">
        <f>IFERROR(VLOOKUP(MYRANKS_H[[#This Row],[IDFANGRAPHS]],STEAMER_H[],COLUMN(STEAMER_H[RBI]),FALSE),0)</f>
        <v>0</v>
      </c>
      <c r="M549" s="12">
        <f>IFERROR(VLOOKUP(MYRANKS_H[[#This Row],[IDFANGRAPHS]],STEAMER_H[],COLUMN(STEAMER_H[BB]),FALSE),0)</f>
        <v>0</v>
      </c>
      <c r="N549" s="12">
        <f>IFERROR(VLOOKUP(MYRANKS_H[[#This Row],[IDFANGRAPHS]],STEAMER_H[],COLUMN(STEAMER_H[SO]),FALSE),0)</f>
        <v>0</v>
      </c>
      <c r="O549" s="12">
        <f>IFERROR(VLOOKUP(MYRANKS_H[[#This Row],[IDFANGRAPHS]],STEAMER_H[],COLUMN(STEAMER_H[SB]),FALSE),0)</f>
        <v>0</v>
      </c>
      <c r="P549" s="14">
        <f>IFERROR(MYRANKS_H[[#This Row],[H]]/MYRANKS_H[[#This Row],[AB]],0)</f>
        <v>0</v>
      </c>
      <c r="Q549" s="26">
        <f>MYRANKS_H[[#This Row],[R]]/24.6-VLOOKUP(MYRANKS_H[[#This Row],[POS]],ReplacementLevel_H[],COLUMN(ReplacementLevel_H[R]),FALSE)</f>
        <v>-2.37</v>
      </c>
      <c r="R549" s="26">
        <f>MYRANKS_H[[#This Row],[HR]]/10.4-VLOOKUP(MYRANKS_H[[#This Row],[POS]],ReplacementLevel_H[],COLUMN(ReplacementLevel_H[HR]),FALSE)</f>
        <v>-1.1000000000000001</v>
      </c>
      <c r="S549" s="26">
        <f>MYRANKS_H[[#This Row],[RBI]]/24.6-VLOOKUP(MYRANKS_H[[#This Row],[POS]],ReplacementLevel_H[],COLUMN(ReplacementLevel_H[RBI]),FALSE)</f>
        <v>-2.04</v>
      </c>
      <c r="T549" s="26">
        <f>MYRANKS_H[[#This Row],[SB]]/9.4-VLOOKUP(MYRANKS_H[[#This Row],[POS]],ReplacementLevel_H[],COLUMN(ReplacementLevel_H[SB]),FALSE)</f>
        <v>-1.34</v>
      </c>
      <c r="U549" s="26">
        <f>((MYRANKS_H[[#This Row],[H]]+1768)/(MYRANKS_H[[#This Row],[AB]]+6617)-0.267)/0.0024-VLOOKUP(MYRANKS_H[[#This Row],[POS]],ReplacementLevel_H[],COLUMN(ReplacementLevel_H[AVG]),FALSE)</f>
        <v>0.15940406024885273</v>
      </c>
      <c r="V549" s="26">
        <f>MYRANKS_H[[#This Row],[RSGP]]+MYRANKS_H[[#This Row],[HRSGP]]+MYRANKS_H[[#This Row],[RBISGP]]+MYRANKS_H[[#This Row],[SBSGP]]+MYRANKS_H[[#This Row],[AVGSGP]]</f>
        <v>-6.6905959397511472</v>
      </c>
    </row>
    <row r="550" spans="1:22" ht="15" customHeight="1" x14ac:dyDescent="0.25">
      <c r="A550" s="8" t="s">
        <v>4452</v>
      </c>
      <c r="B550" s="15" t="str">
        <f>VLOOKUP(MYRANKS_H[[#This Row],[PLAYERID]],PLAYERIDMAP[],COLUMN(PLAYERIDMAP[LASTNAME]),FALSE)</f>
        <v>Peguero</v>
      </c>
      <c r="C550" s="12" t="str">
        <f>VLOOKUP(MYRANKS_H[[#This Row],[PLAYERID]],PLAYERIDMAP[],COLUMN(PLAYERIDMAP[FIRSTNAME]),FALSE)</f>
        <v xml:space="preserve">Carlos </v>
      </c>
      <c r="D550" s="12" t="str">
        <f>VLOOKUP(MYRANKS_H[[#This Row],[PLAYERID]],PLAYERIDMAP[],COLUMN(PLAYERIDMAP[TEAM]),FALSE)</f>
        <v>SEA</v>
      </c>
      <c r="E550" s="12" t="str">
        <f>VLOOKUP(MYRANKS_H[[#This Row],[PLAYERID]],PLAYERIDMAP[],COLUMN(PLAYERIDMAP[POS]),FALSE)</f>
        <v>OF</v>
      </c>
      <c r="F550" s="12">
        <f>VLOOKUP(MYRANKS_H[[#This Row],[PLAYERID]],PLAYERIDMAP[],COLUMN(PLAYERIDMAP[IDFANGRAPHS]),FALSE)</f>
        <v>8760</v>
      </c>
      <c r="G550" s="12">
        <f>IFERROR(VLOOKUP(MYRANKS_H[[#This Row],[IDFANGRAPHS]],STEAMER_H[],COLUMN(STEAMER_H[PA]),FALSE),0)</f>
        <v>11</v>
      </c>
      <c r="H550" s="12">
        <f>IFERROR(VLOOKUP(MYRANKS_H[[#This Row],[IDFANGRAPHS]],STEAMER_H[],COLUMN(STEAMER_H[AB]),FALSE),0)</f>
        <v>10</v>
      </c>
      <c r="I550" s="12">
        <f>IFERROR(VLOOKUP(MYRANKS_H[[#This Row],[IDFANGRAPHS]],STEAMER_H[],COLUMN(STEAMER_H[H]),FALSE),0)</f>
        <v>2</v>
      </c>
      <c r="J550" s="12">
        <f>IFERROR(VLOOKUP(MYRANKS_H[[#This Row],[IDFANGRAPHS]],STEAMER_H[],COLUMN(STEAMER_H[HR]),FALSE),0)</f>
        <v>0</v>
      </c>
      <c r="K550" s="12">
        <f>IFERROR(VLOOKUP(MYRANKS_H[[#This Row],[IDFANGRAPHS]],STEAMER_H[],COLUMN(STEAMER_H[R]),FALSE),0)</f>
        <v>1</v>
      </c>
      <c r="L550" s="12">
        <f>IFERROR(VLOOKUP(MYRANKS_H[[#This Row],[IDFANGRAPHS]],STEAMER_H[],COLUMN(STEAMER_H[RBI]),FALSE),0)</f>
        <v>1</v>
      </c>
      <c r="M550" s="12">
        <f>IFERROR(VLOOKUP(MYRANKS_H[[#This Row],[IDFANGRAPHS]],STEAMER_H[],COLUMN(STEAMER_H[BB]),FALSE),0)</f>
        <v>1</v>
      </c>
      <c r="N550" s="12">
        <f>IFERROR(VLOOKUP(MYRANKS_H[[#This Row],[IDFANGRAPHS]],STEAMER_H[],COLUMN(STEAMER_H[SO]),FALSE),0)</f>
        <v>3</v>
      </c>
      <c r="O550" s="12">
        <f>IFERROR(VLOOKUP(MYRANKS_H[[#This Row],[IDFANGRAPHS]],STEAMER_H[],COLUMN(STEAMER_H[SB]),FALSE),0)</f>
        <v>0</v>
      </c>
      <c r="P550" s="14">
        <f>IFERROR(MYRANKS_H[[#This Row],[H]]/MYRANKS_H[[#This Row],[AB]],0)</f>
        <v>0.2</v>
      </c>
      <c r="Q550" s="26">
        <f>MYRANKS_H[[#This Row],[R]]/24.6-VLOOKUP(MYRANKS_H[[#This Row],[POS]],ReplacementLevel_H[],COLUMN(ReplacementLevel_H[R]),FALSE)</f>
        <v>-2.3293495934959352</v>
      </c>
      <c r="R550" s="26">
        <f>MYRANKS_H[[#This Row],[HR]]/10.4-VLOOKUP(MYRANKS_H[[#This Row],[POS]],ReplacementLevel_H[],COLUMN(ReplacementLevel_H[HR]),FALSE)</f>
        <v>-1.1000000000000001</v>
      </c>
      <c r="S550" s="26">
        <f>MYRANKS_H[[#This Row],[RBI]]/24.6-VLOOKUP(MYRANKS_H[[#This Row],[POS]],ReplacementLevel_H[],COLUMN(ReplacementLevel_H[RBI]),FALSE)</f>
        <v>-1.9993495934959351</v>
      </c>
      <c r="T550" s="26">
        <f>MYRANKS_H[[#This Row],[SB]]/9.4-VLOOKUP(MYRANKS_H[[#This Row],[POS]],ReplacementLevel_H[],COLUMN(ReplacementLevel_H[SB]),FALSE)</f>
        <v>-1.34</v>
      </c>
      <c r="U550" s="26">
        <f>((MYRANKS_H[[#This Row],[H]]+1768)/(MYRANKS_H[[#This Row],[AB]]+6617)-0.267)/0.0024-VLOOKUP(MYRANKS_H[[#This Row],[POS]],ReplacementLevel_H[],COLUMN(ReplacementLevel_H[AVG]),FALSE)</f>
        <v>0.11715859363211578</v>
      </c>
      <c r="V550" s="26">
        <f>MYRANKS_H[[#This Row],[RSGP]]+MYRANKS_H[[#This Row],[HRSGP]]+MYRANKS_H[[#This Row],[RBISGP]]+MYRANKS_H[[#This Row],[SBSGP]]+MYRANKS_H[[#This Row],[AVGSGP]]</f>
        <v>-6.6515405933597549</v>
      </c>
    </row>
    <row r="551" spans="1:22" ht="15" customHeight="1" x14ac:dyDescent="0.25">
      <c r="A551" s="7" t="s">
        <v>3314</v>
      </c>
      <c r="B551" s="8" t="str">
        <f>VLOOKUP(MYRANKS_H[[#This Row],[PLAYERID]],PLAYERIDMAP[],COLUMN(PLAYERIDMAP[LASTNAME]),FALSE)</f>
        <v>Hoes</v>
      </c>
      <c r="C551" s="11" t="str">
        <f>VLOOKUP(MYRANKS_H[[#This Row],[PLAYERID]],PLAYERIDMAP[],COLUMN(PLAYERIDMAP[FIRSTNAME]),FALSE)</f>
        <v xml:space="preserve">L.J. </v>
      </c>
      <c r="D551" s="11" t="str">
        <f>VLOOKUP(MYRANKS_H[[#This Row],[PLAYERID]],PLAYERIDMAP[],COLUMN(PLAYERIDMAP[TEAM]),FALSE)</f>
        <v>BAL</v>
      </c>
      <c r="E551" s="11" t="str">
        <f>VLOOKUP(MYRANKS_H[[#This Row],[PLAYERID]],PLAYERIDMAP[],COLUMN(PLAYERIDMAP[POS]),FALSE)</f>
        <v>OF</v>
      </c>
      <c r="F551" s="11">
        <f>VLOOKUP(MYRANKS_H[[#This Row],[PLAYERID]],PLAYERIDMAP[],COLUMN(PLAYERIDMAP[IDFANGRAPHS]),FALSE)</f>
        <v>6656</v>
      </c>
      <c r="G551" s="12">
        <f>IFERROR(VLOOKUP(MYRANKS_H[[#This Row],[IDFANGRAPHS]],STEAMER_H[],COLUMN(STEAMER_H[PA]),FALSE),0)</f>
        <v>270</v>
      </c>
      <c r="H551" s="12">
        <f>IFERROR(VLOOKUP(MYRANKS_H[[#This Row],[IDFANGRAPHS]],STEAMER_H[],COLUMN(STEAMER_H[AB]),FALSE),0)</f>
        <v>239</v>
      </c>
      <c r="I551" s="12">
        <f>IFERROR(VLOOKUP(MYRANKS_H[[#This Row],[IDFANGRAPHS]],STEAMER_H[],COLUMN(STEAMER_H[H]),FALSE),0)</f>
        <v>61</v>
      </c>
      <c r="J551" s="12">
        <f>IFERROR(VLOOKUP(MYRANKS_H[[#This Row],[IDFANGRAPHS]],STEAMER_H[],COLUMN(STEAMER_H[HR]),FALSE),0)</f>
        <v>3</v>
      </c>
      <c r="K551" s="12">
        <f>IFERROR(VLOOKUP(MYRANKS_H[[#This Row],[IDFANGRAPHS]],STEAMER_H[],COLUMN(STEAMER_H[R]),FALSE),0)</f>
        <v>27</v>
      </c>
      <c r="L551" s="12">
        <f>IFERROR(VLOOKUP(MYRANKS_H[[#This Row],[IDFANGRAPHS]],STEAMER_H[],COLUMN(STEAMER_H[RBI]),FALSE),0)</f>
        <v>23</v>
      </c>
      <c r="M551" s="12">
        <f>IFERROR(VLOOKUP(MYRANKS_H[[#This Row],[IDFANGRAPHS]],STEAMER_H[],COLUMN(STEAMER_H[BB]),FALSE),0)</f>
        <v>24</v>
      </c>
      <c r="N551" s="12">
        <f>IFERROR(VLOOKUP(MYRANKS_H[[#This Row],[IDFANGRAPHS]],STEAMER_H[],COLUMN(STEAMER_H[SO]),FALSE),0)</f>
        <v>41</v>
      </c>
      <c r="O551" s="12">
        <f>IFERROR(VLOOKUP(MYRANKS_H[[#This Row],[IDFANGRAPHS]],STEAMER_H[],COLUMN(STEAMER_H[SB]),FALSE),0)</f>
        <v>6</v>
      </c>
      <c r="P551" s="14">
        <f>IFERROR(MYRANKS_H[[#This Row],[H]]/MYRANKS_H[[#This Row],[AB]],0)</f>
        <v>0.25523012552301255</v>
      </c>
      <c r="Q551" s="26">
        <f>MYRANKS_H[[#This Row],[R]]/24.6-VLOOKUP(MYRANKS_H[[#This Row],[POS]],ReplacementLevel_H[],COLUMN(ReplacementLevel_H[R]),FALSE)</f>
        <v>-1.2724390243902441</v>
      </c>
      <c r="R551" s="26">
        <f>MYRANKS_H[[#This Row],[HR]]/10.4-VLOOKUP(MYRANKS_H[[#This Row],[POS]],ReplacementLevel_H[],COLUMN(ReplacementLevel_H[HR]),FALSE)</f>
        <v>-0.81153846153846165</v>
      </c>
      <c r="S551" s="26">
        <f>MYRANKS_H[[#This Row],[RBI]]/24.6-VLOOKUP(MYRANKS_H[[#This Row],[POS]],ReplacementLevel_H[],COLUMN(ReplacementLevel_H[RBI]),FALSE)</f>
        <v>-1.105040650406504</v>
      </c>
      <c r="T551" s="26">
        <f>MYRANKS_H[[#This Row],[SB]]/9.4-VLOOKUP(MYRANKS_H[[#This Row],[POS]],ReplacementLevel_H[],COLUMN(ReplacementLevel_H[SB]),FALSE)</f>
        <v>-0.70170212765957463</v>
      </c>
      <c r="U551" s="26">
        <f>((MYRANKS_H[[#This Row],[H]]+1768)/(MYRANKS_H[[#This Row],[AB]]+6617)-0.267)/0.0024-VLOOKUP(MYRANKS_H[[#This Row],[POS]],ReplacementLevel_H[],COLUMN(ReplacementLevel_H[AVG]),FALSE)</f>
        <v>-1.4321275768185135E-2</v>
      </c>
      <c r="V551" s="26">
        <f>MYRANKS_H[[#This Row],[RSGP]]+MYRANKS_H[[#This Row],[HRSGP]]+MYRANKS_H[[#This Row],[RBISGP]]+MYRANKS_H[[#This Row],[SBSGP]]+MYRANKS_H[[#This Row],[AVGSGP]]</f>
        <v>-3.9050415397629692</v>
      </c>
    </row>
    <row r="552" spans="1:22" ht="15" customHeight="1" x14ac:dyDescent="0.25">
      <c r="A552" s="7" t="s">
        <v>3682</v>
      </c>
      <c r="B552" s="8" t="str">
        <f>VLOOKUP(MYRANKS_H[[#This Row],[PLAYERID]],PLAYERIDMAP[],COLUMN(PLAYERIDMAP[LASTNAME]),FALSE)</f>
        <v>Langerhans</v>
      </c>
      <c r="C552" s="11" t="str">
        <f>VLOOKUP(MYRANKS_H[[#This Row],[PLAYERID]],PLAYERIDMAP[],COLUMN(PLAYERIDMAP[FIRSTNAME]),FALSE)</f>
        <v xml:space="preserve">Ryan </v>
      </c>
      <c r="D552" s="11" t="str">
        <f>VLOOKUP(MYRANKS_H[[#This Row],[PLAYERID]],PLAYERIDMAP[],COLUMN(PLAYERIDMAP[TEAM]),FALSE)</f>
        <v>LAA</v>
      </c>
      <c r="E552" s="11" t="str">
        <f>VLOOKUP(MYRANKS_H[[#This Row],[PLAYERID]],PLAYERIDMAP[],COLUMN(PLAYERIDMAP[POS]),FALSE)</f>
        <v>OF</v>
      </c>
      <c r="F552" s="11">
        <f>VLOOKUP(MYRANKS_H[[#This Row],[PLAYERID]],PLAYERIDMAP[],COLUMN(PLAYERIDMAP[IDFANGRAPHS]),FALSE)</f>
        <v>98</v>
      </c>
      <c r="G552" s="12">
        <f>IFERROR(VLOOKUP(MYRANKS_H[[#This Row],[IDFANGRAPHS]],STEAMER_H[],COLUMN(STEAMER_H[PA]),FALSE),0)</f>
        <v>0</v>
      </c>
      <c r="H552" s="12">
        <f>IFERROR(VLOOKUP(MYRANKS_H[[#This Row],[IDFANGRAPHS]],STEAMER_H[],COLUMN(STEAMER_H[AB]),FALSE),0)</f>
        <v>0</v>
      </c>
      <c r="I552" s="12">
        <f>IFERROR(VLOOKUP(MYRANKS_H[[#This Row],[IDFANGRAPHS]],STEAMER_H[],COLUMN(STEAMER_H[H]),FALSE),0)</f>
        <v>0</v>
      </c>
      <c r="J552" s="12">
        <f>IFERROR(VLOOKUP(MYRANKS_H[[#This Row],[IDFANGRAPHS]],STEAMER_H[],COLUMN(STEAMER_H[HR]),FALSE),0)</f>
        <v>0</v>
      </c>
      <c r="K552" s="12">
        <f>IFERROR(VLOOKUP(MYRANKS_H[[#This Row],[IDFANGRAPHS]],STEAMER_H[],COLUMN(STEAMER_H[R]),FALSE),0)</f>
        <v>0</v>
      </c>
      <c r="L552" s="12">
        <f>IFERROR(VLOOKUP(MYRANKS_H[[#This Row],[IDFANGRAPHS]],STEAMER_H[],COLUMN(STEAMER_H[RBI]),FALSE),0)</f>
        <v>0</v>
      </c>
      <c r="M552" s="12">
        <f>IFERROR(VLOOKUP(MYRANKS_H[[#This Row],[IDFANGRAPHS]],STEAMER_H[],COLUMN(STEAMER_H[BB]),FALSE),0)</f>
        <v>0</v>
      </c>
      <c r="N552" s="12">
        <f>IFERROR(VLOOKUP(MYRANKS_H[[#This Row],[IDFANGRAPHS]],STEAMER_H[],COLUMN(STEAMER_H[SO]),FALSE),0)</f>
        <v>0</v>
      </c>
      <c r="O552" s="12">
        <f>IFERROR(VLOOKUP(MYRANKS_H[[#This Row],[IDFANGRAPHS]],STEAMER_H[],COLUMN(STEAMER_H[SB]),FALSE),0)</f>
        <v>0</v>
      </c>
      <c r="P552" s="14">
        <f>IFERROR(MYRANKS_H[[#This Row],[H]]/MYRANKS_H[[#This Row],[AB]],0)</f>
        <v>0</v>
      </c>
      <c r="Q552" s="26">
        <f>MYRANKS_H[[#This Row],[R]]/24.6-VLOOKUP(MYRANKS_H[[#This Row],[POS]],ReplacementLevel_H[],COLUMN(ReplacementLevel_H[R]),FALSE)</f>
        <v>-2.37</v>
      </c>
      <c r="R552" s="26">
        <f>MYRANKS_H[[#This Row],[HR]]/10.4-VLOOKUP(MYRANKS_H[[#This Row],[POS]],ReplacementLevel_H[],COLUMN(ReplacementLevel_H[HR]),FALSE)</f>
        <v>-1.1000000000000001</v>
      </c>
      <c r="S552" s="26">
        <f>MYRANKS_H[[#This Row],[RBI]]/24.6-VLOOKUP(MYRANKS_H[[#This Row],[POS]],ReplacementLevel_H[],COLUMN(ReplacementLevel_H[RBI]),FALSE)</f>
        <v>-2.04</v>
      </c>
      <c r="T552" s="26">
        <f>MYRANKS_H[[#This Row],[SB]]/9.4-VLOOKUP(MYRANKS_H[[#This Row],[POS]],ReplacementLevel_H[],COLUMN(ReplacementLevel_H[SB]),FALSE)</f>
        <v>-1.34</v>
      </c>
      <c r="U552" s="26">
        <f>((MYRANKS_H[[#This Row],[H]]+1768)/(MYRANKS_H[[#This Row],[AB]]+6617)-0.267)/0.0024-VLOOKUP(MYRANKS_H[[#This Row],[POS]],ReplacementLevel_H[],COLUMN(ReplacementLevel_H[AVG]),FALSE)</f>
        <v>0.15940406024885273</v>
      </c>
      <c r="V552" s="26">
        <f>MYRANKS_H[[#This Row],[RSGP]]+MYRANKS_H[[#This Row],[HRSGP]]+MYRANKS_H[[#This Row],[RBISGP]]+MYRANKS_H[[#This Row],[SBSGP]]+MYRANKS_H[[#This Row],[AVGSGP]]</f>
        <v>-6.6905959397511472</v>
      </c>
    </row>
    <row r="553" spans="1:22" ht="15" customHeight="1" x14ac:dyDescent="0.25">
      <c r="A553" s="7" t="s">
        <v>3668</v>
      </c>
      <c r="B553" s="8" t="str">
        <f>VLOOKUP(MYRANKS_H[[#This Row],[PLAYERID]],PLAYERIDMAP[],COLUMN(PLAYERIDMAP[LASTNAME]),FALSE)</f>
        <v>Lagares</v>
      </c>
      <c r="C553" s="11" t="str">
        <f>VLOOKUP(MYRANKS_H[[#This Row],[PLAYERID]],PLAYERIDMAP[],COLUMN(PLAYERIDMAP[FIRSTNAME]),FALSE)</f>
        <v xml:space="preserve">Juan </v>
      </c>
      <c r="D553" s="11" t="str">
        <f>VLOOKUP(MYRANKS_H[[#This Row],[PLAYERID]],PLAYERIDMAP[],COLUMN(PLAYERIDMAP[TEAM]),FALSE)</f>
        <v>NYM</v>
      </c>
      <c r="E553" s="11" t="str">
        <f>VLOOKUP(MYRANKS_H[[#This Row],[PLAYERID]],PLAYERIDMAP[],COLUMN(PLAYERIDMAP[POS]),FALSE)</f>
        <v>OF</v>
      </c>
      <c r="F553" s="11" t="str">
        <f>VLOOKUP(MYRANKS_H[[#This Row],[PLAYERID]],PLAYERIDMAP[],COLUMN(PLAYERIDMAP[IDFANGRAPHS]),FALSE)</f>
        <v>sa381345</v>
      </c>
      <c r="G553" s="12">
        <f>IFERROR(VLOOKUP(MYRANKS_H[[#This Row],[IDFANGRAPHS]],STEAMER_H[],COLUMN(STEAMER_H[PA]),FALSE),0)</f>
        <v>0</v>
      </c>
      <c r="H553" s="12">
        <f>IFERROR(VLOOKUP(MYRANKS_H[[#This Row],[IDFANGRAPHS]],STEAMER_H[],COLUMN(STEAMER_H[AB]),FALSE),0)</f>
        <v>0</v>
      </c>
      <c r="I553" s="12">
        <f>IFERROR(VLOOKUP(MYRANKS_H[[#This Row],[IDFANGRAPHS]],STEAMER_H[],COLUMN(STEAMER_H[H]),FALSE),0)</f>
        <v>0</v>
      </c>
      <c r="J553" s="12">
        <f>IFERROR(VLOOKUP(MYRANKS_H[[#This Row],[IDFANGRAPHS]],STEAMER_H[],COLUMN(STEAMER_H[HR]),FALSE),0)</f>
        <v>0</v>
      </c>
      <c r="K553" s="12">
        <f>IFERROR(VLOOKUP(MYRANKS_H[[#This Row],[IDFANGRAPHS]],STEAMER_H[],COLUMN(STEAMER_H[R]),FALSE),0)</f>
        <v>0</v>
      </c>
      <c r="L553" s="12">
        <f>IFERROR(VLOOKUP(MYRANKS_H[[#This Row],[IDFANGRAPHS]],STEAMER_H[],COLUMN(STEAMER_H[RBI]),FALSE),0)</f>
        <v>0</v>
      </c>
      <c r="M553" s="12">
        <f>IFERROR(VLOOKUP(MYRANKS_H[[#This Row],[IDFANGRAPHS]],STEAMER_H[],COLUMN(STEAMER_H[BB]),FALSE),0)</f>
        <v>0</v>
      </c>
      <c r="N553" s="12">
        <f>IFERROR(VLOOKUP(MYRANKS_H[[#This Row],[IDFANGRAPHS]],STEAMER_H[],COLUMN(STEAMER_H[SO]),FALSE),0)</f>
        <v>0</v>
      </c>
      <c r="O553" s="12">
        <f>IFERROR(VLOOKUP(MYRANKS_H[[#This Row],[IDFANGRAPHS]],STEAMER_H[],COLUMN(STEAMER_H[SB]),FALSE),0)</f>
        <v>0</v>
      </c>
      <c r="P553" s="14">
        <f>IFERROR(MYRANKS_H[[#This Row],[H]]/MYRANKS_H[[#This Row],[AB]],0)</f>
        <v>0</v>
      </c>
      <c r="Q553" s="26">
        <f>MYRANKS_H[[#This Row],[R]]/24.6-VLOOKUP(MYRANKS_H[[#This Row],[POS]],ReplacementLevel_H[],COLUMN(ReplacementLevel_H[R]),FALSE)</f>
        <v>-2.37</v>
      </c>
      <c r="R553" s="26">
        <f>MYRANKS_H[[#This Row],[HR]]/10.4-VLOOKUP(MYRANKS_H[[#This Row],[POS]],ReplacementLevel_H[],COLUMN(ReplacementLevel_H[HR]),FALSE)</f>
        <v>-1.1000000000000001</v>
      </c>
      <c r="S553" s="26">
        <f>MYRANKS_H[[#This Row],[RBI]]/24.6-VLOOKUP(MYRANKS_H[[#This Row],[POS]],ReplacementLevel_H[],COLUMN(ReplacementLevel_H[RBI]),FALSE)</f>
        <v>-2.04</v>
      </c>
      <c r="T553" s="26">
        <f>MYRANKS_H[[#This Row],[SB]]/9.4-VLOOKUP(MYRANKS_H[[#This Row],[POS]],ReplacementLevel_H[],COLUMN(ReplacementLevel_H[SB]),FALSE)</f>
        <v>-1.34</v>
      </c>
      <c r="U553" s="26">
        <f>((MYRANKS_H[[#This Row],[H]]+1768)/(MYRANKS_H[[#This Row],[AB]]+6617)-0.267)/0.0024-VLOOKUP(MYRANKS_H[[#This Row],[POS]],ReplacementLevel_H[],COLUMN(ReplacementLevel_H[AVG]),FALSE)</f>
        <v>0.15940406024885273</v>
      </c>
      <c r="V553" s="26">
        <f>MYRANKS_H[[#This Row],[RSGP]]+MYRANKS_H[[#This Row],[HRSGP]]+MYRANKS_H[[#This Row],[RBISGP]]+MYRANKS_H[[#This Row],[SBSGP]]+MYRANKS_H[[#This Row],[AVGSGP]]</f>
        <v>-6.6905959397511472</v>
      </c>
    </row>
    <row r="554" spans="1:22" ht="15" customHeight="1" x14ac:dyDescent="0.25">
      <c r="A554" s="7" t="s">
        <v>2540</v>
      </c>
      <c r="B554" s="8" t="str">
        <f>VLOOKUP(MYRANKS_H[[#This Row],[PLAYERID]],PLAYERIDMAP[],COLUMN(PLAYERIDMAP[LASTNAME]),FALSE)</f>
        <v>Decker</v>
      </c>
      <c r="C554" s="11" t="str">
        <f>VLOOKUP(MYRANKS_H[[#This Row],[PLAYERID]],PLAYERIDMAP[],COLUMN(PLAYERIDMAP[FIRSTNAME]),FALSE)</f>
        <v xml:space="preserve">Jaff </v>
      </c>
      <c r="D554" s="11" t="str">
        <f>VLOOKUP(MYRANKS_H[[#This Row],[PLAYERID]],PLAYERIDMAP[],COLUMN(PLAYERIDMAP[TEAM]),FALSE)</f>
        <v>SD</v>
      </c>
      <c r="E554" s="11" t="str">
        <f>VLOOKUP(MYRANKS_H[[#This Row],[PLAYERID]],PLAYERIDMAP[],COLUMN(PLAYERIDMAP[POS]),FALSE)</f>
        <v>OF</v>
      </c>
      <c r="F554" s="11" t="str">
        <f>VLOOKUP(MYRANKS_H[[#This Row],[PLAYERID]],PLAYERIDMAP[],COLUMN(PLAYERIDMAP[IDFANGRAPHS]),FALSE)</f>
        <v>sa454407</v>
      </c>
      <c r="G554" s="12">
        <f>IFERROR(VLOOKUP(MYRANKS_H[[#This Row],[IDFANGRAPHS]],STEAMER_H[],COLUMN(STEAMER_H[PA]),FALSE),0)</f>
        <v>0</v>
      </c>
      <c r="H554" s="12">
        <f>IFERROR(VLOOKUP(MYRANKS_H[[#This Row],[IDFANGRAPHS]],STEAMER_H[],COLUMN(STEAMER_H[AB]),FALSE),0)</f>
        <v>0</v>
      </c>
      <c r="I554" s="12">
        <f>IFERROR(VLOOKUP(MYRANKS_H[[#This Row],[IDFANGRAPHS]],STEAMER_H[],COLUMN(STEAMER_H[H]),FALSE),0)</f>
        <v>0</v>
      </c>
      <c r="J554" s="12">
        <f>IFERROR(VLOOKUP(MYRANKS_H[[#This Row],[IDFANGRAPHS]],STEAMER_H[],COLUMN(STEAMER_H[HR]),FALSE),0)</f>
        <v>0</v>
      </c>
      <c r="K554" s="12">
        <f>IFERROR(VLOOKUP(MYRANKS_H[[#This Row],[IDFANGRAPHS]],STEAMER_H[],COLUMN(STEAMER_H[R]),FALSE),0)</f>
        <v>0</v>
      </c>
      <c r="L554" s="12">
        <f>IFERROR(VLOOKUP(MYRANKS_H[[#This Row],[IDFANGRAPHS]],STEAMER_H[],COLUMN(STEAMER_H[RBI]),FALSE),0)</f>
        <v>0</v>
      </c>
      <c r="M554" s="12">
        <f>IFERROR(VLOOKUP(MYRANKS_H[[#This Row],[IDFANGRAPHS]],STEAMER_H[],COLUMN(STEAMER_H[BB]),FALSE),0)</f>
        <v>0</v>
      </c>
      <c r="N554" s="12">
        <f>IFERROR(VLOOKUP(MYRANKS_H[[#This Row],[IDFANGRAPHS]],STEAMER_H[],COLUMN(STEAMER_H[SO]),FALSE),0)</f>
        <v>0</v>
      </c>
      <c r="O554" s="12">
        <f>IFERROR(VLOOKUP(MYRANKS_H[[#This Row],[IDFANGRAPHS]],STEAMER_H[],COLUMN(STEAMER_H[SB]),FALSE),0)</f>
        <v>0</v>
      </c>
      <c r="P554" s="14">
        <f>IFERROR(MYRANKS_H[[#This Row],[H]]/MYRANKS_H[[#This Row],[AB]],0)</f>
        <v>0</v>
      </c>
      <c r="Q554" s="26">
        <f>MYRANKS_H[[#This Row],[R]]/24.6-VLOOKUP(MYRANKS_H[[#This Row],[POS]],ReplacementLevel_H[],COLUMN(ReplacementLevel_H[R]),FALSE)</f>
        <v>-2.37</v>
      </c>
      <c r="R554" s="26">
        <f>MYRANKS_H[[#This Row],[HR]]/10.4-VLOOKUP(MYRANKS_H[[#This Row],[POS]],ReplacementLevel_H[],COLUMN(ReplacementLevel_H[HR]),FALSE)</f>
        <v>-1.1000000000000001</v>
      </c>
      <c r="S554" s="26">
        <f>MYRANKS_H[[#This Row],[RBI]]/24.6-VLOOKUP(MYRANKS_H[[#This Row],[POS]],ReplacementLevel_H[],COLUMN(ReplacementLevel_H[RBI]),FALSE)</f>
        <v>-2.04</v>
      </c>
      <c r="T554" s="26">
        <f>MYRANKS_H[[#This Row],[SB]]/9.4-VLOOKUP(MYRANKS_H[[#This Row],[POS]],ReplacementLevel_H[],COLUMN(ReplacementLevel_H[SB]),FALSE)</f>
        <v>-1.34</v>
      </c>
      <c r="U554" s="26">
        <f>((MYRANKS_H[[#This Row],[H]]+1768)/(MYRANKS_H[[#This Row],[AB]]+6617)-0.267)/0.0024-VLOOKUP(MYRANKS_H[[#This Row],[POS]],ReplacementLevel_H[],COLUMN(ReplacementLevel_H[AVG]),FALSE)</f>
        <v>0.15940406024885273</v>
      </c>
      <c r="V554" s="26">
        <f>MYRANKS_H[[#This Row],[RSGP]]+MYRANKS_H[[#This Row],[HRSGP]]+MYRANKS_H[[#This Row],[RBISGP]]+MYRANKS_H[[#This Row],[SBSGP]]+MYRANKS_H[[#This Row],[AVGSGP]]</f>
        <v>-6.6905959397511472</v>
      </c>
    </row>
    <row r="555" spans="1:22" ht="15" customHeight="1" x14ac:dyDescent="0.25">
      <c r="A555" s="8" t="s">
        <v>4602</v>
      </c>
      <c r="B555" s="15" t="str">
        <f>VLOOKUP(MYRANKS_H[[#This Row],[PLAYERID]],PLAYERIDMAP[],COLUMN(PLAYERIDMAP[LASTNAME]),FALSE)</f>
        <v>Pridie</v>
      </c>
      <c r="C555" s="12" t="str">
        <f>VLOOKUP(MYRANKS_H[[#This Row],[PLAYERID]],PLAYERIDMAP[],COLUMN(PLAYERIDMAP[FIRSTNAME]),FALSE)</f>
        <v xml:space="preserve">Jason </v>
      </c>
      <c r="D555" s="12" t="str">
        <f>VLOOKUP(MYRANKS_H[[#This Row],[PLAYERID]],PLAYERIDMAP[],COLUMN(PLAYERIDMAP[TEAM]),FALSE)</f>
        <v>PHI</v>
      </c>
      <c r="E555" s="12" t="str">
        <f>VLOOKUP(MYRANKS_H[[#This Row],[PLAYERID]],PLAYERIDMAP[],COLUMN(PLAYERIDMAP[POS]),FALSE)</f>
        <v>OF</v>
      </c>
      <c r="F555" s="12">
        <f>VLOOKUP(MYRANKS_H[[#This Row],[PLAYERID]],PLAYERIDMAP[],COLUMN(PLAYERIDMAP[IDFANGRAPHS]),FALSE)</f>
        <v>4611</v>
      </c>
      <c r="G555" s="12">
        <f>IFERROR(VLOOKUP(MYRANKS_H[[#This Row],[IDFANGRAPHS]],STEAMER_H[],COLUMN(STEAMER_H[PA]),FALSE),0)</f>
        <v>0</v>
      </c>
      <c r="H555" s="12">
        <f>IFERROR(VLOOKUP(MYRANKS_H[[#This Row],[IDFANGRAPHS]],STEAMER_H[],COLUMN(STEAMER_H[AB]),FALSE),0)</f>
        <v>0</v>
      </c>
      <c r="I555" s="12">
        <f>IFERROR(VLOOKUP(MYRANKS_H[[#This Row],[IDFANGRAPHS]],STEAMER_H[],COLUMN(STEAMER_H[H]),FALSE),0)</f>
        <v>0</v>
      </c>
      <c r="J555" s="12">
        <f>IFERROR(VLOOKUP(MYRANKS_H[[#This Row],[IDFANGRAPHS]],STEAMER_H[],COLUMN(STEAMER_H[HR]),FALSE),0)</f>
        <v>0</v>
      </c>
      <c r="K555" s="12">
        <f>IFERROR(VLOOKUP(MYRANKS_H[[#This Row],[IDFANGRAPHS]],STEAMER_H[],COLUMN(STEAMER_H[R]),FALSE),0)</f>
        <v>0</v>
      </c>
      <c r="L555" s="12">
        <f>IFERROR(VLOOKUP(MYRANKS_H[[#This Row],[IDFANGRAPHS]],STEAMER_H[],COLUMN(STEAMER_H[RBI]),FALSE),0)</f>
        <v>0</v>
      </c>
      <c r="M555" s="12">
        <f>IFERROR(VLOOKUP(MYRANKS_H[[#This Row],[IDFANGRAPHS]],STEAMER_H[],COLUMN(STEAMER_H[BB]),FALSE),0)</f>
        <v>0</v>
      </c>
      <c r="N555" s="12">
        <f>IFERROR(VLOOKUP(MYRANKS_H[[#This Row],[IDFANGRAPHS]],STEAMER_H[],COLUMN(STEAMER_H[SO]),FALSE),0)</f>
        <v>0</v>
      </c>
      <c r="O555" s="12">
        <f>IFERROR(VLOOKUP(MYRANKS_H[[#This Row],[IDFANGRAPHS]],STEAMER_H[],COLUMN(STEAMER_H[SB]),FALSE),0)</f>
        <v>0</v>
      </c>
      <c r="P555" s="14">
        <f>IFERROR(MYRANKS_H[[#This Row],[H]]/MYRANKS_H[[#This Row],[AB]],0)</f>
        <v>0</v>
      </c>
      <c r="Q555" s="26">
        <f>MYRANKS_H[[#This Row],[R]]/24.6-VLOOKUP(MYRANKS_H[[#This Row],[POS]],ReplacementLevel_H[],COLUMN(ReplacementLevel_H[R]),FALSE)</f>
        <v>-2.37</v>
      </c>
      <c r="R555" s="26">
        <f>MYRANKS_H[[#This Row],[HR]]/10.4-VLOOKUP(MYRANKS_H[[#This Row],[POS]],ReplacementLevel_H[],COLUMN(ReplacementLevel_H[HR]),FALSE)</f>
        <v>-1.1000000000000001</v>
      </c>
      <c r="S555" s="26">
        <f>MYRANKS_H[[#This Row],[RBI]]/24.6-VLOOKUP(MYRANKS_H[[#This Row],[POS]],ReplacementLevel_H[],COLUMN(ReplacementLevel_H[RBI]),FALSE)</f>
        <v>-2.04</v>
      </c>
      <c r="T555" s="26">
        <f>MYRANKS_H[[#This Row],[SB]]/9.4-VLOOKUP(MYRANKS_H[[#This Row],[POS]],ReplacementLevel_H[],COLUMN(ReplacementLevel_H[SB]),FALSE)</f>
        <v>-1.34</v>
      </c>
      <c r="U555" s="26">
        <f>((MYRANKS_H[[#This Row],[H]]+1768)/(MYRANKS_H[[#This Row],[AB]]+6617)-0.267)/0.0024-VLOOKUP(MYRANKS_H[[#This Row],[POS]],ReplacementLevel_H[],COLUMN(ReplacementLevel_H[AVG]),FALSE)</f>
        <v>0.15940406024885273</v>
      </c>
      <c r="V555" s="26">
        <f>MYRANKS_H[[#This Row],[RSGP]]+MYRANKS_H[[#This Row],[HRSGP]]+MYRANKS_H[[#This Row],[RBISGP]]+MYRANKS_H[[#This Row],[SBSGP]]+MYRANKS_H[[#This Row],[AVGSGP]]</f>
        <v>-6.6905959397511472</v>
      </c>
    </row>
    <row r="556" spans="1:22" ht="15" customHeight="1" x14ac:dyDescent="0.25">
      <c r="A556" s="7" t="s">
        <v>3100</v>
      </c>
      <c r="B556" s="8" t="str">
        <f>VLOOKUP(MYRANKS_H[[#This Row],[PLAYERID]],PLAYERIDMAP[],COLUMN(PLAYERIDMAP[LASTNAME]),FALSE)</f>
        <v>Grossman</v>
      </c>
      <c r="C556" s="11" t="str">
        <f>VLOOKUP(MYRANKS_H[[#This Row],[PLAYERID]],PLAYERIDMAP[],COLUMN(PLAYERIDMAP[FIRSTNAME]),FALSE)</f>
        <v xml:space="preserve">Robbie </v>
      </c>
      <c r="D556" s="11" t="str">
        <f>VLOOKUP(MYRANKS_H[[#This Row],[PLAYERID]],PLAYERIDMAP[],COLUMN(PLAYERIDMAP[TEAM]),FALSE)</f>
        <v>HOU</v>
      </c>
      <c r="E556" s="11" t="str">
        <f>VLOOKUP(MYRANKS_H[[#This Row],[PLAYERID]],PLAYERIDMAP[],COLUMN(PLAYERIDMAP[POS]),FALSE)</f>
        <v>OF</v>
      </c>
      <c r="F556" s="11" t="str">
        <f>VLOOKUP(MYRANKS_H[[#This Row],[PLAYERID]],PLAYERIDMAP[],COLUMN(PLAYERIDMAP[IDFANGRAPHS]),FALSE)</f>
        <v>sa454705</v>
      </c>
      <c r="G556" s="12">
        <f>IFERROR(VLOOKUP(MYRANKS_H[[#This Row],[IDFANGRAPHS]],STEAMER_H[],COLUMN(STEAMER_H[PA]),FALSE),0)</f>
        <v>0</v>
      </c>
      <c r="H556" s="12">
        <f>IFERROR(VLOOKUP(MYRANKS_H[[#This Row],[IDFANGRAPHS]],STEAMER_H[],COLUMN(STEAMER_H[AB]),FALSE),0)</f>
        <v>0</v>
      </c>
      <c r="I556" s="12">
        <f>IFERROR(VLOOKUP(MYRANKS_H[[#This Row],[IDFANGRAPHS]],STEAMER_H[],COLUMN(STEAMER_H[H]),FALSE),0)</f>
        <v>0</v>
      </c>
      <c r="J556" s="12">
        <f>IFERROR(VLOOKUP(MYRANKS_H[[#This Row],[IDFANGRAPHS]],STEAMER_H[],COLUMN(STEAMER_H[HR]),FALSE),0)</f>
        <v>0</v>
      </c>
      <c r="K556" s="12">
        <f>IFERROR(VLOOKUP(MYRANKS_H[[#This Row],[IDFANGRAPHS]],STEAMER_H[],COLUMN(STEAMER_H[R]),FALSE),0)</f>
        <v>0</v>
      </c>
      <c r="L556" s="12">
        <f>IFERROR(VLOOKUP(MYRANKS_H[[#This Row],[IDFANGRAPHS]],STEAMER_H[],COLUMN(STEAMER_H[RBI]),FALSE),0)</f>
        <v>0</v>
      </c>
      <c r="M556" s="12">
        <f>IFERROR(VLOOKUP(MYRANKS_H[[#This Row],[IDFANGRAPHS]],STEAMER_H[],COLUMN(STEAMER_H[BB]),FALSE),0)</f>
        <v>0</v>
      </c>
      <c r="N556" s="12">
        <f>IFERROR(VLOOKUP(MYRANKS_H[[#This Row],[IDFANGRAPHS]],STEAMER_H[],COLUMN(STEAMER_H[SO]),FALSE),0)</f>
        <v>0</v>
      </c>
      <c r="O556" s="12">
        <f>IFERROR(VLOOKUP(MYRANKS_H[[#This Row],[IDFANGRAPHS]],STEAMER_H[],COLUMN(STEAMER_H[SB]),FALSE),0)</f>
        <v>0</v>
      </c>
      <c r="P556" s="14">
        <f>IFERROR(MYRANKS_H[[#This Row],[H]]/MYRANKS_H[[#This Row],[AB]],0)</f>
        <v>0</v>
      </c>
      <c r="Q556" s="26">
        <f>MYRANKS_H[[#This Row],[R]]/24.6-VLOOKUP(MYRANKS_H[[#This Row],[POS]],ReplacementLevel_H[],COLUMN(ReplacementLevel_H[R]),FALSE)</f>
        <v>-2.37</v>
      </c>
      <c r="R556" s="26">
        <f>MYRANKS_H[[#This Row],[HR]]/10.4-VLOOKUP(MYRANKS_H[[#This Row],[POS]],ReplacementLevel_H[],COLUMN(ReplacementLevel_H[HR]),FALSE)</f>
        <v>-1.1000000000000001</v>
      </c>
      <c r="S556" s="26">
        <f>MYRANKS_H[[#This Row],[RBI]]/24.6-VLOOKUP(MYRANKS_H[[#This Row],[POS]],ReplacementLevel_H[],COLUMN(ReplacementLevel_H[RBI]),FALSE)</f>
        <v>-2.04</v>
      </c>
      <c r="T556" s="26">
        <f>MYRANKS_H[[#This Row],[SB]]/9.4-VLOOKUP(MYRANKS_H[[#This Row],[POS]],ReplacementLevel_H[],COLUMN(ReplacementLevel_H[SB]),FALSE)</f>
        <v>-1.34</v>
      </c>
      <c r="U556" s="26">
        <f>((MYRANKS_H[[#This Row],[H]]+1768)/(MYRANKS_H[[#This Row],[AB]]+6617)-0.267)/0.0024-VLOOKUP(MYRANKS_H[[#This Row],[POS]],ReplacementLevel_H[],COLUMN(ReplacementLevel_H[AVG]),FALSE)</f>
        <v>0.15940406024885273</v>
      </c>
      <c r="V556" s="26">
        <f>MYRANKS_H[[#This Row],[RSGP]]+MYRANKS_H[[#This Row],[HRSGP]]+MYRANKS_H[[#This Row],[RBISGP]]+MYRANKS_H[[#This Row],[SBSGP]]+MYRANKS_H[[#This Row],[AVGSGP]]</f>
        <v>-6.6905959397511472</v>
      </c>
    </row>
    <row r="557" spans="1:22" ht="15" customHeight="1" x14ac:dyDescent="0.25">
      <c r="A557" s="7" t="s">
        <v>2607</v>
      </c>
      <c r="B557" s="8" t="str">
        <f>VLOOKUP(MYRANKS_H[[#This Row],[PLAYERID]],PLAYERIDMAP[],COLUMN(PLAYERIDMAP[LASTNAME]),FALSE)</f>
        <v>Diaz</v>
      </c>
      <c r="C557" s="11" t="str">
        <f>VLOOKUP(MYRANKS_H[[#This Row],[PLAYERID]],PLAYERIDMAP[],COLUMN(PLAYERIDMAP[FIRSTNAME]),FALSE)</f>
        <v xml:space="preserve">Matt </v>
      </c>
      <c r="D557" s="11" t="str">
        <f>VLOOKUP(MYRANKS_H[[#This Row],[PLAYERID]],PLAYERIDMAP[],COLUMN(PLAYERIDMAP[TEAM]),FALSE)</f>
        <v>ATL</v>
      </c>
      <c r="E557" s="11" t="str">
        <f>VLOOKUP(MYRANKS_H[[#This Row],[PLAYERID]],PLAYERIDMAP[],COLUMN(PLAYERIDMAP[POS]),FALSE)</f>
        <v>OF</v>
      </c>
      <c r="F557" s="11">
        <f>VLOOKUP(MYRANKS_H[[#This Row],[PLAYERID]],PLAYERIDMAP[],COLUMN(PLAYERIDMAP[IDFANGRAPHS]),FALSE)</f>
        <v>1771</v>
      </c>
      <c r="G557" s="12">
        <f>IFERROR(VLOOKUP(MYRANKS_H[[#This Row],[IDFANGRAPHS]],STEAMER_H[],COLUMN(STEAMER_H[PA]),FALSE),0)</f>
        <v>0</v>
      </c>
      <c r="H557" s="12">
        <f>IFERROR(VLOOKUP(MYRANKS_H[[#This Row],[IDFANGRAPHS]],STEAMER_H[],COLUMN(STEAMER_H[AB]),FALSE),0)</f>
        <v>0</v>
      </c>
      <c r="I557" s="12">
        <f>IFERROR(VLOOKUP(MYRANKS_H[[#This Row],[IDFANGRAPHS]],STEAMER_H[],COLUMN(STEAMER_H[H]),FALSE),0)</f>
        <v>0</v>
      </c>
      <c r="J557" s="12">
        <f>IFERROR(VLOOKUP(MYRANKS_H[[#This Row],[IDFANGRAPHS]],STEAMER_H[],COLUMN(STEAMER_H[HR]),FALSE),0)</f>
        <v>0</v>
      </c>
      <c r="K557" s="12">
        <f>IFERROR(VLOOKUP(MYRANKS_H[[#This Row],[IDFANGRAPHS]],STEAMER_H[],COLUMN(STEAMER_H[R]),FALSE),0)</f>
        <v>0</v>
      </c>
      <c r="L557" s="12">
        <f>IFERROR(VLOOKUP(MYRANKS_H[[#This Row],[IDFANGRAPHS]],STEAMER_H[],COLUMN(STEAMER_H[RBI]),FALSE),0)</f>
        <v>0</v>
      </c>
      <c r="M557" s="12">
        <f>IFERROR(VLOOKUP(MYRANKS_H[[#This Row],[IDFANGRAPHS]],STEAMER_H[],COLUMN(STEAMER_H[BB]),FALSE),0)</f>
        <v>0</v>
      </c>
      <c r="N557" s="12">
        <f>IFERROR(VLOOKUP(MYRANKS_H[[#This Row],[IDFANGRAPHS]],STEAMER_H[],COLUMN(STEAMER_H[SO]),FALSE),0)</f>
        <v>0</v>
      </c>
      <c r="O557" s="12">
        <f>IFERROR(VLOOKUP(MYRANKS_H[[#This Row],[IDFANGRAPHS]],STEAMER_H[],COLUMN(STEAMER_H[SB]),FALSE),0)</f>
        <v>0</v>
      </c>
      <c r="P557" s="14">
        <f>IFERROR(MYRANKS_H[[#This Row],[H]]/MYRANKS_H[[#This Row],[AB]],0)</f>
        <v>0</v>
      </c>
      <c r="Q557" s="26">
        <f>MYRANKS_H[[#This Row],[R]]/24.6-VLOOKUP(MYRANKS_H[[#This Row],[POS]],ReplacementLevel_H[],COLUMN(ReplacementLevel_H[R]),FALSE)</f>
        <v>-2.37</v>
      </c>
      <c r="R557" s="26">
        <f>MYRANKS_H[[#This Row],[HR]]/10.4-VLOOKUP(MYRANKS_H[[#This Row],[POS]],ReplacementLevel_H[],COLUMN(ReplacementLevel_H[HR]),FALSE)</f>
        <v>-1.1000000000000001</v>
      </c>
      <c r="S557" s="26">
        <f>MYRANKS_H[[#This Row],[RBI]]/24.6-VLOOKUP(MYRANKS_H[[#This Row],[POS]],ReplacementLevel_H[],COLUMN(ReplacementLevel_H[RBI]),FALSE)</f>
        <v>-2.04</v>
      </c>
      <c r="T557" s="26">
        <f>MYRANKS_H[[#This Row],[SB]]/9.4-VLOOKUP(MYRANKS_H[[#This Row],[POS]],ReplacementLevel_H[],COLUMN(ReplacementLevel_H[SB]),FALSE)</f>
        <v>-1.34</v>
      </c>
      <c r="U557" s="26">
        <f>((MYRANKS_H[[#This Row],[H]]+1768)/(MYRANKS_H[[#This Row],[AB]]+6617)-0.267)/0.0024-VLOOKUP(MYRANKS_H[[#This Row],[POS]],ReplacementLevel_H[],COLUMN(ReplacementLevel_H[AVG]),FALSE)</f>
        <v>0.15940406024885273</v>
      </c>
      <c r="V557" s="26">
        <f>MYRANKS_H[[#This Row],[RSGP]]+MYRANKS_H[[#This Row],[HRSGP]]+MYRANKS_H[[#This Row],[RBISGP]]+MYRANKS_H[[#This Row],[SBSGP]]+MYRANKS_H[[#This Row],[AVGSGP]]</f>
        <v>-6.6905959397511472</v>
      </c>
    </row>
    <row r="558" spans="1:22" ht="15" customHeight="1" x14ac:dyDescent="0.25">
      <c r="A558" s="7" t="s">
        <v>3306</v>
      </c>
      <c r="B558" s="8" t="str">
        <f>VLOOKUP(MYRANKS_H[[#This Row],[PLAYERID]],PLAYERIDMAP[],COLUMN(PLAYERIDMAP[LASTNAME]),FALSE)</f>
        <v>Hinske</v>
      </c>
      <c r="C558" s="11" t="str">
        <f>VLOOKUP(MYRANKS_H[[#This Row],[PLAYERID]],PLAYERIDMAP[],COLUMN(PLAYERIDMAP[FIRSTNAME]),FALSE)</f>
        <v xml:space="preserve">Eric </v>
      </c>
      <c r="D558" s="11" t="str">
        <f>VLOOKUP(MYRANKS_H[[#This Row],[PLAYERID]],PLAYERIDMAP[],COLUMN(PLAYERIDMAP[TEAM]),FALSE)</f>
        <v>ARI</v>
      </c>
      <c r="E558" s="11" t="str">
        <f>VLOOKUP(MYRANKS_H[[#This Row],[PLAYERID]],PLAYERIDMAP[],COLUMN(PLAYERIDMAP[POS]),FALSE)</f>
        <v>OF</v>
      </c>
      <c r="F558" s="11">
        <f>VLOOKUP(MYRANKS_H[[#This Row],[PLAYERID]],PLAYERIDMAP[],COLUMN(PLAYERIDMAP[IDFANGRAPHS]),FALSE)</f>
        <v>1305</v>
      </c>
      <c r="G558" s="12">
        <f>IFERROR(VLOOKUP(MYRANKS_H[[#This Row],[IDFANGRAPHS]],STEAMER_H[],COLUMN(STEAMER_H[PA]),FALSE),0)</f>
        <v>0</v>
      </c>
      <c r="H558" s="12">
        <f>IFERROR(VLOOKUP(MYRANKS_H[[#This Row],[IDFANGRAPHS]],STEAMER_H[],COLUMN(STEAMER_H[AB]),FALSE),0)</f>
        <v>0</v>
      </c>
      <c r="I558" s="12">
        <f>IFERROR(VLOOKUP(MYRANKS_H[[#This Row],[IDFANGRAPHS]],STEAMER_H[],COLUMN(STEAMER_H[H]),FALSE),0)</f>
        <v>0</v>
      </c>
      <c r="J558" s="12">
        <f>IFERROR(VLOOKUP(MYRANKS_H[[#This Row],[IDFANGRAPHS]],STEAMER_H[],COLUMN(STEAMER_H[HR]),FALSE),0)</f>
        <v>0</v>
      </c>
      <c r="K558" s="12">
        <f>IFERROR(VLOOKUP(MYRANKS_H[[#This Row],[IDFANGRAPHS]],STEAMER_H[],COLUMN(STEAMER_H[R]),FALSE),0)</f>
        <v>0</v>
      </c>
      <c r="L558" s="12">
        <f>IFERROR(VLOOKUP(MYRANKS_H[[#This Row],[IDFANGRAPHS]],STEAMER_H[],COLUMN(STEAMER_H[RBI]),FALSE),0)</f>
        <v>0</v>
      </c>
      <c r="M558" s="12">
        <f>IFERROR(VLOOKUP(MYRANKS_H[[#This Row],[IDFANGRAPHS]],STEAMER_H[],COLUMN(STEAMER_H[BB]),FALSE),0)</f>
        <v>0</v>
      </c>
      <c r="N558" s="12">
        <f>IFERROR(VLOOKUP(MYRANKS_H[[#This Row],[IDFANGRAPHS]],STEAMER_H[],COLUMN(STEAMER_H[SO]),FALSE),0)</f>
        <v>0</v>
      </c>
      <c r="O558" s="12">
        <f>IFERROR(VLOOKUP(MYRANKS_H[[#This Row],[IDFANGRAPHS]],STEAMER_H[],COLUMN(STEAMER_H[SB]),FALSE),0)</f>
        <v>0</v>
      </c>
      <c r="P558" s="14">
        <f>IFERROR(MYRANKS_H[[#This Row],[H]]/MYRANKS_H[[#This Row],[AB]],0)</f>
        <v>0</v>
      </c>
      <c r="Q558" s="26">
        <f>MYRANKS_H[[#This Row],[R]]/24.6-VLOOKUP(MYRANKS_H[[#This Row],[POS]],ReplacementLevel_H[],COLUMN(ReplacementLevel_H[R]),FALSE)</f>
        <v>-2.37</v>
      </c>
      <c r="R558" s="26">
        <f>MYRANKS_H[[#This Row],[HR]]/10.4-VLOOKUP(MYRANKS_H[[#This Row],[POS]],ReplacementLevel_H[],COLUMN(ReplacementLevel_H[HR]),FALSE)</f>
        <v>-1.1000000000000001</v>
      </c>
      <c r="S558" s="26">
        <f>MYRANKS_H[[#This Row],[RBI]]/24.6-VLOOKUP(MYRANKS_H[[#This Row],[POS]],ReplacementLevel_H[],COLUMN(ReplacementLevel_H[RBI]),FALSE)</f>
        <v>-2.04</v>
      </c>
      <c r="T558" s="26">
        <f>MYRANKS_H[[#This Row],[SB]]/9.4-VLOOKUP(MYRANKS_H[[#This Row],[POS]],ReplacementLevel_H[],COLUMN(ReplacementLevel_H[SB]),FALSE)</f>
        <v>-1.34</v>
      </c>
      <c r="U558" s="26">
        <f>((MYRANKS_H[[#This Row],[H]]+1768)/(MYRANKS_H[[#This Row],[AB]]+6617)-0.267)/0.0024-VLOOKUP(MYRANKS_H[[#This Row],[POS]],ReplacementLevel_H[],COLUMN(ReplacementLevel_H[AVG]),FALSE)</f>
        <v>0.15940406024885273</v>
      </c>
      <c r="V558" s="26">
        <f>MYRANKS_H[[#This Row],[RSGP]]+MYRANKS_H[[#This Row],[HRSGP]]+MYRANKS_H[[#This Row],[RBISGP]]+MYRANKS_H[[#This Row],[SBSGP]]+MYRANKS_H[[#This Row],[AVGSGP]]</f>
        <v>-6.6905959397511472</v>
      </c>
    </row>
    <row r="559" spans="1:22" ht="15" customHeight="1" x14ac:dyDescent="0.25">
      <c r="A559" s="8" t="s">
        <v>5570</v>
      </c>
      <c r="B559" s="15" t="str">
        <f>VLOOKUP(MYRANKS_H[[#This Row],[PLAYERID]],PLAYERIDMAP[],COLUMN(PLAYERIDMAP[LASTNAME]),FALSE)</f>
        <v>Young</v>
      </c>
      <c r="C559" s="12" t="str">
        <f>VLOOKUP(MYRANKS_H[[#This Row],[PLAYERID]],PLAYERIDMAP[],COLUMN(PLAYERIDMAP[FIRSTNAME]),FALSE)</f>
        <v xml:space="preserve">Matt </v>
      </c>
      <c r="D559" s="12" t="str">
        <f>VLOOKUP(MYRANKS_H[[#This Row],[PLAYERID]],PLAYERIDMAP[],COLUMN(PLAYERIDMAP[TEAM]),FALSE)</f>
        <v>DET</v>
      </c>
      <c r="E559" s="12" t="str">
        <f>VLOOKUP(MYRANKS_H[[#This Row],[PLAYERID]],PLAYERIDMAP[],COLUMN(PLAYERIDMAP[POS]),FALSE)</f>
        <v>OF</v>
      </c>
      <c r="F559" s="12">
        <f>VLOOKUP(MYRANKS_H[[#This Row],[PLAYERID]],PLAYERIDMAP[],COLUMN(PLAYERIDMAP[IDFANGRAPHS]),FALSE)</f>
        <v>8989</v>
      </c>
      <c r="G559" s="12">
        <f>IFERROR(VLOOKUP(MYRANKS_H[[#This Row],[IDFANGRAPHS]],STEAMER_H[],COLUMN(STEAMER_H[PA]),FALSE),0)</f>
        <v>0</v>
      </c>
      <c r="H559" s="12">
        <f>IFERROR(VLOOKUP(MYRANKS_H[[#This Row],[IDFANGRAPHS]],STEAMER_H[],COLUMN(STEAMER_H[AB]),FALSE),0)</f>
        <v>0</v>
      </c>
      <c r="I559" s="12">
        <f>IFERROR(VLOOKUP(MYRANKS_H[[#This Row],[IDFANGRAPHS]],STEAMER_H[],COLUMN(STEAMER_H[H]),FALSE),0)</f>
        <v>0</v>
      </c>
      <c r="J559" s="12">
        <f>IFERROR(VLOOKUP(MYRANKS_H[[#This Row],[IDFANGRAPHS]],STEAMER_H[],COLUMN(STEAMER_H[HR]),FALSE),0)</f>
        <v>0</v>
      </c>
      <c r="K559" s="12">
        <f>IFERROR(VLOOKUP(MYRANKS_H[[#This Row],[IDFANGRAPHS]],STEAMER_H[],COLUMN(STEAMER_H[R]),FALSE),0)</f>
        <v>0</v>
      </c>
      <c r="L559" s="12">
        <f>IFERROR(VLOOKUP(MYRANKS_H[[#This Row],[IDFANGRAPHS]],STEAMER_H[],COLUMN(STEAMER_H[RBI]),FALSE),0)</f>
        <v>0</v>
      </c>
      <c r="M559" s="12">
        <f>IFERROR(VLOOKUP(MYRANKS_H[[#This Row],[IDFANGRAPHS]],STEAMER_H[],COLUMN(STEAMER_H[BB]),FALSE),0)</f>
        <v>0</v>
      </c>
      <c r="N559" s="12">
        <f>IFERROR(VLOOKUP(MYRANKS_H[[#This Row],[IDFANGRAPHS]],STEAMER_H[],COLUMN(STEAMER_H[SO]),FALSE),0)</f>
        <v>0</v>
      </c>
      <c r="O559" s="12">
        <f>IFERROR(VLOOKUP(MYRANKS_H[[#This Row],[IDFANGRAPHS]],STEAMER_H[],COLUMN(STEAMER_H[SB]),FALSE),0)</f>
        <v>0</v>
      </c>
      <c r="P559" s="14">
        <f>IFERROR(MYRANKS_H[[#This Row],[H]]/MYRANKS_H[[#This Row],[AB]],0)</f>
        <v>0</v>
      </c>
      <c r="Q559" s="26">
        <f>MYRANKS_H[[#This Row],[R]]/24.6-VLOOKUP(MYRANKS_H[[#This Row],[POS]],ReplacementLevel_H[],COLUMN(ReplacementLevel_H[R]),FALSE)</f>
        <v>-2.37</v>
      </c>
      <c r="R559" s="26">
        <f>MYRANKS_H[[#This Row],[HR]]/10.4-VLOOKUP(MYRANKS_H[[#This Row],[POS]],ReplacementLevel_H[],COLUMN(ReplacementLevel_H[HR]),FALSE)</f>
        <v>-1.1000000000000001</v>
      </c>
      <c r="S559" s="26">
        <f>MYRANKS_H[[#This Row],[RBI]]/24.6-VLOOKUP(MYRANKS_H[[#This Row],[POS]],ReplacementLevel_H[],COLUMN(ReplacementLevel_H[RBI]),FALSE)</f>
        <v>-2.04</v>
      </c>
      <c r="T559" s="26">
        <f>MYRANKS_H[[#This Row],[SB]]/9.4-VLOOKUP(MYRANKS_H[[#This Row],[POS]],ReplacementLevel_H[],COLUMN(ReplacementLevel_H[SB]),FALSE)</f>
        <v>-1.34</v>
      </c>
      <c r="U559" s="26">
        <f>((MYRANKS_H[[#This Row],[H]]+1768)/(MYRANKS_H[[#This Row],[AB]]+6617)-0.267)/0.0024-VLOOKUP(MYRANKS_H[[#This Row],[POS]],ReplacementLevel_H[],COLUMN(ReplacementLevel_H[AVG]),FALSE)</f>
        <v>0.15940406024885273</v>
      </c>
      <c r="V559" s="26">
        <f>MYRANKS_H[[#This Row],[RSGP]]+MYRANKS_H[[#This Row],[HRSGP]]+MYRANKS_H[[#This Row],[RBISGP]]+MYRANKS_H[[#This Row],[SBSGP]]+MYRANKS_H[[#This Row],[AVGSGP]]</f>
        <v>-6.6905959397511472</v>
      </c>
    </row>
    <row r="560" spans="1:22" ht="15" customHeight="1" x14ac:dyDescent="0.25">
      <c r="A560" s="7" t="s">
        <v>3878</v>
      </c>
      <c r="B560" s="8" t="str">
        <f>VLOOKUP(MYRANKS_H[[#This Row],[PLAYERID]],PLAYERIDMAP[],COLUMN(PLAYERIDMAP[LASTNAME]),FALSE)</f>
        <v>Maier</v>
      </c>
      <c r="C560" s="11" t="str">
        <f>VLOOKUP(MYRANKS_H[[#This Row],[PLAYERID]],PLAYERIDMAP[],COLUMN(PLAYERIDMAP[FIRSTNAME]),FALSE)</f>
        <v xml:space="preserve">Mitch </v>
      </c>
      <c r="D560" s="11" t="str">
        <f>VLOOKUP(MYRANKS_H[[#This Row],[PLAYERID]],PLAYERIDMAP[],COLUMN(PLAYERIDMAP[TEAM]),FALSE)</f>
        <v>KC</v>
      </c>
      <c r="E560" s="11" t="str">
        <f>VLOOKUP(MYRANKS_H[[#This Row],[PLAYERID]],PLAYERIDMAP[],COLUMN(PLAYERIDMAP[POS]),FALSE)</f>
        <v>OF</v>
      </c>
      <c r="F560" s="11">
        <f>VLOOKUP(MYRANKS_H[[#This Row],[PLAYERID]],PLAYERIDMAP[],COLUMN(PLAYERIDMAP[IDFANGRAPHS]),FALSE)</f>
        <v>5588</v>
      </c>
      <c r="G560" s="12">
        <f>IFERROR(VLOOKUP(MYRANKS_H[[#This Row],[IDFANGRAPHS]],STEAMER_H[],COLUMN(STEAMER_H[PA]),FALSE),0)</f>
        <v>0</v>
      </c>
      <c r="H560" s="12">
        <f>IFERROR(VLOOKUP(MYRANKS_H[[#This Row],[IDFANGRAPHS]],STEAMER_H[],COLUMN(STEAMER_H[AB]),FALSE),0)</f>
        <v>0</v>
      </c>
      <c r="I560" s="12">
        <f>IFERROR(VLOOKUP(MYRANKS_H[[#This Row],[IDFANGRAPHS]],STEAMER_H[],COLUMN(STEAMER_H[H]),FALSE),0)</f>
        <v>0</v>
      </c>
      <c r="J560" s="12">
        <f>IFERROR(VLOOKUP(MYRANKS_H[[#This Row],[IDFANGRAPHS]],STEAMER_H[],COLUMN(STEAMER_H[HR]),FALSE),0)</f>
        <v>0</v>
      </c>
      <c r="K560" s="12">
        <f>IFERROR(VLOOKUP(MYRANKS_H[[#This Row],[IDFANGRAPHS]],STEAMER_H[],COLUMN(STEAMER_H[R]),FALSE),0)</f>
        <v>0</v>
      </c>
      <c r="L560" s="12">
        <f>IFERROR(VLOOKUP(MYRANKS_H[[#This Row],[IDFANGRAPHS]],STEAMER_H[],COLUMN(STEAMER_H[RBI]),FALSE),0)</f>
        <v>0</v>
      </c>
      <c r="M560" s="12">
        <f>IFERROR(VLOOKUP(MYRANKS_H[[#This Row],[IDFANGRAPHS]],STEAMER_H[],COLUMN(STEAMER_H[BB]),FALSE),0)</f>
        <v>0</v>
      </c>
      <c r="N560" s="12">
        <f>IFERROR(VLOOKUP(MYRANKS_H[[#This Row],[IDFANGRAPHS]],STEAMER_H[],COLUMN(STEAMER_H[SO]),FALSE),0)</f>
        <v>0</v>
      </c>
      <c r="O560" s="12">
        <f>IFERROR(VLOOKUP(MYRANKS_H[[#This Row],[IDFANGRAPHS]],STEAMER_H[],COLUMN(STEAMER_H[SB]),FALSE),0)</f>
        <v>0</v>
      </c>
      <c r="P560" s="14">
        <f>IFERROR(MYRANKS_H[[#This Row],[H]]/MYRANKS_H[[#This Row],[AB]],0)</f>
        <v>0</v>
      </c>
      <c r="Q560" s="26">
        <f>MYRANKS_H[[#This Row],[R]]/24.6-VLOOKUP(MYRANKS_H[[#This Row],[POS]],ReplacementLevel_H[],COLUMN(ReplacementLevel_H[R]),FALSE)</f>
        <v>-2.37</v>
      </c>
      <c r="R560" s="26">
        <f>MYRANKS_H[[#This Row],[HR]]/10.4-VLOOKUP(MYRANKS_H[[#This Row],[POS]],ReplacementLevel_H[],COLUMN(ReplacementLevel_H[HR]),FALSE)</f>
        <v>-1.1000000000000001</v>
      </c>
      <c r="S560" s="26">
        <f>MYRANKS_H[[#This Row],[RBI]]/24.6-VLOOKUP(MYRANKS_H[[#This Row],[POS]],ReplacementLevel_H[],COLUMN(ReplacementLevel_H[RBI]),FALSE)</f>
        <v>-2.04</v>
      </c>
      <c r="T560" s="26">
        <f>MYRANKS_H[[#This Row],[SB]]/9.4-VLOOKUP(MYRANKS_H[[#This Row],[POS]],ReplacementLevel_H[],COLUMN(ReplacementLevel_H[SB]),FALSE)</f>
        <v>-1.34</v>
      </c>
      <c r="U560" s="26">
        <f>((MYRANKS_H[[#This Row],[H]]+1768)/(MYRANKS_H[[#This Row],[AB]]+6617)-0.267)/0.0024-VLOOKUP(MYRANKS_H[[#This Row],[POS]],ReplacementLevel_H[],COLUMN(ReplacementLevel_H[AVG]),FALSE)</f>
        <v>0.15940406024885273</v>
      </c>
      <c r="V560" s="26">
        <f>MYRANKS_H[[#This Row],[RSGP]]+MYRANKS_H[[#This Row],[HRSGP]]+MYRANKS_H[[#This Row],[RBISGP]]+MYRANKS_H[[#This Row],[SBSGP]]+MYRANKS_H[[#This Row],[AVGSGP]]</f>
        <v>-6.6905959397511472</v>
      </c>
    </row>
    <row r="561" spans="1:22" ht="15" customHeight="1" x14ac:dyDescent="0.25">
      <c r="A561" s="8" t="s">
        <v>4969</v>
      </c>
      <c r="B561" s="15" t="str">
        <f>VLOOKUP(MYRANKS_H[[#This Row],[PLAYERID]],PLAYERIDMAP[],COLUMN(PLAYERIDMAP[LASTNAME]),FALSE)</f>
        <v>Schafer</v>
      </c>
      <c r="C561" s="12" t="str">
        <f>VLOOKUP(MYRANKS_H[[#This Row],[PLAYERID]],PLAYERIDMAP[],COLUMN(PLAYERIDMAP[FIRSTNAME]),FALSE)</f>
        <v xml:space="preserve">Jordan </v>
      </c>
      <c r="D561" s="12" t="str">
        <f>VLOOKUP(MYRANKS_H[[#This Row],[PLAYERID]],PLAYERIDMAP[],COLUMN(PLAYERIDMAP[TEAM]),FALSE)</f>
        <v>ATL</v>
      </c>
      <c r="E561" s="12" t="str">
        <f>VLOOKUP(MYRANKS_H[[#This Row],[PLAYERID]],PLAYERIDMAP[],COLUMN(PLAYERIDMAP[POS]),FALSE)</f>
        <v>OF</v>
      </c>
      <c r="F561" s="12">
        <f>VLOOKUP(MYRANKS_H[[#This Row],[PLAYERID]],PLAYERIDMAP[],COLUMN(PLAYERIDMAP[IDFANGRAPHS]),FALSE)</f>
        <v>9883</v>
      </c>
      <c r="G561" s="12">
        <f>IFERROR(VLOOKUP(MYRANKS_H[[#This Row],[IDFANGRAPHS]],STEAMER_H[],COLUMN(STEAMER_H[PA]),FALSE),0)</f>
        <v>244</v>
      </c>
      <c r="H561" s="12">
        <f>IFERROR(VLOOKUP(MYRANKS_H[[#This Row],[IDFANGRAPHS]],STEAMER_H[],COLUMN(STEAMER_H[AB]),FALSE),0)</f>
        <v>217</v>
      </c>
      <c r="I561" s="12">
        <f>IFERROR(VLOOKUP(MYRANKS_H[[#This Row],[IDFANGRAPHS]],STEAMER_H[],COLUMN(STEAMER_H[H]),FALSE),0)</f>
        <v>48</v>
      </c>
      <c r="J561" s="12">
        <f>IFERROR(VLOOKUP(MYRANKS_H[[#This Row],[IDFANGRAPHS]],STEAMER_H[],COLUMN(STEAMER_H[HR]),FALSE),0)</f>
        <v>3</v>
      </c>
      <c r="K561" s="12">
        <f>IFERROR(VLOOKUP(MYRANKS_H[[#This Row],[IDFANGRAPHS]],STEAMER_H[],COLUMN(STEAMER_H[R]),FALSE),0)</f>
        <v>24</v>
      </c>
      <c r="L561" s="12">
        <f>IFERROR(VLOOKUP(MYRANKS_H[[#This Row],[IDFANGRAPHS]],STEAMER_H[],COLUMN(STEAMER_H[RBI]),FALSE),0)</f>
        <v>17</v>
      </c>
      <c r="M561" s="12">
        <f>IFERROR(VLOOKUP(MYRANKS_H[[#This Row],[IDFANGRAPHS]],STEAMER_H[],COLUMN(STEAMER_H[BB]),FALSE),0)</f>
        <v>22</v>
      </c>
      <c r="N561" s="12">
        <f>IFERROR(VLOOKUP(MYRANKS_H[[#This Row],[IDFANGRAPHS]],STEAMER_H[],COLUMN(STEAMER_H[SO]),FALSE),0)</f>
        <v>60</v>
      </c>
      <c r="O561" s="12">
        <f>IFERROR(VLOOKUP(MYRANKS_H[[#This Row],[IDFANGRAPHS]],STEAMER_H[],COLUMN(STEAMER_H[SB]),FALSE),0)</f>
        <v>14</v>
      </c>
      <c r="P561" s="14">
        <f>IFERROR(MYRANKS_H[[#This Row],[H]]/MYRANKS_H[[#This Row],[AB]],0)</f>
        <v>0.22119815668202766</v>
      </c>
      <c r="Q561" s="26">
        <f>MYRANKS_H[[#This Row],[R]]/24.6-VLOOKUP(MYRANKS_H[[#This Row],[POS]],ReplacementLevel_H[],COLUMN(ReplacementLevel_H[R]),FALSE)</f>
        <v>-1.3943902439024392</v>
      </c>
      <c r="R561" s="26">
        <f>MYRANKS_H[[#This Row],[HR]]/10.4-VLOOKUP(MYRANKS_H[[#This Row],[POS]],ReplacementLevel_H[],COLUMN(ReplacementLevel_H[HR]),FALSE)</f>
        <v>-0.81153846153846165</v>
      </c>
      <c r="S561" s="26">
        <f>MYRANKS_H[[#This Row],[RBI]]/24.6-VLOOKUP(MYRANKS_H[[#This Row],[POS]],ReplacementLevel_H[],COLUMN(ReplacementLevel_H[RBI]),FALSE)</f>
        <v>-1.3489430894308945</v>
      </c>
      <c r="T561" s="26">
        <f>MYRANKS_H[[#This Row],[SB]]/9.4-VLOOKUP(MYRANKS_H[[#This Row],[POS]],ReplacementLevel_H[],COLUMN(ReplacementLevel_H[SB]),FALSE)</f>
        <v>0.14936170212765942</v>
      </c>
      <c r="U561" s="26">
        <f>((MYRANKS_H[[#This Row],[H]]+1768)/(MYRANKS_H[[#This Row],[AB]]+6617)-0.267)/0.0024-VLOOKUP(MYRANKS_H[[#This Row],[POS]],ReplacementLevel_H[],COLUMN(ReplacementLevel_H[AVG]),FALSE)</f>
        <v>-0.44909472246611321</v>
      </c>
      <c r="V561" s="26">
        <f>MYRANKS_H[[#This Row],[RSGP]]+MYRANKS_H[[#This Row],[HRSGP]]+MYRANKS_H[[#This Row],[RBISGP]]+MYRANKS_H[[#This Row],[SBSGP]]+MYRANKS_H[[#This Row],[AVGSGP]]</f>
        <v>-3.8546048152102492</v>
      </c>
    </row>
    <row r="562" spans="1:22" ht="15" customHeight="1" x14ac:dyDescent="0.25">
      <c r="A562" s="7" t="s">
        <v>3961</v>
      </c>
      <c r="B562" s="8" t="str">
        <f>VLOOKUP(MYRANKS_H[[#This Row],[PLAYERID]],PLAYERIDMAP[],COLUMN(PLAYERIDMAP[LASTNAME]),FALSE)</f>
        <v>Mather</v>
      </c>
      <c r="C562" s="11" t="str">
        <f>VLOOKUP(MYRANKS_H[[#This Row],[PLAYERID]],PLAYERIDMAP[],COLUMN(PLAYERIDMAP[FIRSTNAME]),FALSE)</f>
        <v xml:space="preserve">Joe </v>
      </c>
      <c r="D562" s="11" t="str">
        <f>VLOOKUP(MYRANKS_H[[#This Row],[PLAYERID]],PLAYERIDMAP[],COLUMN(PLAYERIDMAP[TEAM]),FALSE)</f>
        <v>CHC</v>
      </c>
      <c r="E562" s="11" t="str">
        <f>VLOOKUP(MYRANKS_H[[#This Row],[PLAYERID]],PLAYERIDMAP[],COLUMN(PLAYERIDMAP[POS]),FALSE)</f>
        <v>OF</v>
      </c>
      <c r="F562" s="11">
        <f>VLOOKUP(MYRANKS_H[[#This Row],[PLAYERID]],PLAYERIDMAP[],COLUMN(PLAYERIDMAP[IDFANGRAPHS]),FALSE)</f>
        <v>3714</v>
      </c>
      <c r="G562" s="12">
        <f>IFERROR(VLOOKUP(MYRANKS_H[[#This Row],[IDFANGRAPHS]],STEAMER_H[],COLUMN(STEAMER_H[PA]),FALSE),0)</f>
        <v>0</v>
      </c>
      <c r="H562" s="12">
        <f>IFERROR(VLOOKUP(MYRANKS_H[[#This Row],[IDFANGRAPHS]],STEAMER_H[],COLUMN(STEAMER_H[AB]),FALSE),0)</f>
        <v>0</v>
      </c>
      <c r="I562" s="12">
        <f>IFERROR(VLOOKUP(MYRANKS_H[[#This Row],[IDFANGRAPHS]],STEAMER_H[],COLUMN(STEAMER_H[H]),FALSE),0)</f>
        <v>0</v>
      </c>
      <c r="J562" s="12">
        <f>IFERROR(VLOOKUP(MYRANKS_H[[#This Row],[IDFANGRAPHS]],STEAMER_H[],COLUMN(STEAMER_H[HR]),FALSE),0)</f>
        <v>0</v>
      </c>
      <c r="K562" s="12">
        <f>IFERROR(VLOOKUP(MYRANKS_H[[#This Row],[IDFANGRAPHS]],STEAMER_H[],COLUMN(STEAMER_H[R]),FALSE),0)</f>
        <v>0</v>
      </c>
      <c r="L562" s="12">
        <f>IFERROR(VLOOKUP(MYRANKS_H[[#This Row],[IDFANGRAPHS]],STEAMER_H[],COLUMN(STEAMER_H[RBI]),FALSE),0)</f>
        <v>0</v>
      </c>
      <c r="M562" s="12">
        <f>IFERROR(VLOOKUP(MYRANKS_H[[#This Row],[IDFANGRAPHS]],STEAMER_H[],COLUMN(STEAMER_H[BB]),FALSE),0)</f>
        <v>0</v>
      </c>
      <c r="N562" s="12">
        <f>IFERROR(VLOOKUP(MYRANKS_H[[#This Row],[IDFANGRAPHS]],STEAMER_H[],COLUMN(STEAMER_H[SO]),FALSE),0)</f>
        <v>0</v>
      </c>
      <c r="O562" s="12">
        <f>IFERROR(VLOOKUP(MYRANKS_H[[#This Row],[IDFANGRAPHS]],STEAMER_H[],COLUMN(STEAMER_H[SB]),FALSE),0)</f>
        <v>0</v>
      </c>
      <c r="P562" s="14">
        <f>IFERROR(MYRANKS_H[[#This Row],[H]]/MYRANKS_H[[#This Row],[AB]],0)</f>
        <v>0</v>
      </c>
      <c r="Q562" s="26">
        <f>MYRANKS_H[[#This Row],[R]]/24.6-VLOOKUP(MYRANKS_H[[#This Row],[POS]],ReplacementLevel_H[],COLUMN(ReplacementLevel_H[R]),FALSE)</f>
        <v>-2.37</v>
      </c>
      <c r="R562" s="26">
        <f>MYRANKS_H[[#This Row],[HR]]/10.4-VLOOKUP(MYRANKS_H[[#This Row],[POS]],ReplacementLevel_H[],COLUMN(ReplacementLevel_H[HR]),FALSE)</f>
        <v>-1.1000000000000001</v>
      </c>
      <c r="S562" s="26">
        <f>MYRANKS_H[[#This Row],[RBI]]/24.6-VLOOKUP(MYRANKS_H[[#This Row],[POS]],ReplacementLevel_H[],COLUMN(ReplacementLevel_H[RBI]),FALSE)</f>
        <v>-2.04</v>
      </c>
      <c r="T562" s="26">
        <f>MYRANKS_H[[#This Row],[SB]]/9.4-VLOOKUP(MYRANKS_H[[#This Row],[POS]],ReplacementLevel_H[],COLUMN(ReplacementLevel_H[SB]),FALSE)</f>
        <v>-1.34</v>
      </c>
      <c r="U562" s="26">
        <f>((MYRANKS_H[[#This Row],[H]]+1768)/(MYRANKS_H[[#This Row],[AB]]+6617)-0.267)/0.0024-VLOOKUP(MYRANKS_H[[#This Row],[POS]],ReplacementLevel_H[],COLUMN(ReplacementLevel_H[AVG]),FALSE)</f>
        <v>0.15940406024885273</v>
      </c>
      <c r="V562" s="26">
        <f>MYRANKS_H[[#This Row],[RSGP]]+MYRANKS_H[[#This Row],[HRSGP]]+MYRANKS_H[[#This Row],[RBISGP]]+MYRANKS_H[[#This Row],[SBSGP]]+MYRANKS_H[[#This Row],[AVGSGP]]</f>
        <v>-6.6905959397511472</v>
      </c>
    </row>
    <row r="563" spans="1:22" ht="15" customHeight="1" x14ac:dyDescent="0.25">
      <c r="A563" s="9" t="s">
        <v>4229</v>
      </c>
      <c r="B563" s="10" t="str">
        <f>VLOOKUP(MYRANKS_H[[#This Row],[PLAYERID]],PLAYERIDMAP[],COLUMN(PLAYERIDMAP[LASTNAME]),FALSE)</f>
        <v>Nady</v>
      </c>
      <c r="C563" s="11" t="str">
        <f>VLOOKUP(MYRANKS_H[[#This Row],[PLAYERID]],PLAYERIDMAP[],COLUMN(PLAYERIDMAP[FIRSTNAME]),FALSE)</f>
        <v xml:space="preserve">Xavier </v>
      </c>
      <c r="D563" s="11" t="str">
        <f>VLOOKUP(MYRANKS_H[[#This Row],[PLAYERID]],PLAYERIDMAP[],COLUMN(PLAYERIDMAP[TEAM]),FALSE)</f>
        <v>SF</v>
      </c>
      <c r="E563" s="11" t="str">
        <f>VLOOKUP(MYRANKS_H[[#This Row],[PLAYERID]],PLAYERIDMAP[],COLUMN(PLAYERIDMAP[POS]),FALSE)</f>
        <v>OF</v>
      </c>
      <c r="F563" s="11">
        <f>VLOOKUP(MYRANKS_H[[#This Row],[PLAYERID]],PLAYERIDMAP[],COLUMN(PLAYERIDMAP[IDFANGRAPHS]),FALSE)</f>
        <v>1658</v>
      </c>
      <c r="G563" s="12">
        <f>IFERROR(VLOOKUP(MYRANKS_H[[#This Row],[IDFANGRAPHS]],STEAMER_H[],COLUMN(STEAMER_H[PA]),FALSE),0)</f>
        <v>131</v>
      </c>
      <c r="H563" s="12">
        <f>IFERROR(VLOOKUP(MYRANKS_H[[#This Row],[IDFANGRAPHS]],STEAMER_H[],COLUMN(STEAMER_H[AB]),FALSE),0)</f>
        <v>119</v>
      </c>
      <c r="I563" s="12">
        <f>IFERROR(VLOOKUP(MYRANKS_H[[#This Row],[IDFANGRAPHS]],STEAMER_H[],COLUMN(STEAMER_H[H]),FALSE),0)</f>
        <v>27</v>
      </c>
      <c r="J563" s="12">
        <f>IFERROR(VLOOKUP(MYRANKS_H[[#This Row],[IDFANGRAPHS]],STEAMER_H[],COLUMN(STEAMER_H[HR]),FALSE),0)</f>
        <v>3</v>
      </c>
      <c r="K563" s="12">
        <f>IFERROR(VLOOKUP(MYRANKS_H[[#This Row],[IDFANGRAPHS]],STEAMER_H[],COLUMN(STEAMER_H[R]),FALSE),0)</f>
        <v>12</v>
      </c>
      <c r="L563" s="12">
        <f>IFERROR(VLOOKUP(MYRANKS_H[[#This Row],[IDFANGRAPHS]],STEAMER_H[],COLUMN(STEAMER_H[RBI]),FALSE),0)</f>
        <v>13</v>
      </c>
      <c r="M563" s="12">
        <f>IFERROR(VLOOKUP(MYRANKS_H[[#This Row],[IDFANGRAPHS]],STEAMER_H[],COLUMN(STEAMER_H[BB]),FALSE),0)</f>
        <v>8</v>
      </c>
      <c r="N563" s="12">
        <f>IFERROR(VLOOKUP(MYRANKS_H[[#This Row],[IDFANGRAPHS]],STEAMER_H[],COLUMN(STEAMER_H[SO]),FALSE),0)</f>
        <v>29</v>
      </c>
      <c r="O563" s="12">
        <f>IFERROR(VLOOKUP(MYRANKS_H[[#This Row],[IDFANGRAPHS]],STEAMER_H[],COLUMN(STEAMER_H[SB]),FALSE),0)</f>
        <v>1</v>
      </c>
      <c r="P563" s="14">
        <f>IFERROR(MYRANKS_H[[#This Row],[H]]/MYRANKS_H[[#This Row],[AB]],0)</f>
        <v>0.22689075630252101</v>
      </c>
      <c r="Q563" s="26">
        <f>MYRANKS_H[[#This Row],[R]]/24.6-VLOOKUP(MYRANKS_H[[#This Row],[POS]],ReplacementLevel_H[],COLUMN(ReplacementLevel_H[R]),FALSE)</f>
        <v>-1.8821951219512196</v>
      </c>
      <c r="R563" s="26">
        <f>MYRANKS_H[[#This Row],[HR]]/10.4-VLOOKUP(MYRANKS_H[[#This Row],[POS]],ReplacementLevel_H[],COLUMN(ReplacementLevel_H[HR]),FALSE)</f>
        <v>-0.81153846153846165</v>
      </c>
      <c r="S563" s="26">
        <f>MYRANKS_H[[#This Row],[RBI]]/24.6-VLOOKUP(MYRANKS_H[[#This Row],[POS]],ReplacementLevel_H[],COLUMN(ReplacementLevel_H[RBI]),FALSE)</f>
        <v>-1.5115447154471546</v>
      </c>
      <c r="T563" s="26">
        <f>MYRANKS_H[[#This Row],[SB]]/9.4-VLOOKUP(MYRANKS_H[[#This Row],[POS]],ReplacementLevel_H[],COLUMN(ReplacementLevel_H[SB]),FALSE)</f>
        <v>-1.2336170212765958</v>
      </c>
      <c r="U563" s="26">
        <f>((MYRANKS_H[[#This Row],[H]]+1768)/(MYRANKS_H[[#This Row],[AB]]+6617)-0.267)/0.0024-VLOOKUP(MYRANKS_H[[#This Row],[POS]],ReplacementLevel_H[],COLUMN(ReplacementLevel_H[AVG]),FALSE)</f>
        <v>-0.13724069675377326</v>
      </c>
      <c r="V563" s="26">
        <f>MYRANKS_H[[#This Row],[RSGP]]+MYRANKS_H[[#This Row],[HRSGP]]+MYRANKS_H[[#This Row],[RBISGP]]+MYRANKS_H[[#This Row],[SBSGP]]+MYRANKS_H[[#This Row],[AVGSGP]]</f>
        <v>-5.5761360169672045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89B7"/>
  </sheetPr>
  <dimension ref="A1:X541"/>
  <sheetViews>
    <sheetView zoomScale="80" zoomScaleNormal="80" workbookViewId="0">
      <selection activeCell="S19" sqref="S19"/>
    </sheetView>
  </sheetViews>
  <sheetFormatPr defaultRowHeight="15" x14ac:dyDescent="0.25"/>
  <cols>
    <col min="1" max="1" width="11.42578125" customWidth="1"/>
    <col min="7" max="16" width="9.140625" customWidth="1"/>
    <col min="17" max="18" width="9.140625" style="23" customWidth="1"/>
    <col min="19" max="19" width="11.140625" style="23" customWidth="1"/>
    <col min="20" max="20" width="6.28515625" style="23" customWidth="1"/>
    <col min="21" max="21" width="7.85546875" style="23" customWidth="1"/>
    <col min="22" max="22" width="7" style="23" customWidth="1"/>
    <col min="23" max="23" width="6.85546875" style="23" customWidth="1"/>
    <col min="24" max="24" width="7.85546875" style="23" customWidth="1"/>
  </cols>
  <sheetData>
    <row r="1" spans="1:24" x14ac:dyDescent="0.25">
      <c r="A1" t="s">
        <v>5601</v>
      </c>
      <c r="B1" t="s">
        <v>5602</v>
      </c>
      <c r="C1" t="s">
        <v>5603</v>
      </c>
      <c r="D1" t="s">
        <v>1613</v>
      </c>
      <c r="E1" t="s">
        <v>1614</v>
      </c>
      <c r="F1" t="s">
        <v>1615</v>
      </c>
      <c r="G1" t="s">
        <v>747</v>
      </c>
      <c r="H1" t="s">
        <v>750</v>
      </c>
      <c r="I1" t="s">
        <v>751</v>
      </c>
      <c r="J1" t="s">
        <v>752</v>
      </c>
      <c r="K1" t="s">
        <v>742</v>
      </c>
      <c r="L1" t="s">
        <v>753</v>
      </c>
      <c r="M1" t="s">
        <v>739</v>
      </c>
      <c r="N1" t="s">
        <v>735</v>
      </c>
      <c r="O1" t="s">
        <v>736</v>
      </c>
      <c r="P1" t="s">
        <v>757</v>
      </c>
      <c r="Q1" s="23" t="s">
        <v>749</v>
      </c>
      <c r="R1" s="23" t="s">
        <v>754</v>
      </c>
      <c r="S1" s="23" t="s">
        <v>5610</v>
      </c>
      <c r="T1" s="23" t="s">
        <v>5611</v>
      </c>
      <c r="U1" s="23" t="s">
        <v>5612</v>
      </c>
      <c r="V1" s="23" t="s">
        <v>5613</v>
      </c>
      <c r="W1" s="23" t="s">
        <v>5614</v>
      </c>
      <c r="X1" s="23" t="s">
        <v>5615</v>
      </c>
    </row>
    <row r="2" spans="1:24" x14ac:dyDescent="0.25">
      <c r="A2" s="7" t="s">
        <v>3724</v>
      </c>
      <c r="B2" s="18" t="str">
        <f>VLOOKUP(MYRANKS_P[[#This Row],[PLAYERID]],PLAYERIDMAP[],COLUMN(PLAYERIDMAP[LASTNAME]),FALSE)</f>
        <v>Lee</v>
      </c>
      <c r="C2" s="18" t="str">
        <f>VLOOKUP(MYRANKS_P[[#This Row],[PLAYERID]],PLAYERIDMAP[],COLUMN(PLAYERIDMAP[FIRSTNAME]),FALSE)</f>
        <v xml:space="preserve">Cliff </v>
      </c>
      <c r="D2" s="18" t="str">
        <f>VLOOKUP(MYRANKS_P[[#This Row],[PLAYERID]],PLAYERIDMAP[],COLUMN(PLAYERIDMAP[TEAM]),FALSE)</f>
        <v>PHI</v>
      </c>
      <c r="E2" s="18" t="str">
        <f>VLOOKUP(MYRANKS_P[[#This Row],[PLAYERID]],PLAYERIDMAP[],COLUMN(PLAYERIDMAP[POS]),FALSE)</f>
        <v>P</v>
      </c>
      <c r="F2" s="18">
        <f>VLOOKUP(MYRANKS_P[[#This Row],[PLAYERID]],PLAYERIDMAP[],COLUMN(PLAYERIDMAP[IDFANGRAPHS]),FALSE)</f>
        <v>1636</v>
      </c>
      <c r="G2" s="20">
        <f>IFERROR(VLOOKUP(MYRANKS_P[[#This Row],[IDFANGRAPHS]],STEAMER_P[],COLUMN(STEAMER_P[W]),FALSE),0)</f>
        <v>10</v>
      </c>
      <c r="H2" s="20">
        <f>IFERROR(VLOOKUP(MYRANKS_P[[#This Row],[IDFANGRAPHS]],STEAMER_P[],COLUMN(STEAMER_P[GS]),FALSE),0)</f>
        <v>26</v>
      </c>
      <c r="I2" s="20">
        <f>IFERROR(VLOOKUP(MYRANKS_P[[#This Row],[IDFANGRAPHS]],STEAMER_P[],COLUMN(STEAMER_P[SV]),FALSE),0)</f>
        <v>0</v>
      </c>
      <c r="J2" s="20">
        <f>IFERROR(VLOOKUP(MYRANKS_P[[#This Row],[IDFANGRAPHS]],STEAMER_P[],COLUMN(STEAMER_P[IP]),FALSE),0)</f>
        <v>162</v>
      </c>
      <c r="K2" s="20">
        <f>IFERROR(VLOOKUP(MYRANKS_P[[#This Row],[IDFANGRAPHS]],STEAMER_P[],COLUMN(STEAMER_P[H]),FALSE),0)</f>
        <v>150</v>
      </c>
      <c r="L2" s="20">
        <f>IFERROR(VLOOKUP(MYRANKS_P[[#This Row],[IDFANGRAPHS]],STEAMER_P[],COLUMN(STEAMER_P[ER]),FALSE),0)</f>
        <v>57</v>
      </c>
      <c r="M2" s="20">
        <f>IFERROR(VLOOKUP(MYRANKS_P[[#This Row],[IDFANGRAPHS]],STEAMER_P[],COLUMN(STEAMER_P[HR]),FALSE),0)</f>
        <v>17</v>
      </c>
      <c r="N2" s="20">
        <f>IFERROR(VLOOKUP(MYRANKS_P[[#This Row],[IDFANGRAPHS]],STEAMER_P[],COLUMN(STEAMER_P[SO]),FALSE),0)</f>
        <v>153</v>
      </c>
      <c r="O2" s="20">
        <f>IFERROR(VLOOKUP(MYRANKS_P[[#This Row],[IDFANGRAPHS]],STEAMER_P[],COLUMN(STEAMER_P[BB]),FALSE),0)</f>
        <v>27</v>
      </c>
      <c r="P2" s="20">
        <f>IFERROR(VLOOKUP(MYRANKS_P[[#This Row],[IDFANGRAPHS]],STEAMER_P[],COLUMN(STEAMER_P[FIP]),FALSE),0)</f>
        <v>3.13</v>
      </c>
      <c r="Q2" s="22">
        <f>IFERROR(MYRANKS_P[[#This Row],[ER]]*9/MYRANKS_P[[#This Row],[IP]],0)</f>
        <v>3.1666666666666665</v>
      </c>
      <c r="R2" s="22">
        <f>IFERROR((MYRANKS_P[[#This Row],[BB]]+MYRANKS_P[[#This Row],[H]])/MYRANKS_P[[#This Row],[IP]],0)</f>
        <v>1.0925925925925926</v>
      </c>
      <c r="S2" s="22">
        <f>MYRANKS_P[[#This Row],[W]]/3.03-VLOOKUP(MYRANKS_P[[#This Row],[POS]],ReplacementLevel_P[],COLUMN(ReplacementLevel_P[W]),FALSE)</f>
        <v>7.0330033003300763E-2</v>
      </c>
      <c r="T2" s="22">
        <f>MYRANKS_P[[#This Row],[SV]]/9.95</f>
        <v>0</v>
      </c>
      <c r="U2" s="22">
        <f>MYRANKS_P[[#This Row],[SO]]/39.3-VLOOKUP(MYRANKS_P[[#This Row],[POS]],ReplacementLevel_P[],COLUMN(ReplacementLevel_P[SO]),FALSE)</f>
        <v>1.2131297709923667</v>
      </c>
      <c r="V2" s="22">
        <f>((475+MYRANKS_P[[#This Row],[ER]])*9/(1192+MYRANKS_P[[#This Row],[IP]])-3.59)/-0.076-VLOOKUP(MYRANKS_P[[#This Row],[POS]],ReplacementLevel_P[],COLUMN(ReplacementLevel_P[ERA]),FALSE)</f>
        <v>1.5580385602114575</v>
      </c>
      <c r="W2" s="22">
        <f>((1466+MYRANKS_P[[#This Row],[BB]]+MYRANKS_P[[#This Row],[H]])/(1192+MYRANKS_P[[#This Row],[IP]])-1.23)/-0.015-VLOOKUP(MYRANKS_P[[#This Row],[POS]],ReplacementLevel_P[],COLUMN(ReplacementLevel_P[WHIP]),FALSE)</f>
        <v>1.9838897095027108</v>
      </c>
      <c r="X2" s="22">
        <f>MYRANKS_P[[#This Row],[WSGP]]+MYRANKS_P[[#This Row],[SVSGP]]+MYRANKS_P[[#This Row],[SOSGP]]+MYRANKS_P[[#This Row],[ERASGP]]+MYRANKS_P[[#This Row],[WHIPSGP]]</f>
        <v>4.8253880737098358</v>
      </c>
    </row>
    <row r="3" spans="1:24" x14ac:dyDescent="0.25">
      <c r="A3" s="7" t="s">
        <v>3588</v>
      </c>
      <c r="B3" s="18" t="str">
        <f>VLOOKUP(MYRANKS_P[[#This Row],[PLAYERID]],PLAYERIDMAP[],COLUMN(PLAYERIDMAP[LASTNAME]),FALSE)</f>
        <v>Kershaw</v>
      </c>
      <c r="C3" s="18" t="str">
        <f>VLOOKUP(MYRANKS_P[[#This Row],[PLAYERID]],PLAYERIDMAP[],COLUMN(PLAYERIDMAP[FIRSTNAME]),FALSE)</f>
        <v xml:space="preserve">Clayton </v>
      </c>
      <c r="D3" s="18" t="str">
        <f>VLOOKUP(MYRANKS_P[[#This Row],[PLAYERID]],PLAYERIDMAP[],COLUMN(PLAYERIDMAP[TEAM]),FALSE)</f>
        <v>LAD</v>
      </c>
      <c r="E3" s="18" t="str">
        <f>VLOOKUP(MYRANKS_P[[#This Row],[PLAYERID]],PLAYERIDMAP[],COLUMN(PLAYERIDMAP[POS]),FALSE)</f>
        <v>P</v>
      </c>
      <c r="F3" s="18">
        <f>VLOOKUP(MYRANKS_P[[#This Row],[PLAYERID]],PLAYERIDMAP[],COLUMN(PLAYERIDMAP[IDFANGRAPHS]),FALSE)</f>
        <v>2036</v>
      </c>
      <c r="G3" s="20">
        <f>IFERROR(VLOOKUP(MYRANKS_P[[#This Row],[IDFANGRAPHS]],STEAMER_P[],COLUMN(STEAMER_P[W]),FALSE),0)</f>
        <v>7</v>
      </c>
      <c r="H3" s="20">
        <f>IFERROR(VLOOKUP(MYRANKS_P[[#This Row],[IDFANGRAPHS]],STEAMER_P[],COLUMN(STEAMER_P[GS]),FALSE),0)</f>
        <v>17</v>
      </c>
      <c r="I3" s="20">
        <f>IFERROR(VLOOKUP(MYRANKS_P[[#This Row],[IDFANGRAPHS]],STEAMER_P[],COLUMN(STEAMER_P[SV]),FALSE),0)</f>
        <v>0</v>
      </c>
      <c r="J3" s="20">
        <f>IFERROR(VLOOKUP(MYRANKS_P[[#This Row],[IDFANGRAPHS]],STEAMER_P[],COLUMN(STEAMER_P[IP]),FALSE),0)</f>
        <v>97</v>
      </c>
      <c r="K3" s="20">
        <f>IFERROR(VLOOKUP(MYRANKS_P[[#This Row],[IDFANGRAPHS]],STEAMER_P[],COLUMN(STEAMER_P[H]),FALSE),0)</f>
        <v>83</v>
      </c>
      <c r="L3" s="20">
        <f>IFERROR(VLOOKUP(MYRANKS_P[[#This Row],[IDFANGRAPHS]],STEAMER_P[],COLUMN(STEAMER_P[ER]),FALSE),0)</f>
        <v>31</v>
      </c>
      <c r="M3" s="20">
        <f>IFERROR(VLOOKUP(MYRANKS_P[[#This Row],[IDFANGRAPHS]],STEAMER_P[],COLUMN(STEAMER_P[HR]),FALSE),0)</f>
        <v>9</v>
      </c>
      <c r="N3" s="20">
        <f>IFERROR(VLOOKUP(MYRANKS_P[[#This Row],[IDFANGRAPHS]],STEAMER_P[],COLUMN(STEAMER_P[SO]),FALSE),0)</f>
        <v>99</v>
      </c>
      <c r="O3" s="20">
        <f>IFERROR(VLOOKUP(MYRANKS_P[[#This Row],[IDFANGRAPHS]],STEAMER_P[],COLUMN(STEAMER_P[BB]),FALSE),0)</f>
        <v>25</v>
      </c>
      <c r="P3" s="20">
        <f>IFERROR(VLOOKUP(MYRANKS_P[[#This Row],[IDFANGRAPHS]],STEAMER_P[],COLUMN(STEAMER_P[FIP]),FALSE),0)</f>
        <v>3.06</v>
      </c>
      <c r="Q3" s="22">
        <f>IFERROR(MYRANKS_P[[#This Row],[ER]]*9/MYRANKS_P[[#This Row],[IP]],0)</f>
        <v>2.8762886597938144</v>
      </c>
      <c r="R3" s="22">
        <f>IFERROR((MYRANKS_P[[#This Row],[BB]]+MYRANKS_P[[#This Row],[H]])/MYRANKS_P[[#This Row],[IP]],0)</f>
        <v>1.1134020618556701</v>
      </c>
      <c r="S3" s="22">
        <f>MYRANKS_P[[#This Row],[W]]/3.03-VLOOKUP(MYRANKS_P[[#This Row],[POS]],ReplacementLevel_P[],COLUMN(ReplacementLevel_P[W]),FALSE)</f>
        <v>-0.91976897689768977</v>
      </c>
      <c r="T3" s="22">
        <f>MYRANKS_P[[#This Row],[SV]]/9.95</f>
        <v>0</v>
      </c>
      <c r="U3" s="22">
        <f>MYRANKS_P[[#This Row],[SO]]/39.3-VLOOKUP(MYRANKS_P[[#This Row],[POS]],ReplacementLevel_P[],COLUMN(ReplacementLevel_P[SO]),FALSE)</f>
        <v>-0.16091603053435133</v>
      </c>
      <c r="V3" s="22">
        <f>((475+MYRANKS_P[[#This Row],[ER]])*9/(1192+MYRANKS_P[[#This Row],[IP]])-3.59)/-0.076-VLOOKUP(MYRANKS_P[[#This Row],[POS]],ReplacementLevel_P[],COLUMN(ReplacementLevel_P[ERA]),FALSE)</f>
        <v>1.6003776897635862</v>
      </c>
      <c r="W3" s="22">
        <f>((1466+MYRANKS_P[[#This Row],[BB]]+MYRANKS_P[[#This Row],[H]])/(1192+MYRANKS_P[[#This Row],[IP]])-1.23)/-0.015-VLOOKUP(MYRANKS_P[[#This Row],[POS]],ReplacementLevel_P[],COLUMN(ReplacementLevel_P[WHIP]),FALSE)</f>
        <v>1.4732247220067283</v>
      </c>
      <c r="X3" s="22">
        <f>MYRANKS_P[[#This Row],[WSGP]]+MYRANKS_P[[#This Row],[SVSGP]]+MYRANKS_P[[#This Row],[SOSGP]]+MYRANKS_P[[#This Row],[ERASGP]]+MYRANKS_P[[#This Row],[WHIPSGP]]</f>
        <v>1.9929174043382734</v>
      </c>
    </row>
    <row r="4" spans="1:24" x14ac:dyDescent="0.25">
      <c r="A4" s="7" t="s">
        <v>5125</v>
      </c>
      <c r="B4" s="18" t="str">
        <f>VLOOKUP(MYRANKS_P[[#This Row],[PLAYERID]],PLAYERIDMAP[],COLUMN(PLAYERIDMAP[LASTNAME]),FALSE)</f>
        <v>Strasburg</v>
      </c>
      <c r="C4" s="18" t="str">
        <f>VLOOKUP(MYRANKS_P[[#This Row],[PLAYERID]],PLAYERIDMAP[],COLUMN(PLAYERIDMAP[FIRSTNAME]),FALSE)</f>
        <v xml:space="preserve">Stephen </v>
      </c>
      <c r="D4" s="18" t="str">
        <f>VLOOKUP(MYRANKS_P[[#This Row],[PLAYERID]],PLAYERIDMAP[],COLUMN(PLAYERIDMAP[TEAM]),FALSE)</f>
        <v>WAS</v>
      </c>
      <c r="E4" s="18" t="str">
        <f>VLOOKUP(MYRANKS_P[[#This Row],[PLAYERID]],PLAYERIDMAP[],COLUMN(PLAYERIDMAP[POS]),FALSE)</f>
        <v>P</v>
      </c>
      <c r="F4" s="18">
        <f>VLOOKUP(MYRANKS_P[[#This Row],[PLAYERID]],PLAYERIDMAP[],COLUMN(PLAYERIDMAP[IDFANGRAPHS]),FALSE)</f>
        <v>10131</v>
      </c>
      <c r="G4" s="20">
        <f>IFERROR(VLOOKUP(MYRANKS_P[[#This Row],[IDFANGRAPHS]],STEAMER_P[],COLUMN(STEAMER_P[W]),FALSE),0)</f>
        <v>11</v>
      </c>
      <c r="H4" s="20">
        <f>IFERROR(VLOOKUP(MYRANKS_P[[#This Row],[IDFANGRAPHS]],STEAMER_P[],COLUMN(STEAMER_P[GS]),FALSE),0)</f>
        <v>24</v>
      </c>
      <c r="I4" s="20">
        <f>IFERROR(VLOOKUP(MYRANKS_P[[#This Row],[IDFANGRAPHS]],STEAMER_P[],COLUMN(STEAMER_P[SV]),FALSE),0)</f>
        <v>0</v>
      </c>
      <c r="J4" s="20">
        <f>IFERROR(VLOOKUP(MYRANKS_P[[#This Row],[IDFANGRAPHS]],STEAMER_P[],COLUMN(STEAMER_P[IP]),FALSE),0)</f>
        <v>153</v>
      </c>
      <c r="K4" s="20">
        <f>IFERROR(VLOOKUP(MYRANKS_P[[#This Row],[IDFANGRAPHS]],STEAMER_P[],COLUMN(STEAMER_P[H]),FALSE),0)</f>
        <v>126</v>
      </c>
      <c r="L4" s="20">
        <f>IFERROR(VLOOKUP(MYRANKS_P[[#This Row],[IDFANGRAPHS]],STEAMER_P[],COLUMN(STEAMER_P[ER]),FALSE),0)</f>
        <v>53</v>
      </c>
      <c r="M4" s="20">
        <f>IFERROR(VLOOKUP(MYRANKS_P[[#This Row],[IDFANGRAPHS]],STEAMER_P[],COLUMN(STEAMER_P[HR]),FALSE),0)</f>
        <v>12</v>
      </c>
      <c r="N4" s="20">
        <f>IFERROR(VLOOKUP(MYRANKS_P[[#This Row],[IDFANGRAPHS]],STEAMER_P[],COLUMN(STEAMER_P[SO]),FALSE),0)</f>
        <v>176</v>
      </c>
      <c r="O4" s="20">
        <f>IFERROR(VLOOKUP(MYRANKS_P[[#This Row],[IDFANGRAPHS]],STEAMER_P[],COLUMN(STEAMER_P[BB]),FALSE),0)</f>
        <v>46</v>
      </c>
      <c r="P4" s="20">
        <f>IFERROR(VLOOKUP(MYRANKS_P[[#This Row],[IDFANGRAPHS]],STEAMER_P[],COLUMN(STEAMER_P[FIP]),FALSE),0)</f>
        <v>2.88</v>
      </c>
      <c r="Q4" s="22">
        <f>IFERROR(MYRANKS_P[[#This Row],[ER]]*9/MYRANKS_P[[#This Row],[IP]],0)</f>
        <v>3.1176470588235294</v>
      </c>
      <c r="R4" s="22">
        <f>IFERROR((MYRANKS_P[[#This Row],[BB]]+MYRANKS_P[[#This Row],[H]])/MYRANKS_P[[#This Row],[IP]],0)</f>
        <v>1.1241830065359477</v>
      </c>
      <c r="S4" s="22">
        <f>MYRANKS_P[[#This Row],[W]]/3.03-VLOOKUP(MYRANKS_P[[#This Row],[POS]],ReplacementLevel_P[],COLUMN(ReplacementLevel_P[W]),FALSE)</f>
        <v>0.40036303630363079</v>
      </c>
      <c r="T4" s="22">
        <f>MYRANKS_P[[#This Row],[SV]]/9.95</f>
        <v>0</v>
      </c>
      <c r="U4" s="22">
        <f>MYRANKS_P[[#This Row],[SO]]/39.3-VLOOKUP(MYRANKS_P[[#This Row],[POS]],ReplacementLevel_P[],COLUMN(ReplacementLevel_P[SO]),FALSE)</f>
        <v>1.7983715012722645</v>
      </c>
      <c r="V4" s="22">
        <f>((475+MYRANKS_P[[#This Row],[ER]])*9/(1192+MYRANKS_P[[#This Row],[IP]])-3.59)/-0.076-VLOOKUP(MYRANKS_P[[#This Row],[POS]],ReplacementLevel_P[],COLUMN(ReplacementLevel_P[ERA]),FALSE)</f>
        <v>1.5988749755429434</v>
      </c>
      <c r="W4" s="22">
        <f>((1466+MYRANKS_P[[#This Row],[BB]]+MYRANKS_P[[#This Row],[H]])/(1192+MYRANKS_P[[#This Row],[IP]])-1.23)/-0.015-VLOOKUP(MYRANKS_P[[#This Row],[POS]],ReplacementLevel_P[],COLUMN(ReplacementLevel_P[WHIP]),FALSE)</f>
        <v>1.6904089219330776</v>
      </c>
      <c r="X4" s="22">
        <f>MYRANKS_P[[#This Row],[WSGP]]+MYRANKS_P[[#This Row],[SVSGP]]+MYRANKS_P[[#This Row],[SOSGP]]+MYRANKS_P[[#This Row],[ERASGP]]+MYRANKS_P[[#This Row],[WHIPSGP]]</f>
        <v>5.4880184350519166</v>
      </c>
    </row>
    <row r="5" spans="1:24" x14ac:dyDescent="0.25">
      <c r="A5" s="7" t="s">
        <v>5363</v>
      </c>
      <c r="B5" s="18" t="str">
        <f>VLOOKUP(MYRANKS_P[[#This Row],[PLAYERID]],PLAYERIDMAP[],COLUMN(PLAYERIDMAP[LASTNAME]),FALSE)</f>
        <v>Verlander</v>
      </c>
      <c r="C5" s="18" t="str">
        <f>VLOOKUP(MYRANKS_P[[#This Row],[PLAYERID]],PLAYERIDMAP[],COLUMN(PLAYERIDMAP[FIRSTNAME]),FALSE)</f>
        <v xml:space="preserve">Justin </v>
      </c>
      <c r="D5" s="18" t="str">
        <f>VLOOKUP(MYRANKS_P[[#This Row],[PLAYERID]],PLAYERIDMAP[],COLUMN(PLAYERIDMAP[TEAM]),FALSE)</f>
        <v>DET</v>
      </c>
      <c r="E5" s="18" t="str">
        <f>VLOOKUP(MYRANKS_P[[#This Row],[PLAYERID]],PLAYERIDMAP[],COLUMN(PLAYERIDMAP[POS]),FALSE)</f>
        <v>P</v>
      </c>
      <c r="F5" s="18">
        <f>VLOOKUP(MYRANKS_P[[#This Row],[PLAYERID]],PLAYERIDMAP[],COLUMN(PLAYERIDMAP[IDFANGRAPHS]),FALSE)</f>
        <v>8700</v>
      </c>
      <c r="G5" s="20">
        <f>IFERROR(VLOOKUP(MYRANKS_P[[#This Row],[IDFANGRAPHS]],STEAMER_P[],COLUMN(STEAMER_P[W]),FALSE),0)</f>
        <v>12</v>
      </c>
      <c r="H5" s="20">
        <f>IFERROR(VLOOKUP(MYRANKS_P[[#This Row],[IDFANGRAPHS]],STEAMER_P[],COLUMN(STEAMER_P[GS]),FALSE),0)</f>
        <v>26</v>
      </c>
      <c r="I5" s="20">
        <f>IFERROR(VLOOKUP(MYRANKS_P[[#This Row],[IDFANGRAPHS]],STEAMER_P[],COLUMN(STEAMER_P[SV]),FALSE),0)</f>
        <v>0</v>
      </c>
      <c r="J5" s="20">
        <f>IFERROR(VLOOKUP(MYRANKS_P[[#This Row],[IDFANGRAPHS]],STEAMER_P[],COLUMN(STEAMER_P[IP]),FALSE),0)</f>
        <v>167</v>
      </c>
      <c r="K5" s="20">
        <f>IFERROR(VLOOKUP(MYRANKS_P[[#This Row],[IDFANGRAPHS]],STEAMER_P[],COLUMN(STEAMER_P[H]),FALSE),0)</f>
        <v>153</v>
      </c>
      <c r="L5" s="20">
        <f>IFERROR(VLOOKUP(MYRANKS_P[[#This Row],[IDFANGRAPHS]],STEAMER_P[],COLUMN(STEAMER_P[ER]),FALSE),0)</f>
        <v>66</v>
      </c>
      <c r="M5" s="20">
        <f>IFERROR(VLOOKUP(MYRANKS_P[[#This Row],[IDFANGRAPHS]],STEAMER_P[],COLUMN(STEAMER_P[HR]),FALSE),0)</f>
        <v>20</v>
      </c>
      <c r="N5" s="20">
        <f>IFERROR(VLOOKUP(MYRANKS_P[[#This Row],[IDFANGRAPHS]],STEAMER_P[],COLUMN(STEAMER_P[SO]),FALSE),0)</f>
        <v>152</v>
      </c>
      <c r="O5" s="20">
        <f>IFERROR(VLOOKUP(MYRANKS_P[[#This Row],[IDFANGRAPHS]],STEAMER_P[],COLUMN(STEAMER_P[BB]),FALSE),0)</f>
        <v>50</v>
      </c>
      <c r="P5" s="20">
        <f>IFERROR(VLOOKUP(MYRANKS_P[[#This Row],[IDFANGRAPHS]],STEAMER_P[],COLUMN(STEAMER_P[FIP]),FALSE),0)</f>
        <v>3.79</v>
      </c>
      <c r="Q5" s="22">
        <f>IFERROR(MYRANKS_P[[#This Row],[ER]]*9/MYRANKS_P[[#This Row],[IP]],0)</f>
        <v>3.55688622754491</v>
      </c>
      <c r="R5" s="22">
        <f>IFERROR((MYRANKS_P[[#This Row],[BB]]+MYRANKS_P[[#This Row],[H]])/MYRANKS_P[[#This Row],[IP]],0)</f>
        <v>1.215568862275449</v>
      </c>
      <c r="S5" s="22">
        <f>MYRANKS_P[[#This Row],[W]]/3.03-VLOOKUP(MYRANKS_P[[#This Row],[POS]],ReplacementLevel_P[],COLUMN(ReplacementLevel_P[W]),FALSE)</f>
        <v>0.73039603960396082</v>
      </c>
      <c r="T5" s="22">
        <f>MYRANKS_P[[#This Row],[SV]]/9.95</f>
        <v>0</v>
      </c>
      <c r="U5" s="22">
        <f>MYRANKS_P[[#This Row],[SO]]/39.3-VLOOKUP(MYRANKS_P[[#This Row],[POS]],ReplacementLevel_P[],COLUMN(ReplacementLevel_P[SO]),FALSE)</f>
        <v>1.1876844783715015</v>
      </c>
      <c r="V5" s="22">
        <f>((475+MYRANKS_P[[#This Row],[ER]])*9/(1192+MYRANKS_P[[#This Row],[IP]])-3.59)/-0.076-VLOOKUP(MYRANKS_P[[#This Row],[POS]],ReplacementLevel_P[],COLUMN(ReplacementLevel_P[ERA]),FALSE)</f>
        <v>0.94498082955733687</v>
      </c>
      <c r="W5" s="22">
        <f>((1466+MYRANKS_P[[#This Row],[BB]]+MYRANKS_P[[#This Row],[H]])/(1192+MYRANKS_P[[#This Row],[IP]])-1.23)/-0.015-VLOOKUP(MYRANKS_P[[#This Row],[POS]],ReplacementLevel_P[],COLUMN(ReplacementLevel_P[WHIP]),FALSE)</f>
        <v>1.0060730929605102</v>
      </c>
      <c r="X5" s="22">
        <f>MYRANKS_P[[#This Row],[WSGP]]+MYRANKS_P[[#This Row],[SVSGP]]+MYRANKS_P[[#This Row],[SOSGP]]+MYRANKS_P[[#This Row],[ERASGP]]+MYRANKS_P[[#This Row],[WHIPSGP]]</f>
        <v>3.8691344404933092</v>
      </c>
    </row>
    <row r="6" spans="1:24" x14ac:dyDescent="0.25">
      <c r="A6" s="7" t="s">
        <v>3262</v>
      </c>
      <c r="B6" s="18" t="str">
        <f>VLOOKUP(MYRANKS_P[[#This Row],[PLAYERID]],PLAYERIDMAP[],COLUMN(PLAYERIDMAP[LASTNAME]),FALSE)</f>
        <v>Hernandez</v>
      </c>
      <c r="C6" s="18" t="str">
        <f>VLOOKUP(MYRANKS_P[[#This Row],[PLAYERID]],PLAYERIDMAP[],COLUMN(PLAYERIDMAP[FIRSTNAME]),FALSE)</f>
        <v xml:space="preserve">Felix </v>
      </c>
      <c r="D6" s="18" t="str">
        <f>VLOOKUP(MYRANKS_P[[#This Row],[PLAYERID]],PLAYERIDMAP[],COLUMN(PLAYERIDMAP[TEAM]),FALSE)</f>
        <v>SEA</v>
      </c>
      <c r="E6" s="18" t="str">
        <f>VLOOKUP(MYRANKS_P[[#This Row],[PLAYERID]],PLAYERIDMAP[],COLUMN(PLAYERIDMAP[POS]),FALSE)</f>
        <v>P</v>
      </c>
      <c r="F6" s="18">
        <f>VLOOKUP(MYRANKS_P[[#This Row],[PLAYERID]],PLAYERIDMAP[],COLUMN(PLAYERIDMAP[IDFANGRAPHS]),FALSE)</f>
        <v>4772</v>
      </c>
      <c r="G6" s="20">
        <f>IFERROR(VLOOKUP(MYRANKS_P[[#This Row],[IDFANGRAPHS]],STEAMER_P[],COLUMN(STEAMER_P[W]),FALSE),0)</f>
        <v>12</v>
      </c>
      <c r="H6" s="20">
        <f>IFERROR(VLOOKUP(MYRANKS_P[[#This Row],[IDFANGRAPHS]],STEAMER_P[],COLUMN(STEAMER_P[GS]),FALSE),0)</f>
        <v>26</v>
      </c>
      <c r="I6" s="20">
        <f>IFERROR(VLOOKUP(MYRANKS_P[[#This Row],[IDFANGRAPHS]],STEAMER_P[],COLUMN(STEAMER_P[SV]),FALSE),0)</f>
        <v>0</v>
      </c>
      <c r="J6" s="20">
        <f>IFERROR(VLOOKUP(MYRANKS_P[[#This Row],[IDFANGRAPHS]],STEAMER_P[],COLUMN(STEAMER_P[IP]),FALSE),0)</f>
        <v>163</v>
      </c>
      <c r="K6" s="20">
        <f>IFERROR(VLOOKUP(MYRANKS_P[[#This Row],[IDFANGRAPHS]],STEAMER_P[],COLUMN(STEAMER_P[H]),FALSE),0)</f>
        <v>145</v>
      </c>
      <c r="L6" s="20">
        <f>IFERROR(VLOOKUP(MYRANKS_P[[#This Row],[IDFANGRAPHS]],STEAMER_P[],COLUMN(STEAMER_P[ER]),FALSE),0)</f>
        <v>57</v>
      </c>
      <c r="M6" s="20">
        <f>IFERROR(VLOOKUP(MYRANKS_P[[#This Row],[IDFANGRAPHS]],STEAMER_P[],COLUMN(STEAMER_P[HR]),FALSE),0)</f>
        <v>13</v>
      </c>
      <c r="N6" s="20">
        <f>IFERROR(VLOOKUP(MYRANKS_P[[#This Row],[IDFANGRAPHS]],STEAMER_P[],COLUMN(STEAMER_P[SO]),FALSE),0)</f>
        <v>162</v>
      </c>
      <c r="O6" s="20">
        <f>IFERROR(VLOOKUP(MYRANKS_P[[#This Row],[IDFANGRAPHS]],STEAMER_P[],COLUMN(STEAMER_P[BB]),FALSE),0)</f>
        <v>39</v>
      </c>
      <c r="P6" s="20">
        <f>IFERROR(VLOOKUP(MYRANKS_P[[#This Row],[IDFANGRAPHS]],STEAMER_P[],COLUMN(STEAMER_P[FIP]),FALSE),0)</f>
        <v>2.97</v>
      </c>
      <c r="Q6" s="22">
        <f>IFERROR(MYRANKS_P[[#This Row],[ER]]*9/MYRANKS_P[[#This Row],[IP]],0)</f>
        <v>3.147239263803681</v>
      </c>
      <c r="R6" s="22">
        <f>IFERROR((MYRANKS_P[[#This Row],[BB]]+MYRANKS_P[[#This Row],[H]])/MYRANKS_P[[#This Row],[IP]],0)</f>
        <v>1.1288343558282208</v>
      </c>
      <c r="S6" s="22">
        <f>MYRANKS_P[[#This Row],[W]]/3.03-VLOOKUP(MYRANKS_P[[#This Row],[POS]],ReplacementLevel_P[],COLUMN(ReplacementLevel_P[W]),FALSE)</f>
        <v>0.73039603960396082</v>
      </c>
      <c r="T6" s="22">
        <f>MYRANKS_P[[#This Row],[SV]]/9.95</f>
        <v>0</v>
      </c>
      <c r="U6" s="22">
        <f>MYRANKS_P[[#This Row],[SO]]/39.3-VLOOKUP(MYRANKS_P[[#This Row],[POS]],ReplacementLevel_P[],COLUMN(ReplacementLevel_P[SO]),FALSE)</f>
        <v>1.4421374045801527</v>
      </c>
      <c r="V6" s="22">
        <f>((475+MYRANKS_P[[#This Row],[ER]])*9/(1192+MYRANKS_P[[#This Row],[IP]])-3.59)/-0.076-VLOOKUP(MYRANKS_P[[#This Row],[POS]],ReplacementLevel_P[],COLUMN(ReplacementLevel_P[ERA]),FALSE)</f>
        <v>1.592377160613708</v>
      </c>
      <c r="W6" s="22">
        <f>((1466+MYRANKS_P[[#This Row],[BB]]+MYRANKS_P[[#This Row],[H]])/(1192+MYRANKS_P[[#This Row],[IP]])-1.23)/-0.015-VLOOKUP(MYRANKS_P[[#This Row],[POS]],ReplacementLevel_P[],COLUMN(ReplacementLevel_P[WHIP]),FALSE)</f>
        <v>1.6991881918819218</v>
      </c>
      <c r="X6" s="22">
        <f>MYRANKS_P[[#This Row],[WSGP]]+MYRANKS_P[[#This Row],[SVSGP]]+MYRANKS_P[[#This Row],[SOSGP]]+MYRANKS_P[[#This Row],[ERASGP]]+MYRANKS_P[[#This Row],[WHIPSGP]]</f>
        <v>5.4640987966797434</v>
      </c>
    </row>
    <row r="7" spans="1:24" x14ac:dyDescent="0.25">
      <c r="A7" s="7" t="s">
        <v>3152</v>
      </c>
      <c r="B7" s="18" t="str">
        <f>VLOOKUP(MYRANKS_P[[#This Row],[PLAYERID]],PLAYERIDMAP[],COLUMN(PLAYERIDMAP[LASTNAME]),FALSE)</f>
        <v>Hamels</v>
      </c>
      <c r="C7" s="18" t="str">
        <f>VLOOKUP(MYRANKS_P[[#This Row],[PLAYERID]],PLAYERIDMAP[],COLUMN(PLAYERIDMAP[FIRSTNAME]),FALSE)</f>
        <v xml:space="preserve">Cole </v>
      </c>
      <c r="D7" s="18" t="str">
        <f>VLOOKUP(MYRANKS_P[[#This Row],[PLAYERID]],PLAYERIDMAP[],COLUMN(PLAYERIDMAP[TEAM]),FALSE)</f>
        <v>PHI</v>
      </c>
      <c r="E7" s="18" t="str">
        <f>VLOOKUP(MYRANKS_P[[#This Row],[PLAYERID]],PLAYERIDMAP[],COLUMN(PLAYERIDMAP[POS]),FALSE)</f>
        <v>P</v>
      </c>
      <c r="F7" s="18">
        <f>VLOOKUP(MYRANKS_P[[#This Row],[PLAYERID]],PLAYERIDMAP[],COLUMN(PLAYERIDMAP[IDFANGRAPHS]),FALSE)</f>
        <v>4972</v>
      </c>
      <c r="G7" s="20">
        <f>IFERROR(VLOOKUP(MYRANKS_P[[#This Row],[IDFANGRAPHS]],STEAMER_P[],COLUMN(STEAMER_P[W]),FALSE),0)</f>
        <v>10</v>
      </c>
      <c r="H7" s="20">
        <f>IFERROR(VLOOKUP(MYRANKS_P[[#This Row],[IDFANGRAPHS]],STEAMER_P[],COLUMN(STEAMER_P[GS]),FALSE),0)</f>
        <v>27</v>
      </c>
      <c r="I7" s="20">
        <f>IFERROR(VLOOKUP(MYRANKS_P[[#This Row],[IDFANGRAPHS]],STEAMER_P[],COLUMN(STEAMER_P[SV]),FALSE),0)</f>
        <v>0</v>
      </c>
      <c r="J7" s="20">
        <f>IFERROR(VLOOKUP(MYRANKS_P[[#This Row],[IDFANGRAPHS]],STEAMER_P[],COLUMN(STEAMER_P[IP]),FALSE),0)</f>
        <v>162</v>
      </c>
      <c r="K7" s="20">
        <f>IFERROR(VLOOKUP(MYRANKS_P[[#This Row],[IDFANGRAPHS]],STEAMER_P[],COLUMN(STEAMER_P[H]),FALSE),0)</f>
        <v>151</v>
      </c>
      <c r="L7" s="20">
        <f>IFERROR(VLOOKUP(MYRANKS_P[[#This Row],[IDFANGRAPHS]],STEAMER_P[],COLUMN(STEAMER_P[ER]),FALSE),0)</f>
        <v>64</v>
      </c>
      <c r="M7" s="20">
        <f>IFERROR(VLOOKUP(MYRANKS_P[[#This Row],[IDFANGRAPHS]],STEAMER_P[],COLUMN(STEAMER_P[HR]),FALSE),0)</f>
        <v>18</v>
      </c>
      <c r="N7" s="20">
        <f>IFERROR(VLOOKUP(MYRANKS_P[[#This Row],[IDFANGRAPHS]],STEAMER_P[],COLUMN(STEAMER_P[SO]),FALSE),0)</f>
        <v>146</v>
      </c>
      <c r="O7" s="20">
        <f>IFERROR(VLOOKUP(MYRANKS_P[[#This Row],[IDFANGRAPHS]],STEAMER_P[],COLUMN(STEAMER_P[BB]),FALSE),0)</f>
        <v>39</v>
      </c>
      <c r="P7" s="20">
        <f>IFERROR(VLOOKUP(MYRANKS_P[[#This Row],[IDFANGRAPHS]],STEAMER_P[],COLUMN(STEAMER_P[FIP]),FALSE),0)</f>
        <v>3.56</v>
      </c>
      <c r="Q7" s="22">
        <f>IFERROR(MYRANKS_P[[#This Row],[ER]]*9/MYRANKS_P[[#This Row],[IP]],0)</f>
        <v>3.5555555555555554</v>
      </c>
      <c r="R7" s="22">
        <f>IFERROR((MYRANKS_P[[#This Row],[BB]]+MYRANKS_P[[#This Row],[H]])/MYRANKS_P[[#This Row],[IP]],0)</f>
        <v>1.1728395061728396</v>
      </c>
      <c r="S7" s="22">
        <f>MYRANKS_P[[#This Row],[W]]/3.03-VLOOKUP(MYRANKS_P[[#This Row],[POS]],ReplacementLevel_P[],COLUMN(ReplacementLevel_P[W]),FALSE)</f>
        <v>7.0330033003300763E-2</v>
      </c>
      <c r="T7" s="22">
        <f>MYRANKS_P[[#This Row],[SV]]/9.95</f>
        <v>0</v>
      </c>
      <c r="U7" s="22">
        <f>MYRANKS_P[[#This Row],[SO]]/39.3-VLOOKUP(MYRANKS_P[[#This Row],[POS]],ReplacementLevel_P[],COLUMN(ReplacementLevel_P[SO]),FALSE)</f>
        <v>1.0350127226463104</v>
      </c>
      <c r="V7" s="22">
        <f>((475+MYRANKS_P[[#This Row],[ER]])*9/(1192+MYRANKS_P[[#This Row],[IP]])-3.59)/-0.076-VLOOKUP(MYRANKS_P[[#This Row],[POS]],ReplacementLevel_P[],COLUMN(ReplacementLevel_P[ERA]),FALSE)</f>
        <v>0.94581746093446117</v>
      </c>
      <c r="W7" s="22">
        <f>((1466+MYRANKS_P[[#This Row],[BB]]+MYRANKS_P[[#This Row],[H]])/(1192+MYRANKS_P[[#This Row],[IP]])-1.23)/-0.015-VLOOKUP(MYRANKS_P[[#This Row],[POS]],ReplacementLevel_P[],COLUMN(ReplacementLevel_P[WHIP]),FALSE)</f>
        <v>1.3438109305760659</v>
      </c>
      <c r="X7" s="22">
        <f>MYRANKS_P[[#This Row],[WSGP]]+MYRANKS_P[[#This Row],[SVSGP]]+MYRANKS_P[[#This Row],[SOSGP]]+MYRANKS_P[[#This Row],[ERASGP]]+MYRANKS_P[[#This Row],[WHIPSGP]]</f>
        <v>3.3949711471601383</v>
      </c>
    </row>
    <row r="8" spans="1:24" x14ac:dyDescent="0.25">
      <c r="A8" s="7" t="s">
        <v>3086</v>
      </c>
      <c r="B8" s="18" t="str">
        <f>VLOOKUP(MYRANKS_P[[#This Row],[PLAYERID]],PLAYERIDMAP[],COLUMN(PLAYERIDMAP[LASTNAME]),FALSE)</f>
        <v>Greinke</v>
      </c>
      <c r="C8" s="18" t="str">
        <f>VLOOKUP(MYRANKS_P[[#This Row],[PLAYERID]],PLAYERIDMAP[],COLUMN(PLAYERIDMAP[FIRSTNAME]),FALSE)</f>
        <v xml:space="preserve">Zack </v>
      </c>
      <c r="D8" s="18" t="str">
        <f>VLOOKUP(MYRANKS_P[[#This Row],[PLAYERID]],PLAYERIDMAP[],COLUMN(PLAYERIDMAP[TEAM]),FALSE)</f>
        <v>LAD</v>
      </c>
      <c r="E8" s="18" t="str">
        <f>VLOOKUP(MYRANKS_P[[#This Row],[PLAYERID]],PLAYERIDMAP[],COLUMN(PLAYERIDMAP[POS]),FALSE)</f>
        <v>P</v>
      </c>
      <c r="F8" s="18">
        <f>VLOOKUP(MYRANKS_P[[#This Row],[PLAYERID]],PLAYERIDMAP[],COLUMN(PLAYERIDMAP[IDFANGRAPHS]),FALSE)</f>
        <v>1943</v>
      </c>
      <c r="G8" s="20">
        <f>IFERROR(VLOOKUP(MYRANKS_P[[#This Row],[IDFANGRAPHS]],STEAMER_P[],COLUMN(STEAMER_P[W]),FALSE),0)</f>
        <v>11</v>
      </c>
      <c r="H8" s="20">
        <f>IFERROR(VLOOKUP(MYRANKS_P[[#This Row],[IDFANGRAPHS]],STEAMER_P[],COLUMN(STEAMER_P[GS]),FALSE),0)</f>
        <v>26</v>
      </c>
      <c r="I8" s="20">
        <f>IFERROR(VLOOKUP(MYRANKS_P[[#This Row],[IDFANGRAPHS]],STEAMER_P[],COLUMN(STEAMER_P[SV]),FALSE),0)</f>
        <v>0</v>
      </c>
      <c r="J8" s="20">
        <f>IFERROR(VLOOKUP(MYRANKS_P[[#This Row],[IDFANGRAPHS]],STEAMER_P[],COLUMN(STEAMER_P[IP]),FALSE),0)</f>
        <v>161</v>
      </c>
      <c r="K8" s="20">
        <f>IFERROR(VLOOKUP(MYRANKS_P[[#This Row],[IDFANGRAPHS]],STEAMER_P[],COLUMN(STEAMER_P[H]),FALSE),0)</f>
        <v>145</v>
      </c>
      <c r="L8" s="20">
        <f>IFERROR(VLOOKUP(MYRANKS_P[[#This Row],[IDFANGRAPHS]],STEAMER_P[],COLUMN(STEAMER_P[ER]),FALSE),0)</f>
        <v>57</v>
      </c>
      <c r="M8" s="20">
        <f>IFERROR(VLOOKUP(MYRANKS_P[[#This Row],[IDFANGRAPHS]],STEAMER_P[],COLUMN(STEAMER_P[HR]),FALSE),0)</f>
        <v>15</v>
      </c>
      <c r="N8" s="20">
        <f>IFERROR(VLOOKUP(MYRANKS_P[[#This Row],[IDFANGRAPHS]],STEAMER_P[],COLUMN(STEAMER_P[SO]),FALSE),0)</f>
        <v>150</v>
      </c>
      <c r="O8" s="20">
        <f>IFERROR(VLOOKUP(MYRANKS_P[[#This Row],[IDFANGRAPHS]],STEAMER_P[],COLUMN(STEAMER_P[BB]),FALSE),0)</f>
        <v>40</v>
      </c>
      <c r="P8" s="20">
        <f>IFERROR(VLOOKUP(MYRANKS_P[[#This Row],[IDFANGRAPHS]],STEAMER_P[],COLUMN(STEAMER_P[FIP]),FALSE),0)</f>
        <v>3.23</v>
      </c>
      <c r="Q8" s="22">
        <f>IFERROR(MYRANKS_P[[#This Row],[ER]]*9/MYRANKS_P[[#This Row],[IP]],0)</f>
        <v>3.1863354037267082</v>
      </c>
      <c r="R8" s="22">
        <f>IFERROR((MYRANKS_P[[#This Row],[BB]]+MYRANKS_P[[#This Row],[H]])/MYRANKS_P[[#This Row],[IP]],0)</f>
        <v>1.1490683229813665</v>
      </c>
      <c r="S8" s="22">
        <f>MYRANKS_P[[#This Row],[W]]/3.03-VLOOKUP(MYRANKS_P[[#This Row],[POS]],ReplacementLevel_P[],COLUMN(ReplacementLevel_P[W]),FALSE)</f>
        <v>0.40036303630363079</v>
      </c>
      <c r="T8" s="22">
        <f>MYRANKS_P[[#This Row],[SV]]/9.95</f>
        <v>0</v>
      </c>
      <c r="U8" s="22">
        <f>MYRANKS_P[[#This Row],[SO]]/39.3-VLOOKUP(MYRANKS_P[[#This Row],[POS]],ReplacementLevel_P[],COLUMN(ReplacementLevel_P[SO]),FALSE)</f>
        <v>1.136793893129771</v>
      </c>
      <c r="V8" s="22">
        <f>((475+MYRANKS_P[[#This Row],[ER]])*9/(1192+MYRANKS_P[[#This Row],[IP]])-3.59)/-0.076-VLOOKUP(MYRANKS_P[[#This Row],[POS]],ReplacementLevel_P[],COLUMN(ReplacementLevel_P[ERA]),FALSE)</f>
        <v>1.5236492006068394</v>
      </c>
      <c r="W8" s="22">
        <f>((1466+MYRANKS_P[[#This Row],[BB]]+MYRANKS_P[[#This Row],[H]])/(1192+MYRANKS_P[[#This Row],[IP]])-1.23)/-0.015-VLOOKUP(MYRANKS_P[[#This Row],[POS]],ReplacementLevel_P[],COLUMN(ReplacementLevel_P[WHIP]),FALSE)</f>
        <v>1.5299137718649924</v>
      </c>
      <c r="X8" s="22">
        <f>MYRANKS_P[[#This Row],[WSGP]]+MYRANKS_P[[#This Row],[SVSGP]]+MYRANKS_P[[#This Row],[SOSGP]]+MYRANKS_P[[#This Row],[ERASGP]]+MYRANKS_P[[#This Row],[WHIPSGP]]</f>
        <v>4.5907199019052332</v>
      </c>
    </row>
    <row r="9" spans="1:24" x14ac:dyDescent="0.25">
      <c r="A9" s="7" t="s">
        <v>4598</v>
      </c>
      <c r="B9" s="18" t="str">
        <f>VLOOKUP(MYRANKS_P[[#This Row],[PLAYERID]],PLAYERIDMAP[],COLUMN(PLAYERIDMAP[LASTNAME]),FALSE)</f>
        <v>Price</v>
      </c>
      <c r="C9" s="18" t="str">
        <f>VLOOKUP(MYRANKS_P[[#This Row],[PLAYERID]],PLAYERIDMAP[],COLUMN(PLAYERIDMAP[FIRSTNAME]),FALSE)</f>
        <v xml:space="preserve">David </v>
      </c>
      <c r="D9" s="18" t="str">
        <f>VLOOKUP(MYRANKS_P[[#This Row],[PLAYERID]],PLAYERIDMAP[],COLUMN(PLAYERIDMAP[TEAM]),FALSE)</f>
        <v>TB</v>
      </c>
      <c r="E9" s="18" t="str">
        <f>VLOOKUP(MYRANKS_P[[#This Row],[PLAYERID]],PLAYERIDMAP[],COLUMN(PLAYERIDMAP[POS]),FALSE)</f>
        <v>P</v>
      </c>
      <c r="F9" s="18">
        <f>VLOOKUP(MYRANKS_P[[#This Row],[PLAYERID]],PLAYERIDMAP[],COLUMN(PLAYERIDMAP[IDFANGRAPHS]),FALSE)</f>
        <v>3184</v>
      </c>
      <c r="G9" s="20">
        <f>IFERROR(VLOOKUP(MYRANKS_P[[#This Row],[IDFANGRAPHS]],STEAMER_P[],COLUMN(STEAMER_P[W]),FALSE),0)</f>
        <v>12</v>
      </c>
      <c r="H9" s="20">
        <f>IFERROR(VLOOKUP(MYRANKS_P[[#This Row],[IDFANGRAPHS]],STEAMER_P[],COLUMN(STEAMER_P[GS]),FALSE),0)</f>
        <v>26</v>
      </c>
      <c r="I9" s="20">
        <f>IFERROR(VLOOKUP(MYRANKS_P[[#This Row],[IDFANGRAPHS]],STEAMER_P[],COLUMN(STEAMER_P[SV]),FALSE),0)</f>
        <v>0</v>
      </c>
      <c r="J9" s="20">
        <f>IFERROR(VLOOKUP(MYRANKS_P[[#This Row],[IDFANGRAPHS]],STEAMER_P[],COLUMN(STEAMER_P[IP]),FALSE),0)</f>
        <v>161</v>
      </c>
      <c r="K9" s="20">
        <f>IFERROR(VLOOKUP(MYRANKS_P[[#This Row],[IDFANGRAPHS]],STEAMER_P[],COLUMN(STEAMER_P[H]),FALSE),0)</f>
        <v>144</v>
      </c>
      <c r="L9" s="20">
        <f>IFERROR(VLOOKUP(MYRANKS_P[[#This Row],[IDFANGRAPHS]],STEAMER_P[],COLUMN(STEAMER_P[ER]),FALSE),0)</f>
        <v>55</v>
      </c>
      <c r="M9" s="20">
        <f>IFERROR(VLOOKUP(MYRANKS_P[[#This Row],[IDFANGRAPHS]],STEAMER_P[],COLUMN(STEAMER_P[HR]),FALSE),0)</f>
        <v>15</v>
      </c>
      <c r="N9" s="20">
        <f>IFERROR(VLOOKUP(MYRANKS_P[[#This Row],[IDFANGRAPHS]],STEAMER_P[],COLUMN(STEAMER_P[SO]),FALSE),0)</f>
        <v>147</v>
      </c>
      <c r="O9" s="20">
        <f>IFERROR(VLOOKUP(MYRANKS_P[[#This Row],[IDFANGRAPHS]],STEAMER_P[],COLUMN(STEAMER_P[BB]),FALSE),0)</f>
        <v>36</v>
      </c>
      <c r="P9" s="20">
        <f>IFERROR(VLOOKUP(MYRANKS_P[[#This Row],[IDFANGRAPHS]],STEAMER_P[],COLUMN(STEAMER_P[FIP]),FALSE),0)</f>
        <v>3.25</v>
      </c>
      <c r="Q9" s="22">
        <f>IFERROR(MYRANKS_P[[#This Row],[ER]]*9/MYRANKS_P[[#This Row],[IP]],0)</f>
        <v>3.0745341614906834</v>
      </c>
      <c r="R9" s="22">
        <f>IFERROR((MYRANKS_P[[#This Row],[BB]]+MYRANKS_P[[#This Row],[H]])/MYRANKS_P[[#This Row],[IP]],0)</f>
        <v>1.1180124223602483</v>
      </c>
      <c r="S9" s="22">
        <f>MYRANKS_P[[#This Row],[W]]/3.03-VLOOKUP(MYRANKS_P[[#This Row],[POS]],ReplacementLevel_P[],COLUMN(ReplacementLevel_P[W]),FALSE)</f>
        <v>0.73039603960396082</v>
      </c>
      <c r="T9" s="22">
        <f>MYRANKS_P[[#This Row],[SV]]/9.95</f>
        <v>0</v>
      </c>
      <c r="U9" s="22">
        <f>MYRANKS_P[[#This Row],[SO]]/39.3-VLOOKUP(MYRANKS_P[[#This Row],[POS]],ReplacementLevel_P[],COLUMN(ReplacementLevel_P[SO]),FALSE)</f>
        <v>1.0604580152671756</v>
      </c>
      <c r="V9" s="22">
        <f>((475+MYRANKS_P[[#This Row],[ER]])*9/(1192+MYRANKS_P[[#This Row],[IP]])-3.59)/-0.076-VLOOKUP(MYRANKS_P[[#This Row],[POS]],ReplacementLevel_P[],COLUMN(ReplacementLevel_P[ERA]),FALSE)</f>
        <v>1.6986987979927641</v>
      </c>
      <c r="W9" s="22">
        <f>((1466+MYRANKS_P[[#This Row],[BB]]+MYRANKS_P[[#This Row],[H]])/(1192+MYRANKS_P[[#This Row],[IP]])-1.23)/-0.015-VLOOKUP(MYRANKS_P[[#This Row],[POS]],ReplacementLevel_P[],COLUMN(ReplacementLevel_P[WHIP]),FALSE)</f>
        <v>1.7762798718896269</v>
      </c>
      <c r="X9" s="22">
        <f>MYRANKS_P[[#This Row],[WSGP]]+MYRANKS_P[[#This Row],[SVSGP]]+MYRANKS_P[[#This Row],[SOSGP]]+MYRANKS_P[[#This Row],[ERASGP]]+MYRANKS_P[[#This Row],[WHIPSGP]]</f>
        <v>5.2658327247535279</v>
      </c>
    </row>
    <row r="10" spans="1:24" x14ac:dyDescent="0.25">
      <c r="A10" s="7" t="s">
        <v>2115</v>
      </c>
      <c r="B10" s="18" t="str">
        <f>VLOOKUP(MYRANKS_P[[#This Row],[PLAYERID]],PLAYERIDMAP[],COLUMN(PLAYERIDMAP[LASTNAME]),FALSE)</f>
        <v>Bumgarner</v>
      </c>
      <c r="C10" s="18" t="str">
        <f>VLOOKUP(MYRANKS_P[[#This Row],[PLAYERID]],PLAYERIDMAP[],COLUMN(PLAYERIDMAP[FIRSTNAME]),FALSE)</f>
        <v xml:space="preserve">Madison </v>
      </c>
      <c r="D10" s="18" t="str">
        <f>VLOOKUP(MYRANKS_P[[#This Row],[PLAYERID]],PLAYERIDMAP[],COLUMN(PLAYERIDMAP[TEAM]),FALSE)</f>
        <v>SF</v>
      </c>
      <c r="E10" s="18" t="str">
        <f>VLOOKUP(MYRANKS_P[[#This Row],[PLAYERID]],PLAYERIDMAP[],COLUMN(PLAYERIDMAP[POS]),FALSE)</f>
        <v>P</v>
      </c>
      <c r="F10" s="18">
        <f>VLOOKUP(MYRANKS_P[[#This Row],[PLAYERID]],PLAYERIDMAP[],COLUMN(PLAYERIDMAP[IDFANGRAPHS]),FALSE)</f>
        <v>5524</v>
      </c>
      <c r="G10" s="20">
        <f>IFERROR(VLOOKUP(MYRANKS_P[[#This Row],[IDFANGRAPHS]],STEAMER_P[],COLUMN(STEAMER_P[W]),FALSE),0)</f>
        <v>11</v>
      </c>
      <c r="H10" s="20">
        <f>IFERROR(VLOOKUP(MYRANKS_P[[#This Row],[IDFANGRAPHS]],STEAMER_P[],COLUMN(STEAMER_P[GS]),FALSE),0)</f>
        <v>26</v>
      </c>
      <c r="I10" s="20">
        <f>IFERROR(VLOOKUP(MYRANKS_P[[#This Row],[IDFANGRAPHS]],STEAMER_P[],COLUMN(STEAMER_P[SV]),FALSE),0)</f>
        <v>0</v>
      </c>
      <c r="J10" s="20">
        <f>IFERROR(VLOOKUP(MYRANKS_P[[#This Row],[IDFANGRAPHS]],STEAMER_P[],COLUMN(STEAMER_P[IP]),FALSE),0)</f>
        <v>161</v>
      </c>
      <c r="K10" s="20">
        <f>IFERROR(VLOOKUP(MYRANKS_P[[#This Row],[IDFANGRAPHS]],STEAMER_P[],COLUMN(STEAMER_P[H]),FALSE),0)</f>
        <v>144</v>
      </c>
      <c r="L10" s="20">
        <f>IFERROR(VLOOKUP(MYRANKS_P[[#This Row],[IDFANGRAPHS]],STEAMER_P[],COLUMN(STEAMER_P[ER]),FALSE),0)</f>
        <v>59</v>
      </c>
      <c r="M10" s="20">
        <f>IFERROR(VLOOKUP(MYRANKS_P[[#This Row],[IDFANGRAPHS]],STEAMER_P[],COLUMN(STEAMER_P[HR]),FALSE),0)</f>
        <v>14</v>
      </c>
      <c r="N10" s="20">
        <f>IFERROR(VLOOKUP(MYRANKS_P[[#This Row],[IDFANGRAPHS]],STEAMER_P[],COLUMN(STEAMER_P[SO]),FALSE),0)</f>
        <v>158</v>
      </c>
      <c r="O10" s="20">
        <f>IFERROR(VLOOKUP(MYRANKS_P[[#This Row],[IDFANGRAPHS]],STEAMER_P[],COLUMN(STEAMER_P[BB]),FALSE),0)</f>
        <v>47</v>
      </c>
      <c r="P10" s="20">
        <f>IFERROR(VLOOKUP(MYRANKS_P[[#This Row],[IDFANGRAPHS]],STEAMER_P[],COLUMN(STEAMER_P[FIP]),FALSE),0)</f>
        <v>3.23</v>
      </c>
      <c r="Q10" s="22">
        <f>IFERROR(MYRANKS_P[[#This Row],[ER]]*9/MYRANKS_P[[#This Row],[IP]],0)</f>
        <v>3.298136645962733</v>
      </c>
      <c r="R10" s="22">
        <f>IFERROR((MYRANKS_P[[#This Row],[BB]]+MYRANKS_P[[#This Row],[H]])/MYRANKS_P[[#This Row],[IP]],0)</f>
        <v>1.186335403726708</v>
      </c>
      <c r="S10" s="22">
        <f>MYRANKS_P[[#This Row],[W]]/3.03-VLOOKUP(MYRANKS_P[[#This Row],[POS]],ReplacementLevel_P[],COLUMN(ReplacementLevel_P[W]),FALSE)</f>
        <v>0.40036303630363079</v>
      </c>
      <c r="T10" s="22">
        <f>MYRANKS_P[[#This Row],[SV]]/9.95</f>
        <v>0</v>
      </c>
      <c r="U10" s="22">
        <f>MYRANKS_P[[#This Row],[SO]]/39.3-VLOOKUP(MYRANKS_P[[#This Row],[POS]],ReplacementLevel_P[],COLUMN(ReplacementLevel_P[SO]),FALSE)</f>
        <v>1.3403562340966926</v>
      </c>
      <c r="V10" s="22">
        <f>((475+MYRANKS_P[[#This Row],[ER]])*9/(1192+MYRANKS_P[[#This Row],[IP]])-3.59)/-0.076-VLOOKUP(MYRANKS_P[[#This Row],[POS]],ReplacementLevel_P[],COLUMN(ReplacementLevel_P[ERA]),FALSE)</f>
        <v>1.3485996032209091</v>
      </c>
      <c r="W10" s="22">
        <f>((1466+MYRANKS_P[[#This Row],[BB]]+MYRANKS_P[[#This Row],[H]])/(1192+MYRANKS_P[[#This Row],[IP]])-1.23)/-0.015-VLOOKUP(MYRANKS_P[[#This Row],[POS]],ReplacementLevel_P[],COLUMN(ReplacementLevel_P[WHIP]),FALSE)</f>
        <v>1.2342744518354309</v>
      </c>
      <c r="X10" s="22">
        <f>MYRANKS_P[[#This Row],[WSGP]]+MYRANKS_P[[#This Row],[SVSGP]]+MYRANKS_P[[#This Row],[SOSGP]]+MYRANKS_P[[#This Row],[ERASGP]]+MYRANKS_P[[#This Row],[WHIPSGP]]</f>
        <v>4.3235933254566632</v>
      </c>
    </row>
    <row r="11" spans="1:24" x14ac:dyDescent="0.25">
      <c r="A11" s="7" t="s">
        <v>4891</v>
      </c>
      <c r="B11" s="18" t="str">
        <f>VLOOKUP(MYRANKS_P[[#This Row],[PLAYERID]],PLAYERIDMAP[],COLUMN(PLAYERIDMAP[LASTNAME]),FALSE)</f>
        <v>Sabathia</v>
      </c>
      <c r="C11" s="18" t="str">
        <f>VLOOKUP(MYRANKS_P[[#This Row],[PLAYERID]],PLAYERIDMAP[],COLUMN(PLAYERIDMAP[FIRSTNAME]),FALSE)</f>
        <v xml:space="preserve">CC </v>
      </c>
      <c r="D11" s="18" t="str">
        <f>VLOOKUP(MYRANKS_P[[#This Row],[PLAYERID]],PLAYERIDMAP[],COLUMN(PLAYERIDMAP[TEAM]),FALSE)</f>
        <v>NYY</v>
      </c>
      <c r="E11" s="18" t="str">
        <f>VLOOKUP(MYRANKS_P[[#This Row],[PLAYERID]],PLAYERIDMAP[],COLUMN(PLAYERIDMAP[POS]),FALSE)</f>
        <v>P</v>
      </c>
      <c r="F11" s="18">
        <f>VLOOKUP(MYRANKS_P[[#This Row],[PLAYERID]],PLAYERIDMAP[],COLUMN(PLAYERIDMAP[IDFANGRAPHS]),FALSE)</f>
        <v>404</v>
      </c>
      <c r="G11" s="20">
        <f>IFERROR(VLOOKUP(MYRANKS_P[[#This Row],[IDFANGRAPHS]],STEAMER_P[],COLUMN(STEAMER_P[W]),FALSE),0)</f>
        <v>10</v>
      </c>
      <c r="H11" s="20">
        <f>IFERROR(VLOOKUP(MYRANKS_P[[#This Row],[IDFANGRAPHS]],STEAMER_P[],COLUMN(STEAMER_P[GS]),FALSE),0)</f>
        <v>26</v>
      </c>
      <c r="I11" s="20">
        <f>IFERROR(VLOOKUP(MYRANKS_P[[#This Row],[IDFANGRAPHS]],STEAMER_P[],COLUMN(STEAMER_P[SV]),FALSE),0)</f>
        <v>0</v>
      </c>
      <c r="J11" s="20">
        <f>IFERROR(VLOOKUP(MYRANKS_P[[#This Row],[IDFANGRAPHS]],STEAMER_P[],COLUMN(STEAMER_P[IP]),FALSE),0)</f>
        <v>162</v>
      </c>
      <c r="K11" s="20">
        <f>IFERROR(VLOOKUP(MYRANKS_P[[#This Row],[IDFANGRAPHS]],STEAMER_P[],COLUMN(STEAMER_P[H]),FALSE),0)</f>
        <v>155</v>
      </c>
      <c r="L11" s="20">
        <f>IFERROR(VLOOKUP(MYRANKS_P[[#This Row],[IDFANGRAPHS]],STEAMER_P[],COLUMN(STEAMER_P[ER]),FALSE),0)</f>
        <v>69</v>
      </c>
      <c r="M11" s="20">
        <f>IFERROR(VLOOKUP(MYRANKS_P[[#This Row],[IDFANGRAPHS]],STEAMER_P[],COLUMN(STEAMER_P[HR]),FALSE),0)</f>
        <v>18</v>
      </c>
      <c r="N11" s="20">
        <f>IFERROR(VLOOKUP(MYRANKS_P[[#This Row],[IDFANGRAPHS]],STEAMER_P[],COLUMN(STEAMER_P[SO]),FALSE),0)</f>
        <v>137</v>
      </c>
      <c r="O11" s="20">
        <f>IFERROR(VLOOKUP(MYRANKS_P[[#This Row],[IDFANGRAPHS]],STEAMER_P[],COLUMN(STEAMER_P[BB]),FALSE),0)</f>
        <v>45</v>
      </c>
      <c r="P11" s="20">
        <f>IFERROR(VLOOKUP(MYRANKS_P[[#This Row],[IDFANGRAPHS]],STEAMER_P[],COLUMN(STEAMER_P[FIP]),FALSE),0)</f>
        <v>3.73</v>
      </c>
      <c r="Q11" s="22">
        <f>IFERROR(MYRANKS_P[[#This Row],[ER]]*9/MYRANKS_P[[#This Row],[IP]],0)</f>
        <v>3.8333333333333335</v>
      </c>
      <c r="R11" s="22">
        <f>IFERROR((MYRANKS_P[[#This Row],[BB]]+MYRANKS_P[[#This Row],[H]])/MYRANKS_P[[#This Row],[IP]],0)</f>
        <v>1.2345679012345678</v>
      </c>
      <c r="S11" s="22">
        <f>MYRANKS_P[[#This Row],[W]]/3.03-VLOOKUP(MYRANKS_P[[#This Row],[POS]],ReplacementLevel_P[],COLUMN(ReplacementLevel_P[W]),FALSE)</f>
        <v>7.0330033003300763E-2</v>
      </c>
      <c r="T11" s="22">
        <f>MYRANKS_P[[#This Row],[SV]]/9.95</f>
        <v>0</v>
      </c>
      <c r="U11" s="22">
        <f>MYRANKS_P[[#This Row],[SO]]/39.3-VLOOKUP(MYRANKS_P[[#This Row],[POS]],ReplacementLevel_P[],COLUMN(ReplacementLevel_P[SO]),FALSE)</f>
        <v>0.80600508905852442</v>
      </c>
      <c r="V11" s="22">
        <f>((475+MYRANKS_P[[#This Row],[ER]])*9/(1192+MYRANKS_P[[#This Row],[IP]])-3.59)/-0.076-VLOOKUP(MYRANKS_P[[#This Row],[POS]],ReplacementLevel_P[],COLUMN(ReplacementLevel_P[ERA]),FALSE)</f>
        <v>0.50851667573660975</v>
      </c>
      <c r="W11" s="22">
        <f>((1466+MYRANKS_P[[#This Row],[BB]]+MYRANKS_P[[#This Row],[H]])/(1192+MYRANKS_P[[#This Row],[IP]])-1.23)/-0.015-VLOOKUP(MYRANKS_P[[#This Row],[POS]],ReplacementLevel_P[],COLUMN(ReplacementLevel_P[WHIP]),FALSE)</f>
        <v>0.85144263909404727</v>
      </c>
      <c r="X11" s="22">
        <f>MYRANKS_P[[#This Row],[WSGP]]+MYRANKS_P[[#This Row],[SVSGP]]+MYRANKS_P[[#This Row],[SOSGP]]+MYRANKS_P[[#This Row],[ERASGP]]+MYRANKS_P[[#This Row],[WHIPSGP]]</f>
        <v>2.2362944368924822</v>
      </c>
    </row>
    <row r="12" spans="1:24" x14ac:dyDescent="0.25">
      <c r="A12" s="7" t="s">
        <v>4979</v>
      </c>
      <c r="B12" s="18" t="str">
        <f>VLOOKUP(MYRANKS_P[[#This Row],[PLAYERID]],PLAYERIDMAP[],COLUMN(PLAYERIDMAP[LASTNAME]),FALSE)</f>
        <v>Scherzer</v>
      </c>
      <c r="C12" s="18" t="str">
        <f>VLOOKUP(MYRANKS_P[[#This Row],[PLAYERID]],PLAYERIDMAP[],COLUMN(PLAYERIDMAP[FIRSTNAME]),FALSE)</f>
        <v xml:space="preserve">Max </v>
      </c>
      <c r="D12" s="18" t="str">
        <f>VLOOKUP(MYRANKS_P[[#This Row],[PLAYERID]],PLAYERIDMAP[],COLUMN(PLAYERIDMAP[TEAM]),FALSE)</f>
        <v>DET</v>
      </c>
      <c r="E12" s="18" t="str">
        <f>VLOOKUP(MYRANKS_P[[#This Row],[PLAYERID]],PLAYERIDMAP[],COLUMN(PLAYERIDMAP[POS]),FALSE)</f>
        <v>P</v>
      </c>
      <c r="F12" s="18">
        <f>VLOOKUP(MYRANKS_P[[#This Row],[PLAYERID]],PLAYERIDMAP[],COLUMN(PLAYERIDMAP[IDFANGRAPHS]),FALSE)</f>
        <v>3137</v>
      </c>
      <c r="G12" s="20">
        <f>IFERROR(VLOOKUP(MYRANKS_P[[#This Row],[IDFANGRAPHS]],STEAMER_P[],COLUMN(STEAMER_P[W]),FALSE),0)</f>
        <v>13</v>
      </c>
      <c r="H12" s="20">
        <f>IFERROR(VLOOKUP(MYRANKS_P[[#This Row],[IDFANGRAPHS]],STEAMER_P[],COLUMN(STEAMER_P[GS]),FALSE),0)</f>
        <v>27</v>
      </c>
      <c r="I12" s="20">
        <f>IFERROR(VLOOKUP(MYRANKS_P[[#This Row],[IDFANGRAPHS]],STEAMER_P[],COLUMN(STEAMER_P[SV]),FALSE),0)</f>
        <v>0</v>
      </c>
      <c r="J12" s="20">
        <f>IFERROR(VLOOKUP(MYRANKS_P[[#This Row],[IDFANGRAPHS]],STEAMER_P[],COLUMN(STEAMER_P[IP]),FALSE),0)</f>
        <v>167</v>
      </c>
      <c r="K12" s="20">
        <f>IFERROR(VLOOKUP(MYRANKS_P[[#This Row],[IDFANGRAPHS]],STEAMER_P[],COLUMN(STEAMER_P[H]),FALSE),0)</f>
        <v>142</v>
      </c>
      <c r="L12" s="20">
        <f>IFERROR(VLOOKUP(MYRANKS_P[[#This Row],[IDFANGRAPHS]],STEAMER_P[],COLUMN(STEAMER_P[ER]),FALSE),0)</f>
        <v>59</v>
      </c>
      <c r="M12" s="20">
        <f>IFERROR(VLOOKUP(MYRANKS_P[[#This Row],[IDFANGRAPHS]],STEAMER_P[],COLUMN(STEAMER_P[HR]),FALSE),0)</f>
        <v>20</v>
      </c>
      <c r="N12" s="20">
        <f>IFERROR(VLOOKUP(MYRANKS_P[[#This Row],[IDFANGRAPHS]],STEAMER_P[],COLUMN(STEAMER_P[SO]),FALSE),0)</f>
        <v>183</v>
      </c>
      <c r="O12" s="20">
        <f>IFERROR(VLOOKUP(MYRANKS_P[[#This Row],[IDFANGRAPHS]],STEAMER_P[],COLUMN(STEAMER_P[BB]),FALSE),0)</f>
        <v>47</v>
      </c>
      <c r="P12" s="20">
        <f>IFERROR(VLOOKUP(MYRANKS_P[[#This Row],[IDFANGRAPHS]],STEAMER_P[],COLUMN(STEAMER_P[FIP]),FALSE),0)</f>
        <v>3.34</v>
      </c>
      <c r="Q12" s="22">
        <f>IFERROR(MYRANKS_P[[#This Row],[ER]]*9/MYRANKS_P[[#This Row],[IP]],0)</f>
        <v>3.1796407185628741</v>
      </c>
      <c r="R12" s="22">
        <f>IFERROR((MYRANKS_P[[#This Row],[BB]]+MYRANKS_P[[#This Row],[H]])/MYRANKS_P[[#This Row],[IP]],0)</f>
        <v>1.1317365269461077</v>
      </c>
      <c r="S12" s="22">
        <f>MYRANKS_P[[#This Row],[W]]/3.03-VLOOKUP(MYRANKS_P[[#This Row],[POS]],ReplacementLevel_P[],COLUMN(ReplacementLevel_P[W]),FALSE)</f>
        <v>1.0604290429042904</v>
      </c>
      <c r="T12" s="22">
        <f>MYRANKS_P[[#This Row],[SV]]/9.95</f>
        <v>0</v>
      </c>
      <c r="U12" s="22">
        <f>MYRANKS_P[[#This Row],[SO]]/39.3-VLOOKUP(MYRANKS_P[[#This Row],[POS]],ReplacementLevel_P[],COLUMN(ReplacementLevel_P[SO]),FALSE)</f>
        <v>1.9764885496183209</v>
      </c>
      <c r="V12" s="22">
        <f>((475+MYRANKS_P[[#This Row],[ER]])*9/(1192+MYRANKS_P[[#This Row],[IP]])-3.59)/-0.076-VLOOKUP(MYRANKS_P[[#This Row],[POS]],ReplacementLevel_P[],COLUMN(ReplacementLevel_P[ERA]),FALSE)</f>
        <v>1.5549494597420703</v>
      </c>
      <c r="W12" s="22">
        <f>((1466+MYRANKS_P[[#This Row],[BB]]+MYRANKS_P[[#This Row],[H]])/(1192+MYRANKS_P[[#This Row],[IP]])-1.23)/-0.015-VLOOKUP(MYRANKS_P[[#This Row],[POS]],ReplacementLevel_P[],COLUMN(ReplacementLevel_P[WHIP]),FALSE)</f>
        <v>1.6928525876870184</v>
      </c>
      <c r="X12" s="22">
        <f>MYRANKS_P[[#This Row],[WSGP]]+MYRANKS_P[[#This Row],[SVSGP]]+MYRANKS_P[[#This Row],[SOSGP]]+MYRANKS_P[[#This Row],[ERASGP]]+MYRANKS_P[[#This Row],[WHIPSGP]]</f>
        <v>6.2847196399517005</v>
      </c>
    </row>
    <row r="13" spans="1:24" x14ac:dyDescent="0.25">
      <c r="A13" s="7" t="s">
        <v>5411</v>
      </c>
      <c r="B13" s="18" t="str">
        <f>VLOOKUP(MYRANKS_P[[#This Row],[PLAYERID]],PLAYERIDMAP[],COLUMN(PLAYERIDMAP[LASTNAME]),FALSE)</f>
        <v>Wainwright</v>
      </c>
      <c r="C13" s="18" t="str">
        <f>VLOOKUP(MYRANKS_P[[#This Row],[PLAYERID]],PLAYERIDMAP[],COLUMN(PLAYERIDMAP[FIRSTNAME]),FALSE)</f>
        <v xml:space="preserve">Adam </v>
      </c>
      <c r="D13" s="18" t="str">
        <f>VLOOKUP(MYRANKS_P[[#This Row],[PLAYERID]],PLAYERIDMAP[],COLUMN(PLAYERIDMAP[TEAM]),FALSE)</f>
        <v>STL</v>
      </c>
      <c r="E13" s="18" t="str">
        <f>VLOOKUP(MYRANKS_P[[#This Row],[PLAYERID]],PLAYERIDMAP[],COLUMN(PLAYERIDMAP[POS]),FALSE)</f>
        <v>P</v>
      </c>
      <c r="F13" s="18">
        <f>VLOOKUP(MYRANKS_P[[#This Row],[PLAYERID]],PLAYERIDMAP[],COLUMN(PLAYERIDMAP[IDFANGRAPHS]),FALSE)</f>
        <v>2233</v>
      </c>
      <c r="G13" s="20">
        <f>IFERROR(VLOOKUP(MYRANKS_P[[#This Row],[IDFANGRAPHS]],STEAMER_P[],COLUMN(STEAMER_P[W]),FALSE),0)</f>
        <v>12</v>
      </c>
      <c r="H13" s="20">
        <f>IFERROR(VLOOKUP(MYRANKS_P[[#This Row],[IDFANGRAPHS]],STEAMER_P[],COLUMN(STEAMER_P[GS]),FALSE),0)</f>
        <v>27</v>
      </c>
      <c r="I13" s="20">
        <f>IFERROR(VLOOKUP(MYRANKS_P[[#This Row],[IDFANGRAPHS]],STEAMER_P[],COLUMN(STEAMER_P[SV]),FALSE),0)</f>
        <v>0</v>
      </c>
      <c r="J13" s="20">
        <f>IFERROR(VLOOKUP(MYRANKS_P[[#This Row],[IDFANGRAPHS]],STEAMER_P[],COLUMN(STEAMER_P[IP]),FALSE),0)</f>
        <v>168</v>
      </c>
      <c r="K13" s="20">
        <f>IFERROR(VLOOKUP(MYRANKS_P[[#This Row],[IDFANGRAPHS]],STEAMER_P[],COLUMN(STEAMER_P[H]),FALSE),0)</f>
        <v>156</v>
      </c>
      <c r="L13" s="20">
        <f>IFERROR(VLOOKUP(MYRANKS_P[[#This Row],[IDFANGRAPHS]],STEAMER_P[],COLUMN(STEAMER_P[ER]),FALSE),0)</f>
        <v>60</v>
      </c>
      <c r="M13" s="20">
        <f>IFERROR(VLOOKUP(MYRANKS_P[[#This Row],[IDFANGRAPHS]],STEAMER_P[],COLUMN(STEAMER_P[HR]),FALSE),0)</f>
        <v>14</v>
      </c>
      <c r="N13" s="20">
        <f>IFERROR(VLOOKUP(MYRANKS_P[[#This Row],[IDFANGRAPHS]],STEAMER_P[],COLUMN(STEAMER_P[SO]),FALSE),0)</f>
        <v>152</v>
      </c>
      <c r="O13" s="20">
        <f>IFERROR(VLOOKUP(MYRANKS_P[[#This Row],[IDFANGRAPHS]],STEAMER_P[],COLUMN(STEAMER_P[BB]),FALSE),0)</f>
        <v>36</v>
      </c>
      <c r="P13" s="20">
        <f>IFERROR(VLOOKUP(MYRANKS_P[[#This Row],[IDFANGRAPHS]],STEAMER_P[],COLUMN(STEAMER_P[FIP]),FALSE),0)</f>
        <v>3.07</v>
      </c>
      <c r="Q13" s="22">
        <f>IFERROR(MYRANKS_P[[#This Row],[ER]]*9/MYRANKS_P[[#This Row],[IP]],0)</f>
        <v>3.2142857142857144</v>
      </c>
      <c r="R13" s="22">
        <f>IFERROR((MYRANKS_P[[#This Row],[BB]]+MYRANKS_P[[#This Row],[H]])/MYRANKS_P[[#This Row],[IP]],0)</f>
        <v>1.1428571428571428</v>
      </c>
      <c r="S13" s="22">
        <f>MYRANKS_P[[#This Row],[W]]/3.03-VLOOKUP(MYRANKS_P[[#This Row],[POS]],ReplacementLevel_P[],COLUMN(ReplacementLevel_P[W]),FALSE)</f>
        <v>0.73039603960396082</v>
      </c>
      <c r="T13" s="22">
        <f>MYRANKS_P[[#This Row],[SV]]/9.95</f>
        <v>0</v>
      </c>
      <c r="U13" s="22">
        <f>MYRANKS_P[[#This Row],[SO]]/39.3-VLOOKUP(MYRANKS_P[[#This Row],[POS]],ReplacementLevel_P[],COLUMN(ReplacementLevel_P[SO]),FALSE)</f>
        <v>1.1876844783715015</v>
      </c>
      <c r="V13" s="22">
        <f>((475+MYRANKS_P[[#This Row],[ER]])*9/(1192+MYRANKS_P[[#This Row],[IP]])-3.59)/-0.076-VLOOKUP(MYRANKS_P[[#This Row],[POS]],ReplacementLevel_P[],COLUMN(ReplacementLevel_P[ERA]),FALSE)</f>
        <v>1.5020897832817308</v>
      </c>
      <c r="W13" s="22">
        <f>((1466+MYRANKS_P[[#This Row],[BB]]+MYRANKS_P[[#This Row],[H]])/(1192+MYRANKS_P[[#This Row],[IP]])-1.23)/-0.015-VLOOKUP(MYRANKS_P[[#This Row],[POS]],ReplacementLevel_P[],COLUMN(ReplacementLevel_P[WHIP]),FALSE)</f>
        <v>1.6054901960784229</v>
      </c>
      <c r="X13" s="22">
        <f>MYRANKS_P[[#This Row],[WSGP]]+MYRANKS_P[[#This Row],[SVSGP]]+MYRANKS_P[[#This Row],[SOSGP]]+MYRANKS_P[[#This Row],[ERASGP]]+MYRANKS_P[[#This Row],[WHIPSGP]]</f>
        <v>5.0256604973356165</v>
      </c>
    </row>
    <row r="14" spans="1:24" x14ac:dyDescent="0.25">
      <c r="A14" s="7" t="s">
        <v>5014</v>
      </c>
      <c r="B14" s="18" t="str">
        <f>VLOOKUP(MYRANKS_P[[#This Row],[PLAYERID]],PLAYERIDMAP[],COLUMN(PLAYERIDMAP[LASTNAME]),FALSE)</f>
        <v>Shields</v>
      </c>
      <c r="C14" s="18" t="str">
        <f>VLOOKUP(MYRANKS_P[[#This Row],[PLAYERID]],PLAYERIDMAP[],COLUMN(PLAYERIDMAP[FIRSTNAME]),FALSE)</f>
        <v xml:space="preserve">James </v>
      </c>
      <c r="D14" s="18" t="str">
        <f>VLOOKUP(MYRANKS_P[[#This Row],[PLAYERID]],PLAYERIDMAP[],COLUMN(PLAYERIDMAP[TEAM]),FALSE)</f>
        <v>KC</v>
      </c>
      <c r="E14" s="18" t="str">
        <f>VLOOKUP(MYRANKS_P[[#This Row],[PLAYERID]],PLAYERIDMAP[],COLUMN(PLAYERIDMAP[POS]),FALSE)</f>
        <v>P</v>
      </c>
      <c r="F14" s="18">
        <f>VLOOKUP(MYRANKS_P[[#This Row],[PLAYERID]],PLAYERIDMAP[],COLUMN(PLAYERIDMAP[IDFANGRAPHS]),FALSE)</f>
        <v>7059</v>
      </c>
      <c r="G14" s="20">
        <f>IFERROR(VLOOKUP(MYRANKS_P[[#This Row],[IDFANGRAPHS]],STEAMER_P[],COLUMN(STEAMER_P[W]),FALSE),0)</f>
        <v>11</v>
      </c>
      <c r="H14" s="20">
        <f>IFERROR(VLOOKUP(MYRANKS_P[[#This Row],[IDFANGRAPHS]],STEAMER_P[],COLUMN(STEAMER_P[GS]),FALSE),0)</f>
        <v>26</v>
      </c>
      <c r="I14" s="20">
        <f>IFERROR(VLOOKUP(MYRANKS_P[[#This Row],[IDFANGRAPHS]],STEAMER_P[],COLUMN(STEAMER_P[SV]),FALSE),0)</f>
        <v>0</v>
      </c>
      <c r="J14" s="20">
        <f>IFERROR(VLOOKUP(MYRANKS_P[[#This Row],[IDFANGRAPHS]],STEAMER_P[],COLUMN(STEAMER_P[IP]),FALSE),0)</f>
        <v>163</v>
      </c>
      <c r="K14" s="20">
        <f>IFERROR(VLOOKUP(MYRANKS_P[[#This Row],[IDFANGRAPHS]],STEAMER_P[],COLUMN(STEAMER_P[H]),FALSE),0)</f>
        <v>154</v>
      </c>
      <c r="L14" s="20">
        <f>IFERROR(VLOOKUP(MYRANKS_P[[#This Row],[IDFANGRAPHS]],STEAMER_P[],COLUMN(STEAMER_P[ER]),FALSE),0)</f>
        <v>65</v>
      </c>
      <c r="M14" s="20">
        <f>IFERROR(VLOOKUP(MYRANKS_P[[#This Row],[IDFANGRAPHS]],STEAMER_P[],COLUMN(STEAMER_P[HR]),FALSE),0)</f>
        <v>17</v>
      </c>
      <c r="N14" s="20">
        <f>IFERROR(VLOOKUP(MYRANKS_P[[#This Row],[IDFANGRAPHS]],STEAMER_P[],COLUMN(STEAMER_P[SO]),FALSE),0)</f>
        <v>141</v>
      </c>
      <c r="O14" s="20">
        <f>IFERROR(VLOOKUP(MYRANKS_P[[#This Row],[IDFANGRAPHS]],STEAMER_P[],COLUMN(STEAMER_P[BB]),FALSE),0)</f>
        <v>45</v>
      </c>
      <c r="P14" s="20">
        <f>IFERROR(VLOOKUP(MYRANKS_P[[#This Row],[IDFANGRAPHS]],STEAMER_P[],COLUMN(STEAMER_P[FIP]),FALSE),0)</f>
        <v>3.62</v>
      </c>
      <c r="Q14" s="22">
        <f>IFERROR(MYRANKS_P[[#This Row],[ER]]*9/MYRANKS_P[[#This Row],[IP]],0)</f>
        <v>3.5889570552147241</v>
      </c>
      <c r="R14" s="22">
        <f>IFERROR((MYRANKS_P[[#This Row],[BB]]+MYRANKS_P[[#This Row],[H]])/MYRANKS_P[[#This Row],[IP]],0)</f>
        <v>1.2208588957055215</v>
      </c>
      <c r="S14" s="22">
        <f>MYRANKS_P[[#This Row],[W]]/3.03-VLOOKUP(MYRANKS_P[[#This Row],[POS]],ReplacementLevel_P[],COLUMN(ReplacementLevel_P[W]),FALSE)</f>
        <v>0.40036303630363079</v>
      </c>
      <c r="T14" s="22">
        <f>MYRANKS_P[[#This Row],[SV]]/9.95</f>
        <v>0</v>
      </c>
      <c r="U14" s="22">
        <f>MYRANKS_P[[#This Row],[SO]]/39.3-VLOOKUP(MYRANKS_P[[#This Row],[POS]],ReplacementLevel_P[],COLUMN(ReplacementLevel_P[SO]),FALSE)</f>
        <v>0.907786259541985</v>
      </c>
      <c r="V14" s="22">
        <f>((475+MYRANKS_P[[#This Row],[ER]])*9/(1192+MYRANKS_P[[#This Row],[IP]])-3.59)/-0.076-VLOOKUP(MYRANKS_P[[#This Row],[POS]],ReplacementLevel_P[],COLUMN(ReplacementLevel_P[ERA]),FALSE)</f>
        <v>0.89321227422800586</v>
      </c>
      <c r="W14" s="22">
        <f>((1466+MYRANKS_P[[#This Row],[BB]]+MYRANKS_P[[#This Row],[H]])/(1192+MYRANKS_P[[#This Row],[IP]])-1.23)/-0.015-VLOOKUP(MYRANKS_P[[#This Row],[POS]],ReplacementLevel_P[],COLUMN(ReplacementLevel_P[WHIP]),FALSE)</f>
        <v>0.96118081180811621</v>
      </c>
      <c r="X14" s="22">
        <f>MYRANKS_P[[#This Row],[WSGP]]+MYRANKS_P[[#This Row],[SVSGP]]+MYRANKS_P[[#This Row],[SOSGP]]+MYRANKS_P[[#This Row],[ERASGP]]+MYRANKS_P[[#This Row],[WHIPSGP]]</f>
        <v>3.162542381881738</v>
      </c>
    </row>
    <row r="15" spans="1:24" x14ac:dyDescent="0.25">
      <c r="A15" s="7" t="s">
        <v>2518</v>
      </c>
      <c r="B15" s="18" t="str">
        <f>VLOOKUP(MYRANKS_P[[#This Row],[PLAYERID]],PLAYERIDMAP[],COLUMN(PLAYERIDMAP[LASTNAME]),FALSE)</f>
        <v>Darvish</v>
      </c>
      <c r="C15" s="18" t="str">
        <f>VLOOKUP(MYRANKS_P[[#This Row],[PLAYERID]],PLAYERIDMAP[],COLUMN(PLAYERIDMAP[FIRSTNAME]),FALSE)</f>
        <v xml:space="preserve">Yu </v>
      </c>
      <c r="D15" s="18" t="str">
        <f>VLOOKUP(MYRANKS_P[[#This Row],[PLAYERID]],PLAYERIDMAP[],COLUMN(PLAYERIDMAP[TEAM]),FALSE)</f>
        <v>TEX</v>
      </c>
      <c r="E15" s="18" t="str">
        <f>VLOOKUP(MYRANKS_P[[#This Row],[PLAYERID]],PLAYERIDMAP[],COLUMN(PLAYERIDMAP[POS]),FALSE)</f>
        <v>P</v>
      </c>
      <c r="F15" s="18">
        <f>VLOOKUP(MYRANKS_P[[#This Row],[PLAYERID]],PLAYERIDMAP[],COLUMN(PLAYERIDMAP[IDFANGRAPHS]),FALSE)</f>
        <v>13074</v>
      </c>
      <c r="G15" s="20">
        <f>IFERROR(VLOOKUP(MYRANKS_P[[#This Row],[IDFANGRAPHS]],STEAMER_P[],COLUMN(STEAMER_P[W]),FALSE),0)</f>
        <v>12</v>
      </c>
      <c r="H15" s="20">
        <f>IFERROR(VLOOKUP(MYRANKS_P[[#This Row],[IDFANGRAPHS]],STEAMER_P[],COLUMN(STEAMER_P[GS]),FALSE),0)</f>
        <v>26</v>
      </c>
      <c r="I15" s="20">
        <f>IFERROR(VLOOKUP(MYRANKS_P[[#This Row],[IDFANGRAPHS]],STEAMER_P[],COLUMN(STEAMER_P[SV]),FALSE),0)</f>
        <v>0</v>
      </c>
      <c r="J15" s="20">
        <f>IFERROR(VLOOKUP(MYRANKS_P[[#This Row],[IDFANGRAPHS]],STEAMER_P[],COLUMN(STEAMER_P[IP]),FALSE),0)</f>
        <v>161</v>
      </c>
      <c r="K15" s="20">
        <f>IFERROR(VLOOKUP(MYRANKS_P[[#This Row],[IDFANGRAPHS]],STEAMER_P[],COLUMN(STEAMER_P[H]),FALSE),0)</f>
        <v>133</v>
      </c>
      <c r="L15" s="20">
        <f>IFERROR(VLOOKUP(MYRANKS_P[[#This Row],[IDFANGRAPHS]],STEAMER_P[],COLUMN(STEAMER_P[ER]),FALSE),0)</f>
        <v>59</v>
      </c>
      <c r="M15" s="20">
        <f>IFERROR(VLOOKUP(MYRANKS_P[[#This Row],[IDFANGRAPHS]],STEAMER_P[],COLUMN(STEAMER_P[HR]),FALSE),0)</f>
        <v>16</v>
      </c>
      <c r="N15" s="20">
        <f>IFERROR(VLOOKUP(MYRANKS_P[[#This Row],[IDFANGRAPHS]],STEAMER_P[],COLUMN(STEAMER_P[SO]),FALSE),0)</f>
        <v>187</v>
      </c>
      <c r="O15" s="20">
        <f>IFERROR(VLOOKUP(MYRANKS_P[[#This Row],[IDFANGRAPHS]],STEAMER_P[],COLUMN(STEAMER_P[BB]),FALSE),0)</f>
        <v>58</v>
      </c>
      <c r="P15" s="20">
        <f>IFERROR(VLOOKUP(MYRANKS_P[[#This Row],[IDFANGRAPHS]],STEAMER_P[],COLUMN(STEAMER_P[FIP]),FALSE),0)</f>
        <v>3.29</v>
      </c>
      <c r="Q15" s="22">
        <f>IFERROR(MYRANKS_P[[#This Row],[ER]]*9/MYRANKS_P[[#This Row],[IP]],0)</f>
        <v>3.298136645962733</v>
      </c>
      <c r="R15" s="22">
        <f>IFERROR((MYRANKS_P[[#This Row],[BB]]+MYRANKS_P[[#This Row],[H]])/MYRANKS_P[[#This Row],[IP]],0)</f>
        <v>1.186335403726708</v>
      </c>
      <c r="S15" s="22">
        <f>MYRANKS_P[[#This Row],[W]]/3.03-VLOOKUP(MYRANKS_P[[#This Row],[POS]],ReplacementLevel_P[],COLUMN(ReplacementLevel_P[W]),FALSE)</f>
        <v>0.73039603960396082</v>
      </c>
      <c r="T15" s="22">
        <f>MYRANKS_P[[#This Row],[SV]]/9.95</f>
        <v>0</v>
      </c>
      <c r="U15" s="22">
        <f>MYRANKS_P[[#This Row],[SO]]/39.3-VLOOKUP(MYRANKS_P[[#This Row],[POS]],ReplacementLevel_P[],COLUMN(ReplacementLevel_P[SO]),FALSE)</f>
        <v>2.078269720101781</v>
      </c>
      <c r="V15" s="22">
        <f>((475+MYRANKS_P[[#This Row],[ER]])*9/(1192+MYRANKS_P[[#This Row],[IP]])-3.59)/-0.076-VLOOKUP(MYRANKS_P[[#This Row],[POS]],ReplacementLevel_P[],COLUMN(ReplacementLevel_P[ERA]),FALSE)</f>
        <v>1.3485996032209091</v>
      </c>
      <c r="W15" s="22">
        <f>((1466+MYRANKS_P[[#This Row],[BB]]+MYRANKS_P[[#This Row],[H]])/(1192+MYRANKS_P[[#This Row],[IP]])-1.23)/-0.015-VLOOKUP(MYRANKS_P[[#This Row],[POS]],ReplacementLevel_P[],COLUMN(ReplacementLevel_P[WHIP]),FALSE)</f>
        <v>1.2342744518354309</v>
      </c>
      <c r="X15" s="22">
        <f>MYRANKS_P[[#This Row],[WSGP]]+MYRANKS_P[[#This Row],[SVSGP]]+MYRANKS_P[[#This Row],[SOSGP]]+MYRANKS_P[[#This Row],[ERASGP]]+MYRANKS_P[[#This Row],[WHIPSGP]]</f>
        <v>5.3915398147620817</v>
      </c>
    </row>
    <row r="16" spans="1:24" x14ac:dyDescent="0.25">
      <c r="A16" s="7" t="s">
        <v>3033</v>
      </c>
      <c r="B16" s="18" t="str">
        <f>VLOOKUP(MYRANKS_P[[#This Row],[PLAYERID]],PLAYERIDMAP[],COLUMN(PLAYERIDMAP[LASTNAME]),FALSE)</f>
        <v>Gonzalez</v>
      </c>
      <c r="C16" s="18" t="str">
        <f>VLOOKUP(MYRANKS_P[[#This Row],[PLAYERID]],PLAYERIDMAP[],COLUMN(PLAYERIDMAP[FIRSTNAME]),FALSE)</f>
        <v xml:space="preserve">Gio </v>
      </c>
      <c r="D16" s="18" t="str">
        <f>VLOOKUP(MYRANKS_P[[#This Row],[PLAYERID]],PLAYERIDMAP[],COLUMN(PLAYERIDMAP[TEAM]),FALSE)</f>
        <v>WAS</v>
      </c>
      <c r="E16" s="18" t="str">
        <f>VLOOKUP(MYRANKS_P[[#This Row],[PLAYERID]],PLAYERIDMAP[],COLUMN(PLAYERIDMAP[POS]),FALSE)</f>
        <v>P</v>
      </c>
      <c r="F16" s="18">
        <f>VLOOKUP(MYRANKS_P[[#This Row],[PLAYERID]],PLAYERIDMAP[],COLUMN(PLAYERIDMAP[IDFANGRAPHS]),FALSE)</f>
        <v>7448</v>
      </c>
      <c r="G16" s="20">
        <f>IFERROR(VLOOKUP(MYRANKS_P[[#This Row],[IDFANGRAPHS]],STEAMER_P[],COLUMN(STEAMER_P[W]),FALSE),0)</f>
        <v>10</v>
      </c>
      <c r="H16" s="20">
        <f>IFERROR(VLOOKUP(MYRANKS_P[[#This Row],[IDFANGRAPHS]],STEAMER_P[],COLUMN(STEAMER_P[GS]),FALSE),0)</f>
        <v>25</v>
      </c>
      <c r="I16" s="20">
        <f>IFERROR(VLOOKUP(MYRANKS_P[[#This Row],[IDFANGRAPHS]],STEAMER_P[],COLUMN(STEAMER_P[SV]),FALSE),0)</f>
        <v>0</v>
      </c>
      <c r="J16" s="20">
        <f>IFERROR(VLOOKUP(MYRANKS_P[[#This Row],[IDFANGRAPHS]],STEAMER_P[],COLUMN(STEAMER_P[IP]),FALSE),0)</f>
        <v>153</v>
      </c>
      <c r="K16" s="20">
        <f>IFERROR(VLOOKUP(MYRANKS_P[[#This Row],[IDFANGRAPHS]],STEAMER_P[],COLUMN(STEAMER_P[H]),FALSE),0)</f>
        <v>138</v>
      </c>
      <c r="L16" s="20">
        <f>IFERROR(VLOOKUP(MYRANKS_P[[#This Row],[IDFANGRAPHS]],STEAMER_P[],COLUMN(STEAMER_P[ER]),FALSE),0)</f>
        <v>63</v>
      </c>
      <c r="M16" s="20">
        <f>IFERROR(VLOOKUP(MYRANKS_P[[#This Row],[IDFANGRAPHS]],STEAMER_P[],COLUMN(STEAMER_P[HR]),FALSE),0)</f>
        <v>15</v>
      </c>
      <c r="N16" s="20">
        <f>IFERROR(VLOOKUP(MYRANKS_P[[#This Row],[IDFANGRAPHS]],STEAMER_P[],COLUMN(STEAMER_P[SO]),FALSE),0)</f>
        <v>151</v>
      </c>
      <c r="O16" s="20">
        <f>IFERROR(VLOOKUP(MYRANKS_P[[#This Row],[IDFANGRAPHS]],STEAMER_P[],COLUMN(STEAMER_P[BB]),FALSE),0)</f>
        <v>58</v>
      </c>
      <c r="P16" s="20">
        <f>IFERROR(VLOOKUP(MYRANKS_P[[#This Row],[IDFANGRAPHS]],STEAMER_P[],COLUMN(STEAMER_P[FIP]),FALSE),0)</f>
        <v>3.58</v>
      </c>
      <c r="Q16" s="22">
        <f>IFERROR(MYRANKS_P[[#This Row],[ER]]*9/MYRANKS_P[[#This Row],[IP]],0)</f>
        <v>3.7058823529411766</v>
      </c>
      <c r="R16" s="22">
        <f>IFERROR((MYRANKS_P[[#This Row],[BB]]+MYRANKS_P[[#This Row],[H]])/MYRANKS_P[[#This Row],[IP]],0)</f>
        <v>1.2810457516339868</v>
      </c>
      <c r="S16" s="22">
        <f>MYRANKS_P[[#This Row],[W]]/3.03-VLOOKUP(MYRANKS_P[[#This Row],[POS]],ReplacementLevel_P[],COLUMN(ReplacementLevel_P[W]),FALSE)</f>
        <v>7.0330033003300763E-2</v>
      </c>
      <c r="T16" s="22">
        <f>MYRANKS_P[[#This Row],[SV]]/9.95</f>
        <v>0</v>
      </c>
      <c r="U16" s="22">
        <f>MYRANKS_P[[#This Row],[SO]]/39.3-VLOOKUP(MYRANKS_P[[#This Row],[POS]],ReplacementLevel_P[],COLUMN(ReplacementLevel_P[SO]),FALSE)</f>
        <v>1.1622391857506362</v>
      </c>
      <c r="V16" s="22">
        <f>((475+MYRANKS_P[[#This Row],[ER]])*9/(1192+MYRANKS_P[[#This Row],[IP]])-3.59)/-0.076-VLOOKUP(MYRANKS_P[[#This Row],[POS]],ReplacementLevel_P[],COLUMN(ReplacementLevel_P[ERA]),FALSE)</f>
        <v>0.71842105263157585</v>
      </c>
      <c r="W16" s="22">
        <f>((1466+MYRANKS_P[[#This Row],[BB]]+MYRANKS_P[[#This Row],[H]])/(1192+MYRANKS_P[[#This Row],[IP]])-1.23)/-0.015-VLOOKUP(MYRANKS_P[[#This Row],[POS]],ReplacementLevel_P[],COLUMN(ReplacementLevel_P[WHIP]),FALSE)</f>
        <v>0.50081784386616812</v>
      </c>
      <c r="X16" s="22">
        <f>MYRANKS_P[[#This Row],[WSGP]]+MYRANKS_P[[#This Row],[SVSGP]]+MYRANKS_P[[#This Row],[SOSGP]]+MYRANKS_P[[#This Row],[ERASGP]]+MYRANKS_P[[#This Row],[WHIPSGP]]</f>
        <v>2.4518081152516809</v>
      </c>
    </row>
    <row r="17" spans="1:24" x14ac:dyDescent="0.25">
      <c r="A17" s="7" t="s">
        <v>3595</v>
      </c>
      <c r="B17" s="18" t="str">
        <f>VLOOKUP(MYRANKS_P[[#This Row],[PLAYERID]],PLAYERIDMAP[],COLUMN(PLAYERIDMAP[LASTNAME]),FALSE)</f>
        <v>Kimbrel</v>
      </c>
      <c r="C17" s="18" t="str">
        <f>VLOOKUP(MYRANKS_P[[#This Row],[PLAYERID]],PLAYERIDMAP[],COLUMN(PLAYERIDMAP[FIRSTNAME]),FALSE)</f>
        <v xml:space="preserve">Craig </v>
      </c>
      <c r="D17" s="18" t="str">
        <f>VLOOKUP(MYRANKS_P[[#This Row],[PLAYERID]],PLAYERIDMAP[],COLUMN(PLAYERIDMAP[TEAM]),FALSE)</f>
        <v>ATL</v>
      </c>
      <c r="E17" s="18" t="str">
        <f>VLOOKUP(MYRANKS_P[[#This Row],[PLAYERID]],PLAYERIDMAP[],COLUMN(PLAYERIDMAP[POS]),FALSE)</f>
        <v>P</v>
      </c>
      <c r="F17" s="18">
        <f>VLOOKUP(MYRANKS_P[[#This Row],[PLAYERID]],PLAYERIDMAP[],COLUMN(PLAYERIDMAP[IDFANGRAPHS]),FALSE)</f>
        <v>6655</v>
      </c>
      <c r="G17" s="20">
        <f>IFERROR(VLOOKUP(MYRANKS_P[[#This Row],[IDFANGRAPHS]],STEAMER_P[],COLUMN(STEAMER_P[W]),FALSE),0)</f>
        <v>4</v>
      </c>
      <c r="H17" s="20">
        <f>IFERROR(VLOOKUP(MYRANKS_P[[#This Row],[IDFANGRAPHS]],STEAMER_P[],COLUMN(STEAMER_P[GS]),FALSE),0)</f>
        <v>0</v>
      </c>
      <c r="I17" s="20">
        <f>IFERROR(VLOOKUP(MYRANKS_P[[#This Row],[IDFANGRAPHS]],STEAMER_P[],COLUMN(STEAMER_P[SV]),FALSE),0)</f>
        <v>29</v>
      </c>
      <c r="J17" s="20">
        <f>IFERROR(VLOOKUP(MYRANKS_P[[#This Row],[IDFANGRAPHS]],STEAMER_P[],COLUMN(STEAMER_P[IP]),FALSE),0)</f>
        <v>55</v>
      </c>
      <c r="K17" s="20">
        <f>IFERROR(VLOOKUP(MYRANKS_P[[#This Row],[IDFANGRAPHS]],STEAMER_P[],COLUMN(STEAMER_P[H]),FALSE),0)</f>
        <v>35</v>
      </c>
      <c r="L17" s="20">
        <f>IFERROR(VLOOKUP(MYRANKS_P[[#This Row],[IDFANGRAPHS]],STEAMER_P[],COLUMN(STEAMER_P[ER]),FALSE),0)</f>
        <v>11</v>
      </c>
      <c r="M17" s="20">
        <f>IFERROR(VLOOKUP(MYRANKS_P[[#This Row],[IDFANGRAPHS]],STEAMER_P[],COLUMN(STEAMER_P[HR]),FALSE),0)</f>
        <v>3</v>
      </c>
      <c r="N17" s="20">
        <f>IFERROR(VLOOKUP(MYRANKS_P[[#This Row],[IDFANGRAPHS]],STEAMER_P[],COLUMN(STEAMER_P[SO]),FALSE),0)</f>
        <v>83</v>
      </c>
      <c r="O17" s="20">
        <f>IFERROR(VLOOKUP(MYRANKS_P[[#This Row],[IDFANGRAPHS]],STEAMER_P[],COLUMN(STEAMER_P[BB]),FALSE),0)</f>
        <v>17</v>
      </c>
      <c r="P17" s="20">
        <f>IFERROR(VLOOKUP(MYRANKS_P[[#This Row],[IDFANGRAPHS]],STEAMER_P[],COLUMN(STEAMER_P[FIP]),FALSE),0)</f>
        <v>1.81</v>
      </c>
      <c r="Q17" s="22">
        <f>IFERROR(MYRANKS_P[[#This Row],[ER]]*9/MYRANKS_P[[#This Row],[IP]],0)</f>
        <v>1.8</v>
      </c>
      <c r="R17" s="22">
        <f>IFERROR((MYRANKS_P[[#This Row],[BB]]+MYRANKS_P[[#This Row],[H]])/MYRANKS_P[[#This Row],[IP]],0)</f>
        <v>0.94545454545454544</v>
      </c>
      <c r="S17" s="22">
        <f>MYRANKS_P[[#This Row],[W]]/3.03-VLOOKUP(MYRANKS_P[[#This Row],[POS]],ReplacementLevel_P[],COLUMN(ReplacementLevel_P[W]),FALSE)</f>
        <v>-1.9098679867986799</v>
      </c>
      <c r="T17" s="22">
        <f>MYRANKS_P[[#This Row],[SV]]/9.95</f>
        <v>2.9145728643216082</v>
      </c>
      <c r="U17" s="22">
        <f>MYRANKS_P[[#This Row],[SO]]/39.3-VLOOKUP(MYRANKS_P[[#This Row],[POS]],ReplacementLevel_P[],COLUMN(ReplacementLevel_P[SO]),FALSE)</f>
        <v>-0.56804071246819321</v>
      </c>
      <c r="V17" s="22">
        <f>((475+MYRANKS_P[[#This Row],[ER]])*9/(1192+MYRANKS_P[[#This Row],[IP]])-3.59)/-0.076-VLOOKUP(MYRANKS_P[[#This Row],[POS]],ReplacementLevel_P[],COLUMN(ReplacementLevel_P[ERA]),FALSE)</f>
        <v>1.9339699489300606</v>
      </c>
      <c r="W17" s="22">
        <f>((1466+MYRANKS_P[[#This Row],[BB]]+MYRANKS_P[[#This Row],[H]])/(1192+MYRANKS_P[[#This Row],[IP]])-1.23)/-0.015-VLOOKUP(MYRANKS_P[[#This Row],[POS]],ReplacementLevel_P[],COLUMN(ReplacementLevel_P[WHIP]),FALSE)</f>
        <v>1.7252285485164376</v>
      </c>
      <c r="X17" s="22">
        <f>MYRANKS_P[[#This Row],[WSGP]]+MYRANKS_P[[#This Row],[SVSGP]]+MYRANKS_P[[#This Row],[SOSGP]]+MYRANKS_P[[#This Row],[ERASGP]]+MYRANKS_P[[#This Row],[WHIPSGP]]</f>
        <v>4.0958626625012329</v>
      </c>
    </row>
    <row r="18" spans="1:24" x14ac:dyDescent="0.25">
      <c r="A18" s="7" t="s">
        <v>3148</v>
      </c>
      <c r="B18" s="18" t="str">
        <f>VLOOKUP(MYRANKS_P[[#This Row],[PLAYERID]],PLAYERIDMAP[],COLUMN(PLAYERIDMAP[LASTNAME]),FALSE)</f>
        <v>Halladay</v>
      </c>
      <c r="C18" s="18" t="str">
        <f>VLOOKUP(MYRANKS_P[[#This Row],[PLAYERID]],PLAYERIDMAP[],COLUMN(PLAYERIDMAP[FIRSTNAME]),FALSE)</f>
        <v xml:space="preserve">Roy </v>
      </c>
      <c r="D18" s="18" t="str">
        <f>VLOOKUP(MYRANKS_P[[#This Row],[PLAYERID]],PLAYERIDMAP[],COLUMN(PLAYERIDMAP[TEAM]),FALSE)</f>
        <v>PHI</v>
      </c>
      <c r="E18" s="18" t="str">
        <f>VLOOKUP(MYRANKS_P[[#This Row],[PLAYERID]],PLAYERIDMAP[],COLUMN(PLAYERIDMAP[POS]),FALSE)</f>
        <v>P</v>
      </c>
      <c r="F18" s="18">
        <f>VLOOKUP(MYRANKS_P[[#This Row],[PLAYERID]],PLAYERIDMAP[],COLUMN(PLAYERIDMAP[IDFANGRAPHS]),FALSE)</f>
        <v>1303</v>
      </c>
      <c r="G18" s="20">
        <f>IFERROR(VLOOKUP(MYRANKS_P[[#This Row],[IDFANGRAPHS]],STEAMER_P[],COLUMN(STEAMER_P[W]),FALSE),0)</f>
        <v>0</v>
      </c>
      <c r="H18" s="20">
        <f>IFERROR(VLOOKUP(MYRANKS_P[[#This Row],[IDFANGRAPHS]],STEAMER_P[],COLUMN(STEAMER_P[GS]),FALSE),0)</f>
        <v>0</v>
      </c>
      <c r="I18" s="20">
        <f>IFERROR(VLOOKUP(MYRANKS_P[[#This Row],[IDFANGRAPHS]],STEAMER_P[],COLUMN(STEAMER_P[SV]),FALSE),0)</f>
        <v>0</v>
      </c>
      <c r="J18" s="20">
        <f>IFERROR(VLOOKUP(MYRANKS_P[[#This Row],[IDFANGRAPHS]],STEAMER_P[],COLUMN(STEAMER_P[IP]),FALSE),0)</f>
        <v>0</v>
      </c>
      <c r="K18" s="20">
        <f>IFERROR(VLOOKUP(MYRANKS_P[[#This Row],[IDFANGRAPHS]],STEAMER_P[],COLUMN(STEAMER_P[H]),FALSE),0)</f>
        <v>0</v>
      </c>
      <c r="L18" s="20">
        <f>IFERROR(VLOOKUP(MYRANKS_P[[#This Row],[IDFANGRAPHS]],STEAMER_P[],COLUMN(STEAMER_P[ER]),FALSE),0)</f>
        <v>0</v>
      </c>
      <c r="M18" s="20">
        <f>IFERROR(VLOOKUP(MYRANKS_P[[#This Row],[IDFANGRAPHS]],STEAMER_P[],COLUMN(STEAMER_P[HR]),FALSE),0)</f>
        <v>0</v>
      </c>
      <c r="N18" s="20">
        <f>IFERROR(VLOOKUP(MYRANKS_P[[#This Row],[IDFANGRAPHS]],STEAMER_P[],COLUMN(STEAMER_P[SO]),FALSE),0)</f>
        <v>0</v>
      </c>
      <c r="O18" s="20">
        <f>IFERROR(VLOOKUP(MYRANKS_P[[#This Row],[IDFANGRAPHS]],STEAMER_P[],COLUMN(STEAMER_P[BB]),FALSE),0)</f>
        <v>0</v>
      </c>
      <c r="P18" s="20">
        <f>IFERROR(VLOOKUP(MYRANKS_P[[#This Row],[IDFANGRAPHS]],STEAMER_P[],COLUMN(STEAMER_P[FIP]),FALSE),0)</f>
        <v>0</v>
      </c>
      <c r="Q18" s="22">
        <f>IFERROR(MYRANKS_P[[#This Row],[ER]]*9/MYRANKS_P[[#This Row],[IP]],0)</f>
        <v>0</v>
      </c>
      <c r="R18" s="22">
        <f>IFERROR((MYRANKS_P[[#This Row],[BB]]+MYRANKS_P[[#This Row],[H]])/MYRANKS_P[[#This Row],[IP]],0)</f>
        <v>0</v>
      </c>
      <c r="S18" s="22">
        <f>MYRANKS_P[[#This Row],[W]]/3.03-VLOOKUP(MYRANKS_P[[#This Row],[POS]],ReplacementLevel_P[],COLUMN(ReplacementLevel_P[W]),FALSE)</f>
        <v>-3.23</v>
      </c>
      <c r="T18" s="22">
        <f>MYRANKS_P[[#This Row],[SV]]/9.95</f>
        <v>0</v>
      </c>
      <c r="U18" s="22">
        <f>MYRANKS_P[[#This Row],[SO]]/39.3-VLOOKUP(MYRANKS_P[[#This Row],[POS]],ReplacementLevel_P[],COLUMN(ReplacementLevel_P[SO]),FALSE)</f>
        <v>-2.68</v>
      </c>
      <c r="V18" s="22">
        <f>((475+MYRANKS_P[[#This Row],[ER]])*9/(1192+MYRANKS_P[[#This Row],[IP]])-3.59)/-0.076-VLOOKUP(MYRANKS_P[[#This Row],[POS]],ReplacementLevel_P[],COLUMN(ReplacementLevel_P[ERA]),FALSE)</f>
        <v>0.89724478982691325</v>
      </c>
      <c r="W1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8" s="22">
        <f>MYRANKS_P[[#This Row],[WSGP]]+MYRANKS_P[[#This Row],[SVSGP]]+MYRANKS_P[[#This Row],[SOSGP]]+MYRANKS_P[[#This Row],[ERASGP]]+MYRANKS_P[[#This Row],[WHIPSGP]]</f>
        <v>-4.1238066643117852</v>
      </c>
    </row>
    <row r="19" spans="1:24" x14ac:dyDescent="0.25">
      <c r="A19" s="7" t="s">
        <v>2177</v>
      </c>
      <c r="B19" s="18" t="str">
        <f>VLOOKUP(MYRANKS_P[[#This Row],[PLAYERID]],PLAYERIDMAP[],COLUMN(PLAYERIDMAP[LASTNAME]),FALSE)</f>
        <v>Cain</v>
      </c>
      <c r="C19" s="18" t="str">
        <f>VLOOKUP(MYRANKS_P[[#This Row],[PLAYERID]],PLAYERIDMAP[],COLUMN(PLAYERIDMAP[FIRSTNAME]),FALSE)</f>
        <v xml:space="preserve">Matt </v>
      </c>
      <c r="D19" s="18" t="str">
        <f>VLOOKUP(MYRANKS_P[[#This Row],[PLAYERID]],PLAYERIDMAP[],COLUMN(PLAYERIDMAP[TEAM]),FALSE)</f>
        <v>SF</v>
      </c>
      <c r="E19" s="18" t="str">
        <f>VLOOKUP(MYRANKS_P[[#This Row],[PLAYERID]],PLAYERIDMAP[],COLUMN(PLAYERIDMAP[POS]),FALSE)</f>
        <v>P</v>
      </c>
      <c r="F19" s="18">
        <f>VLOOKUP(MYRANKS_P[[#This Row],[PLAYERID]],PLAYERIDMAP[],COLUMN(PLAYERIDMAP[IDFANGRAPHS]),FALSE)</f>
        <v>4732</v>
      </c>
      <c r="G19" s="20">
        <f>IFERROR(VLOOKUP(MYRANKS_P[[#This Row],[IDFANGRAPHS]],STEAMER_P[],COLUMN(STEAMER_P[W]),FALSE),0)</f>
        <v>10</v>
      </c>
      <c r="H19" s="20">
        <f>IFERROR(VLOOKUP(MYRANKS_P[[#This Row],[IDFANGRAPHS]],STEAMER_P[],COLUMN(STEAMER_P[GS]),FALSE),0)</f>
        <v>26</v>
      </c>
      <c r="I19" s="20">
        <f>IFERROR(VLOOKUP(MYRANKS_P[[#This Row],[IDFANGRAPHS]],STEAMER_P[],COLUMN(STEAMER_P[SV]),FALSE),0)</f>
        <v>0</v>
      </c>
      <c r="J19" s="20">
        <f>IFERROR(VLOOKUP(MYRANKS_P[[#This Row],[IDFANGRAPHS]],STEAMER_P[],COLUMN(STEAMER_P[IP]),FALSE),0)</f>
        <v>161</v>
      </c>
      <c r="K19" s="20">
        <f>IFERROR(VLOOKUP(MYRANKS_P[[#This Row],[IDFANGRAPHS]],STEAMER_P[],COLUMN(STEAMER_P[H]),FALSE),0)</f>
        <v>155</v>
      </c>
      <c r="L19" s="20">
        <f>IFERROR(VLOOKUP(MYRANKS_P[[#This Row],[IDFANGRAPHS]],STEAMER_P[],COLUMN(STEAMER_P[ER]),FALSE),0)</f>
        <v>67</v>
      </c>
      <c r="M19" s="20">
        <f>IFERROR(VLOOKUP(MYRANKS_P[[#This Row],[IDFANGRAPHS]],STEAMER_P[],COLUMN(STEAMER_P[HR]),FALSE),0)</f>
        <v>19</v>
      </c>
      <c r="N19" s="20">
        <f>IFERROR(VLOOKUP(MYRANKS_P[[#This Row],[IDFANGRAPHS]],STEAMER_P[],COLUMN(STEAMER_P[SO]),FALSE),0)</f>
        <v>136</v>
      </c>
      <c r="O19" s="20">
        <f>IFERROR(VLOOKUP(MYRANKS_P[[#This Row],[IDFANGRAPHS]],STEAMER_P[],COLUMN(STEAMER_P[BB]),FALSE),0)</f>
        <v>46</v>
      </c>
      <c r="P19" s="20">
        <f>IFERROR(VLOOKUP(MYRANKS_P[[#This Row],[IDFANGRAPHS]],STEAMER_P[],COLUMN(STEAMER_P[FIP]),FALSE),0)</f>
        <v>3.87</v>
      </c>
      <c r="Q19" s="22">
        <f>IFERROR(MYRANKS_P[[#This Row],[ER]]*9/MYRANKS_P[[#This Row],[IP]],0)</f>
        <v>3.7453416149068324</v>
      </c>
      <c r="R19" s="22">
        <f>IFERROR((MYRANKS_P[[#This Row],[BB]]+MYRANKS_P[[#This Row],[H]])/MYRANKS_P[[#This Row],[IP]],0)</f>
        <v>1.2484472049689441</v>
      </c>
      <c r="S19" s="22">
        <f>MYRANKS_P[[#This Row],[W]]/3.03-VLOOKUP(MYRANKS_P[[#This Row],[POS]],ReplacementLevel_P[],COLUMN(ReplacementLevel_P[W]),FALSE)</f>
        <v>7.0330033003300763E-2</v>
      </c>
      <c r="T19" s="22">
        <f>MYRANKS_P[[#This Row],[SV]]/9.95</f>
        <v>0</v>
      </c>
      <c r="U19" s="22">
        <f>MYRANKS_P[[#This Row],[SO]]/39.3-VLOOKUP(MYRANKS_P[[#This Row],[POS]],ReplacementLevel_P[],COLUMN(ReplacementLevel_P[SO]),FALSE)</f>
        <v>0.78055979643765916</v>
      </c>
      <c r="V19" s="22">
        <f>((475+MYRANKS_P[[#This Row],[ER]])*9/(1192+MYRANKS_P[[#This Row],[IP]])-3.59)/-0.076-VLOOKUP(MYRANKS_P[[#This Row],[POS]],ReplacementLevel_P[],COLUMN(ReplacementLevel_P[ERA]),FALSE)</f>
        <v>0.64840121367720482</v>
      </c>
      <c r="W19" s="22">
        <f>((1466+MYRANKS_P[[#This Row],[BB]]+MYRANKS_P[[#This Row],[H]])/(1192+MYRANKS_P[[#This Row],[IP]])-1.23)/-0.015-VLOOKUP(MYRANKS_P[[#This Row],[POS]],ReplacementLevel_P[],COLUMN(ReplacementLevel_P[WHIP]),FALSE)</f>
        <v>0.74154225178614697</v>
      </c>
      <c r="X19" s="22">
        <f>MYRANKS_P[[#This Row],[WSGP]]+MYRANKS_P[[#This Row],[SVSGP]]+MYRANKS_P[[#This Row],[SOSGP]]+MYRANKS_P[[#This Row],[ERASGP]]+MYRANKS_P[[#This Row],[WHIPSGP]]</f>
        <v>2.2408332949043119</v>
      </c>
    </row>
    <row r="20" spans="1:24" x14ac:dyDescent="0.25">
      <c r="A20" s="7" t="s">
        <v>2932</v>
      </c>
      <c r="B20" s="18" t="str">
        <f>VLOOKUP(MYRANKS_P[[#This Row],[PLAYERID]],PLAYERIDMAP[],COLUMN(PLAYERIDMAP[LASTNAME]),FALSE)</f>
        <v>Gallardo</v>
      </c>
      <c r="C20" s="18" t="str">
        <f>VLOOKUP(MYRANKS_P[[#This Row],[PLAYERID]],PLAYERIDMAP[],COLUMN(PLAYERIDMAP[FIRSTNAME]),FALSE)</f>
        <v xml:space="preserve">Yovani </v>
      </c>
      <c r="D20" s="18" t="str">
        <f>VLOOKUP(MYRANKS_P[[#This Row],[PLAYERID]],PLAYERIDMAP[],COLUMN(PLAYERIDMAP[TEAM]),FALSE)</f>
        <v>MIL</v>
      </c>
      <c r="E20" s="18" t="str">
        <f>VLOOKUP(MYRANKS_P[[#This Row],[PLAYERID]],PLAYERIDMAP[],COLUMN(PLAYERIDMAP[POS]),FALSE)</f>
        <v>P</v>
      </c>
      <c r="F20" s="18">
        <f>VLOOKUP(MYRANKS_P[[#This Row],[PLAYERID]],PLAYERIDMAP[],COLUMN(PLAYERIDMAP[IDFANGRAPHS]),FALSE)</f>
        <v>8173</v>
      </c>
      <c r="G20" s="20">
        <f>IFERROR(VLOOKUP(MYRANKS_P[[#This Row],[IDFANGRAPHS]],STEAMER_P[],COLUMN(STEAMER_P[W]),FALSE),0)</f>
        <v>9</v>
      </c>
      <c r="H20" s="20">
        <f>IFERROR(VLOOKUP(MYRANKS_P[[#This Row],[IDFANGRAPHS]],STEAMER_P[],COLUMN(STEAMER_P[GS]),FALSE),0)</f>
        <v>26</v>
      </c>
      <c r="I20" s="20">
        <f>IFERROR(VLOOKUP(MYRANKS_P[[#This Row],[IDFANGRAPHS]],STEAMER_P[],COLUMN(STEAMER_P[SV]),FALSE),0)</f>
        <v>0</v>
      </c>
      <c r="J20" s="20">
        <f>IFERROR(VLOOKUP(MYRANKS_P[[#This Row],[IDFANGRAPHS]],STEAMER_P[],COLUMN(STEAMER_P[IP]),FALSE),0)</f>
        <v>161</v>
      </c>
      <c r="K20" s="20">
        <f>IFERROR(VLOOKUP(MYRANKS_P[[#This Row],[IDFANGRAPHS]],STEAMER_P[],COLUMN(STEAMER_P[H]),FALSE),0)</f>
        <v>160</v>
      </c>
      <c r="L20" s="20">
        <f>IFERROR(VLOOKUP(MYRANKS_P[[#This Row],[IDFANGRAPHS]],STEAMER_P[],COLUMN(STEAMER_P[ER]),FALSE),0)</f>
        <v>76</v>
      </c>
      <c r="M20" s="20">
        <f>IFERROR(VLOOKUP(MYRANKS_P[[#This Row],[IDFANGRAPHS]],STEAMER_P[],COLUMN(STEAMER_P[HR]),FALSE),0)</f>
        <v>18</v>
      </c>
      <c r="N20" s="20">
        <f>IFERROR(VLOOKUP(MYRANKS_P[[#This Row],[IDFANGRAPHS]],STEAMER_P[],COLUMN(STEAMER_P[SO]),FALSE),0)</f>
        <v>134</v>
      </c>
      <c r="O20" s="20">
        <f>IFERROR(VLOOKUP(MYRANKS_P[[#This Row],[IDFANGRAPHS]],STEAMER_P[],COLUMN(STEAMER_P[BB]),FALSE),0)</f>
        <v>55</v>
      </c>
      <c r="P20" s="20">
        <f>IFERROR(VLOOKUP(MYRANKS_P[[#This Row],[IDFANGRAPHS]],STEAMER_P[],COLUMN(STEAMER_P[FIP]),FALSE),0)</f>
        <v>3.96</v>
      </c>
      <c r="Q20" s="22">
        <f>IFERROR(MYRANKS_P[[#This Row],[ER]]*9/MYRANKS_P[[#This Row],[IP]],0)</f>
        <v>4.2484472049689437</v>
      </c>
      <c r="R20" s="22">
        <f>IFERROR((MYRANKS_P[[#This Row],[BB]]+MYRANKS_P[[#This Row],[H]])/MYRANKS_P[[#This Row],[IP]],0)</f>
        <v>1.3354037267080745</v>
      </c>
      <c r="S20" s="22">
        <f>MYRANKS_P[[#This Row],[W]]/3.03-VLOOKUP(MYRANKS_P[[#This Row],[POS]],ReplacementLevel_P[],COLUMN(ReplacementLevel_P[W]),FALSE)</f>
        <v>-0.25970297029702971</v>
      </c>
      <c r="T20" s="22">
        <f>MYRANKS_P[[#This Row],[SV]]/9.95</f>
        <v>0</v>
      </c>
      <c r="U20" s="22">
        <f>MYRANKS_P[[#This Row],[SO]]/39.3-VLOOKUP(MYRANKS_P[[#This Row],[POS]],ReplacementLevel_P[],COLUMN(ReplacementLevel_P[SO]),FALSE)</f>
        <v>0.72966921119592865</v>
      </c>
      <c r="V20" s="22">
        <f>((475+MYRANKS_P[[#This Row],[ER]])*9/(1192+MYRANKS_P[[#This Row],[IP]])-3.59)/-0.076-VLOOKUP(MYRANKS_P[[#This Row],[POS]],ReplacementLevel_P[],COLUMN(ReplacementLevel_P[ERA]),FALSE)</f>
        <v>-0.13932197455945861</v>
      </c>
      <c r="W20" s="22">
        <f>((1466+MYRANKS_P[[#This Row],[BB]]+MYRANKS_P[[#This Row],[H]])/(1192+MYRANKS_P[[#This Row],[IP]])-1.23)/-0.015-VLOOKUP(MYRANKS_P[[#This Row],[POS]],ReplacementLevel_P[],COLUMN(ReplacementLevel_P[WHIP]),FALSE)</f>
        <v>5.1717171717170052E-2</v>
      </c>
      <c r="X20" s="22">
        <f>MYRANKS_P[[#This Row],[WSGP]]+MYRANKS_P[[#This Row],[SVSGP]]+MYRANKS_P[[#This Row],[SOSGP]]+MYRANKS_P[[#This Row],[ERASGP]]+MYRANKS_P[[#This Row],[WHIPSGP]]</f>
        <v>0.38236143805661038</v>
      </c>
    </row>
    <row r="21" spans="1:24" x14ac:dyDescent="0.25">
      <c r="A21" s="7" t="s">
        <v>4899</v>
      </c>
      <c r="B21" s="18" t="str">
        <f>VLOOKUP(MYRANKS_P[[#This Row],[PLAYERID]],PLAYERIDMAP[],COLUMN(PLAYERIDMAP[LASTNAME]),FALSE)</f>
        <v>Sale</v>
      </c>
      <c r="C21" s="18" t="str">
        <f>VLOOKUP(MYRANKS_P[[#This Row],[PLAYERID]],PLAYERIDMAP[],COLUMN(PLAYERIDMAP[FIRSTNAME]),FALSE)</f>
        <v xml:space="preserve">Chris </v>
      </c>
      <c r="D21" s="18" t="str">
        <f>VLOOKUP(MYRANKS_P[[#This Row],[PLAYERID]],PLAYERIDMAP[],COLUMN(PLAYERIDMAP[TEAM]),FALSE)</f>
        <v>CHW</v>
      </c>
      <c r="E21" s="18" t="str">
        <f>VLOOKUP(MYRANKS_P[[#This Row],[PLAYERID]],PLAYERIDMAP[],COLUMN(PLAYERIDMAP[POS]),FALSE)</f>
        <v>P</v>
      </c>
      <c r="F21" s="18">
        <f>VLOOKUP(MYRANKS_P[[#This Row],[PLAYERID]],PLAYERIDMAP[],COLUMN(PLAYERIDMAP[IDFANGRAPHS]),FALSE)</f>
        <v>10603</v>
      </c>
      <c r="G21" s="20">
        <f>IFERROR(VLOOKUP(MYRANKS_P[[#This Row],[IDFANGRAPHS]],STEAMER_P[],COLUMN(STEAMER_P[W]),FALSE),0)</f>
        <v>10</v>
      </c>
      <c r="H21" s="20">
        <f>IFERROR(VLOOKUP(MYRANKS_P[[#This Row],[IDFANGRAPHS]],STEAMER_P[],COLUMN(STEAMER_P[GS]),FALSE),0)</f>
        <v>23</v>
      </c>
      <c r="I21" s="20">
        <f>IFERROR(VLOOKUP(MYRANKS_P[[#This Row],[IDFANGRAPHS]],STEAMER_P[],COLUMN(STEAMER_P[SV]),FALSE),0)</f>
        <v>0</v>
      </c>
      <c r="J21" s="20">
        <f>IFERROR(VLOOKUP(MYRANKS_P[[#This Row],[IDFANGRAPHS]],STEAMER_P[],COLUMN(STEAMER_P[IP]),FALSE),0)</f>
        <v>144</v>
      </c>
      <c r="K21" s="20">
        <f>IFERROR(VLOOKUP(MYRANKS_P[[#This Row],[IDFANGRAPHS]],STEAMER_P[],COLUMN(STEAMER_P[H]),FALSE),0)</f>
        <v>126</v>
      </c>
      <c r="L21" s="20">
        <f>IFERROR(VLOOKUP(MYRANKS_P[[#This Row],[IDFANGRAPHS]],STEAMER_P[],COLUMN(STEAMER_P[ER]),FALSE),0)</f>
        <v>54</v>
      </c>
      <c r="M21" s="20">
        <f>IFERROR(VLOOKUP(MYRANKS_P[[#This Row],[IDFANGRAPHS]],STEAMER_P[],COLUMN(STEAMER_P[HR]),FALSE),0)</f>
        <v>15</v>
      </c>
      <c r="N21" s="20">
        <f>IFERROR(VLOOKUP(MYRANKS_P[[#This Row],[IDFANGRAPHS]],STEAMER_P[],COLUMN(STEAMER_P[SO]),FALSE),0)</f>
        <v>151</v>
      </c>
      <c r="O21" s="20">
        <f>IFERROR(VLOOKUP(MYRANKS_P[[#This Row],[IDFANGRAPHS]],STEAMER_P[],COLUMN(STEAMER_P[BB]),FALSE),0)</f>
        <v>40</v>
      </c>
      <c r="P21" s="20">
        <f>IFERROR(VLOOKUP(MYRANKS_P[[#This Row],[IDFANGRAPHS]],STEAMER_P[],COLUMN(STEAMER_P[FIP]),FALSE),0)</f>
        <v>3.3</v>
      </c>
      <c r="Q21" s="22">
        <f>IFERROR(MYRANKS_P[[#This Row],[ER]]*9/MYRANKS_P[[#This Row],[IP]],0)</f>
        <v>3.375</v>
      </c>
      <c r="R21" s="22">
        <f>IFERROR((MYRANKS_P[[#This Row],[BB]]+MYRANKS_P[[#This Row],[H]])/MYRANKS_P[[#This Row],[IP]],0)</f>
        <v>1.1527777777777777</v>
      </c>
      <c r="S21" s="22">
        <f>MYRANKS_P[[#This Row],[W]]/3.03-VLOOKUP(MYRANKS_P[[#This Row],[POS]],ReplacementLevel_P[],COLUMN(ReplacementLevel_P[W]),FALSE)</f>
        <v>7.0330033003300763E-2</v>
      </c>
      <c r="T21" s="22">
        <f>MYRANKS_P[[#This Row],[SV]]/9.95</f>
        <v>0</v>
      </c>
      <c r="U21" s="22">
        <f>MYRANKS_P[[#This Row],[SO]]/39.3-VLOOKUP(MYRANKS_P[[#This Row],[POS]],ReplacementLevel_P[],COLUMN(ReplacementLevel_P[SO]),FALSE)</f>
        <v>1.1622391857506362</v>
      </c>
      <c r="V21" s="22">
        <f>((475+MYRANKS_P[[#This Row],[ER]])*9/(1192+MYRANKS_P[[#This Row],[IP]])-3.59)/-0.076-VLOOKUP(MYRANKS_P[[#This Row],[POS]],ReplacementLevel_P[],COLUMN(ReplacementLevel_P[ERA]),FALSE)</f>
        <v>1.197069019855022</v>
      </c>
      <c r="W21" s="22">
        <f>((1466+MYRANKS_P[[#This Row],[BB]]+MYRANKS_P[[#This Row],[H]])/(1192+MYRANKS_P[[#This Row],[IP]])-1.23)/-0.015-VLOOKUP(MYRANKS_P[[#This Row],[POS]],ReplacementLevel_P[],COLUMN(ReplacementLevel_P[WHIP]),FALSE)</f>
        <v>1.4428742514969994</v>
      </c>
      <c r="X21" s="22">
        <f>MYRANKS_P[[#This Row],[WSGP]]+MYRANKS_P[[#This Row],[SVSGP]]+MYRANKS_P[[#This Row],[SOSGP]]+MYRANKS_P[[#This Row],[ERASGP]]+MYRANKS_P[[#This Row],[WHIPSGP]]</f>
        <v>3.8725124901059584</v>
      </c>
    </row>
    <row r="22" spans="1:24" x14ac:dyDescent="0.25">
      <c r="A22" s="7" t="s">
        <v>3694</v>
      </c>
      <c r="B22" s="18" t="str">
        <f>VLOOKUP(MYRANKS_P[[#This Row],[PLAYERID]],PLAYERIDMAP[],COLUMN(PLAYERIDMAP[LASTNAME]),FALSE)</f>
        <v>Latos</v>
      </c>
      <c r="C22" s="18" t="str">
        <f>VLOOKUP(MYRANKS_P[[#This Row],[PLAYERID]],PLAYERIDMAP[],COLUMN(PLAYERIDMAP[FIRSTNAME]),FALSE)</f>
        <v xml:space="preserve">Mat </v>
      </c>
      <c r="D22" s="18" t="str">
        <f>VLOOKUP(MYRANKS_P[[#This Row],[PLAYERID]],PLAYERIDMAP[],COLUMN(PLAYERIDMAP[TEAM]),FALSE)</f>
        <v>CIN</v>
      </c>
      <c r="E22" s="18" t="str">
        <f>VLOOKUP(MYRANKS_P[[#This Row],[PLAYERID]],PLAYERIDMAP[],COLUMN(PLAYERIDMAP[POS]),FALSE)</f>
        <v>P</v>
      </c>
      <c r="F22" s="18">
        <f>VLOOKUP(MYRANKS_P[[#This Row],[PLAYERID]],PLAYERIDMAP[],COLUMN(PLAYERIDMAP[IDFANGRAPHS]),FALSE)</f>
        <v>3815</v>
      </c>
      <c r="G22" s="20">
        <f>IFERROR(VLOOKUP(MYRANKS_P[[#This Row],[IDFANGRAPHS]],STEAMER_P[],COLUMN(STEAMER_P[W]),FALSE),0)</f>
        <v>7</v>
      </c>
      <c r="H22" s="20">
        <f>IFERROR(VLOOKUP(MYRANKS_P[[#This Row],[IDFANGRAPHS]],STEAMER_P[],COLUMN(STEAMER_P[GS]),FALSE),0)</f>
        <v>20</v>
      </c>
      <c r="I22" s="20">
        <f>IFERROR(VLOOKUP(MYRANKS_P[[#This Row],[IDFANGRAPHS]],STEAMER_P[],COLUMN(STEAMER_P[SV]),FALSE),0)</f>
        <v>0</v>
      </c>
      <c r="J22" s="20">
        <f>IFERROR(VLOOKUP(MYRANKS_P[[#This Row],[IDFANGRAPHS]],STEAMER_P[],COLUMN(STEAMER_P[IP]),FALSE),0)</f>
        <v>114</v>
      </c>
      <c r="K22" s="20">
        <f>IFERROR(VLOOKUP(MYRANKS_P[[#This Row],[IDFANGRAPHS]],STEAMER_P[],COLUMN(STEAMER_P[H]),FALSE),0)</f>
        <v>107</v>
      </c>
      <c r="L22" s="20">
        <f>IFERROR(VLOOKUP(MYRANKS_P[[#This Row],[IDFANGRAPHS]],STEAMER_P[],COLUMN(STEAMER_P[ER]),FALSE),0)</f>
        <v>49</v>
      </c>
      <c r="M22" s="20">
        <f>IFERROR(VLOOKUP(MYRANKS_P[[#This Row],[IDFANGRAPHS]],STEAMER_P[],COLUMN(STEAMER_P[HR]),FALSE),0)</f>
        <v>14</v>
      </c>
      <c r="N22" s="20">
        <f>IFERROR(VLOOKUP(MYRANKS_P[[#This Row],[IDFANGRAPHS]],STEAMER_P[],COLUMN(STEAMER_P[SO]),FALSE),0)</f>
        <v>100</v>
      </c>
      <c r="O22" s="20">
        <f>IFERROR(VLOOKUP(MYRANKS_P[[#This Row],[IDFANGRAPHS]],STEAMER_P[],COLUMN(STEAMER_P[BB]),FALSE),0)</f>
        <v>34</v>
      </c>
      <c r="P22" s="20">
        <f>IFERROR(VLOOKUP(MYRANKS_P[[#This Row],[IDFANGRAPHS]],STEAMER_P[],COLUMN(STEAMER_P[FIP]),FALSE),0)</f>
        <v>3.93</v>
      </c>
      <c r="Q22" s="22">
        <f>IFERROR(MYRANKS_P[[#This Row],[ER]]*9/MYRANKS_P[[#This Row],[IP]],0)</f>
        <v>3.8684210526315788</v>
      </c>
      <c r="R22" s="22">
        <f>IFERROR((MYRANKS_P[[#This Row],[BB]]+MYRANKS_P[[#This Row],[H]])/MYRANKS_P[[#This Row],[IP]],0)</f>
        <v>1.236842105263158</v>
      </c>
      <c r="S22" s="22">
        <f>MYRANKS_P[[#This Row],[W]]/3.03-VLOOKUP(MYRANKS_P[[#This Row],[POS]],ReplacementLevel_P[],COLUMN(ReplacementLevel_P[W]),FALSE)</f>
        <v>-0.91976897689768977</v>
      </c>
      <c r="T22" s="22">
        <f>MYRANKS_P[[#This Row],[SV]]/9.95</f>
        <v>0</v>
      </c>
      <c r="U22" s="22">
        <f>MYRANKS_P[[#This Row],[SO]]/39.3-VLOOKUP(MYRANKS_P[[#This Row],[POS]],ReplacementLevel_P[],COLUMN(ReplacementLevel_P[SO]),FALSE)</f>
        <v>-0.13547073791348607</v>
      </c>
      <c r="V22" s="22">
        <f>((475+MYRANKS_P[[#This Row],[ER]])*9/(1192+MYRANKS_P[[#This Row],[IP]])-3.59)/-0.076-VLOOKUP(MYRANKS_P[[#This Row],[POS]],ReplacementLevel_P[],COLUMN(ReplacementLevel_P[ERA]),FALSE)</f>
        <v>0.57334166196501712</v>
      </c>
      <c r="W22" s="22">
        <f>((1466+MYRANKS_P[[#This Row],[BB]]+MYRANKS_P[[#This Row],[H]])/(1192+MYRANKS_P[[#This Row],[IP]])-1.23)/-0.015-VLOOKUP(MYRANKS_P[[#This Row],[POS]],ReplacementLevel_P[],COLUMN(ReplacementLevel_P[WHIP]),FALSE)</f>
        <v>0.84835119959162819</v>
      </c>
      <c r="X22" s="22">
        <f>MYRANKS_P[[#This Row],[WSGP]]+MYRANKS_P[[#This Row],[SVSGP]]+MYRANKS_P[[#This Row],[SOSGP]]+MYRANKS_P[[#This Row],[ERASGP]]+MYRANKS_P[[#This Row],[WHIPSGP]]</f>
        <v>0.36645314674546947</v>
      </c>
    </row>
    <row r="23" spans="1:24" x14ac:dyDescent="0.25">
      <c r="A23" s="7" t="s">
        <v>2615</v>
      </c>
      <c r="B23" s="18" t="str">
        <f>VLOOKUP(MYRANKS_P[[#This Row],[PLAYERID]],PLAYERIDMAP[],COLUMN(PLAYERIDMAP[LASTNAME]),FALSE)</f>
        <v>Dickey</v>
      </c>
      <c r="C23" s="18" t="str">
        <f>VLOOKUP(MYRANKS_P[[#This Row],[PLAYERID]],PLAYERIDMAP[],COLUMN(PLAYERIDMAP[FIRSTNAME]),FALSE)</f>
        <v xml:space="preserve">R.A. </v>
      </c>
      <c r="D23" s="18" t="str">
        <f>VLOOKUP(MYRANKS_P[[#This Row],[PLAYERID]],PLAYERIDMAP[],COLUMN(PLAYERIDMAP[TEAM]),FALSE)</f>
        <v>TOR</v>
      </c>
      <c r="E23" s="18" t="str">
        <f>VLOOKUP(MYRANKS_P[[#This Row],[PLAYERID]],PLAYERIDMAP[],COLUMN(PLAYERIDMAP[POS]),FALSE)</f>
        <v>P</v>
      </c>
      <c r="F23" s="18">
        <f>VLOOKUP(MYRANKS_P[[#This Row],[PLAYERID]],PLAYERIDMAP[],COLUMN(PLAYERIDMAP[IDFANGRAPHS]),FALSE)</f>
        <v>1245</v>
      </c>
      <c r="G23" s="20">
        <f>IFERROR(VLOOKUP(MYRANKS_P[[#This Row],[IDFANGRAPHS]],STEAMER_P[],COLUMN(STEAMER_P[W]),FALSE),0)</f>
        <v>10</v>
      </c>
      <c r="H23" s="20">
        <f>IFERROR(VLOOKUP(MYRANKS_P[[#This Row],[IDFANGRAPHS]],STEAMER_P[],COLUMN(STEAMER_P[GS]),FALSE),0)</f>
        <v>25</v>
      </c>
      <c r="I23" s="20">
        <f>IFERROR(VLOOKUP(MYRANKS_P[[#This Row],[IDFANGRAPHS]],STEAMER_P[],COLUMN(STEAMER_P[SV]),FALSE),0)</f>
        <v>0</v>
      </c>
      <c r="J23" s="20">
        <f>IFERROR(VLOOKUP(MYRANKS_P[[#This Row],[IDFANGRAPHS]],STEAMER_P[],COLUMN(STEAMER_P[IP]),FALSE),0)</f>
        <v>154</v>
      </c>
      <c r="K23" s="20">
        <f>IFERROR(VLOOKUP(MYRANKS_P[[#This Row],[IDFANGRAPHS]],STEAMER_P[],COLUMN(STEAMER_P[H]),FALSE),0)</f>
        <v>154</v>
      </c>
      <c r="L23" s="20">
        <f>IFERROR(VLOOKUP(MYRANKS_P[[#This Row],[IDFANGRAPHS]],STEAMER_P[],COLUMN(STEAMER_P[ER]),FALSE),0)</f>
        <v>71</v>
      </c>
      <c r="M23" s="20">
        <f>IFERROR(VLOOKUP(MYRANKS_P[[#This Row],[IDFANGRAPHS]],STEAMER_P[],COLUMN(STEAMER_P[HR]),FALSE),0)</f>
        <v>21</v>
      </c>
      <c r="N23" s="20">
        <f>IFERROR(VLOOKUP(MYRANKS_P[[#This Row],[IDFANGRAPHS]],STEAMER_P[],COLUMN(STEAMER_P[SO]),FALSE),0)</f>
        <v>118</v>
      </c>
      <c r="O23" s="20">
        <f>IFERROR(VLOOKUP(MYRANKS_P[[#This Row],[IDFANGRAPHS]],STEAMER_P[],COLUMN(STEAMER_P[BB]),FALSE),0)</f>
        <v>48</v>
      </c>
      <c r="P23" s="20">
        <f>IFERROR(VLOOKUP(MYRANKS_P[[#This Row],[IDFANGRAPHS]],STEAMER_P[],COLUMN(STEAMER_P[FIP]),FALSE),0)</f>
        <v>4.42</v>
      </c>
      <c r="Q23" s="22">
        <f>IFERROR(MYRANKS_P[[#This Row],[ER]]*9/MYRANKS_P[[#This Row],[IP]],0)</f>
        <v>4.1493506493506498</v>
      </c>
      <c r="R23" s="22">
        <f>IFERROR((MYRANKS_P[[#This Row],[BB]]+MYRANKS_P[[#This Row],[H]])/MYRANKS_P[[#This Row],[IP]],0)</f>
        <v>1.3116883116883118</v>
      </c>
      <c r="S23" s="22">
        <f>MYRANKS_P[[#This Row],[W]]/3.03-VLOOKUP(MYRANKS_P[[#This Row],[POS]],ReplacementLevel_P[],COLUMN(ReplacementLevel_P[W]),FALSE)</f>
        <v>7.0330033003300763E-2</v>
      </c>
      <c r="T23" s="22">
        <f>MYRANKS_P[[#This Row],[SV]]/9.95</f>
        <v>0</v>
      </c>
      <c r="U23" s="22">
        <f>MYRANKS_P[[#This Row],[SO]]/39.3-VLOOKUP(MYRANKS_P[[#This Row],[POS]],ReplacementLevel_P[],COLUMN(ReplacementLevel_P[SO]),FALSE)</f>
        <v>0.32254452926208677</v>
      </c>
      <c r="V23" s="22">
        <f>((475+MYRANKS_P[[#This Row],[ER]])*9/(1192+MYRANKS_P[[#This Row],[IP]])-3.59)/-0.076-VLOOKUP(MYRANKS_P[[#This Row],[POS]],ReplacementLevel_P[],COLUMN(ReplacementLevel_P[ERA]),FALSE)</f>
        <v>4.9773207163524735E-2</v>
      </c>
      <c r="W23" s="22">
        <f>((1466+MYRANKS_P[[#This Row],[BB]]+MYRANKS_P[[#This Row],[H]])/(1192+MYRANKS_P[[#This Row],[IP]])-1.23)/-0.015-VLOOKUP(MYRANKS_P[[#This Row],[POS]],ReplacementLevel_P[],COLUMN(ReplacementLevel_P[WHIP]),FALSE)</f>
        <v>0.26484398216938698</v>
      </c>
      <c r="X23" s="22">
        <f>MYRANKS_P[[#This Row],[WSGP]]+MYRANKS_P[[#This Row],[SVSGP]]+MYRANKS_P[[#This Row],[SOSGP]]+MYRANKS_P[[#This Row],[ERASGP]]+MYRANKS_P[[#This Row],[WHIPSGP]]</f>
        <v>0.70749175159829925</v>
      </c>
    </row>
    <row r="24" spans="1:24" x14ac:dyDescent="0.25">
      <c r="A24" s="7" t="s">
        <v>3754</v>
      </c>
      <c r="B24" s="18" t="str">
        <f>VLOOKUP(MYRANKS_P[[#This Row],[PLAYERID]],PLAYERIDMAP[],COLUMN(PLAYERIDMAP[LASTNAME]),FALSE)</f>
        <v>Lincecum</v>
      </c>
      <c r="C24" s="18" t="str">
        <f>VLOOKUP(MYRANKS_P[[#This Row],[PLAYERID]],PLAYERIDMAP[],COLUMN(PLAYERIDMAP[FIRSTNAME]),FALSE)</f>
        <v xml:space="preserve">Tim </v>
      </c>
      <c r="D24" s="18" t="str">
        <f>VLOOKUP(MYRANKS_P[[#This Row],[PLAYERID]],PLAYERIDMAP[],COLUMN(PLAYERIDMAP[TEAM]),FALSE)</f>
        <v>SF</v>
      </c>
      <c r="E24" s="18" t="str">
        <f>VLOOKUP(MYRANKS_P[[#This Row],[PLAYERID]],PLAYERIDMAP[],COLUMN(PLAYERIDMAP[POS]),FALSE)</f>
        <v>P</v>
      </c>
      <c r="F24" s="18">
        <f>VLOOKUP(MYRANKS_P[[#This Row],[PLAYERID]],PLAYERIDMAP[],COLUMN(PLAYERIDMAP[IDFANGRAPHS]),FALSE)</f>
        <v>5705</v>
      </c>
      <c r="G24" s="20">
        <f>IFERROR(VLOOKUP(MYRANKS_P[[#This Row],[IDFANGRAPHS]],STEAMER_P[],COLUMN(STEAMER_P[W]),FALSE),0)</f>
        <v>9</v>
      </c>
      <c r="H24" s="20">
        <f>IFERROR(VLOOKUP(MYRANKS_P[[#This Row],[IDFANGRAPHS]],STEAMER_P[],COLUMN(STEAMER_P[GS]),FALSE),0)</f>
        <v>25</v>
      </c>
      <c r="I24" s="20">
        <f>IFERROR(VLOOKUP(MYRANKS_P[[#This Row],[IDFANGRAPHS]],STEAMER_P[],COLUMN(STEAMER_P[SV]),FALSE),0)</f>
        <v>0</v>
      </c>
      <c r="J24" s="20">
        <f>IFERROR(VLOOKUP(MYRANKS_P[[#This Row],[IDFANGRAPHS]],STEAMER_P[],COLUMN(STEAMER_P[IP]),FALSE),0)</f>
        <v>145</v>
      </c>
      <c r="K24" s="20">
        <f>IFERROR(VLOOKUP(MYRANKS_P[[#This Row],[IDFANGRAPHS]],STEAMER_P[],COLUMN(STEAMER_P[H]),FALSE),0)</f>
        <v>134</v>
      </c>
      <c r="L24" s="20">
        <f>IFERROR(VLOOKUP(MYRANKS_P[[#This Row],[IDFANGRAPHS]],STEAMER_P[],COLUMN(STEAMER_P[ER]),FALSE),0)</f>
        <v>64</v>
      </c>
      <c r="M24" s="20">
        <f>IFERROR(VLOOKUP(MYRANKS_P[[#This Row],[IDFANGRAPHS]],STEAMER_P[],COLUMN(STEAMER_P[HR]),FALSE),0)</f>
        <v>13</v>
      </c>
      <c r="N24" s="20">
        <f>IFERROR(VLOOKUP(MYRANKS_P[[#This Row],[IDFANGRAPHS]],STEAMER_P[],COLUMN(STEAMER_P[SO]),FALSE),0)</f>
        <v>135</v>
      </c>
      <c r="O24" s="20">
        <f>IFERROR(VLOOKUP(MYRANKS_P[[#This Row],[IDFANGRAPHS]],STEAMER_P[],COLUMN(STEAMER_P[BB]),FALSE),0)</f>
        <v>54</v>
      </c>
      <c r="P24" s="20">
        <f>IFERROR(VLOOKUP(MYRANKS_P[[#This Row],[IDFANGRAPHS]],STEAMER_P[],COLUMN(STEAMER_P[FIP]),FALSE),0)</f>
        <v>3.6</v>
      </c>
      <c r="Q24" s="22">
        <f>IFERROR(MYRANKS_P[[#This Row],[ER]]*9/MYRANKS_P[[#This Row],[IP]],0)</f>
        <v>3.9724137931034482</v>
      </c>
      <c r="R24" s="22">
        <f>IFERROR((MYRANKS_P[[#This Row],[BB]]+MYRANKS_P[[#This Row],[H]])/MYRANKS_P[[#This Row],[IP]],0)</f>
        <v>1.296551724137931</v>
      </c>
      <c r="S24" s="22">
        <f>MYRANKS_P[[#This Row],[W]]/3.03-VLOOKUP(MYRANKS_P[[#This Row],[POS]],ReplacementLevel_P[],COLUMN(ReplacementLevel_P[W]),FALSE)</f>
        <v>-0.25970297029702971</v>
      </c>
      <c r="T24" s="22">
        <f>MYRANKS_P[[#This Row],[SV]]/9.95</f>
        <v>0</v>
      </c>
      <c r="U24" s="22">
        <f>MYRANKS_P[[#This Row],[SO]]/39.3-VLOOKUP(MYRANKS_P[[#This Row],[POS]],ReplacementLevel_P[],COLUMN(ReplacementLevel_P[SO]),FALSE)</f>
        <v>0.7551145038167939</v>
      </c>
      <c r="V24" s="22">
        <f>((475+MYRANKS_P[[#This Row],[ER]])*9/(1192+MYRANKS_P[[#This Row],[IP]])-3.59)/-0.076-VLOOKUP(MYRANKS_P[[#This Row],[POS]],ReplacementLevel_P[],COLUMN(ReplacementLevel_P[ERA]),FALSE)</f>
        <v>0.34641774593551466</v>
      </c>
      <c r="W24" s="22">
        <f>((1466+MYRANKS_P[[#This Row],[BB]]+MYRANKS_P[[#This Row],[H]])/(1192+MYRANKS_P[[#This Row],[IP]])-1.23)/-0.015-VLOOKUP(MYRANKS_P[[#This Row],[POS]],ReplacementLevel_P[],COLUMN(ReplacementLevel_P[WHIP]),FALSE)</f>
        <v>0.40680129643480811</v>
      </c>
      <c r="X24" s="22">
        <f>MYRANKS_P[[#This Row],[WSGP]]+MYRANKS_P[[#This Row],[SVSGP]]+MYRANKS_P[[#This Row],[SOSGP]]+MYRANKS_P[[#This Row],[ERASGP]]+MYRANKS_P[[#This Row],[WHIPSGP]]</f>
        <v>1.2486305758900871</v>
      </c>
    </row>
    <row r="25" spans="1:24" x14ac:dyDescent="0.25">
      <c r="A25" s="7" t="s">
        <v>4388</v>
      </c>
      <c r="B25" s="18" t="str">
        <f>VLOOKUP(MYRANKS_P[[#This Row],[PLAYERID]],PLAYERIDMAP[],COLUMN(PLAYERIDMAP[LASTNAME]),FALSE)</f>
        <v>Papelbon</v>
      </c>
      <c r="C25" s="18" t="str">
        <f>VLOOKUP(MYRANKS_P[[#This Row],[PLAYERID]],PLAYERIDMAP[],COLUMN(PLAYERIDMAP[FIRSTNAME]),FALSE)</f>
        <v xml:space="preserve">Jonathan </v>
      </c>
      <c r="D25" s="18" t="str">
        <f>VLOOKUP(MYRANKS_P[[#This Row],[PLAYERID]],PLAYERIDMAP[],COLUMN(PLAYERIDMAP[TEAM]),FALSE)</f>
        <v>PHI</v>
      </c>
      <c r="E25" s="18" t="str">
        <f>VLOOKUP(MYRANKS_P[[#This Row],[PLAYERID]],PLAYERIDMAP[],COLUMN(PLAYERIDMAP[POS]),FALSE)</f>
        <v>P</v>
      </c>
      <c r="F25" s="18">
        <f>VLOOKUP(MYRANKS_P[[#This Row],[PLAYERID]],PLAYERIDMAP[],COLUMN(PLAYERIDMAP[IDFANGRAPHS]),FALSE)</f>
        <v>5975</v>
      </c>
      <c r="G25" s="20">
        <f>IFERROR(VLOOKUP(MYRANKS_P[[#This Row],[IDFANGRAPHS]],STEAMER_P[],COLUMN(STEAMER_P[W]),FALSE),0)</f>
        <v>4</v>
      </c>
      <c r="H25" s="20">
        <f>IFERROR(VLOOKUP(MYRANKS_P[[#This Row],[IDFANGRAPHS]],STEAMER_P[],COLUMN(STEAMER_P[GS]),FALSE),0)</f>
        <v>0</v>
      </c>
      <c r="I25" s="20">
        <f>IFERROR(VLOOKUP(MYRANKS_P[[#This Row],[IDFANGRAPHS]],STEAMER_P[],COLUMN(STEAMER_P[SV]),FALSE),0)</f>
        <v>27</v>
      </c>
      <c r="J25" s="20">
        <f>IFERROR(VLOOKUP(MYRANKS_P[[#This Row],[IDFANGRAPHS]],STEAMER_P[],COLUMN(STEAMER_P[IP]),FALSE),0)</f>
        <v>55</v>
      </c>
      <c r="K25" s="20">
        <f>IFERROR(VLOOKUP(MYRANKS_P[[#This Row],[IDFANGRAPHS]],STEAMER_P[],COLUMN(STEAMER_P[H]),FALSE),0)</f>
        <v>50</v>
      </c>
      <c r="L25" s="20">
        <f>IFERROR(VLOOKUP(MYRANKS_P[[#This Row],[IDFANGRAPHS]],STEAMER_P[],COLUMN(STEAMER_P[ER]),FALSE),0)</f>
        <v>20</v>
      </c>
      <c r="M25" s="20">
        <f>IFERROR(VLOOKUP(MYRANKS_P[[#This Row],[IDFANGRAPHS]],STEAMER_P[],COLUMN(STEAMER_P[HR]),FALSE),0)</f>
        <v>6</v>
      </c>
      <c r="N25" s="20">
        <f>IFERROR(VLOOKUP(MYRANKS_P[[#This Row],[IDFANGRAPHS]],STEAMER_P[],COLUMN(STEAMER_P[SO]),FALSE),0)</f>
        <v>53</v>
      </c>
      <c r="O25" s="20">
        <f>IFERROR(VLOOKUP(MYRANKS_P[[#This Row],[IDFANGRAPHS]],STEAMER_P[],COLUMN(STEAMER_P[BB]),FALSE),0)</f>
        <v>13</v>
      </c>
      <c r="P25" s="20">
        <f>IFERROR(VLOOKUP(MYRANKS_P[[#This Row],[IDFANGRAPHS]],STEAMER_P[],COLUMN(STEAMER_P[FIP]),FALSE),0)</f>
        <v>3.53</v>
      </c>
      <c r="Q25" s="22">
        <f>IFERROR(MYRANKS_P[[#This Row],[ER]]*9/MYRANKS_P[[#This Row],[IP]],0)</f>
        <v>3.2727272727272729</v>
      </c>
      <c r="R25" s="22">
        <f>IFERROR((MYRANKS_P[[#This Row],[BB]]+MYRANKS_P[[#This Row],[H]])/MYRANKS_P[[#This Row],[IP]],0)</f>
        <v>1.1454545454545455</v>
      </c>
      <c r="S25" s="22">
        <f>MYRANKS_P[[#This Row],[W]]/3.03-VLOOKUP(MYRANKS_P[[#This Row],[POS]],ReplacementLevel_P[],COLUMN(ReplacementLevel_P[W]),FALSE)</f>
        <v>-1.9098679867986799</v>
      </c>
      <c r="T25" s="22">
        <f>MYRANKS_P[[#This Row],[SV]]/9.95</f>
        <v>2.7135678391959801</v>
      </c>
      <c r="U25" s="22">
        <f>MYRANKS_P[[#This Row],[SO]]/39.3-VLOOKUP(MYRANKS_P[[#This Row],[POS]],ReplacementLevel_P[],COLUMN(ReplacementLevel_P[SO]),FALSE)</f>
        <v>-1.3313994910941476</v>
      </c>
      <c r="V25" s="22">
        <f>((475+MYRANKS_P[[#This Row],[ER]])*9/(1192+MYRANKS_P[[#This Row],[IP]])-3.59)/-0.076-VLOOKUP(MYRANKS_P[[#This Row],[POS]],ReplacementLevel_P[],COLUMN(ReplacementLevel_P[ERA]),FALSE)</f>
        <v>1.0792871312201917</v>
      </c>
      <c r="W25" s="22">
        <f>((1466+MYRANKS_P[[#This Row],[BB]]+MYRANKS_P[[#This Row],[H]])/(1192+MYRANKS_P[[#This Row],[IP]])-1.23)/-0.015-VLOOKUP(MYRANKS_P[[#This Row],[POS]],ReplacementLevel_P[],COLUMN(ReplacementLevel_P[WHIP]),FALSE)</f>
        <v>1.1371504945201751</v>
      </c>
      <c r="X25" s="22">
        <f>MYRANKS_P[[#This Row],[WSGP]]+MYRANKS_P[[#This Row],[SVSGP]]+MYRANKS_P[[#This Row],[SOSGP]]+MYRANKS_P[[#This Row],[ERASGP]]+MYRANKS_P[[#This Row],[WHIPSGP]]</f>
        <v>1.6887379870435195</v>
      </c>
    </row>
    <row r="26" spans="1:24" x14ac:dyDescent="0.25">
      <c r="A26" s="7" t="s">
        <v>4146</v>
      </c>
      <c r="B26" s="18" t="str">
        <f>VLOOKUP(MYRANKS_P[[#This Row],[PLAYERID]],PLAYERIDMAP[],COLUMN(PLAYERIDMAP[LASTNAME]),FALSE)</f>
        <v>Moore</v>
      </c>
      <c r="C26" s="18" t="str">
        <f>VLOOKUP(MYRANKS_P[[#This Row],[PLAYERID]],PLAYERIDMAP[],COLUMN(PLAYERIDMAP[FIRSTNAME]),FALSE)</f>
        <v xml:space="preserve">Matt </v>
      </c>
      <c r="D26" s="18" t="str">
        <f>VLOOKUP(MYRANKS_P[[#This Row],[PLAYERID]],PLAYERIDMAP[],COLUMN(PLAYERIDMAP[TEAM]),FALSE)</f>
        <v>TB</v>
      </c>
      <c r="E26" s="18" t="str">
        <f>VLOOKUP(MYRANKS_P[[#This Row],[PLAYERID]],PLAYERIDMAP[],COLUMN(PLAYERIDMAP[POS]),FALSE)</f>
        <v>P</v>
      </c>
      <c r="F26" s="18">
        <f>VLOOKUP(MYRANKS_P[[#This Row],[PLAYERID]],PLAYERIDMAP[],COLUMN(PLAYERIDMAP[IDFANGRAPHS]),FALSE)</f>
        <v>1890</v>
      </c>
      <c r="G26" s="20">
        <f>IFERROR(VLOOKUP(MYRANKS_P[[#This Row],[IDFANGRAPHS]],STEAMER_P[],COLUMN(STEAMER_P[W]),FALSE),0)</f>
        <v>0</v>
      </c>
      <c r="H26" s="20">
        <f>IFERROR(VLOOKUP(MYRANKS_P[[#This Row],[IDFANGRAPHS]],STEAMER_P[],COLUMN(STEAMER_P[GS]),FALSE),0)</f>
        <v>0</v>
      </c>
      <c r="I26" s="20">
        <f>IFERROR(VLOOKUP(MYRANKS_P[[#This Row],[IDFANGRAPHS]],STEAMER_P[],COLUMN(STEAMER_P[SV]),FALSE),0)</f>
        <v>0</v>
      </c>
      <c r="J26" s="20">
        <f>IFERROR(VLOOKUP(MYRANKS_P[[#This Row],[IDFANGRAPHS]],STEAMER_P[],COLUMN(STEAMER_P[IP]),FALSE),0)</f>
        <v>0</v>
      </c>
      <c r="K26" s="20">
        <f>IFERROR(VLOOKUP(MYRANKS_P[[#This Row],[IDFANGRAPHS]],STEAMER_P[],COLUMN(STEAMER_P[H]),FALSE),0)</f>
        <v>0</v>
      </c>
      <c r="L26" s="20">
        <f>IFERROR(VLOOKUP(MYRANKS_P[[#This Row],[IDFANGRAPHS]],STEAMER_P[],COLUMN(STEAMER_P[ER]),FALSE),0)</f>
        <v>0</v>
      </c>
      <c r="M26" s="20">
        <f>IFERROR(VLOOKUP(MYRANKS_P[[#This Row],[IDFANGRAPHS]],STEAMER_P[],COLUMN(STEAMER_P[HR]),FALSE),0)</f>
        <v>0</v>
      </c>
      <c r="N26" s="20">
        <f>IFERROR(VLOOKUP(MYRANKS_P[[#This Row],[IDFANGRAPHS]],STEAMER_P[],COLUMN(STEAMER_P[SO]),FALSE),0)</f>
        <v>0</v>
      </c>
      <c r="O26" s="20">
        <f>IFERROR(VLOOKUP(MYRANKS_P[[#This Row],[IDFANGRAPHS]],STEAMER_P[],COLUMN(STEAMER_P[BB]),FALSE),0)</f>
        <v>0</v>
      </c>
      <c r="P26" s="20">
        <f>IFERROR(VLOOKUP(MYRANKS_P[[#This Row],[IDFANGRAPHS]],STEAMER_P[],COLUMN(STEAMER_P[FIP]),FALSE),0)</f>
        <v>0</v>
      </c>
      <c r="Q26" s="22">
        <f>IFERROR(MYRANKS_P[[#This Row],[ER]]*9/MYRANKS_P[[#This Row],[IP]],0)</f>
        <v>0</v>
      </c>
      <c r="R26" s="22">
        <f>IFERROR((MYRANKS_P[[#This Row],[BB]]+MYRANKS_P[[#This Row],[H]])/MYRANKS_P[[#This Row],[IP]],0)</f>
        <v>0</v>
      </c>
      <c r="S26" s="22">
        <f>MYRANKS_P[[#This Row],[W]]/3.03-VLOOKUP(MYRANKS_P[[#This Row],[POS]],ReplacementLevel_P[],COLUMN(ReplacementLevel_P[W]),FALSE)</f>
        <v>-3.23</v>
      </c>
      <c r="T26" s="22">
        <f>MYRANKS_P[[#This Row],[SV]]/9.95</f>
        <v>0</v>
      </c>
      <c r="U26" s="22">
        <f>MYRANKS_P[[#This Row],[SO]]/39.3-VLOOKUP(MYRANKS_P[[#This Row],[POS]],ReplacementLevel_P[],COLUMN(ReplacementLevel_P[SO]),FALSE)</f>
        <v>-2.68</v>
      </c>
      <c r="V26" s="22">
        <f>((475+MYRANKS_P[[#This Row],[ER]])*9/(1192+MYRANKS_P[[#This Row],[IP]])-3.59)/-0.076-VLOOKUP(MYRANKS_P[[#This Row],[POS]],ReplacementLevel_P[],COLUMN(ReplacementLevel_P[ERA]),FALSE)</f>
        <v>0.89724478982691325</v>
      </c>
      <c r="W26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6" s="22">
        <f>MYRANKS_P[[#This Row],[WSGP]]+MYRANKS_P[[#This Row],[SVSGP]]+MYRANKS_P[[#This Row],[SOSGP]]+MYRANKS_P[[#This Row],[ERASGP]]+MYRANKS_P[[#This Row],[WHIPSGP]]</f>
        <v>-4.1238066643117852</v>
      </c>
    </row>
    <row r="27" spans="1:24" x14ac:dyDescent="0.25">
      <c r="A27" s="7" t="s">
        <v>3580</v>
      </c>
      <c r="B27" s="18" t="str">
        <f>VLOOKUP(MYRANKS_P[[#This Row],[PLAYERID]],PLAYERIDMAP[],COLUMN(PLAYERIDMAP[LASTNAME]),FALSE)</f>
        <v>Kennedy</v>
      </c>
      <c r="C27" s="18" t="str">
        <f>VLOOKUP(MYRANKS_P[[#This Row],[PLAYERID]],PLAYERIDMAP[],COLUMN(PLAYERIDMAP[FIRSTNAME]),FALSE)</f>
        <v xml:space="preserve">Ian </v>
      </c>
      <c r="D27" s="18" t="str">
        <f>VLOOKUP(MYRANKS_P[[#This Row],[PLAYERID]],PLAYERIDMAP[],COLUMN(PLAYERIDMAP[TEAM]),FALSE)</f>
        <v>ARI</v>
      </c>
      <c r="E27" s="18" t="str">
        <f>VLOOKUP(MYRANKS_P[[#This Row],[PLAYERID]],PLAYERIDMAP[],COLUMN(PLAYERIDMAP[POS]),FALSE)</f>
        <v>P</v>
      </c>
      <c r="F27" s="18">
        <f>VLOOKUP(MYRANKS_P[[#This Row],[PLAYERID]],PLAYERIDMAP[],COLUMN(PLAYERIDMAP[IDFANGRAPHS]),FALSE)</f>
        <v>6986</v>
      </c>
      <c r="G27" s="20">
        <f>IFERROR(VLOOKUP(MYRANKS_P[[#This Row],[IDFANGRAPHS]],STEAMER_P[],COLUMN(STEAMER_P[W]),FALSE),0)</f>
        <v>10</v>
      </c>
      <c r="H27" s="20">
        <f>IFERROR(VLOOKUP(MYRANKS_P[[#This Row],[IDFANGRAPHS]],STEAMER_P[],COLUMN(STEAMER_P[GS]),FALSE),0)</f>
        <v>26</v>
      </c>
      <c r="I27" s="20">
        <f>IFERROR(VLOOKUP(MYRANKS_P[[#This Row],[IDFANGRAPHS]],STEAMER_P[],COLUMN(STEAMER_P[SV]),FALSE),0)</f>
        <v>0</v>
      </c>
      <c r="J27" s="20">
        <f>IFERROR(VLOOKUP(MYRANKS_P[[#This Row],[IDFANGRAPHS]],STEAMER_P[],COLUMN(STEAMER_P[IP]),FALSE),0)</f>
        <v>160</v>
      </c>
      <c r="K27" s="20">
        <f>IFERROR(VLOOKUP(MYRANKS_P[[#This Row],[IDFANGRAPHS]],STEAMER_P[],COLUMN(STEAMER_P[H]),FALSE),0)</f>
        <v>150</v>
      </c>
      <c r="L27" s="20">
        <f>IFERROR(VLOOKUP(MYRANKS_P[[#This Row],[IDFANGRAPHS]],STEAMER_P[],COLUMN(STEAMER_P[ER]),FALSE),0)</f>
        <v>68</v>
      </c>
      <c r="M27" s="20">
        <f>IFERROR(VLOOKUP(MYRANKS_P[[#This Row],[IDFANGRAPHS]],STEAMER_P[],COLUMN(STEAMER_P[HR]),FALSE),0)</f>
        <v>21</v>
      </c>
      <c r="N27" s="20">
        <f>IFERROR(VLOOKUP(MYRANKS_P[[#This Row],[IDFANGRAPHS]],STEAMER_P[],COLUMN(STEAMER_P[SO]),FALSE),0)</f>
        <v>144</v>
      </c>
      <c r="O27" s="20">
        <f>IFERROR(VLOOKUP(MYRANKS_P[[#This Row],[IDFANGRAPHS]],STEAMER_P[],COLUMN(STEAMER_P[BB]),FALSE),0)</f>
        <v>50</v>
      </c>
      <c r="P27" s="20">
        <f>IFERROR(VLOOKUP(MYRANKS_P[[#This Row],[IDFANGRAPHS]],STEAMER_P[],COLUMN(STEAMER_P[FIP]),FALSE),0)</f>
        <v>4.0599999999999996</v>
      </c>
      <c r="Q27" s="22">
        <f>IFERROR(MYRANKS_P[[#This Row],[ER]]*9/MYRANKS_P[[#This Row],[IP]],0)</f>
        <v>3.8250000000000002</v>
      </c>
      <c r="R27" s="22">
        <f>IFERROR((MYRANKS_P[[#This Row],[BB]]+MYRANKS_P[[#This Row],[H]])/MYRANKS_P[[#This Row],[IP]],0)</f>
        <v>1.25</v>
      </c>
      <c r="S27" s="22">
        <f>MYRANKS_P[[#This Row],[W]]/3.03-VLOOKUP(MYRANKS_P[[#This Row],[POS]],ReplacementLevel_P[],COLUMN(ReplacementLevel_P[W]),FALSE)</f>
        <v>7.0330033003300763E-2</v>
      </c>
      <c r="T27" s="22">
        <f>MYRANKS_P[[#This Row],[SV]]/9.95</f>
        <v>0</v>
      </c>
      <c r="U27" s="22">
        <f>MYRANKS_P[[#This Row],[SO]]/39.3-VLOOKUP(MYRANKS_P[[#This Row],[POS]],ReplacementLevel_P[],COLUMN(ReplacementLevel_P[SO]),FALSE)</f>
        <v>0.98412213740458032</v>
      </c>
      <c r="V27" s="22">
        <f>((475+MYRANKS_P[[#This Row],[ER]])*9/(1192+MYRANKS_P[[#This Row],[IP]])-3.59)/-0.076-VLOOKUP(MYRANKS_P[[#This Row],[POS]],ReplacementLevel_P[],COLUMN(ReplacementLevel_P[ERA]),FALSE)</f>
        <v>0.52572407349735095</v>
      </c>
      <c r="W27" s="22">
        <f>((1466+MYRANKS_P[[#This Row],[BB]]+MYRANKS_P[[#This Row],[H]])/(1192+MYRANKS_P[[#This Row],[IP]])-1.23)/-0.015-VLOOKUP(MYRANKS_P[[#This Row],[POS]],ReplacementLevel_P[],COLUMN(ReplacementLevel_P[WHIP]),FALSE)</f>
        <v>0.73009861932939346</v>
      </c>
      <c r="X27" s="22">
        <f>MYRANKS_P[[#This Row],[WSGP]]+MYRANKS_P[[#This Row],[SVSGP]]+MYRANKS_P[[#This Row],[SOSGP]]+MYRANKS_P[[#This Row],[ERASGP]]+MYRANKS_P[[#This Row],[WHIPSGP]]</f>
        <v>2.3102748632346257</v>
      </c>
    </row>
    <row r="28" spans="1:24" x14ac:dyDescent="0.25">
      <c r="A28" s="7" t="s">
        <v>5581</v>
      </c>
      <c r="B28" s="18" t="str">
        <f>VLOOKUP(MYRANKS_P[[#This Row],[PLAYERID]],PLAYERIDMAP[],COLUMN(PLAYERIDMAP[LASTNAME]),FALSE)</f>
        <v>Zimmermann</v>
      </c>
      <c r="C28" s="18" t="str">
        <f>VLOOKUP(MYRANKS_P[[#This Row],[PLAYERID]],PLAYERIDMAP[],COLUMN(PLAYERIDMAP[FIRSTNAME]),FALSE)</f>
        <v xml:space="preserve">Jordan </v>
      </c>
      <c r="D28" s="18" t="str">
        <f>VLOOKUP(MYRANKS_P[[#This Row],[PLAYERID]],PLAYERIDMAP[],COLUMN(PLAYERIDMAP[TEAM]),FALSE)</f>
        <v>WAS</v>
      </c>
      <c r="E28" s="18" t="str">
        <f>VLOOKUP(MYRANKS_P[[#This Row],[PLAYERID]],PLAYERIDMAP[],COLUMN(PLAYERIDMAP[POS]),FALSE)</f>
        <v>P</v>
      </c>
      <c r="F28" s="18">
        <f>VLOOKUP(MYRANKS_P[[#This Row],[PLAYERID]],PLAYERIDMAP[],COLUMN(PLAYERIDMAP[IDFANGRAPHS]),FALSE)</f>
        <v>4505</v>
      </c>
      <c r="G28" s="20">
        <f>IFERROR(VLOOKUP(MYRANKS_P[[#This Row],[IDFANGRAPHS]],STEAMER_P[],COLUMN(STEAMER_P[W]),FALSE),0)</f>
        <v>10</v>
      </c>
      <c r="H28" s="20">
        <f>IFERROR(VLOOKUP(MYRANKS_P[[#This Row],[IDFANGRAPHS]],STEAMER_P[],COLUMN(STEAMER_P[GS]),FALSE),0)</f>
        <v>26</v>
      </c>
      <c r="I28" s="20">
        <f>IFERROR(VLOOKUP(MYRANKS_P[[#This Row],[IDFANGRAPHS]],STEAMER_P[],COLUMN(STEAMER_P[SV]),FALSE),0)</f>
        <v>0</v>
      </c>
      <c r="J28" s="20">
        <f>IFERROR(VLOOKUP(MYRANKS_P[[#This Row],[IDFANGRAPHS]],STEAMER_P[],COLUMN(STEAMER_P[IP]),FALSE),0)</f>
        <v>153</v>
      </c>
      <c r="K28" s="20">
        <f>IFERROR(VLOOKUP(MYRANKS_P[[#This Row],[IDFANGRAPHS]],STEAMER_P[],COLUMN(STEAMER_P[H]),FALSE),0)</f>
        <v>152</v>
      </c>
      <c r="L28" s="20">
        <f>IFERROR(VLOOKUP(MYRANKS_P[[#This Row],[IDFANGRAPHS]],STEAMER_P[],COLUMN(STEAMER_P[ER]),FALSE),0)</f>
        <v>64</v>
      </c>
      <c r="M28" s="20">
        <f>IFERROR(VLOOKUP(MYRANKS_P[[#This Row],[IDFANGRAPHS]],STEAMER_P[],COLUMN(STEAMER_P[HR]),FALSE),0)</f>
        <v>17</v>
      </c>
      <c r="N28" s="20">
        <f>IFERROR(VLOOKUP(MYRANKS_P[[#This Row],[IDFANGRAPHS]],STEAMER_P[],COLUMN(STEAMER_P[SO]),FALSE),0)</f>
        <v>124</v>
      </c>
      <c r="O28" s="20">
        <f>IFERROR(VLOOKUP(MYRANKS_P[[#This Row],[IDFANGRAPHS]],STEAMER_P[],COLUMN(STEAMER_P[BB]),FALSE),0)</f>
        <v>34</v>
      </c>
      <c r="P28" s="20">
        <f>IFERROR(VLOOKUP(MYRANKS_P[[#This Row],[IDFANGRAPHS]],STEAMER_P[],COLUMN(STEAMER_P[FIP]),FALSE),0)</f>
        <v>3.73</v>
      </c>
      <c r="Q28" s="22">
        <f>IFERROR(MYRANKS_P[[#This Row],[ER]]*9/MYRANKS_P[[#This Row],[IP]],0)</f>
        <v>3.7647058823529411</v>
      </c>
      <c r="R28" s="22">
        <f>IFERROR((MYRANKS_P[[#This Row],[BB]]+MYRANKS_P[[#This Row],[H]])/MYRANKS_P[[#This Row],[IP]],0)</f>
        <v>1.2156862745098038</v>
      </c>
      <c r="S28" s="22">
        <f>MYRANKS_P[[#This Row],[W]]/3.03-VLOOKUP(MYRANKS_P[[#This Row],[POS]],ReplacementLevel_P[],COLUMN(ReplacementLevel_P[W]),FALSE)</f>
        <v>7.0330033003300763E-2</v>
      </c>
      <c r="T28" s="22">
        <f>MYRANKS_P[[#This Row],[SV]]/9.95</f>
        <v>0</v>
      </c>
      <c r="U28" s="22">
        <f>MYRANKS_P[[#This Row],[SO]]/39.3-VLOOKUP(MYRANKS_P[[#This Row],[POS]],ReplacementLevel_P[],COLUMN(ReplacementLevel_P[SO]),FALSE)</f>
        <v>0.47521628498727742</v>
      </c>
      <c r="V28" s="22">
        <f>((475+MYRANKS_P[[#This Row],[ER]])*9/(1192+MYRANKS_P[[#This Row],[IP]])-3.59)/-0.076-VLOOKUP(MYRANKS_P[[#This Row],[POS]],ReplacementLevel_P[],COLUMN(ReplacementLevel_P[ERA]),FALSE)</f>
        <v>0.63037566034043913</v>
      </c>
      <c r="W28" s="22">
        <f>((1466+MYRANKS_P[[#This Row],[BB]]+MYRANKS_P[[#This Row],[H]])/(1192+MYRANKS_P[[#This Row],[IP]])-1.23)/-0.015-VLOOKUP(MYRANKS_P[[#This Row],[POS]],ReplacementLevel_P[],COLUMN(ReplacementLevel_P[WHIP]),FALSE)</f>
        <v>0.99648079306071735</v>
      </c>
      <c r="X28" s="22">
        <f>MYRANKS_P[[#This Row],[WSGP]]+MYRANKS_P[[#This Row],[SVSGP]]+MYRANKS_P[[#This Row],[SOSGP]]+MYRANKS_P[[#This Row],[ERASGP]]+MYRANKS_P[[#This Row],[WHIPSGP]]</f>
        <v>2.1724027713917344</v>
      </c>
    </row>
    <row r="29" spans="1:24" x14ac:dyDescent="0.25">
      <c r="A29" s="7" t="s">
        <v>3735</v>
      </c>
      <c r="B29" s="18" t="str">
        <f>VLOOKUP(MYRANKS_P[[#This Row],[PLAYERID]],PLAYERIDMAP[],COLUMN(PLAYERIDMAP[LASTNAME]),FALSE)</f>
        <v>Lester</v>
      </c>
      <c r="C29" s="18" t="str">
        <f>VLOOKUP(MYRANKS_P[[#This Row],[PLAYERID]],PLAYERIDMAP[],COLUMN(PLAYERIDMAP[FIRSTNAME]),FALSE)</f>
        <v xml:space="preserve">Jon </v>
      </c>
      <c r="D29" s="18" t="str">
        <f>VLOOKUP(MYRANKS_P[[#This Row],[PLAYERID]],PLAYERIDMAP[],COLUMN(PLAYERIDMAP[TEAM]),FALSE)</f>
        <v>BOS</v>
      </c>
      <c r="E29" s="18" t="str">
        <f>VLOOKUP(MYRANKS_P[[#This Row],[PLAYERID]],PLAYERIDMAP[],COLUMN(PLAYERIDMAP[POS]),FALSE)</f>
        <v>P</v>
      </c>
      <c r="F29" s="18">
        <f>VLOOKUP(MYRANKS_P[[#This Row],[PLAYERID]],PLAYERIDMAP[],COLUMN(PLAYERIDMAP[IDFANGRAPHS]),FALSE)</f>
        <v>4930</v>
      </c>
      <c r="G29" s="20">
        <f>IFERROR(VLOOKUP(MYRANKS_P[[#This Row],[IDFANGRAPHS]],STEAMER_P[],COLUMN(STEAMER_P[W]),FALSE),0)</f>
        <v>11</v>
      </c>
      <c r="H29" s="20">
        <f>IFERROR(VLOOKUP(MYRANKS_P[[#This Row],[IDFANGRAPHS]],STEAMER_P[],COLUMN(STEAMER_P[GS]),FALSE),0)</f>
        <v>26</v>
      </c>
      <c r="I29" s="20">
        <f>IFERROR(VLOOKUP(MYRANKS_P[[#This Row],[IDFANGRAPHS]],STEAMER_P[],COLUMN(STEAMER_P[SV]),FALSE),0)</f>
        <v>0</v>
      </c>
      <c r="J29" s="20">
        <f>IFERROR(VLOOKUP(MYRANKS_P[[#This Row],[IDFANGRAPHS]],STEAMER_P[],COLUMN(STEAMER_P[IP]),FALSE),0)</f>
        <v>161</v>
      </c>
      <c r="K29" s="20">
        <f>IFERROR(VLOOKUP(MYRANKS_P[[#This Row],[IDFANGRAPHS]],STEAMER_P[],COLUMN(STEAMER_P[H]),FALSE),0)</f>
        <v>157</v>
      </c>
      <c r="L29" s="20">
        <f>IFERROR(VLOOKUP(MYRANKS_P[[#This Row],[IDFANGRAPHS]],STEAMER_P[],COLUMN(STEAMER_P[ER]),FALSE),0)</f>
        <v>68</v>
      </c>
      <c r="M29" s="20">
        <f>IFERROR(VLOOKUP(MYRANKS_P[[#This Row],[IDFANGRAPHS]],STEAMER_P[],COLUMN(STEAMER_P[HR]),FALSE),0)</f>
        <v>17</v>
      </c>
      <c r="N29" s="20">
        <f>IFERROR(VLOOKUP(MYRANKS_P[[#This Row],[IDFANGRAPHS]],STEAMER_P[],COLUMN(STEAMER_P[SO]),FALSE),0)</f>
        <v>137</v>
      </c>
      <c r="O29" s="20">
        <f>IFERROR(VLOOKUP(MYRANKS_P[[#This Row],[IDFANGRAPHS]],STEAMER_P[],COLUMN(STEAMER_P[BB]),FALSE),0)</f>
        <v>50</v>
      </c>
      <c r="P29" s="20">
        <f>IFERROR(VLOOKUP(MYRANKS_P[[#This Row],[IDFANGRAPHS]],STEAMER_P[],COLUMN(STEAMER_P[FIP]),FALSE),0)</f>
        <v>3.78</v>
      </c>
      <c r="Q29" s="22">
        <f>IFERROR(MYRANKS_P[[#This Row],[ER]]*9/MYRANKS_P[[#This Row],[IP]],0)</f>
        <v>3.8012422360248448</v>
      </c>
      <c r="R29" s="22">
        <f>IFERROR((MYRANKS_P[[#This Row],[BB]]+MYRANKS_P[[#This Row],[H]])/MYRANKS_P[[#This Row],[IP]],0)</f>
        <v>1.2857142857142858</v>
      </c>
      <c r="S29" s="22">
        <f>MYRANKS_P[[#This Row],[W]]/3.03-VLOOKUP(MYRANKS_P[[#This Row],[POS]],ReplacementLevel_P[],COLUMN(ReplacementLevel_P[W]),FALSE)</f>
        <v>0.40036303630363079</v>
      </c>
      <c r="T29" s="22">
        <f>MYRANKS_P[[#This Row],[SV]]/9.95</f>
        <v>0</v>
      </c>
      <c r="U29" s="22">
        <f>MYRANKS_P[[#This Row],[SO]]/39.3-VLOOKUP(MYRANKS_P[[#This Row],[POS]],ReplacementLevel_P[],COLUMN(ReplacementLevel_P[SO]),FALSE)</f>
        <v>0.80600508905852442</v>
      </c>
      <c r="V29" s="22">
        <f>((475+MYRANKS_P[[#This Row],[ER]])*9/(1192+MYRANKS_P[[#This Row],[IP]])-3.59)/-0.076-VLOOKUP(MYRANKS_P[[#This Row],[POS]],ReplacementLevel_P[],COLUMN(ReplacementLevel_P[ERA]),FALSE)</f>
        <v>0.56087641498424556</v>
      </c>
      <c r="W29" s="22">
        <f>((1466+MYRANKS_P[[#This Row],[BB]]+MYRANKS_P[[#This Row],[H]])/(1192+MYRANKS_P[[#This Row],[IP]])-1.23)/-0.015-VLOOKUP(MYRANKS_P[[#This Row],[POS]],ReplacementLevel_P[],COLUMN(ReplacementLevel_P[WHIP]),FALSE)</f>
        <v>0.44590293175658541</v>
      </c>
      <c r="X29" s="22">
        <f>MYRANKS_P[[#This Row],[WSGP]]+MYRANKS_P[[#This Row],[SVSGP]]+MYRANKS_P[[#This Row],[SOSGP]]+MYRANKS_P[[#This Row],[ERASGP]]+MYRANKS_P[[#This Row],[WHIPSGP]]</f>
        <v>2.2131474721029862</v>
      </c>
    </row>
    <row r="30" spans="1:24" x14ac:dyDescent="0.25">
      <c r="A30" s="7" t="s">
        <v>5442</v>
      </c>
      <c r="B30" s="18" t="str">
        <f>VLOOKUP(MYRANKS_P[[#This Row],[PLAYERID]],PLAYERIDMAP[],COLUMN(PLAYERIDMAP[LASTNAME]),FALSE)</f>
        <v>Weaver</v>
      </c>
      <c r="C30" s="18" t="str">
        <f>VLOOKUP(MYRANKS_P[[#This Row],[PLAYERID]],PLAYERIDMAP[],COLUMN(PLAYERIDMAP[FIRSTNAME]),FALSE)</f>
        <v xml:space="preserve">Jered </v>
      </c>
      <c r="D30" s="18" t="str">
        <f>VLOOKUP(MYRANKS_P[[#This Row],[PLAYERID]],PLAYERIDMAP[],COLUMN(PLAYERIDMAP[TEAM]),FALSE)</f>
        <v>LAA</v>
      </c>
      <c r="E30" s="18" t="str">
        <f>VLOOKUP(MYRANKS_P[[#This Row],[PLAYERID]],PLAYERIDMAP[],COLUMN(PLAYERIDMAP[POS]),FALSE)</f>
        <v>P</v>
      </c>
      <c r="F30" s="18">
        <f>VLOOKUP(MYRANKS_P[[#This Row],[PLAYERID]],PLAYERIDMAP[],COLUMN(PLAYERIDMAP[IDFANGRAPHS]),FALSE)</f>
        <v>4235</v>
      </c>
      <c r="G30" s="20">
        <f>IFERROR(VLOOKUP(MYRANKS_P[[#This Row],[IDFANGRAPHS]],STEAMER_P[],COLUMN(STEAMER_P[W]),FALSE),0)</f>
        <v>10</v>
      </c>
      <c r="H30" s="20">
        <f>IFERROR(VLOOKUP(MYRANKS_P[[#This Row],[IDFANGRAPHS]],STEAMER_P[],COLUMN(STEAMER_P[GS]),FALSE),0)</f>
        <v>26</v>
      </c>
      <c r="I30" s="20">
        <f>IFERROR(VLOOKUP(MYRANKS_P[[#This Row],[IDFANGRAPHS]],STEAMER_P[],COLUMN(STEAMER_P[SV]),FALSE),0)</f>
        <v>0</v>
      </c>
      <c r="J30" s="20">
        <f>IFERROR(VLOOKUP(MYRANKS_P[[#This Row],[IDFANGRAPHS]],STEAMER_P[],COLUMN(STEAMER_P[IP]),FALSE),0)</f>
        <v>162</v>
      </c>
      <c r="K30" s="20">
        <f>IFERROR(VLOOKUP(MYRANKS_P[[#This Row],[IDFANGRAPHS]],STEAMER_P[],COLUMN(STEAMER_P[H]),FALSE),0)</f>
        <v>164</v>
      </c>
      <c r="L30" s="20">
        <f>IFERROR(VLOOKUP(MYRANKS_P[[#This Row],[IDFANGRAPHS]],STEAMER_P[],COLUMN(STEAMER_P[ER]),FALSE),0)</f>
        <v>75</v>
      </c>
      <c r="M30" s="20">
        <f>IFERROR(VLOOKUP(MYRANKS_P[[#This Row],[IDFANGRAPHS]],STEAMER_P[],COLUMN(STEAMER_P[HR]),FALSE),0)</f>
        <v>26</v>
      </c>
      <c r="N30" s="20">
        <f>IFERROR(VLOOKUP(MYRANKS_P[[#This Row],[IDFANGRAPHS]],STEAMER_P[],COLUMN(STEAMER_P[SO]),FALSE),0)</f>
        <v>122</v>
      </c>
      <c r="O30" s="20">
        <f>IFERROR(VLOOKUP(MYRANKS_P[[#This Row],[IDFANGRAPHS]],STEAMER_P[],COLUMN(STEAMER_P[BB]),FALSE),0)</f>
        <v>44</v>
      </c>
      <c r="P30" s="20">
        <f>IFERROR(VLOOKUP(MYRANKS_P[[#This Row],[IDFANGRAPHS]],STEAMER_P[],COLUMN(STEAMER_P[FIP]),FALSE),0)</f>
        <v>4.54</v>
      </c>
      <c r="Q30" s="22">
        <f>IFERROR(MYRANKS_P[[#This Row],[ER]]*9/MYRANKS_P[[#This Row],[IP]],0)</f>
        <v>4.166666666666667</v>
      </c>
      <c r="R30" s="22">
        <f>IFERROR((MYRANKS_P[[#This Row],[BB]]+MYRANKS_P[[#This Row],[H]])/MYRANKS_P[[#This Row],[IP]],0)</f>
        <v>1.2839506172839505</v>
      </c>
      <c r="S30" s="22">
        <f>MYRANKS_P[[#This Row],[W]]/3.03-VLOOKUP(MYRANKS_P[[#This Row],[POS]],ReplacementLevel_P[],COLUMN(ReplacementLevel_P[W]),FALSE)</f>
        <v>7.0330033003300763E-2</v>
      </c>
      <c r="T30" s="22">
        <f>MYRANKS_P[[#This Row],[SV]]/9.95</f>
        <v>0</v>
      </c>
      <c r="U30" s="22">
        <f>MYRANKS_P[[#This Row],[SO]]/39.3-VLOOKUP(MYRANKS_P[[#This Row],[POS]],ReplacementLevel_P[],COLUMN(ReplacementLevel_P[SO]),FALSE)</f>
        <v>0.42432569974554735</v>
      </c>
      <c r="V30" s="22">
        <f>((475+MYRANKS_P[[#This Row],[ER]])*9/(1192+MYRANKS_P[[#This Row],[IP]])-3.59)/-0.076-VLOOKUP(MYRANKS_P[[#This Row],[POS]],ReplacementLevel_P[],COLUMN(ReplacementLevel_P[ERA]),FALSE)</f>
        <v>-1.6244266500819893E-2</v>
      </c>
      <c r="W30" s="22">
        <f>((1466+MYRANKS_P[[#This Row],[BB]]+MYRANKS_P[[#This Row],[H]])/(1192+MYRANKS_P[[#This Row],[IP]])-1.23)/-0.015-VLOOKUP(MYRANKS_P[[#This Row],[POS]],ReplacementLevel_P[],COLUMN(ReplacementLevel_P[WHIP]),FALSE)</f>
        <v>0.45754800590841171</v>
      </c>
      <c r="X30" s="22">
        <f>MYRANKS_P[[#This Row],[WSGP]]+MYRANKS_P[[#This Row],[SVSGP]]+MYRANKS_P[[#This Row],[SOSGP]]+MYRANKS_P[[#This Row],[ERASGP]]+MYRANKS_P[[#This Row],[WHIPSGP]]</f>
        <v>0.93595947215643993</v>
      </c>
    </row>
    <row r="31" spans="1:24" x14ac:dyDescent="0.25">
      <c r="A31" s="7" t="s">
        <v>4272</v>
      </c>
      <c r="B31" s="18" t="str">
        <f>VLOOKUP(MYRANKS_P[[#This Row],[PLAYERID]],PLAYERIDMAP[],COLUMN(PLAYERIDMAP[LASTNAME]),FALSE)</f>
        <v>Niese</v>
      </c>
      <c r="C31" s="18" t="str">
        <f>VLOOKUP(MYRANKS_P[[#This Row],[PLAYERID]],PLAYERIDMAP[],COLUMN(PLAYERIDMAP[FIRSTNAME]),FALSE)</f>
        <v xml:space="preserve">Jon </v>
      </c>
      <c r="D31" s="18" t="str">
        <f>VLOOKUP(MYRANKS_P[[#This Row],[PLAYERID]],PLAYERIDMAP[],COLUMN(PLAYERIDMAP[TEAM]),FALSE)</f>
        <v>NYM</v>
      </c>
      <c r="E31" s="18" t="str">
        <f>VLOOKUP(MYRANKS_P[[#This Row],[PLAYERID]],PLAYERIDMAP[],COLUMN(PLAYERIDMAP[POS]),FALSE)</f>
        <v>P</v>
      </c>
      <c r="F31" s="18">
        <f>VLOOKUP(MYRANKS_P[[#This Row],[PLAYERID]],PLAYERIDMAP[],COLUMN(PLAYERIDMAP[IDFANGRAPHS]),FALSE)</f>
        <v>4424</v>
      </c>
      <c r="G31" s="20">
        <f>IFERROR(VLOOKUP(MYRANKS_P[[#This Row],[IDFANGRAPHS]],STEAMER_P[],COLUMN(STEAMER_P[W]),FALSE),0)</f>
        <v>7</v>
      </c>
      <c r="H31" s="20">
        <f>IFERROR(VLOOKUP(MYRANKS_P[[#This Row],[IDFANGRAPHS]],STEAMER_P[],COLUMN(STEAMER_P[GS]),FALSE),0)</f>
        <v>21</v>
      </c>
      <c r="I31" s="20">
        <f>IFERROR(VLOOKUP(MYRANKS_P[[#This Row],[IDFANGRAPHS]],STEAMER_P[],COLUMN(STEAMER_P[SV]),FALSE),0)</f>
        <v>0</v>
      </c>
      <c r="J31" s="20">
        <f>IFERROR(VLOOKUP(MYRANKS_P[[#This Row],[IDFANGRAPHS]],STEAMER_P[],COLUMN(STEAMER_P[IP]),FALSE),0)</f>
        <v>122</v>
      </c>
      <c r="K31" s="20">
        <f>IFERROR(VLOOKUP(MYRANKS_P[[#This Row],[IDFANGRAPHS]],STEAMER_P[],COLUMN(STEAMER_P[H]),FALSE),0)</f>
        <v>121</v>
      </c>
      <c r="L31" s="20">
        <f>IFERROR(VLOOKUP(MYRANKS_P[[#This Row],[IDFANGRAPHS]],STEAMER_P[],COLUMN(STEAMER_P[ER]),FALSE),0)</f>
        <v>53</v>
      </c>
      <c r="M31" s="20">
        <f>IFERROR(VLOOKUP(MYRANKS_P[[#This Row],[IDFANGRAPHS]],STEAMER_P[],COLUMN(STEAMER_P[HR]),FALSE),0)</f>
        <v>12</v>
      </c>
      <c r="N31" s="20">
        <f>IFERROR(VLOOKUP(MYRANKS_P[[#This Row],[IDFANGRAPHS]],STEAMER_P[],COLUMN(STEAMER_P[SO]),FALSE),0)</f>
        <v>94</v>
      </c>
      <c r="O31" s="20">
        <f>IFERROR(VLOOKUP(MYRANKS_P[[#This Row],[IDFANGRAPHS]],STEAMER_P[],COLUMN(STEAMER_P[BB]),FALSE),0)</f>
        <v>37</v>
      </c>
      <c r="P31" s="20">
        <f>IFERROR(VLOOKUP(MYRANKS_P[[#This Row],[IDFANGRAPHS]],STEAMER_P[],COLUMN(STEAMER_P[FIP]),FALSE),0)</f>
        <v>3.82</v>
      </c>
      <c r="Q31" s="22">
        <f>IFERROR(MYRANKS_P[[#This Row],[ER]]*9/MYRANKS_P[[#This Row],[IP]],0)</f>
        <v>3.9098360655737703</v>
      </c>
      <c r="R31" s="22">
        <f>IFERROR((MYRANKS_P[[#This Row],[BB]]+MYRANKS_P[[#This Row],[H]])/MYRANKS_P[[#This Row],[IP]],0)</f>
        <v>1.2950819672131149</v>
      </c>
      <c r="S31" s="22">
        <f>MYRANKS_P[[#This Row],[W]]/3.03-VLOOKUP(MYRANKS_P[[#This Row],[POS]],ReplacementLevel_P[],COLUMN(ReplacementLevel_P[W]),FALSE)</f>
        <v>-0.91976897689768977</v>
      </c>
      <c r="T31" s="22">
        <f>MYRANKS_P[[#This Row],[SV]]/9.95</f>
        <v>0</v>
      </c>
      <c r="U31" s="22">
        <f>MYRANKS_P[[#This Row],[SO]]/39.3-VLOOKUP(MYRANKS_P[[#This Row],[POS]],ReplacementLevel_P[],COLUMN(ReplacementLevel_P[SO]),FALSE)</f>
        <v>-0.28814249363867672</v>
      </c>
      <c r="V31" s="22">
        <f>((475+MYRANKS_P[[#This Row],[ER]])*9/(1192+MYRANKS_P[[#This Row],[IP]])-3.59)/-0.076-VLOOKUP(MYRANKS_P[[#This Row],[POS]],ReplacementLevel_P[],COLUMN(ReplacementLevel_P[ERA]),FALSE)</f>
        <v>0.50212689257390131</v>
      </c>
      <c r="W31" s="22">
        <f>((1466+MYRANKS_P[[#This Row],[BB]]+MYRANKS_P[[#This Row],[H]])/(1192+MYRANKS_P[[#This Row],[IP]])-1.23)/-0.015-VLOOKUP(MYRANKS_P[[#This Row],[POS]],ReplacementLevel_P[],COLUMN(ReplacementLevel_P[WHIP]),FALSE)</f>
        <v>0.48527650938610178</v>
      </c>
      <c r="X31" s="22">
        <f>MYRANKS_P[[#This Row],[WSGP]]+MYRANKS_P[[#This Row],[SVSGP]]+MYRANKS_P[[#This Row],[SOSGP]]+MYRANKS_P[[#This Row],[ERASGP]]+MYRANKS_P[[#This Row],[WHIPSGP]]</f>
        <v>-0.2205080685763634</v>
      </c>
    </row>
    <row r="32" spans="1:24" x14ac:dyDescent="0.25">
      <c r="A32" s="7" t="s">
        <v>2316</v>
      </c>
      <c r="B32" s="18" t="str">
        <f>VLOOKUP(MYRANKS_P[[#This Row],[PLAYERID]],PLAYERIDMAP[],COLUMN(PLAYERIDMAP[LASTNAME]),FALSE)</f>
        <v>Chapman</v>
      </c>
      <c r="C32" s="18" t="str">
        <f>VLOOKUP(MYRANKS_P[[#This Row],[PLAYERID]],PLAYERIDMAP[],COLUMN(PLAYERIDMAP[FIRSTNAME]),FALSE)</f>
        <v xml:space="preserve">Aroldis </v>
      </c>
      <c r="D32" s="18" t="str">
        <f>VLOOKUP(MYRANKS_P[[#This Row],[PLAYERID]],PLAYERIDMAP[],COLUMN(PLAYERIDMAP[TEAM]),FALSE)</f>
        <v>CIN</v>
      </c>
      <c r="E32" s="18" t="str">
        <f>VLOOKUP(MYRANKS_P[[#This Row],[PLAYERID]],PLAYERIDMAP[],COLUMN(PLAYERIDMAP[POS]),FALSE)</f>
        <v>P</v>
      </c>
      <c r="F32" s="18">
        <f>VLOOKUP(MYRANKS_P[[#This Row],[PLAYERID]],PLAYERIDMAP[],COLUMN(PLAYERIDMAP[IDFANGRAPHS]),FALSE)</f>
        <v>10233</v>
      </c>
      <c r="G32" s="20">
        <f>IFERROR(VLOOKUP(MYRANKS_P[[#This Row],[IDFANGRAPHS]],STEAMER_P[],COLUMN(STEAMER_P[W]),FALSE),0)</f>
        <v>1</v>
      </c>
      <c r="H32" s="20">
        <f>IFERROR(VLOOKUP(MYRANKS_P[[#This Row],[IDFANGRAPHS]],STEAMER_P[],COLUMN(STEAMER_P[GS]),FALSE),0)</f>
        <v>0</v>
      </c>
      <c r="I32" s="20">
        <f>IFERROR(VLOOKUP(MYRANKS_P[[#This Row],[IDFANGRAPHS]],STEAMER_P[],COLUMN(STEAMER_P[SV]),FALSE),0)</f>
        <v>5</v>
      </c>
      <c r="J32" s="20">
        <f>IFERROR(VLOOKUP(MYRANKS_P[[#This Row],[IDFANGRAPHS]],STEAMER_P[],COLUMN(STEAMER_P[IP]),FALSE),0)</f>
        <v>17</v>
      </c>
      <c r="K32" s="20">
        <f>IFERROR(VLOOKUP(MYRANKS_P[[#This Row],[IDFANGRAPHS]],STEAMER_P[],COLUMN(STEAMER_P[H]),FALSE),0)</f>
        <v>10</v>
      </c>
      <c r="L32" s="20">
        <f>IFERROR(VLOOKUP(MYRANKS_P[[#This Row],[IDFANGRAPHS]],STEAMER_P[],COLUMN(STEAMER_P[ER]),FALSE),0)</f>
        <v>4</v>
      </c>
      <c r="M32" s="20">
        <f>IFERROR(VLOOKUP(MYRANKS_P[[#This Row],[IDFANGRAPHS]],STEAMER_P[],COLUMN(STEAMER_P[HR]),FALSE),0)</f>
        <v>1</v>
      </c>
      <c r="N32" s="20">
        <f>IFERROR(VLOOKUP(MYRANKS_P[[#This Row],[IDFANGRAPHS]],STEAMER_P[],COLUMN(STEAMER_P[SO]),FALSE),0)</f>
        <v>27</v>
      </c>
      <c r="O32" s="20">
        <f>IFERROR(VLOOKUP(MYRANKS_P[[#This Row],[IDFANGRAPHS]],STEAMER_P[],COLUMN(STEAMER_P[BB]),FALSE),0)</f>
        <v>7</v>
      </c>
      <c r="P32" s="20">
        <f>IFERROR(VLOOKUP(MYRANKS_P[[#This Row],[IDFANGRAPHS]],STEAMER_P[],COLUMN(STEAMER_P[FIP]),FALSE),0)</f>
        <v>2.25</v>
      </c>
      <c r="Q32" s="22">
        <f>IFERROR(MYRANKS_P[[#This Row],[ER]]*9/MYRANKS_P[[#This Row],[IP]],0)</f>
        <v>2.1176470588235294</v>
      </c>
      <c r="R32" s="22">
        <f>IFERROR((MYRANKS_P[[#This Row],[BB]]+MYRANKS_P[[#This Row],[H]])/MYRANKS_P[[#This Row],[IP]],0)</f>
        <v>1</v>
      </c>
      <c r="S32" s="22">
        <f>MYRANKS_P[[#This Row],[W]]/3.03-VLOOKUP(MYRANKS_P[[#This Row],[POS]],ReplacementLevel_P[],COLUMN(ReplacementLevel_P[W]),FALSE)</f>
        <v>-2.89996699669967</v>
      </c>
      <c r="T32" s="22">
        <f>MYRANKS_P[[#This Row],[SV]]/9.95</f>
        <v>0.50251256281407042</v>
      </c>
      <c r="U32" s="22">
        <f>MYRANKS_P[[#This Row],[SO]]/39.3-VLOOKUP(MYRANKS_P[[#This Row],[POS]],ReplacementLevel_P[],COLUMN(ReplacementLevel_P[SO]),FALSE)</f>
        <v>-1.9929770992366413</v>
      </c>
      <c r="V32" s="22">
        <f>((475+MYRANKS_P[[#This Row],[ER]])*9/(1192+MYRANKS_P[[#This Row],[IP]])-3.59)/-0.076-VLOOKUP(MYRANKS_P[[#This Row],[POS]],ReplacementLevel_P[],COLUMN(ReplacementLevel_P[ERA]),FALSE)</f>
        <v>1.1689891602455249</v>
      </c>
      <c r="W32" s="22">
        <f>((1466+MYRANKS_P[[#This Row],[BB]]+MYRANKS_P[[#This Row],[H]])/(1192+MYRANKS_P[[#This Row],[IP]])-1.23)/-0.015-VLOOKUP(MYRANKS_P[[#This Row],[POS]],ReplacementLevel_P[],COLUMN(ReplacementLevel_P[WHIP]),FALSE)</f>
        <v>1.1044279018472609</v>
      </c>
      <c r="X32" s="22">
        <f>MYRANKS_P[[#This Row],[WSGP]]+MYRANKS_P[[#This Row],[SVSGP]]+MYRANKS_P[[#This Row],[SOSGP]]+MYRANKS_P[[#This Row],[ERASGP]]+MYRANKS_P[[#This Row],[WHIPSGP]]</f>
        <v>-2.1170144710294547</v>
      </c>
    </row>
    <row r="33" spans="1:24" x14ac:dyDescent="0.25">
      <c r="A33" s="7" t="s">
        <v>4200</v>
      </c>
      <c r="B33" s="18" t="str">
        <f>VLOOKUP(MYRANKS_P[[#This Row],[PLAYERID]],PLAYERIDMAP[],COLUMN(PLAYERIDMAP[LASTNAME]),FALSE)</f>
        <v>Motte</v>
      </c>
      <c r="C33" s="18" t="str">
        <f>VLOOKUP(MYRANKS_P[[#This Row],[PLAYERID]],PLAYERIDMAP[],COLUMN(PLAYERIDMAP[FIRSTNAME]),FALSE)</f>
        <v xml:space="preserve">Jason </v>
      </c>
      <c r="D33" s="18" t="str">
        <f>VLOOKUP(MYRANKS_P[[#This Row],[PLAYERID]],PLAYERIDMAP[],COLUMN(PLAYERIDMAP[TEAM]),FALSE)</f>
        <v>STL</v>
      </c>
      <c r="E33" s="18" t="str">
        <f>VLOOKUP(MYRANKS_P[[#This Row],[PLAYERID]],PLAYERIDMAP[],COLUMN(PLAYERIDMAP[POS]),FALSE)</f>
        <v>P</v>
      </c>
      <c r="F33" s="18">
        <f>VLOOKUP(MYRANKS_P[[#This Row],[PLAYERID]],PLAYERIDMAP[],COLUMN(PLAYERIDMAP[IDFANGRAPHS]),FALSE)</f>
        <v>5861</v>
      </c>
      <c r="G33" s="20">
        <f>IFERROR(VLOOKUP(MYRANKS_P[[#This Row],[IDFANGRAPHS]],STEAMER_P[],COLUMN(STEAMER_P[W]),FALSE),0)</f>
        <v>1</v>
      </c>
      <c r="H33" s="20">
        <f>IFERROR(VLOOKUP(MYRANKS_P[[#This Row],[IDFANGRAPHS]],STEAMER_P[],COLUMN(STEAMER_P[GS]),FALSE),0)</f>
        <v>0</v>
      </c>
      <c r="I33" s="20">
        <f>IFERROR(VLOOKUP(MYRANKS_P[[#This Row],[IDFANGRAPHS]],STEAMER_P[],COLUMN(STEAMER_P[SV]),FALSE),0)</f>
        <v>0</v>
      </c>
      <c r="J33" s="20">
        <f>IFERROR(VLOOKUP(MYRANKS_P[[#This Row],[IDFANGRAPHS]],STEAMER_P[],COLUMN(STEAMER_P[IP]),FALSE),0)</f>
        <v>8</v>
      </c>
      <c r="K33" s="20">
        <f>IFERROR(VLOOKUP(MYRANKS_P[[#This Row],[IDFANGRAPHS]],STEAMER_P[],COLUMN(STEAMER_P[H]),FALSE),0)</f>
        <v>7</v>
      </c>
      <c r="L33" s="20">
        <f>IFERROR(VLOOKUP(MYRANKS_P[[#This Row],[IDFANGRAPHS]],STEAMER_P[],COLUMN(STEAMER_P[ER]),FALSE),0)</f>
        <v>2</v>
      </c>
      <c r="M33" s="20">
        <f>IFERROR(VLOOKUP(MYRANKS_P[[#This Row],[IDFANGRAPHS]],STEAMER_P[],COLUMN(STEAMER_P[HR]),FALSE),0)</f>
        <v>1</v>
      </c>
      <c r="N33" s="20">
        <f>IFERROR(VLOOKUP(MYRANKS_P[[#This Row],[IDFANGRAPHS]],STEAMER_P[],COLUMN(STEAMER_P[SO]),FALSE),0)</f>
        <v>9</v>
      </c>
      <c r="O33" s="20">
        <f>IFERROR(VLOOKUP(MYRANKS_P[[#This Row],[IDFANGRAPHS]],STEAMER_P[],COLUMN(STEAMER_P[BB]),FALSE),0)</f>
        <v>2</v>
      </c>
      <c r="P33" s="20">
        <f>IFERROR(VLOOKUP(MYRANKS_P[[#This Row],[IDFANGRAPHS]],STEAMER_P[],COLUMN(STEAMER_P[FIP]),FALSE),0)</f>
        <v>2.93</v>
      </c>
      <c r="Q33" s="22">
        <f>IFERROR(MYRANKS_P[[#This Row],[ER]]*9/MYRANKS_P[[#This Row],[IP]],0)</f>
        <v>2.25</v>
      </c>
      <c r="R33" s="22">
        <f>IFERROR((MYRANKS_P[[#This Row],[BB]]+MYRANKS_P[[#This Row],[H]])/MYRANKS_P[[#This Row],[IP]],0)</f>
        <v>1.125</v>
      </c>
      <c r="S33" s="22">
        <f>MYRANKS_P[[#This Row],[W]]/3.03-VLOOKUP(MYRANKS_P[[#This Row],[POS]],ReplacementLevel_P[],COLUMN(ReplacementLevel_P[W]),FALSE)</f>
        <v>-2.89996699669967</v>
      </c>
      <c r="T33" s="22">
        <f>MYRANKS_P[[#This Row],[SV]]/9.95</f>
        <v>0</v>
      </c>
      <c r="U33" s="22">
        <f>MYRANKS_P[[#This Row],[SO]]/39.3-VLOOKUP(MYRANKS_P[[#This Row],[POS]],ReplacementLevel_P[],COLUMN(ReplacementLevel_P[SO]),FALSE)</f>
        <v>-2.4509923664122137</v>
      </c>
      <c r="V33" s="22">
        <f>((475+MYRANKS_P[[#This Row],[ER]])*9/(1192+MYRANKS_P[[#This Row],[IP]])-3.59)/-0.076-VLOOKUP(MYRANKS_P[[#This Row],[POS]],ReplacementLevel_P[],COLUMN(ReplacementLevel_P[ERA]),FALSE)</f>
        <v>1.0144736842105229</v>
      </c>
      <c r="W33" s="22">
        <f>((1466+MYRANKS_P[[#This Row],[BB]]+MYRANKS_P[[#This Row],[H]])/(1192+MYRANKS_P[[#This Row],[IP]])-1.23)/-0.015-VLOOKUP(MYRANKS_P[[#This Row],[POS]],ReplacementLevel_P[],COLUMN(ReplacementLevel_P[WHIP]),FALSE)</f>
        <v>0.93555555555554948</v>
      </c>
      <c r="X33" s="22">
        <f>MYRANKS_P[[#This Row],[WSGP]]+MYRANKS_P[[#This Row],[SVSGP]]+MYRANKS_P[[#This Row],[SOSGP]]+MYRANKS_P[[#This Row],[ERASGP]]+MYRANKS_P[[#This Row],[WHIPSGP]]</f>
        <v>-3.4009301233458111</v>
      </c>
    </row>
    <row r="34" spans="1:24" x14ac:dyDescent="0.25">
      <c r="A34" s="7" t="s">
        <v>2832</v>
      </c>
      <c r="B34" s="18" t="str">
        <f>VLOOKUP(MYRANKS_P[[#This Row],[PLAYERID]],PLAYERIDMAP[],COLUMN(PLAYERIDMAP[LASTNAME]),FALSE)</f>
        <v>Fister</v>
      </c>
      <c r="C34" s="18" t="str">
        <f>VLOOKUP(MYRANKS_P[[#This Row],[PLAYERID]],PLAYERIDMAP[],COLUMN(PLAYERIDMAP[FIRSTNAME]),FALSE)</f>
        <v xml:space="preserve">Doug </v>
      </c>
      <c r="D34" s="18" t="str">
        <f>VLOOKUP(MYRANKS_P[[#This Row],[PLAYERID]],PLAYERIDMAP[],COLUMN(PLAYERIDMAP[TEAM]),FALSE)</f>
        <v>DET</v>
      </c>
      <c r="E34" s="18" t="str">
        <f>VLOOKUP(MYRANKS_P[[#This Row],[PLAYERID]],PLAYERIDMAP[],COLUMN(PLAYERIDMAP[POS]),FALSE)</f>
        <v>P</v>
      </c>
      <c r="F34" s="18">
        <f>VLOOKUP(MYRANKS_P[[#This Row],[PLAYERID]],PLAYERIDMAP[],COLUMN(PLAYERIDMAP[IDFANGRAPHS]),FALSE)</f>
        <v>9425</v>
      </c>
      <c r="G34" s="20">
        <f>IFERROR(VLOOKUP(MYRANKS_P[[#This Row],[IDFANGRAPHS]],STEAMER_P[],COLUMN(STEAMER_P[W]),FALSE),0)</f>
        <v>7</v>
      </c>
      <c r="H34" s="20">
        <f>IFERROR(VLOOKUP(MYRANKS_P[[#This Row],[IDFANGRAPHS]],STEAMER_P[],COLUMN(STEAMER_P[GS]),FALSE),0)</f>
        <v>19</v>
      </c>
      <c r="I34" s="20">
        <f>IFERROR(VLOOKUP(MYRANKS_P[[#This Row],[IDFANGRAPHS]],STEAMER_P[],COLUMN(STEAMER_P[SV]),FALSE),0)</f>
        <v>0</v>
      </c>
      <c r="J34" s="20">
        <f>IFERROR(VLOOKUP(MYRANKS_P[[#This Row],[IDFANGRAPHS]],STEAMER_P[],COLUMN(STEAMER_P[IP]),FALSE),0)</f>
        <v>109</v>
      </c>
      <c r="K34" s="20">
        <f>IFERROR(VLOOKUP(MYRANKS_P[[#This Row],[IDFANGRAPHS]],STEAMER_P[],COLUMN(STEAMER_P[H]),FALSE),0)</f>
        <v>108</v>
      </c>
      <c r="L34" s="20">
        <f>IFERROR(VLOOKUP(MYRANKS_P[[#This Row],[IDFANGRAPHS]],STEAMER_P[],COLUMN(STEAMER_P[ER]),FALSE),0)</f>
        <v>42</v>
      </c>
      <c r="M34" s="20">
        <f>IFERROR(VLOOKUP(MYRANKS_P[[#This Row],[IDFANGRAPHS]],STEAMER_P[],COLUMN(STEAMER_P[HR]),FALSE),0)</f>
        <v>9</v>
      </c>
      <c r="N34" s="20">
        <f>IFERROR(VLOOKUP(MYRANKS_P[[#This Row],[IDFANGRAPHS]],STEAMER_P[],COLUMN(STEAMER_P[SO]),FALSE),0)</f>
        <v>85</v>
      </c>
      <c r="O34" s="20">
        <f>IFERROR(VLOOKUP(MYRANKS_P[[#This Row],[IDFANGRAPHS]],STEAMER_P[],COLUMN(STEAMER_P[BB]),FALSE),0)</f>
        <v>23</v>
      </c>
      <c r="P34" s="20">
        <f>IFERROR(VLOOKUP(MYRANKS_P[[#This Row],[IDFANGRAPHS]],STEAMER_P[],COLUMN(STEAMER_P[FIP]),FALSE),0)</f>
        <v>3.35</v>
      </c>
      <c r="Q34" s="22">
        <f>IFERROR(MYRANKS_P[[#This Row],[ER]]*9/MYRANKS_P[[#This Row],[IP]],0)</f>
        <v>3.4678899082568808</v>
      </c>
      <c r="R34" s="22">
        <f>IFERROR((MYRANKS_P[[#This Row],[BB]]+MYRANKS_P[[#This Row],[H]])/MYRANKS_P[[#This Row],[IP]],0)</f>
        <v>1.201834862385321</v>
      </c>
      <c r="S34" s="22">
        <f>MYRANKS_P[[#This Row],[W]]/3.03-VLOOKUP(MYRANKS_P[[#This Row],[POS]],ReplacementLevel_P[],COLUMN(ReplacementLevel_P[W]),FALSE)</f>
        <v>-0.91976897689768977</v>
      </c>
      <c r="T34" s="22">
        <f>MYRANKS_P[[#This Row],[SV]]/9.95</f>
        <v>0</v>
      </c>
      <c r="U34" s="22">
        <f>MYRANKS_P[[#This Row],[SO]]/39.3-VLOOKUP(MYRANKS_P[[#This Row],[POS]],ReplacementLevel_P[],COLUMN(ReplacementLevel_P[SO]),FALSE)</f>
        <v>-0.51715012722646314</v>
      </c>
      <c r="V34" s="22">
        <f>((475+MYRANKS_P[[#This Row],[ER]])*9/(1192+MYRANKS_P[[#This Row],[IP]])-3.59)/-0.076-VLOOKUP(MYRANKS_P[[#This Row],[POS]],ReplacementLevel_P[],COLUMN(ReplacementLevel_P[ERA]),FALSE)</f>
        <v>1.0278995914074189</v>
      </c>
      <c r="W34" s="22">
        <f>((1466+MYRANKS_P[[#This Row],[BB]]+MYRANKS_P[[#This Row],[H]])/(1192+MYRANKS_P[[#This Row],[IP]])-1.23)/-0.015-VLOOKUP(MYRANKS_P[[#This Row],[POS]],ReplacementLevel_P[],COLUMN(ReplacementLevel_P[WHIP]),FALSE)</f>
        <v>1.0455137074045557</v>
      </c>
      <c r="X34" s="22">
        <f>MYRANKS_P[[#This Row],[WSGP]]+MYRANKS_P[[#This Row],[SVSGP]]+MYRANKS_P[[#This Row],[SOSGP]]+MYRANKS_P[[#This Row],[ERASGP]]+MYRANKS_P[[#This Row],[WHIPSGP]]</f>
        <v>0.63649419468782176</v>
      </c>
    </row>
    <row r="35" spans="1:24" x14ac:dyDescent="0.25">
      <c r="A35" s="7" t="s">
        <v>3198</v>
      </c>
      <c r="B35" s="18" t="str">
        <f>VLOOKUP(MYRANKS_P[[#This Row],[PLAYERID]],PLAYERIDMAP[],COLUMN(PLAYERIDMAP[LASTNAME]),FALSE)</f>
        <v>Haren</v>
      </c>
      <c r="C35" s="18" t="str">
        <f>VLOOKUP(MYRANKS_P[[#This Row],[PLAYERID]],PLAYERIDMAP[],COLUMN(PLAYERIDMAP[FIRSTNAME]),FALSE)</f>
        <v xml:space="preserve">Dan </v>
      </c>
      <c r="D35" s="18" t="str">
        <f>VLOOKUP(MYRANKS_P[[#This Row],[PLAYERID]],PLAYERIDMAP[],COLUMN(PLAYERIDMAP[TEAM]),FALSE)</f>
        <v>WAS</v>
      </c>
      <c r="E35" s="18" t="str">
        <f>VLOOKUP(MYRANKS_P[[#This Row],[PLAYERID]],PLAYERIDMAP[],COLUMN(PLAYERIDMAP[POS]),FALSE)</f>
        <v>P</v>
      </c>
      <c r="F35" s="18">
        <f>VLOOKUP(MYRANKS_P[[#This Row],[PLAYERID]],PLAYERIDMAP[],COLUMN(PLAYERIDMAP[IDFANGRAPHS]),FALSE)</f>
        <v>1757</v>
      </c>
      <c r="G35" s="20">
        <f>IFERROR(VLOOKUP(MYRANKS_P[[#This Row],[IDFANGRAPHS]],STEAMER_P[],COLUMN(STEAMER_P[W]),FALSE),0)</f>
        <v>10</v>
      </c>
      <c r="H35" s="20">
        <f>IFERROR(VLOOKUP(MYRANKS_P[[#This Row],[IDFANGRAPHS]],STEAMER_P[],COLUMN(STEAMER_P[GS]),FALSE),0)</f>
        <v>25</v>
      </c>
      <c r="I35" s="20">
        <f>IFERROR(VLOOKUP(MYRANKS_P[[#This Row],[IDFANGRAPHS]],STEAMER_P[],COLUMN(STEAMER_P[SV]),FALSE),0)</f>
        <v>0</v>
      </c>
      <c r="J35" s="20">
        <f>IFERROR(VLOOKUP(MYRANKS_P[[#This Row],[IDFANGRAPHS]],STEAMER_P[],COLUMN(STEAMER_P[IP]),FALSE),0)</f>
        <v>145</v>
      </c>
      <c r="K35" s="20">
        <f>IFERROR(VLOOKUP(MYRANKS_P[[#This Row],[IDFANGRAPHS]],STEAMER_P[],COLUMN(STEAMER_P[H]),FALSE),0)</f>
        <v>141</v>
      </c>
      <c r="L35" s="20">
        <f>IFERROR(VLOOKUP(MYRANKS_P[[#This Row],[IDFANGRAPHS]],STEAMER_P[],COLUMN(STEAMER_P[ER]),FALSE),0)</f>
        <v>58</v>
      </c>
      <c r="M35" s="20">
        <f>IFERROR(VLOOKUP(MYRANKS_P[[#This Row],[IDFANGRAPHS]],STEAMER_P[],COLUMN(STEAMER_P[HR]),FALSE),0)</f>
        <v>18</v>
      </c>
      <c r="N35" s="20">
        <f>IFERROR(VLOOKUP(MYRANKS_P[[#This Row],[IDFANGRAPHS]],STEAMER_P[],COLUMN(STEAMER_P[SO]),FALSE),0)</f>
        <v>119</v>
      </c>
      <c r="O35" s="20">
        <f>IFERROR(VLOOKUP(MYRANKS_P[[#This Row],[IDFANGRAPHS]],STEAMER_P[],COLUMN(STEAMER_P[BB]),FALSE),0)</f>
        <v>28</v>
      </c>
      <c r="P35" s="20">
        <f>IFERROR(VLOOKUP(MYRANKS_P[[#This Row],[IDFANGRAPHS]],STEAMER_P[],COLUMN(STEAMER_P[FIP]),FALSE),0)</f>
        <v>3.76</v>
      </c>
      <c r="Q35" s="22">
        <f>IFERROR(MYRANKS_P[[#This Row],[ER]]*9/MYRANKS_P[[#This Row],[IP]],0)</f>
        <v>3.6</v>
      </c>
      <c r="R35" s="22">
        <f>IFERROR((MYRANKS_P[[#This Row],[BB]]+MYRANKS_P[[#This Row],[H]])/MYRANKS_P[[#This Row],[IP]],0)</f>
        <v>1.1655172413793105</v>
      </c>
      <c r="S35" s="22">
        <f>MYRANKS_P[[#This Row],[W]]/3.03-VLOOKUP(MYRANKS_P[[#This Row],[POS]],ReplacementLevel_P[],COLUMN(ReplacementLevel_P[W]),FALSE)</f>
        <v>7.0330033003300763E-2</v>
      </c>
      <c r="T35" s="22">
        <f>MYRANKS_P[[#This Row],[SV]]/9.95</f>
        <v>0</v>
      </c>
      <c r="U35" s="22">
        <f>MYRANKS_P[[#This Row],[SO]]/39.3-VLOOKUP(MYRANKS_P[[#This Row],[POS]],ReplacementLevel_P[],COLUMN(ReplacementLevel_P[SO]),FALSE)</f>
        <v>0.34798982188295158</v>
      </c>
      <c r="V35" s="22">
        <f>((475+MYRANKS_P[[#This Row],[ER]])*9/(1192+MYRANKS_P[[#This Row],[IP]])-3.59)/-0.076-VLOOKUP(MYRANKS_P[[#This Row],[POS]],ReplacementLevel_P[],COLUMN(ReplacementLevel_P[ERA]),FALSE)</f>
        <v>0.87785104121560376</v>
      </c>
      <c r="W35" s="22">
        <f>((1466+MYRANKS_P[[#This Row],[BB]]+MYRANKS_P[[#This Row],[H]])/(1192+MYRANKS_P[[#This Row],[IP]])-1.23)/-0.015-VLOOKUP(MYRANKS_P[[#This Row],[POS]],ReplacementLevel_P[],COLUMN(ReplacementLevel_P[WHIP]),FALSE)</f>
        <v>1.3541959611069527</v>
      </c>
      <c r="X35" s="22">
        <f>MYRANKS_P[[#This Row],[WSGP]]+MYRANKS_P[[#This Row],[SVSGP]]+MYRANKS_P[[#This Row],[SOSGP]]+MYRANKS_P[[#This Row],[ERASGP]]+MYRANKS_P[[#This Row],[WHIPSGP]]</f>
        <v>2.6503668572088088</v>
      </c>
    </row>
    <row r="36" spans="1:24" x14ac:dyDescent="0.25">
      <c r="A36" s="7" t="s">
        <v>3435</v>
      </c>
      <c r="B36" s="18" t="str">
        <f>VLOOKUP(MYRANKS_P[[#This Row],[PLAYERID]],PLAYERIDMAP[],COLUMN(PLAYERIDMAP[LASTNAME]),FALSE)</f>
        <v>Jackson</v>
      </c>
      <c r="C36" s="18" t="str">
        <f>VLOOKUP(MYRANKS_P[[#This Row],[PLAYERID]],PLAYERIDMAP[],COLUMN(PLAYERIDMAP[FIRSTNAME]),FALSE)</f>
        <v xml:space="preserve">Edwin </v>
      </c>
      <c r="D36" s="18" t="str">
        <f>VLOOKUP(MYRANKS_P[[#This Row],[PLAYERID]],PLAYERIDMAP[],COLUMN(PLAYERIDMAP[TEAM]),FALSE)</f>
        <v>CHC</v>
      </c>
      <c r="E36" s="18" t="str">
        <f>VLOOKUP(MYRANKS_P[[#This Row],[PLAYERID]],PLAYERIDMAP[],COLUMN(PLAYERIDMAP[POS]),FALSE)</f>
        <v>P</v>
      </c>
      <c r="F36" s="18">
        <f>VLOOKUP(MYRANKS_P[[#This Row],[PLAYERID]],PLAYERIDMAP[],COLUMN(PLAYERIDMAP[IDFANGRAPHS]),FALSE)</f>
        <v>1841</v>
      </c>
      <c r="G36" s="20">
        <f>IFERROR(VLOOKUP(MYRANKS_P[[#This Row],[IDFANGRAPHS]],STEAMER_P[],COLUMN(STEAMER_P[W]),FALSE),0)</f>
        <v>8</v>
      </c>
      <c r="H36" s="20">
        <f>IFERROR(VLOOKUP(MYRANKS_P[[#This Row],[IDFANGRAPHS]],STEAMER_P[],COLUMN(STEAMER_P[GS]),FALSE),0)</f>
        <v>24</v>
      </c>
      <c r="I36" s="20">
        <f>IFERROR(VLOOKUP(MYRANKS_P[[#This Row],[IDFANGRAPHS]],STEAMER_P[],COLUMN(STEAMER_P[SV]),FALSE),0)</f>
        <v>0</v>
      </c>
      <c r="J36" s="20">
        <f>IFERROR(VLOOKUP(MYRANKS_P[[#This Row],[IDFANGRAPHS]],STEAMER_P[],COLUMN(STEAMER_P[IP]),FALSE),0)</f>
        <v>139</v>
      </c>
      <c r="K36" s="20">
        <f>IFERROR(VLOOKUP(MYRANKS_P[[#This Row],[IDFANGRAPHS]],STEAMER_P[],COLUMN(STEAMER_P[H]),FALSE),0)</f>
        <v>140</v>
      </c>
      <c r="L36" s="20">
        <f>IFERROR(VLOOKUP(MYRANKS_P[[#This Row],[IDFANGRAPHS]],STEAMER_P[],COLUMN(STEAMER_P[ER]),FALSE),0)</f>
        <v>66</v>
      </c>
      <c r="M36" s="20">
        <f>IFERROR(VLOOKUP(MYRANKS_P[[#This Row],[IDFANGRAPHS]],STEAMER_P[],COLUMN(STEAMER_P[HR]),FALSE),0)</f>
        <v>15</v>
      </c>
      <c r="N36" s="20">
        <f>IFERROR(VLOOKUP(MYRANKS_P[[#This Row],[IDFANGRAPHS]],STEAMER_P[],COLUMN(STEAMER_P[SO]),FALSE),0)</f>
        <v>109</v>
      </c>
      <c r="O36" s="20">
        <f>IFERROR(VLOOKUP(MYRANKS_P[[#This Row],[IDFANGRAPHS]],STEAMER_P[],COLUMN(STEAMER_P[BB]),FALSE),0)</f>
        <v>46</v>
      </c>
      <c r="P36" s="20">
        <f>IFERROR(VLOOKUP(MYRANKS_P[[#This Row],[IDFANGRAPHS]],STEAMER_P[],COLUMN(STEAMER_P[FIP]),FALSE),0)</f>
        <v>3.98</v>
      </c>
      <c r="Q36" s="22">
        <f>IFERROR(MYRANKS_P[[#This Row],[ER]]*9/MYRANKS_P[[#This Row],[IP]],0)</f>
        <v>4.2733812949640289</v>
      </c>
      <c r="R36" s="22">
        <f>IFERROR((MYRANKS_P[[#This Row],[BB]]+MYRANKS_P[[#This Row],[H]])/MYRANKS_P[[#This Row],[IP]],0)</f>
        <v>1.3381294964028776</v>
      </c>
      <c r="S36" s="22">
        <f>MYRANKS_P[[#This Row],[W]]/3.03-VLOOKUP(MYRANKS_P[[#This Row],[POS]],ReplacementLevel_P[],COLUMN(ReplacementLevel_P[W]),FALSE)</f>
        <v>-0.58973597359735974</v>
      </c>
      <c r="T36" s="22">
        <f>MYRANKS_P[[#This Row],[SV]]/9.95</f>
        <v>0</v>
      </c>
      <c r="U36" s="22">
        <f>MYRANKS_P[[#This Row],[SO]]/39.3-VLOOKUP(MYRANKS_P[[#This Row],[POS]],ReplacementLevel_P[],COLUMN(ReplacementLevel_P[SO]),FALSE)</f>
        <v>9.3536895674300347E-2</v>
      </c>
      <c r="V36" s="22">
        <f>((475+MYRANKS_P[[#This Row],[ER]])*9/(1192+MYRANKS_P[[#This Row],[IP]])-3.59)/-0.076-VLOOKUP(MYRANKS_P[[#This Row],[POS]],ReplacementLevel_P[],COLUMN(ReplacementLevel_P[ERA]),FALSE)</f>
        <v>-4.6733757760290651E-2</v>
      </c>
      <c r="W36" s="22">
        <f>((1466+MYRANKS_P[[#This Row],[BB]]+MYRANKS_P[[#This Row],[H]])/(1192+MYRANKS_P[[#This Row],[IP]])-1.23)/-0.015-VLOOKUP(MYRANKS_P[[#This Row],[POS]],ReplacementLevel_P[],COLUMN(ReplacementLevel_P[WHIP]),FALSE)</f>
        <v>0.13519659403957041</v>
      </c>
      <c r="X36" s="22">
        <f>MYRANKS_P[[#This Row],[WSGP]]+MYRANKS_P[[#This Row],[SVSGP]]+MYRANKS_P[[#This Row],[SOSGP]]+MYRANKS_P[[#This Row],[ERASGP]]+MYRANKS_P[[#This Row],[WHIPSGP]]</f>
        <v>-0.40773624164377964</v>
      </c>
    </row>
    <row r="37" spans="1:24" x14ac:dyDescent="0.25">
      <c r="A37" s="7" t="s">
        <v>2961</v>
      </c>
      <c r="B37" s="18" t="str">
        <f>VLOOKUP(MYRANKS_P[[#This Row],[PLAYERID]],PLAYERIDMAP[],COLUMN(PLAYERIDMAP[LASTNAME]),FALSE)</f>
        <v>Garza</v>
      </c>
      <c r="C37" s="18" t="str">
        <f>VLOOKUP(MYRANKS_P[[#This Row],[PLAYERID]],PLAYERIDMAP[],COLUMN(PLAYERIDMAP[FIRSTNAME]),FALSE)</f>
        <v xml:space="preserve">Matt </v>
      </c>
      <c r="D37" s="18" t="str">
        <f>VLOOKUP(MYRANKS_P[[#This Row],[PLAYERID]],PLAYERIDMAP[],COLUMN(PLAYERIDMAP[TEAM]),FALSE)</f>
        <v>CHC</v>
      </c>
      <c r="E37" s="18" t="str">
        <f>VLOOKUP(MYRANKS_P[[#This Row],[PLAYERID]],PLAYERIDMAP[],COLUMN(PLAYERIDMAP[POS]),FALSE)</f>
        <v>P</v>
      </c>
      <c r="F37" s="18">
        <f>VLOOKUP(MYRANKS_P[[#This Row],[PLAYERID]],PLAYERIDMAP[],COLUMN(PLAYERIDMAP[IDFANGRAPHS]),FALSE)</f>
        <v>3340</v>
      </c>
      <c r="G37" s="20">
        <f>IFERROR(VLOOKUP(MYRANKS_P[[#This Row],[IDFANGRAPHS]],STEAMER_P[],COLUMN(STEAMER_P[W]),FALSE),0)</f>
        <v>9</v>
      </c>
      <c r="H37" s="20">
        <f>IFERROR(VLOOKUP(MYRANKS_P[[#This Row],[IDFANGRAPHS]],STEAMER_P[],COLUMN(STEAMER_P[GS]),FALSE),0)</f>
        <v>25</v>
      </c>
      <c r="I37" s="20">
        <f>IFERROR(VLOOKUP(MYRANKS_P[[#This Row],[IDFANGRAPHS]],STEAMER_P[],COLUMN(STEAMER_P[SV]),FALSE),0)</f>
        <v>0</v>
      </c>
      <c r="J37" s="20">
        <f>IFERROR(VLOOKUP(MYRANKS_P[[#This Row],[IDFANGRAPHS]],STEAMER_P[],COLUMN(STEAMER_P[IP]),FALSE),0)</f>
        <v>145</v>
      </c>
      <c r="K37" s="20">
        <f>IFERROR(VLOOKUP(MYRANKS_P[[#This Row],[IDFANGRAPHS]],STEAMER_P[],COLUMN(STEAMER_P[H]),FALSE),0)</f>
        <v>141</v>
      </c>
      <c r="L37" s="20">
        <f>IFERROR(VLOOKUP(MYRANKS_P[[#This Row],[IDFANGRAPHS]],STEAMER_P[],COLUMN(STEAMER_P[ER]),FALSE),0)</f>
        <v>64</v>
      </c>
      <c r="M37" s="20">
        <f>IFERROR(VLOOKUP(MYRANKS_P[[#This Row],[IDFANGRAPHS]],STEAMER_P[],COLUMN(STEAMER_P[HR]),FALSE),0)</f>
        <v>18</v>
      </c>
      <c r="N37" s="20">
        <f>IFERROR(VLOOKUP(MYRANKS_P[[#This Row],[IDFANGRAPHS]],STEAMER_P[],COLUMN(STEAMER_P[SO]),FALSE),0)</f>
        <v>129</v>
      </c>
      <c r="O37" s="20">
        <f>IFERROR(VLOOKUP(MYRANKS_P[[#This Row],[IDFANGRAPHS]],STEAMER_P[],COLUMN(STEAMER_P[BB]),FALSE),0)</f>
        <v>42</v>
      </c>
      <c r="P37" s="20">
        <f>IFERROR(VLOOKUP(MYRANKS_P[[#This Row],[IDFANGRAPHS]],STEAMER_P[],COLUMN(STEAMER_P[FIP]),FALSE),0)</f>
        <v>3.86</v>
      </c>
      <c r="Q37" s="22">
        <f>IFERROR(MYRANKS_P[[#This Row],[ER]]*9/MYRANKS_P[[#This Row],[IP]],0)</f>
        <v>3.9724137931034482</v>
      </c>
      <c r="R37" s="22">
        <f>IFERROR((MYRANKS_P[[#This Row],[BB]]+MYRANKS_P[[#This Row],[H]])/MYRANKS_P[[#This Row],[IP]],0)</f>
        <v>1.2620689655172415</v>
      </c>
      <c r="S37" s="22">
        <f>MYRANKS_P[[#This Row],[W]]/3.03-VLOOKUP(MYRANKS_P[[#This Row],[POS]],ReplacementLevel_P[],COLUMN(ReplacementLevel_P[W]),FALSE)</f>
        <v>-0.25970297029702971</v>
      </c>
      <c r="T37" s="22">
        <f>MYRANKS_P[[#This Row],[SV]]/9.95</f>
        <v>0</v>
      </c>
      <c r="U37" s="22">
        <f>MYRANKS_P[[#This Row],[SO]]/39.3-VLOOKUP(MYRANKS_P[[#This Row],[POS]],ReplacementLevel_P[],COLUMN(ReplacementLevel_P[SO]),FALSE)</f>
        <v>0.60244274809160325</v>
      </c>
      <c r="V37" s="22">
        <f>((475+MYRANKS_P[[#This Row],[ER]])*9/(1192+MYRANKS_P[[#This Row],[IP]])-3.59)/-0.076-VLOOKUP(MYRANKS_P[[#This Row],[POS]],ReplacementLevel_P[],COLUMN(ReplacementLevel_P[ERA]),FALSE)</f>
        <v>0.34641774593551466</v>
      </c>
      <c r="W37" s="22">
        <f>((1466+MYRANKS_P[[#This Row],[BB]]+MYRANKS_P[[#This Row],[H]])/(1192+MYRANKS_P[[#This Row],[IP]])-1.23)/-0.015-VLOOKUP(MYRANKS_P[[#This Row],[POS]],ReplacementLevel_P[],COLUMN(ReplacementLevel_P[WHIP]),FALSE)</f>
        <v>0.6561156818748477</v>
      </c>
      <c r="X37" s="22">
        <f>MYRANKS_P[[#This Row],[WSGP]]+MYRANKS_P[[#This Row],[SVSGP]]+MYRANKS_P[[#This Row],[SOSGP]]+MYRANKS_P[[#This Row],[ERASGP]]+MYRANKS_P[[#This Row],[WHIPSGP]]</f>
        <v>1.3452732056049359</v>
      </c>
    </row>
    <row r="38" spans="1:24" x14ac:dyDescent="0.25">
      <c r="A38" s="7" t="s">
        <v>1788</v>
      </c>
      <c r="B38" s="18" t="str">
        <f>VLOOKUP(MYRANKS_P[[#This Row],[PLAYERID]],PLAYERIDMAP[],COLUMN(PLAYERIDMAP[LASTNAME]),FALSE)</f>
        <v>Axford</v>
      </c>
      <c r="C38" s="18" t="str">
        <f>VLOOKUP(MYRANKS_P[[#This Row],[PLAYERID]],PLAYERIDMAP[],COLUMN(PLAYERIDMAP[FIRSTNAME]),FALSE)</f>
        <v xml:space="preserve">John </v>
      </c>
      <c r="D38" s="18" t="str">
        <f>VLOOKUP(MYRANKS_P[[#This Row],[PLAYERID]],PLAYERIDMAP[],COLUMN(PLAYERIDMAP[TEAM]),FALSE)</f>
        <v>MIL</v>
      </c>
      <c r="E38" s="18" t="str">
        <f>VLOOKUP(MYRANKS_P[[#This Row],[PLAYERID]],PLAYERIDMAP[],COLUMN(PLAYERIDMAP[POS]),FALSE)</f>
        <v>P</v>
      </c>
      <c r="F38" s="18">
        <f>VLOOKUP(MYRANKS_P[[#This Row],[PLAYERID]],PLAYERIDMAP[],COLUMN(PLAYERIDMAP[IDFANGRAPHS]),FALSE)</f>
        <v>9059</v>
      </c>
      <c r="G38" s="20">
        <f>IFERROR(VLOOKUP(MYRANKS_P[[#This Row],[IDFANGRAPHS]],STEAMER_P[],COLUMN(STEAMER_P[W]),FALSE),0)</f>
        <v>3</v>
      </c>
      <c r="H38" s="20">
        <f>IFERROR(VLOOKUP(MYRANKS_P[[#This Row],[IDFANGRAPHS]],STEAMER_P[],COLUMN(STEAMER_P[GS]),FALSE),0)</f>
        <v>0</v>
      </c>
      <c r="I38" s="20">
        <f>IFERROR(VLOOKUP(MYRANKS_P[[#This Row],[IDFANGRAPHS]],STEAMER_P[],COLUMN(STEAMER_P[SV]),FALSE),0)</f>
        <v>22</v>
      </c>
      <c r="J38" s="20">
        <f>IFERROR(VLOOKUP(MYRANKS_P[[#This Row],[IDFANGRAPHS]],STEAMER_P[],COLUMN(STEAMER_P[IP]),FALSE),0)</f>
        <v>55</v>
      </c>
      <c r="K38" s="20">
        <f>IFERROR(VLOOKUP(MYRANKS_P[[#This Row],[IDFANGRAPHS]],STEAMER_P[],COLUMN(STEAMER_P[H]),FALSE),0)</f>
        <v>51</v>
      </c>
      <c r="L38" s="20">
        <f>IFERROR(VLOOKUP(MYRANKS_P[[#This Row],[IDFANGRAPHS]],STEAMER_P[],COLUMN(STEAMER_P[ER]),FALSE),0)</f>
        <v>23</v>
      </c>
      <c r="M38" s="20">
        <f>IFERROR(VLOOKUP(MYRANKS_P[[#This Row],[IDFANGRAPHS]],STEAMER_P[],COLUMN(STEAMER_P[HR]),FALSE),0)</f>
        <v>6</v>
      </c>
      <c r="N38" s="20">
        <f>IFERROR(VLOOKUP(MYRANKS_P[[#This Row],[IDFANGRAPHS]],STEAMER_P[],COLUMN(STEAMER_P[SO]),FALSE),0)</f>
        <v>52</v>
      </c>
      <c r="O38" s="20">
        <f>IFERROR(VLOOKUP(MYRANKS_P[[#This Row],[IDFANGRAPHS]],STEAMER_P[],COLUMN(STEAMER_P[BB]),FALSE),0)</f>
        <v>21</v>
      </c>
      <c r="P38" s="20">
        <f>IFERROR(VLOOKUP(MYRANKS_P[[#This Row],[IDFANGRAPHS]],STEAMER_P[],COLUMN(STEAMER_P[FIP]),FALSE),0)</f>
        <v>3.73</v>
      </c>
      <c r="Q38" s="22">
        <f>IFERROR(MYRANKS_P[[#This Row],[ER]]*9/MYRANKS_P[[#This Row],[IP]],0)</f>
        <v>3.7636363636363637</v>
      </c>
      <c r="R38" s="22">
        <f>IFERROR((MYRANKS_P[[#This Row],[BB]]+MYRANKS_P[[#This Row],[H]])/MYRANKS_P[[#This Row],[IP]],0)</f>
        <v>1.3090909090909091</v>
      </c>
      <c r="S38" s="22">
        <f>MYRANKS_P[[#This Row],[W]]/3.03-VLOOKUP(MYRANKS_P[[#This Row],[POS]],ReplacementLevel_P[],COLUMN(ReplacementLevel_P[W]),FALSE)</f>
        <v>-2.2399009900990099</v>
      </c>
      <c r="T38" s="22">
        <f>MYRANKS_P[[#This Row],[SV]]/9.95</f>
        <v>2.2110552763819098</v>
      </c>
      <c r="U38" s="22">
        <f>MYRANKS_P[[#This Row],[SO]]/39.3-VLOOKUP(MYRANKS_P[[#This Row],[POS]],ReplacementLevel_P[],COLUMN(ReplacementLevel_P[SO]),FALSE)</f>
        <v>-1.3568447837150128</v>
      </c>
      <c r="V38" s="22">
        <f>((475+MYRANKS_P[[#This Row],[ER]])*9/(1192+MYRANKS_P[[#This Row],[IP]])-3.59)/-0.076-VLOOKUP(MYRANKS_P[[#This Row],[POS]],ReplacementLevel_P[],COLUMN(ReplacementLevel_P[ERA]),FALSE)</f>
        <v>0.79439285865023335</v>
      </c>
      <c r="W38" s="22">
        <f>((1466+MYRANKS_P[[#This Row],[BB]]+MYRANKS_P[[#This Row],[H]])/(1192+MYRANKS_P[[#This Row],[IP]])-1.23)/-0.015-VLOOKUP(MYRANKS_P[[#This Row],[POS]],ReplacementLevel_P[],COLUMN(ReplacementLevel_P[WHIP]),FALSE)</f>
        <v>0.65599572306870002</v>
      </c>
      <c r="X38" s="22">
        <f>MYRANKS_P[[#This Row],[WSGP]]+MYRANKS_P[[#This Row],[SVSGP]]+MYRANKS_P[[#This Row],[SOSGP]]+MYRANKS_P[[#This Row],[ERASGP]]+MYRANKS_P[[#This Row],[WHIPSGP]]</f>
        <v>6.4698084286820445E-2</v>
      </c>
    </row>
    <row r="39" spans="1:24" x14ac:dyDescent="0.25">
      <c r="A39" s="7" t="s">
        <v>4913</v>
      </c>
      <c r="B39" s="18" t="str">
        <f>VLOOKUP(MYRANKS_P[[#This Row],[PLAYERID]],PLAYERIDMAP[],COLUMN(PLAYERIDMAP[LASTNAME]),FALSE)</f>
        <v>Sanchez</v>
      </c>
      <c r="C39" s="18" t="str">
        <f>VLOOKUP(MYRANKS_P[[#This Row],[PLAYERID]],PLAYERIDMAP[],COLUMN(PLAYERIDMAP[FIRSTNAME]),FALSE)</f>
        <v xml:space="preserve">Anibal </v>
      </c>
      <c r="D39" s="18" t="str">
        <f>VLOOKUP(MYRANKS_P[[#This Row],[PLAYERID]],PLAYERIDMAP[],COLUMN(PLAYERIDMAP[TEAM]),FALSE)</f>
        <v>DET</v>
      </c>
      <c r="E39" s="18" t="str">
        <f>VLOOKUP(MYRANKS_P[[#This Row],[PLAYERID]],PLAYERIDMAP[],COLUMN(PLAYERIDMAP[POS]),FALSE)</f>
        <v>P</v>
      </c>
      <c r="F39" s="18">
        <f>VLOOKUP(MYRANKS_P[[#This Row],[PLAYERID]],PLAYERIDMAP[],COLUMN(PLAYERIDMAP[IDFANGRAPHS]),FALSE)</f>
        <v>3284</v>
      </c>
      <c r="G39" s="20">
        <f>IFERROR(VLOOKUP(MYRANKS_P[[#This Row],[IDFANGRAPHS]],STEAMER_P[],COLUMN(STEAMER_P[W]),FALSE),0)</f>
        <v>11</v>
      </c>
      <c r="H39" s="20">
        <f>IFERROR(VLOOKUP(MYRANKS_P[[#This Row],[IDFANGRAPHS]],STEAMER_P[],COLUMN(STEAMER_P[GS]),FALSE),0)</f>
        <v>25</v>
      </c>
      <c r="I39" s="20">
        <f>IFERROR(VLOOKUP(MYRANKS_P[[#This Row],[IDFANGRAPHS]],STEAMER_P[],COLUMN(STEAMER_P[SV]),FALSE),0)</f>
        <v>0</v>
      </c>
      <c r="J39" s="20">
        <f>IFERROR(VLOOKUP(MYRANKS_P[[#This Row],[IDFANGRAPHS]],STEAMER_P[],COLUMN(STEAMER_P[IP]),FALSE),0)</f>
        <v>150</v>
      </c>
      <c r="K39" s="20">
        <f>IFERROR(VLOOKUP(MYRANKS_P[[#This Row],[IDFANGRAPHS]],STEAMER_P[],COLUMN(STEAMER_P[H]),FALSE),0)</f>
        <v>138</v>
      </c>
      <c r="L39" s="20">
        <f>IFERROR(VLOOKUP(MYRANKS_P[[#This Row],[IDFANGRAPHS]],STEAMER_P[],COLUMN(STEAMER_P[ER]),FALSE),0)</f>
        <v>61</v>
      </c>
      <c r="M39" s="20">
        <f>IFERROR(VLOOKUP(MYRANKS_P[[#This Row],[IDFANGRAPHS]],STEAMER_P[],COLUMN(STEAMER_P[HR]),FALSE),0)</f>
        <v>16</v>
      </c>
      <c r="N39" s="20">
        <f>IFERROR(VLOOKUP(MYRANKS_P[[#This Row],[IDFANGRAPHS]],STEAMER_P[],COLUMN(STEAMER_P[SO]),FALSE),0)</f>
        <v>140</v>
      </c>
      <c r="O39" s="20">
        <f>IFERROR(VLOOKUP(MYRANKS_P[[#This Row],[IDFANGRAPHS]],STEAMER_P[],COLUMN(STEAMER_P[BB]),FALSE),0)</f>
        <v>44</v>
      </c>
      <c r="P39" s="20">
        <f>IFERROR(VLOOKUP(MYRANKS_P[[#This Row],[IDFANGRAPHS]],STEAMER_P[],COLUMN(STEAMER_P[FIP]),FALSE),0)</f>
        <v>3.56</v>
      </c>
      <c r="Q39" s="22">
        <f>IFERROR(MYRANKS_P[[#This Row],[ER]]*9/MYRANKS_P[[#This Row],[IP]],0)</f>
        <v>3.66</v>
      </c>
      <c r="R39" s="22">
        <f>IFERROR((MYRANKS_P[[#This Row],[BB]]+MYRANKS_P[[#This Row],[H]])/MYRANKS_P[[#This Row],[IP]],0)</f>
        <v>1.2133333333333334</v>
      </c>
      <c r="S39" s="22">
        <f>MYRANKS_P[[#This Row],[W]]/3.03-VLOOKUP(MYRANKS_P[[#This Row],[POS]],ReplacementLevel_P[],COLUMN(ReplacementLevel_P[W]),FALSE)</f>
        <v>0.40036303630363079</v>
      </c>
      <c r="T39" s="22">
        <f>MYRANKS_P[[#This Row],[SV]]/9.95</f>
        <v>0</v>
      </c>
      <c r="U39" s="22">
        <f>MYRANKS_P[[#This Row],[SO]]/39.3-VLOOKUP(MYRANKS_P[[#This Row],[POS]],ReplacementLevel_P[],COLUMN(ReplacementLevel_P[SO]),FALSE)</f>
        <v>0.88234096692111974</v>
      </c>
      <c r="V39" s="22">
        <f>((475+MYRANKS_P[[#This Row],[ER]])*9/(1192+MYRANKS_P[[#This Row],[IP]])-3.59)/-0.076-VLOOKUP(MYRANKS_P[[#This Row],[POS]],ReplacementLevel_P[],COLUMN(ReplacementLevel_P[ERA]),FALSE)</f>
        <v>0.78901482469213358</v>
      </c>
      <c r="W39" s="22">
        <f>((1466+MYRANKS_P[[#This Row],[BB]]+MYRANKS_P[[#This Row],[H]])/(1192+MYRANKS_P[[#This Row],[IP]])-1.23)/-0.015-VLOOKUP(MYRANKS_P[[#This Row],[POS]],ReplacementLevel_P[],COLUMN(ReplacementLevel_P[WHIP]),FALSE)</f>
        <v>1.0121410829607571</v>
      </c>
      <c r="X39" s="22">
        <f>MYRANKS_P[[#This Row],[WSGP]]+MYRANKS_P[[#This Row],[SVSGP]]+MYRANKS_P[[#This Row],[SOSGP]]+MYRANKS_P[[#This Row],[ERASGP]]+MYRANKS_P[[#This Row],[WHIPSGP]]</f>
        <v>3.0838599108776412</v>
      </c>
    </row>
    <row r="40" spans="1:24" x14ac:dyDescent="0.25">
      <c r="A40" s="7" t="s">
        <v>2123</v>
      </c>
      <c r="B40" s="18" t="str">
        <f>VLOOKUP(MYRANKS_P[[#This Row],[PLAYERID]],PLAYERIDMAP[],COLUMN(PLAYERIDMAP[LASTNAME]),FALSE)</f>
        <v>Burnett</v>
      </c>
      <c r="C40" s="18" t="str">
        <f>VLOOKUP(MYRANKS_P[[#This Row],[PLAYERID]],PLAYERIDMAP[],COLUMN(PLAYERIDMAP[FIRSTNAME]),FALSE)</f>
        <v xml:space="preserve">A.J. </v>
      </c>
      <c r="D40" s="18" t="str">
        <f>VLOOKUP(MYRANKS_P[[#This Row],[PLAYERID]],PLAYERIDMAP[],COLUMN(PLAYERIDMAP[TEAM]),FALSE)</f>
        <v>PIT</v>
      </c>
      <c r="E40" s="18" t="str">
        <f>VLOOKUP(MYRANKS_P[[#This Row],[PLAYERID]],PLAYERIDMAP[],COLUMN(PLAYERIDMAP[POS]),FALSE)</f>
        <v>P</v>
      </c>
      <c r="F40" s="18">
        <f>VLOOKUP(MYRANKS_P[[#This Row],[PLAYERID]],PLAYERIDMAP[],COLUMN(PLAYERIDMAP[IDFANGRAPHS]),FALSE)</f>
        <v>512</v>
      </c>
      <c r="G40" s="20">
        <f>IFERROR(VLOOKUP(MYRANKS_P[[#This Row],[IDFANGRAPHS]],STEAMER_P[],COLUMN(STEAMER_P[W]),FALSE),0)</f>
        <v>9</v>
      </c>
      <c r="H40" s="20">
        <f>IFERROR(VLOOKUP(MYRANKS_P[[#This Row],[IDFANGRAPHS]],STEAMER_P[],COLUMN(STEAMER_P[GS]),FALSE),0)</f>
        <v>25</v>
      </c>
      <c r="I40" s="20">
        <f>IFERROR(VLOOKUP(MYRANKS_P[[#This Row],[IDFANGRAPHS]],STEAMER_P[],COLUMN(STEAMER_P[SV]),FALSE),0)</f>
        <v>0</v>
      </c>
      <c r="J40" s="20">
        <f>IFERROR(VLOOKUP(MYRANKS_P[[#This Row],[IDFANGRAPHS]],STEAMER_P[],COLUMN(STEAMER_P[IP]),FALSE),0)</f>
        <v>146</v>
      </c>
      <c r="K40" s="20">
        <f>IFERROR(VLOOKUP(MYRANKS_P[[#This Row],[IDFANGRAPHS]],STEAMER_P[],COLUMN(STEAMER_P[H]),FALSE),0)</f>
        <v>133</v>
      </c>
      <c r="L40" s="20">
        <f>IFERROR(VLOOKUP(MYRANKS_P[[#This Row],[IDFANGRAPHS]],STEAMER_P[],COLUMN(STEAMER_P[ER]),FALSE),0)</f>
        <v>61</v>
      </c>
      <c r="M40" s="20">
        <f>IFERROR(VLOOKUP(MYRANKS_P[[#This Row],[IDFANGRAPHS]],STEAMER_P[],COLUMN(STEAMER_P[HR]),FALSE),0)</f>
        <v>11</v>
      </c>
      <c r="N40" s="20">
        <f>IFERROR(VLOOKUP(MYRANKS_P[[#This Row],[IDFANGRAPHS]],STEAMER_P[],COLUMN(STEAMER_P[SO]),FALSE),0)</f>
        <v>140</v>
      </c>
      <c r="O40" s="20">
        <f>IFERROR(VLOOKUP(MYRANKS_P[[#This Row],[IDFANGRAPHS]],STEAMER_P[],COLUMN(STEAMER_P[BB]),FALSE),0)</f>
        <v>54</v>
      </c>
      <c r="P40" s="20">
        <f>IFERROR(VLOOKUP(MYRANKS_P[[#This Row],[IDFANGRAPHS]],STEAMER_P[],COLUMN(STEAMER_P[FIP]),FALSE),0)</f>
        <v>3.42</v>
      </c>
      <c r="Q40" s="22">
        <f>IFERROR(MYRANKS_P[[#This Row],[ER]]*9/MYRANKS_P[[#This Row],[IP]],0)</f>
        <v>3.7602739726027399</v>
      </c>
      <c r="R40" s="22">
        <f>IFERROR((MYRANKS_P[[#This Row],[BB]]+MYRANKS_P[[#This Row],[H]])/MYRANKS_P[[#This Row],[IP]],0)</f>
        <v>1.2808219178082192</v>
      </c>
      <c r="S40" s="22">
        <f>MYRANKS_P[[#This Row],[W]]/3.03-VLOOKUP(MYRANKS_P[[#This Row],[POS]],ReplacementLevel_P[],COLUMN(ReplacementLevel_P[W]),FALSE)</f>
        <v>-0.25970297029702971</v>
      </c>
      <c r="T40" s="22">
        <f>MYRANKS_P[[#This Row],[SV]]/9.95</f>
        <v>0</v>
      </c>
      <c r="U40" s="22">
        <f>MYRANKS_P[[#This Row],[SO]]/39.3-VLOOKUP(MYRANKS_P[[#This Row],[POS]],ReplacementLevel_P[],COLUMN(ReplacementLevel_P[SO]),FALSE)</f>
        <v>0.88234096692111974</v>
      </c>
      <c r="V40" s="22">
        <f>((475+MYRANKS_P[[#This Row],[ER]])*9/(1192+MYRANKS_P[[#This Row],[IP]])-3.59)/-0.076-VLOOKUP(MYRANKS_P[[#This Row],[POS]],ReplacementLevel_P[],COLUMN(ReplacementLevel_P[ERA]),FALSE)</f>
        <v>0.647616237904173</v>
      </c>
      <c r="W40" s="22">
        <f>((1466+MYRANKS_P[[#This Row],[BB]]+MYRANKS_P[[#This Row],[H]])/(1192+MYRANKS_P[[#This Row],[IP]])-1.23)/-0.015-VLOOKUP(MYRANKS_P[[#This Row],[POS]],ReplacementLevel_P[],COLUMN(ReplacementLevel_P[WHIP]),FALSE)</f>
        <v>0.51826606875934766</v>
      </c>
      <c r="X40" s="22">
        <f>MYRANKS_P[[#This Row],[WSGP]]+MYRANKS_P[[#This Row],[SVSGP]]+MYRANKS_P[[#This Row],[SOSGP]]+MYRANKS_P[[#This Row],[ERASGP]]+MYRANKS_P[[#This Row],[WHIPSGP]]</f>
        <v>1.7885203032876107</v>
      </c>
    </row>
    <row r="41" spans="1:24" x14ac:dyDescent="0.25">
      <c r="A41" s="7" t="s">
        <v>4519</v>
      </c>
      <c r="B41" s="18" t="str">
        <f>VLOOKUP(MYRANKS_P[[#This Row],[PLAYERID]],PLAYERIDMAP[],COLUMN(PLAYERIDMAP[LASTNAME]),FALSE)</f>
        <v>Perkins</v>
      </c>
      <c r="C41" s="18" t="str">
        <f>VLOOKUP(MYRANKS_P[[#This Row],[PLAYERID]],PLAYERIDMAP[],COLUMN(PLAYERIDMAP[FIRSTNAME]),FALSE)</f>
        <v xml:space="preserve">Glen </v>
      </c>
      <c r="D41" s="18" t="str">
        <f>VLOOKUP(MYRANKS_P[[#This Row],[PLAYERID]],PLAYERIDMAP[],COLUMN(PLAYERIDMAP[TEAM]),FALSE)</f>
        <v>MIN</v>
      </c>
      <c r="E41" s="18" t="str">
        <f>VLOOKUP(MYRANKS_P[[#This Row],[PLAYERID]],PLAYERIDMAP[],COLUMN(PLAYERIDMAP[POS]),FALSE)</f>
        <v>P</v>
      </c>
      <c r="F41" s="18">
        <f>VLOOKUP(MYRANKS_P[[#This Row],[PLAYERID]],PLAYERIDMAP[],COLUMN(PLAYERIDMAP[IDFANGRAPHS]),FALSE)</f>
        <v>8041</v>
      </c>
      <c r="G41" s="20">
        <f>IFERROR(VLOOKUP(MYRANKS_P[[#This Row],[IDFANGRAPHS]],STEAMER_P[],COLUMN(STEAMER_P[W]),FALSE),0)</f>
        <v>4</v>
      </c>
      <c r="H41" s="20">
        <f>IFERROR(VLOOKUP(MYRANKS_P[[#This Row],[IDFANGRAPHS]],STEAMER_P[],COLUMN(STEAMER_P[GS]),FALSE),0)</f>
        <v>0</v>
      </c>
      <c r="I41" s="20">
        <f>IFERROR(VLOOKUP(MYRANKS_P[[#This Row],[IDFANGRAPHS]],STEAMER_P[],COLUMN(STEAMER_P[SV]),FALSE),0)</f>
        <v>27</v>
      </c>
      <c r="J41" s="20">
        <f>IFERROR(VLOOKUP(MYRANKS_P[[#This Row],[IDFANGRAPHS]],STEAMER_P[],COLUMN(STEAMER_P[IP]),FALSE),0)</f>
        <v>56</v>
      </c>
      <c r="K41" s="20">
        <f>IFERROR(VLOOKUP(MYRANKS_P[[#This Row],[IDFANGRAPHS]],STEAMER_P[],COLUMN(STEAMER_P[H]),FALSE),0)</f>
        <v>47</v>
      </c>
      <c r="L41" s="20">
        <f>IFERROR(VLOOKUP(MYRANKS_P[[#This Row],[IDFANGRAPHS]],STEAMER_P[],COLUMN(STEAMER_P[ER]),FALSE),0)</f>
        <v>17</v>
      </c>
      <c r="M41" s="20">
        <f>IFERROR(VLOOKUP(MYRANKS_P[[#This Row],[IDFANGRAPHS]],STEAMER_P[],COLUMN(STEAMER_P[HR]),FALSE),0)</f>
        <v>5</v>
      </c>
      <c r="N41" s="20">
        <f>IFERROR(VLOOKUP(MYRANKS_P[[#This Row],[IDFANGRAPHS]],STEAMER_P[],COLUMN(STEAMER_P[SO]),FALSE),0)</f>
        <v>63</v>
      </c>
      <c r="O41" s="20">
        <f>IFERROR(VLOOKUP(MYRANKS_P[[#This Row],[IDFANGRAPHS]],STEAMER_P[],COLUMN(STEAMER_P[BB]),FALSE),0)</f>
        <v>15</v>
      </c>
      <c r="P41" s="20">
        <f>IFERROR(VLOOKUP(MYRANKS_P[[#This Row],[IDFANGRAPHS]],STEAMER_P[],COLUMN(STEAMER_P[FIP]),FALSE),0)</f>
        <v>2.9</v>
      </c>
      <c r="Q41" s="22">
        <f>IFERROR(MYRANKS_P[[#This Row],[ER]]*9/MYRANKS_P[[#This Row],[IP]],0)</f>
        <v>2.7321428571428572</v>
      </c>
      <c r="R41" s="22">
        <f>IFERROR((MYRANKS_P[[#This Row],[BB]]+MYRANKS_P[[#This Row],[H]])/MYRANKS_P[[#This Row],[IP]],0)</f>
        <v>1.1071428571428572</v>
      </c>
      <c r="S41" s="22">
        <f>MYRANKS_P[[#This Row],[W]]/3.03-VLOOKUP(MYRANKS_P[[#This Row],[POS]],ReplacementLevel_P[],COLUMN(ReplacementLevel_P[W]),FALSE)</f>
        <v>-1.9098679867986799</v>
      </c>
      <c r="T41" s="22">
        <f>MYRANKS_P[[#This Row],[SV]]/9.95</f>
        <v>2.7135678391959801</v>
      </c>
      <c r="U41" s="22">
        <f>MYRANKS_P[[#This Row],[SO]]/39.3-VLOOKUP(MYRANKS_P[[#This Row],[POS]],ReplacementLevel_P[],COLUMN(ReplacementLevel_P[SO]),FALSE)</f>
        <v>-1.0769465648854963</v>
      </c>
      <c r="V41" s="22">
        <f>((475+MYRANKS_P[[#This Row],[ER]])*9/(1192+MYRANKS_P[[#This Row],[IP]])-3.59)/-0.076-VLOOKUP(MYRANKS_P[[#This Row],[POS]],ReplacementLevel_P[],COLUMN(ReplacementLevel_P[ERA]),FALSE)</f>
        <v>1.4016194331983809</v>
      </c>
      <c r="W41" s="22">
        <f>((1466+MYRANKS_P[[#This Row],[BB]]+MYRANKS_P[[#This Row],[H]])/(1192+MYRANKS_P[[#This Row],[IP]])-1.23)/-0.015-VLOOKUP(MYRANKS_P[[#This Row],[POS]],ReplacementLevel_P[],COLUMN(ReplacementLevel_P[WHIP]),FALSE)</f>
        <v>1.2560683760683689</v>
      </c>
      <c r="X41" s="22">
        <f>MYRANKS_P[[#This Row],[WSGP]]+MYRANKS_P[[#This Row],[SVSGP]]+MYRANKS_P[[#This Row],[SOSGP]]+MYRANKS_P[[#This Row],[ERASGP]]+MYRANKS_P[[#This Row],[WHIPSGP]]</f>
        <v>2.3844410967785539</v>
      </c>
    </row>
    <row r="42" spans="1:24" x14ac:dyDescent="0.25">
      <c r="A42" s="7" t="s">
        <v>4062</v>
      </c>
      <c r="B42" s="18" t="str">
        <f>VLOOKUP(MYRANKS_P[[#This Row],[PLAYERID]],PLAYERIDMAP[],COLUMN(PLAYERIDMAP[LASTNAME]),FALSE)</f>
        <v>Medlen</v>
      </c>
      <c r="C42" s="18" t="str">
        <f>VLOOKUP(MYRANKS_P[[#This Row],[PLAYERID]],PLAYERIDMAP[],COLUMN(PLAYERIDMAP[FIRSTNAME]),FALSE)</f>
        <v xml:space="preserve">Kris </v>
      </c>
      <c r="D42" s="18" t="str">
        <f>VLOOKUP(MYRANKS_P[[#This Row],[PLAYERID]],PLAYERIDMAP[],COLUMN(PLAYERIDMAP[TEAM]),FALSE)</f>
        <v>ATL</v>
      </c>
      <c r="E42" s="18" t="str">
        <f>VLOOKUP(MYRANKS_P[[#This Row],[PLAYERID]],PLAYERIDMAP[],COLUMN(PLAYERIDMAP[POS]),FALSE)</f>
        <v>P</v>
      </c>
      <c r="F42" s="18">
        <f>VLOOKUP(MYRANKS_P[[#This Row],[PLAYERID]],PLAYERIDMAP[],COLUMN(PLAYERIDMAP[IDFANGRAPHS]),FALSE)</f>
        <v>9417</v>
      </c>
      <c r="G42" s="20">
        <f>IFERROR(VLOOKUP(MYRANKS_P[[#This Row],[IDFANGRAPHS]],STEAMER_P[],COLUMN(STEAMER_P[W]),FALSE),0)</f>
        <v>0</v>
      </c>
      <c r="H42" s="20">
        <f>IFERROR(VLOOKUP(MYRANKS_P[[#This Row],[IDFANGRAPHS]],STEAMER_P[],COLUMN(STEAMER_P[GS]),FALSE),0)</f>
        <v>0</v>
      </c>
      <c r="I42" s="20">
        <f>IFERROR(VLOOKUP(MYRANKS_P[[#This Row],[IDFANGRAPHS]],STEAMER_P[],COLUMN(STEAMER_P[SV]),FALSE),0)</f>
        <v>0</v>
      </c>
      <c r="J42" s="20">
        <f>IFERROR(VLOOKUP(MYRANKS_P[[#This Row],[IDFANGRAPHS]],STEAMER_P[],COLUMN(STEAMER_P[IP]),FALSE),0)</f>
        <v>0</v>
      </c>
      <c r="K42" s="20">
        <f>IFERROR(VLOOKUP(MYRANKS_P[[#This Row],[IDFANGRAPHS]],STEAMER_P[],COLUMN(STEAMER_P[H]),FALSE),0)</f>
        <v>0</v>
      </c>
      <c r="L42" s="20">
        <f>IFERROR(VLOOKUP(MYRANKS_P[[#This Row],[IDFANGRAPHS]],STEAMER_P[],COLUMN(STEAMER_P[ER]),FALSE),0)</f>
        <v>0</v>
      </c>
      <c r="M42" s="20">
        <f>IFERROR(VLOOKUP(MYRANKS_P[[#This Row],[IDFANGRAPHS]],STEAMER_P[],COLUMN(STEAMER_P[HR]),FALSE),0)</f>
        <v>0</v>
      </c>
      <c r="N42" s="20">
        <f>IFERROR(VLOOKUP(MYRANKS_P[[#This Row],[IDFANGRAPHS]],STEAMER_P[],COLUMN(STEAMER_P[SO]),FALSE),0)</f>
        <v>0</v>
      </c>
      <c r="O42" s="20">
        <f>IFERROR(VLOOKUP(MYRANKS_P[[#This Row],[IDFANGRAPHS]],STEAMER_P[],COLUMN(STEAMER_P[BB]),FALSE),0)</f>
        <v>0</v>
      </c>
      <c r="P42" s="20">
        <f>IFERROR(VLOOKUP(MYRANKS_P[[#This Row],[IDFANGRAPHS]],STEAMER_P[],COLUMN(STEAMER_P[FIP]),FALSE),0)</f>
        <v>0</v>
      </c>
      <c r="Q42" s="22">
        <f>IFERROR(MYRANKS_P[[#This Row],[ER]]*9/MYRANKS_P[[#This Row],[IP]],0)</f>
        <v>0</v>
      </c>
      <c r="R42" s="22">
        <f>IFERROR((MYRANKS_P[[#This Row],[BB]]+MYRANKS_P[[#This Row],[H]])/MYRANKS_P[[#This Row],[IP]],0)</f>
        <v>0</v>
      </c>
      <c r="S42" s="22">
        <f>MYRANKS_P[[#This Row],[W]]/3.03-VLOOKUP(MYRANKS_P[[#This Row],[POS]],ReplacementLevel_P[],COLUMN(ReplacementLevel_P[W]),FALSE)</f>
        <v>-3.23</v>
      </c>
      <c r="T42" s="22">
        <f>MYRANKS_P[[#This Row],[SV]]/9.95</f>
        <v>0</v>
      </c>
      <c r="U42" s="22">
        <f>MYRANKS_P[[#This Row],[SO]]/39.3-VLOOKUP(MYRANKS_P[[#This Row],[POS]],ReplacementLevel_P[],COLUMN(ReplacementLevel_P[SO]),FALSE)</f>
        <v>-2.68</v>
      </c>
      <c r="V42" s="22">
        <f>((475+MYRANKS_P[[#This Row],[ER]])*9/(1192+MYRANKS_P[[#This Row],[IP]])-3.59)/-0.076-VLOOKUP(MYRANKS_P[[#This Row],[POS]],ReplacementLevel_P[],COLUMN(ReplacementLevel_P[ERA]),FALSE)</f>
        <v>0.89724478982691325</v>
      </c>
      <c r="W42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2" s="22">
        <f>MYRANKS_P[[#This Row],[WSGP]]+MYRANKS_P[[#This Row],[SVSGP]]+MYRANKS_P[[#This Row],[SOSGP]]+MYRANKS_P[[#This Row],[ERASGP]]+MYRANKS_P[[#This Row],[WHIPSGP]]</f>
        <v>-4.1238066643117852</v>
      </c>
    </row>
    <row r="43" spans="1:24" x14ac:dyDescent="0.25">
      <c r="A43" s="7" t="s">
        <v>2500</v>
      </c>
      <c r="B43" s="18" t="str">
        <f>VLOOKUP(MYRANKS_P[[#This Row],[PLAYERID]],PLAYERIDMAP[],COLUMN(PLAYERIDMAP[LASTNAME]),FALSE)</f>
        <v>Cueto</v>
      </c>
      <c r="C43" s="18" t="str">
        <f>VLOOKUP(MYRANKS_P[[#This Row],[PLAYERID]],PLAYERIDMAP[],COLUMN(PLAYERIDMAP[FIRSTNAME]),FALSE)</f>
        <v xml:space="preserve">Johnny </v>
      </c>
      <c r="D43" s="18" t="str">
        <f>VLOOKUP(MYRANKS_P[[#This Row],[PLAYERID]],PLAYERIDMAP[],COLUMN(PLAYERIDMAP[TEAM]),FALSE)</f>
        <v>CIN</v>
      </c>
      <c r="E43" s="18" t="str">
        <f>VLOOKUP(MYRANKS_P[[#This Row],[PLAYERID]],PLAYERIDMAP[],COLUMN(PLAYERIDMAP[POS]),FALSE)</f>
        <v>P</v>
      </c>
      <c r="F43" s="18">
        <f>VLOOKUP(MYRANKS_P[[#This Row],[PLAYERID]],PLAYERIDMAP[],COLUMN(PLAYERIDMAP[IDFANGRAPHS]),FALSE)</f>
        <v>6893</v>
      </c>
      <c r="G43" s="20">
        <f>IFERROR(VLOOKUP(MYRANKS_P[[#This Row],[IDFANGRAPHS]],STEAMER_P[],COLUMN(STEAMER_P[W]),FALSE),0)</f>
        <v>9</v>
      </c>
      <c r="H43" s="20">
        <f>IFERROR(VLOOKUP(MYRANKS_P[[#This Row],[IDFANGRAPHS]],STEAMER_P[],COLUMN(STEAMER_P[GS]),FALSE),0)</f>
        <v>22</v>
      </c>
      <c r="I43" s="20">
        <f>IFERROR(VLOOKUP(MYRANKS_P[[#This Row],[IDFANGRAPHS]],STEAMER_P[],COLUMN(STEAMER_P[SV]),FALSE),0)</f>
        <v>0</v>
      </c>
      <c r="J43" s="20">
        <f>IFERROR(VLOOKUP(MYRANKS_P[[#This Row],[IDFANGRAPHS]],STEAMER_P[],COLUMN(STEAMER_P[IP]),FALSE),0)</f>
        <v>138</v>
      </c>
      <c r="K43" s="20">
        <f>IFERROR(VLOOKUP(MYRANKS_P[[#This Row],[IDFANGRAPHS]],STEAMER_P[],COLUMN(STEAMER_P[H]),FALSE),0)</f>
        <v>128</v>
      </c>
      <c r="L43" s="20">
        <f>IFERROR(VLOOKUP(MYRANKS_P[[#This Row],[IDFANGRAPHS]],STEAMER_P[],COLUMN(STEAMER_P[ER]),FALSE),0)</f>
        <v>53</v>
      </c>
      <c r="M43" s="20">
        <f>IFERROR(VLOOKUP(MYRANKS_P[[#This Row],[IDFANGRAPHS]],STEAMER_P[],COLUMN(STEAMER_P[HR]),FALSE),0)</f>
        <v>14</v>
      </c>
      <c r="N43" s="20">
        <f>IFERROR(VLOOKUP(MYRANKS_P[[#This Row],[IDFANGRAPHS]],STEAMER_P[],COLUMN(STEAMER_P[SO]),FALSE),0)</f>
        <v>124</v>
      </c>
      <c r="O43" s="20">
        <f>IFERROR(VLOOKUP(MYRANKS_P[[#This Row],[IDFANGRAPHS]],STEAMER_P[],COLUMN(STEAMER_P[BB]),FALSE),0)</f>
        <v>39</v>
      </c>
      <c r="P43" s="20">
        <f>IFERROR(VLOOKUP(MYRANKS_P[[#This Row],[IDFANGRAPHS]],STEAMER_P[],COLUMN(STEAMER_P[FIP]),FALSE),0)</f>
        <v>3.53</v>
      </c>
      <c r="Q43" s="22">
        <f>IFERROR(MYRANKS_P[[#This Row],[ER]]*9/MYRANKS_P[[#This Row],[IP]],0)</f>
        <v>3.4565217391304346</v>
      </c>
      <c r="R43" s="22">
        <f>IFERROR((MYRANKS_P[[#This Row],[BB]]+MYRANKS_P[[#This Row],[H]])/MYRANKS_P[[#This Row],[IP]],0)</f>
        <v>1.2101449275362319</v>
      </c>
      <c r="S43" s="22">
        <f>MYRANKS_P[[#This Row],[W]]/3.03-VLOOKUP(MYRANKS_P[[#This Row],[POS]],ReplacementLevel_P[],COLUMN(ReplacementLevel_P[W]),FALSE)</f>
        <v>-0.25970297029702971</v>
      </c>
      <c r="T43" s="22">
        <f>MYRANKS_P[[#This Row],[SV]]/9.95</f>
        <v>0</v>
      </c>
      <c r="U43" s="22">
        <f>MYRANKS_P[[#This Row],[SO]]/39.3-VLOOKUP(MYRANKS_P[[#This Row],[POS]],ReplacementLevel_P[],COLUMN(ReplacementLevel_P[SO]),FALSE)</f>
        <v>0.47521628498727742</v>
      </c>
      <c r="V43" s="22">
        <f>((475+MYRANKS_P[[#This Row],[ER]])*9/(1192+MYRANKS_P[[#This Row],[IP]])-3.59)/-0.076-VLOOKUP(MYRANKS_P[[#This Row],[POS]],ReplacementLevel_P[],COLUMN(ReplacementLevel_P[ERA]),FALSE)</f>
        <v>1.0745745943806857</v>
      </c>
      <c r="W43" s="22">
        <f>((1466+MYRANKS_P[[#This Row],[BB]]+MYRANKS_P[[#This Row],[H]])/(1192+MYRANKS_P[[#This Row],[IP]])-1.23)/-0.015-VLOOKUP(MYRANKS_P[[#This Row],[POS]],ReplacementLevel_P[],COLUMN(ReplacementLevel_P[WHIP]),FALSE)</f>
        <v>1.0253634085213077</v>
      </c>
      <c r="X43" s="22">
        <f>MYRANKS_P[[#This Row],[WSGP]]+MYRANKS_P[[#This Row],[SVSGP]]+MYRANKS_P[[#This Row],[SOSGP]]+MYRANKS_P[[#This Row],[ERASGP]]+MYRANKS_P[[#This Row],[WHIPSGP]]</f>
        <v>2.3154513175922409</v>
      </c>
    </row>
    <row r="44" spans="1:24" x14ac:dyDescent="0.25">
      <c r="A44" s="7" t="s">
        <v>4444</v>
      </c>
      <c r="B44" s="18" t="str">
        <f>VLOOKUP(MYRANKS_P[[#This Row],[PLAYERID]],PLAYERIDMAP[],COLUMN(PLAYERIDMAP[LASTNAME]),FALSE)</f>
        <v>Peavy</v>
      </c>
      <c r="C44" s="18" t="str">
        <f>VLOOKUP(MYRANKS_P[[#This Row],[PLAYERID]],PLAYERIDMAP[],COLUMN(PLAYERIDMAP[FIRSTNAME]),FALSE)</f>
        <v xml:space="preserve">Jake </v>
      </c>
      <c r="D44" s="18" t="str">
        <f>VLOOKUP(MYRANKS_P[[#This Row],[PLAYERID]],PLAYERIDMAP[],COLUMN(PLAYERIDMAP[TEAM]),FALSE)</f>
        <v>CHW</v>
      </c>
      <c r="E44" s="18" t="str">
        <f>VLOOKUP(MYRANKS_P[[#This Row],[PLAYERID]],PLAYERIDMAP[],COLUMN(PLAYERIDMAP[POS]),FALSE)</f>
        <v>P</v>
      </c>
      <c r="F44" s="18">
        <f>VLOOKUP(MYRANKS_P[[#This Row],[PLAYERID]],PLAYERIDMAP[],COLUMN(PLAYERIDMAP[IDFANGRAPHS]),FALSE)</f>
        <v>1051</v>
      </c>
      <c r="G44" s="20">
        <f>IFERROR(VLOOKUP(MYRANKS_P[[#This Row],[IDFANGRAPHS]],STEAMER_P[],COLUMN(STEAMER_P[W]),FALSE),0)</f>
        <v>9</v>
      </c>
      <c r="H44" s="20">
        <f>IFERROR(VLOOKUP(MYRANKS_P[[#This Row],[IDFANGRAPHS]],STEAMER_P[],COLUMN(STEAMER_P[GS]),FALSE),0)</f>
        <v>23</v>
      </c>
      <c r="I44" s="20">
        <f>IFERROR(VLOOKUP(MYRANKS_P[[#This Row],[IDFANGRAPHS]],STEAMER_P[],COLUMN(STEAMER_P[SV]),FALSE),0)</f>
        <v>0</v>
      </c>
      <c r="J44" s="20">
        <f>IFERROR(VLOOKUP(MYRANKS_P[[#This Row],[IDFANGRAPHS]],STEAMER_P[],COLUMN(STEAMER_P[IP]),FALSE),0)</f>
        <v>129</v>
      </c>
      <c r="K44" s="20">
        <f>IFERROR(VLOOKUP(MYRANKS_P[[#This Row],[IDFANGRAPHS]],STEAMER_P[],COLUMN(STEAMER_P[H]),FALSE),0)</f>
        <v>128</v>
      </c>
      <c r="L44" s="20">
        <f>IFERROR(VLOOKUP(MYRANKS_P[[#This Row],[IDFANGRAPHS]],STEAMER_P[],COLUMN(STEAMER_P[ER]),FALSE),0)</f>
        <v>56</v>
      </c>
      <c r="M44" s="20">
        <f>IFERROR(VLOOKUP(MYRANKS_P[[#This Row],[IDFANGRAPHS]],STEAMER_P[],COLUMN(STEAMER_P[HR]),FALSE),0)</f>
        <v>19</v>
      </c>
      <c r="N44" s="20">
        <f>IFERROR(VLOOKUP(MYRANKS_P[[#This Row],[IDFANGRAPHS]],STEAMER_P[],COLUMN(STEAMER_P[SO]),FALSE),0)</f>
        <v>107</v>
      </c>
      <c r="O44" s="20">
        <f>IFERROR(VLOOKUP(MYRANKS_P[[#This Row],[IDFANGRAPHS]],STEAMER_P[],COLUMN(STEAMER_P[BB]),FALSE),0)</f>
        <v>35</v>
      </c>
      <c r="P44" s="20">
        <f>IFERROR(VLOOKUP(MYRANKS_P[[#This Row],[IDFANGRAPHS]],STEAMER_P[],COLUMN(STEAMER_P[FIP]),FALSE),0)</f>
        <v>4.22</v>
      </c>
      <c r="Q44" s="22">
        <f>IFERROR(MYRANKS_P[[#This Row],[ER]]*9/MYRANKS_P[[#This Row],[IP]],0)</f>
        <v>3.9069767441860463</v>
      </c>
      <c r="R44" s="22">
        <f>IFERROR((MYRANKS_P[[#This Row],[BB]]+MYRANKS_P[[#This Row],[H]])/MYRANKS_P[[#This Row],[IP]],0)</f>
        <v>1.2635658914728682</v>
      </c>
      <c r="S44" s="22">
        <f>MYRANKS_P[[#This Row],[W]]/3.03-VLOOKUP(MYRANKS_P[[#This Row],[POS]],ReplacementLevel_P[],COLUMN(ReplacementLevel_P[W]),FALSE)</f>
        <v>-0.25970297029702971</v>
      </c>
      <c r="T44" s="22">
        <f>MYRANKS_P[[#This Row],[SV]]/9.95</f>
        <v>0</v>
      </c>
      <c r="U44" s="22">
        <f>MYRANKS_P[[#This Row],[SO]]/39.3-VLOOKUP(MYRANKS_P[[#This Row],[POS]],ReplacementLevel_P[],COLUMN(ReplacementLevel_P[SO]),FALSE)</f>
        <v>4.2646310432569834E-2</v>
      </c>
      <c r="V44" s="22">
        <f>((475+MYRANKS_P[[#This Row],[ER]])*9/(1192+MYRANKS_P[[#This Row],[IP]])-3.59)/-0.076-VLOOKUP(MYRANKS_P[[#This Row],[POS]],ReplacementLevel_P[],COLUMN(ReplacementLevel_P[ERA]),FALSE)</f>
        <v>0.48534403761105921</v>
      </c>
      <c r="W44" s="22">
        <f>((1466+MYRANKS_P[[#This Row],[BB]]+MYRANKS_P[[#This Row],[H]])/(1192+MYRANKS_P[[#This Row],[IP]])-1.23)/-0.015-VLOOKUP(MYRANKS_P[[#This Row],[POS]],ReplacementLevel_P[],COLUMN(ReplacementLevel_P[WHIP]),FALSE)</f>
        <v>0.66955336866010362</v>
      </c>
      <c r="X44" s="22">
        <f>MYRANKS_P[[#This Row],[WSGP]]+MYRANKS_P[[#This Row],[SVSGP]]+MYRANKS_P[[#This Row],[SOSGP]]+MYRANKS_P[[#This Row],[ERASGP]]+MYRANKS_P[[#This Row],[WHIPSGP]]</f>
        <v>0.9378407464067029</v>
      </c>
    </row>
    <row r="45" spans="1:24" x14ac:dyDescent="0.25">
      <c r="A45" s="7" t="s">
        <v>4180</v>
      </c>
      <c r="B45" s="18" t="str">
        <f>VLOOKUP(MYRANKS_P[[#This Row],[PLAYERID]],PLAYERIDMAP[],COLUMN(PLAYERIDMAP[LASTNAME]),FALSE)</f>
        <v>Morrow</v>
      </c>
      <c r="C45" s="18" t="str">
        <f>VLOOKUP(MYRANKS_P[[#This Row],[PLAYERID]],PLAYERIDMAP[],COLUMN(PLAYERIDMAP[FIRSTNAME]),FALSE)</f>
        <v xml:space="preserve">Brandon </v>
      </c>
      <c r="D45" s="18" t="str">
        <f>VLOOKUP(MYRANKS_P[[#This Row],[PLAYERID]],PLAYERIDMAP[],COLUMN(PLAYERIDMAP[TEAM]),FALSE)</f>
        <v>TOR</v>
      </c>
      <c r="E45" s="18" t="str">
        <f>VLOOKUP(MYRANKS_P[[#This Row],[PLAYERID]],PLAYERIDMAP[],COLUMN(PLAYERIDMAP[POS]),FALSE)</f>
        <v>P</v>
      </c>
      <c r="F45" s="18">
        <f>VLOOKUP(MYRANKS_P[[#This Row],[PLAYERID]],PLAYERIDMAP[],COLUMN(PLAYERIDMAP[IDFANGRAPHS]),FALSE)</f>
        <v>9346</v>
      </c>
      <c r="G45" s="20">
        <f>IFERROR(VLOOKUP(MYRANKS_P[[#This Row],[IDFANGRAPHS]],STEAMER_P[],COLUMN(STEAMER_P[W]),FALSE),0)</f>
        <v>9</v>
      </c>
      <c r="H45" s="20">
        <f>IFERROR(VLOOKUP(MYRANKS_P[[#This Row],[IDFANGRAPHS]],STEAMER_P[],COLUMN(STEAMER_P[GS]),FALSE),0)</f>
        <v>23</v>
      </c>
      <c r="I45" s="20">
        <f>IFERROR(VLOOKUP(MYRANKS_P[[#This Row],[IDFANGRAPHS]],STEAMER_P[],COLUMN(STEAMER_P[SV]),FALSE),0)</f>
        <v>0</v>
      </c>
      <c r="J45" s="20">
        <f>IFERROR(VLOOKUP(MYRANKS_P[[#This Row],[IDFANGRAPHS]],STEAMER_P[],COLUMN(STEAMER_P[IP]),FALSE),0)</f>
        <v>138</v>
      </c>
      <c r="K45" s="20">
        <f>IFERROR(VLOOKUP(MYRANKS_P[[#This Row],[IDFANGRAPHS]],STEAMER_P[],COLUMN(STEAMER_P[H]),FALSE),0)</f>
        <v>135</v>
      </c>
      <c r="L45" s="20">
        <f>IFERROR(VLOOKUP(MYRANKS_P[[#This Row],[IDFANGRAPHS]],STEAMER_P[],COLUMN(STEAMER_P[ER]),FALSE),0)</f>
        <v>67</v>
      </c>
      <c r="M45" s="20">
        <f>IFERROR(VLOOKUP(MYRANKS_P[[#This Row],[IDFANGRAPHS]],STEAMER_P[],COLUMN(STEAMER_P[HR]),FALSE),0)</f>
        <v>19</v>
      </c>
      <c r="N45" s="20">
        <f>IFERROR(VLOOKUP(MYRANKS_P[[#This Row],[IDFANGRAPHS]],STEAMER_P[],COLUMN(STEAMER_P[SO]),FALSE),0)</f>
        <v>123</v>
      </c>
      <c r="O45" s="20">
        <f>IFERROR(VLOOKUP(MYRANKS_P[[#This Row],[IDFANGRAPHS]],STEAMER_P[],COLUMN(STEAMER_P[BB]),FALSE),0)</f>
        <v>52</v>
      </c>
      <c r="P45" s="20">
        <f>IFERROR(VLOOKUP(MYRANKS_P[[#This Row],[IDFANGRAPHS]],STEAMER_P[],COLUMN(STEAMER_P[FIP]),FALSE),0)</f>
        <v>4.33</v>
      </c>
      <c r="Q45" s="22">
        <f>IFERROR(MYRANKS_P[[#This Row],[ER]]*9/MYRANKS_P[[#This Row],[IP]],0)</f>
        <v>4.3695652173913047</v>
      </c>
      <c r="R45" s="22">
        <f>IFERROR((MYRANKS_P[[#This Row],[BB]]+MYRANKS_P[[#This Row],[H]])/MYRANKS_P[[#This Row],[IP]],0)</f>
        <v>1.355072463768116</v>
      </c>
      <c r="S45" s="22">
        <f>MYRANKS_P[[#This Row],[W]]/3.03-VLOOKUP(MYRANKS_P[[#This Row],[POS]],ReplacementLevel_P[],COLUMN(ReplacementLevel_P[W]),FALSE)</f>
        <v>-0.25970297029702971</v>
      </c>
      <c r="T45" s="22">
        <f>MYRANKS_P[[#This Row],[SV]]/9.95</f>
        <v>0</v>
      </c>
      <c r="U45" s="22">
        <f>MYRANKS_P[[#This Row],[SO]]/39.3-VLOOKUP(MYRANKS_P[[#This Row],[POS]],ReplacementLevel_P[],COLUMN(ReplacementLevel_P[SO]),FALSE)</f>
        <v>0.44977099236641216</v>
      </c>
      <c r="V45" s="22">
        <f>((475+MYRANKS_P[[#This Row],[ER]])*9/(1192+MYRANKS_P[[#This Row],[IP]])-3.59)/-0.076-VLOOKUP(MYRANKS_P[[#This Row],[POS]],ReplacementLevel_P[],COLUMN(ReplacementLevel_P[ERA]),FALSE)</f>
        <v>-0.17196280174119594</v>
      </c>
      <c r="W45" s="22">
        <f>((1466+MYRANKS_P[[#This Row],[BB]]+MYRANKS_P[[#This Row],[H]])/(1192+MYRANKS_P[[#This Row],[IP]])-1.23)/-0.015-VLOOKUP(MYRANKS_P[[#This Row],[POS]],ReplacementLevel_P[],COLUMN(ReplacementLevel_P[WHIP]),FALSE)</f>
        <v>2.2857142857139912E-2</v>
      </c>
      <c r="X45" s="22">
        <f>MYRANKS_P[[#This Row],[WSGP]]+MYRANKS_P[[#This Row],[SVSGP]]+MYRANKS_P[[#This Row],[SOSGP]]+MYRANKS_P[[#This Row],[ERASGP]]+MYRANKS_P[[#This Row],[WHIPSGP]]</f>
        <v>4.0962363185326423E-2</v>
      </c>
    </row>
    <row r="46" spans="1:24" x14ac:dyDescent="0.25">
      <c r="A46" s="7" t="s">
        <v>4115</v>
      </c>
      <c r="B46" s="18" t="str">
        <f>VLOOKUP(MYRANKS_P[[#This Row],[PLAYERID]],PLAYERIDMAP[],COLUMN(PLAYERIDMAP[LASTNAME]),FALSE)</f>
        <v>Milone</v>
      </c>
      <c r="C46" s="18" t="str">
        <f>VLOOKUP(MYRANKS_P[[#This Row],[PLAYERID]],PLAYERIDMAP[],COLUMN(PLAYERIDMAP[FIRSTNAME]),FALSE)</f>
        <v xml:space="preserve">Tommy </v>
      </c>
      <c r="D46" s="18" t="str">
        <f>VLOOKUP(MYRANKS_P[[#This Row],[PLAYERID]],PLAYERIDMAP[],COLUMN(PLAYERIDMAP[TEAM]),FALSE)</f>
        <v>OAK</v>
      </c>
      <c r="E46" s="18" t="str">
        <f>VLOOKUP(MYRANKS_P[[#This Row],[PLAYERID]],PLAYERIDMAP[],COLUMN(PLAYERIDMAP[POS]),FALSE)</f>
        <v>P</v>
      </c>
      <c r="F46" s="18">
        <f>VLOOKUP(MYRANKS_P[[#This Row],[PLAYERID]],PLAYERIDMAP[],COLUMN(PLAYERIDMAP[IDFANGRAPHS]),FALSE)</f>
        <v>7608</v>
      </c>
      <c r="G46" s="20">
        <f>IFERROR(VLOOKUP(MYRANKS_P[[#This Row],[IDFANGRAPHS]],STEAMER_P[],COLUMN(STEAMER_P[W]),FALSE),0)</f>
        <v>9</v>
      </c>
      <c r="H46" s="20">
        <f>IFERROR(VLOOKUP(MYRANKS_P[[#This Row],[IDFANGRAPHS]],STEAMER_P[],COLUMN(STEAMER_P[GS]),FALSE),0)</f>
        <v>21</v>
      </c>
      <c r="I46" s="20">
        <f>IFERROR(VLOOKUP(MYRANKS_P[[#This Row],[IDFANGRAPHS]],STEAMER_P[],COLUMN(STEAMER_P[SV]),FALSE),0)</f>
        <v>0</v>
      </c>
      <c r="J46" s="20">
        <f>IFERROR(VLOOKUP(MYRANKS_P[[#This Row],[IDFANGRAPHS]],STEAMER_P[],COLUMN(STEAMER_P[IP]),FALSE),0)</f>
        <v>129</v>
      </c>
      <c r="K46" s="20">
        <f>IFERROR(VLOOKUP(MYRANKS_P[[#This Row],[IDFANGRAPHS]],STEAMER_P[],COLUMN(STEAMER_P[H]),FALSE),0)</f>
        <v>132</v>
      </c>
      <c r="L46" s="20">
        <f>IFERROR(VLOOKUP(MYRANKS_P[[#This Row],[IDFANGRAPHS]],STEAMER_P[],COLUMN(STEAMER_P[ER]),FALSE),0)</f>
        <v>56</v>
      </c>
      <c r="M46" s="20">
        <f>IFERROR(VLOOKUP(MYRANKS_P[[#This Row],[IDFANGRAPHS]],STEAMER_P[],COLUMN(STEAMER_P[HR]),FALSE),0)</f>
        <v>18</v>
      </c>
      <c r="N46" s="20">
        <f>IFERROR(VLOOKUP(MYRANKS_P[[#This Row],[IDFANGRAPHS]],STEAMER_P[],COLUMN(STEAMER_P[SO]),FALSE),0)</f>
        <v>94</v>
      </c>
      <c r="O46" s="20">
        <f>IFERROR(VLOOKUP(MYRANKS_P[[#This Row],[IDFANGRAPHS]],STEAMER_P[],COLUMN(STEAMER_P[BB]),FALSE),0)</f>
        <v>31</v>
      </c>
      <c r="P46" s="20">
        <f>IFERROR(VLOOKUP(MYRANKS_P[[#This Row],[IDFANGRAPHS]],STEAMER_P[],COLUMN(STEAMER_P[FIP]),FALSE),0)</f>
        <v>4.22</v>
      </c>
      <c r="Q46" s="22">
        <f>IFERROR(MYRANKS_P[[#This Row],[ER]]*9/MYRANKS_P[[#This Row],[IP]],0)</f>
        <v>3.9069767441860463</v>
      </c>
      <c r="R46" s="22">
        <f>IFERROR((MYRANKS_P[[#This Row],[BB]]+MYRANKS_P[[#This Row],[H]])/MYRANKS_P[[#This Row],[IP]],0)</f>
        <v>1.2635658914728682</v>
      </c>
      <c r="S46" s="22">
        <f>MYRANKS_P[[#This Row],[W]]/3.03-VLOOKUP(MYRANKS_P[[#This Row],[POS]],ReplacementLevel_P[],COLUMN(ReplacementLevel_P[W]),FALSE)</f>
        <v>-0.25970297029702971</v>
      </c>
      <c r="T46" s="22">
        <f>MYRANKS_P[[#This Row],[SV]]/9.95</f>
        <v>0</v>
      </c>
      <c r="U46" s="22">
        <f>MYRANKS_P[[#This Row],[SO]]/39.3-VLOOKUP(MYRANKS_P[[#This Row],[POS]],ReplacementLevel_P[],COLUMN(ReplacementLevel_P[SO]),FALSE)</f>
        <v>-0.28814249363867672</v>
      </c>
      <c r="V46" s="22">
        <f>((475+MYRANKS_P[[#This Row],[ER]])*9/(1192+MYRANKS_P[[#This Row],[IP]])-3.59)/-0.076-VLOOKUP(MYRANKS_P[[#This Row],[POS]],ReplacementLevel_P[],COLUMN(ReplacementLevel_P[ERA]),FALSE)</f>
        <v>0.48534403761105921</v>
      </c>
      <c r="W46" s="22">
        <f>((1466+MYRANKS_P[[#This Row],[BB]]+MYRANKS_P[[#This Row],[H]])/(1192+MYRANKS_P[[#This Row],[IP]])-1.23)/-0.015-VLOOKUP(MYRANKS_P[[#This Row],[POS]],ReplacementLevel_P[],COLUMN(ReplacementLevel_P[WHIP]),FALSE)</f>
        <v>0.66955336866010362</v>
      </c>
      <c r="X46" s="22">
        <f>MYRANKS_P[[#This Row],[WSGP]]+MYRANKS_P[[#This Row],[SVSGP]]+MYRANKS_P[[#This Row],[SOSGP]]+MYRANKS_P[[#This Row],[ERASGP]]+MYRANKS_P[[#This Row],[WHIPSGP]]</f>
        <v>0.60705194233545634</v>
      </c>
    </row>
    <row r="47" spans="1:24" x14ac:dyDescent="0.25">
      <c r="A47" s="7" t="s">
        <v>3093</v>
      </c>
      <c r="B47" s="18" t="str">
        <f>VLOOKUP(MYRANKS_P[[#This Row],[PLAYERID]],PLAYERIDMAP[],COLUMN(PLAYERIDMAP[LASTNAME]),FALSE)</f>
        <v>Grilli</v>
      </c>
      <c r="C47" s="18" t="str">
        <f>VLOOKUP(MYRANKS_P[[#This Row],[PLAYERID]],PLAYERIDMAP[],COLUMN(PLAYERIDMAP[FIRSTNAME]),FALSE)</f>
        <v xml:space="preserve">Jason </v>
      </c>
      <c r="D47" s="18" t="str">
        <f>VLOOKUP(MYRANKS_P[[#This Row],[PLAYERID]],PLAYERIDMAP[],COLUMN(PLAYERIDMAP[TEAM]),FALSE)</f>
        <v>PIT</v>
      </c>
      <c r="E47" s="18" t="str">
        <f>VLOOKUP(MYRANKS_P[[#This Row],[PLAYERID]],PLAYERIDMAP[],COLUMN(PLAYERIDMAP[POS]),FALSE)</f>
        <v>P</v>
      </c>
      <c r="F47" s="18">
        <f>VLOOKUP(MYRANKS_P[[#This Row],[PLAYERID]],PLAYERIDMAP[],COLUMN(PLAYERIDMAP[IDFANGRAPHS]),FALSE)</f>
        <v>521</v>
      </c>
      <c r="G47" s="20">
        <f>IFERROR(VLOOKUP(MYRANKS_P[[#This Row],[IDFANGRAPHS]],STEAMER_P[],COLUMN(STEAMER_P[W]),FALSE),0)</f>
        <v>1</v>
      </c>
      <c r="H47" s="20">
        <f>IFERROR(VLOOKUP(MYRANKS_P[[#This Row],[IDFANGRAPHS]],STEAMER_P[],COLUMN(STEAMER_P[GS]),FALSE),0)</f>
        <v>0</v>
      </c>
      <c r="I47" s="20">
        <f>IFERROR(VLOOKUP(MYRANKS_P[[#This Row],[IDFANGRAPHS]],STEAMER_P[],COLUMN(STEAMER_P[SV]),FALSE),0)</f>
        <v>2</v>
      </c>
      <c r="J47" s="20">
        <f>IFERROR(VLOOKUP(MYRANKS_P[[#This Row],[IDFANGRAPHS]],STEAMER_P[],COLUMN(STEAMER_P[IP]),FALSE),0)</f>
        <v>8</v>
      </c>
      <c r="K47" s="20">
        <f>IFERROR(VLOOKUP(MYRANKS_P[[#This Row],[IDFANGRAPHS]],STEAMER_P[],COLUMN(STEAMER_P[H]),FALSE),0)</f>
        <v>7</v>
      </c>
      <c r="L47" s="20">
        <f>IFERROR(VLOOKUP(MYRANKS_P[[#This Row],[IDFANGRAPHS]],STEAMER_P[],COLUMN(STEAMER_P[ER]),FALSE),0)</f>
        <v>2</v>
      </c>
      <c r="M47" s="20">
        <f>IFERROR(VLOOKUP(MYRANKS_P[[#This Row],[IDFANGRAPHS]],STEAMER_P[],COLUMN(STEAMER_P[HR]),FALSE),0)</f>
        <v>1</v>
      </c>
      <c r="N47" s="20">
        <f>IFERROR(VLOOKUP(MYRANKS_P[[#This Row],[IDFANGRAPHS]],STEAMER_P[],COLUMN(STEAMER_P[SO]),FALSE),0)</f>
        <v>10</v>
      </c>
      <c r="O47" s="20">
        <f>IFERROR(VLOOKUP(MYRANKS_P[[#This Row],[IDFANGRAPHS]],STEAMER_P[],COLUMN(STEAMER_P[BB]),FALSE),0)</f>
        <v>3</v>
      </c>
      <c r="P47" s="20">
        <f>IFERROR(VLOOKUP(MYRANKS_P[[#This Row],[IDFANGRAPHS]],STEAMER_P[],COLUMN(STEAMER_P[FIP]),FALSE),0)</f>
        <v>3</v>
      </c>
      <c r="Q47" s="22">
        <f>IFERROR(MYRANKS_P[[#This Row],[ER]]*9/MYRANKS_P[[#This Row],[IP]],0)</f>
        <v>2.25</v>
      </c>
      <c r="R47" s="22">
        <f>IFERROR((MYRANKS_P[[#This Row],[BB]]+MYRANKS_P[[#This Row],[H]])/MYRANKS_P[[#This Row],[IP]],0)</f>
        <v>1.25</v>
      </c>
      <c r="S47" s="22">
        <f>MYRANKS_P[[#This Row],[W]]/3.03-VLOOKUP(MYRANKS_P[[#This Row],[POS]],ReplacementLevel_P[],COLUMN(ReplacementLevel_P[W]),FALSE)</f>
        <v>-2.89996699669967</v>
      </c>
      <c r="T47" s="22">
        <f>MYRANKS_P[[#This Row],[SV]]/9.95</f>
        <v>0.20100502512562815</v>
      </c>
      <c r="U47" s="22">
        <f>MYRANKS_P[[#This Row],[SO]]/39.3-VLOOKUP(MYRANKS_P[[#This Row],[POS]],ReplacementLevel_P[],COLUMN(ReplacementLevel_P[SO]),FALSE)</f>
        <v>-2.4255470737913489</v>
      </c>
      <c r="V47" s="22">
        <f>((475+MYRANKS_P[[#This Row],[ER]])*9/(1192+MYRANKS_P[[#This Row],[IP]])-3.59)/-0.076-VLOOKUP(MYRANKS_P[[#This Row],[POS]],ReplacementLevel_P[],COLUMN(ReplacementLevel_P[ERA]),FALSE)</f>
        <v>1.0144736842105229</v>
      </c>
      <c r="W47" s="22">
        <f>((1466+MYRANKS_P[[#This Row],[BB]]+MYRANKS_P[[#This Row],[H]])/(1192+MYRANKS_P[[#This Row],[IP]])-1.23)/-0.015-VLOOKUP(MYRANKS_P[[#This Row],[POS]],ReplacementLevel_P[],COLUMN(ReplacementLevel_P[WHIP]),FALSE)</f>
        <v>0.88</v>
      </c>
      <c r="X47" s="22">
        <f>MYRANKS_P[[#This Row],[WSGP]]+MYRANKS_P[[#This Row],[SVSGP]]+MYRANKS_P[[#This Row],[SOSGP]]+MYRANKS_P[[#This Row],[ERASGP]]+MYRANKS_P[[#This Row],[WHIPSGP]]</f>
        <v>-3.2300353611548687</v>
      </c>
    </row>
    <row r="48" spans="1:24" x14ac:dyDescent="0.25">
      <c r="A48" s="7" t="s">
        <v>4824</v>
      </c>
      <c r="B48" s="18" t="str">
        <f>VLOOKUP(MYRANKS_P[[#This Row],[PLAYERID]],PLAYERIDMAP[],COLUMN(PLAYERIDMAP[LASTNAME]),FALSE)</f>
        <v>Romo</v>
      </c>
      <c r="C48" s="18" t="str">
        <f>VLOOKUP(MYRANKS_P[[#This Row],[PLAYERID]],PLAYERIDMAP[],COLUMN(PLAYERIDMAP[FIRSTNAME]),FALSE)</f>
        <v xml:space="preserve">Sergio </v>
      </c>
      <c r="D48" s="18" t="str">
        <f>VLOOKUP(MYRANKS_P[[#This Row],[PLAYERID]],PLAYERIDMAP[],COLUMN(PLAYERIDMAP[TEAM]),FALSE)</f>
        <v>SF</v>
      </c>
      <c r="E48" s="18" t="str">
        <f>VLOOKUP(MYRANKS_P[[#This Row],[PLAYERID]],PLAYERIDMAP[],COLUMN(PLAYERIDMAP[POS]),FALSE)</f>
        <v>P</v>
      </c>
      <c r="F48" s="18">
        <f>VLOOKUP(MYRANKS_P[[#This Row],[PLAYERID]],PLAYERIDMAP[],COLUMN(PLAYERIDMAP[IDFANGRAPHS]),FALSE)</f>
        <v>9817</v>
      </c>
      <c r="G48" s="20">
        <f>IFERROR(VLOOKUP(MYRANKS_P[[#This Row],[IDFANGRAPHS]],STEAMER_P[],COLUMN(STEAMER_P[W]),FALSE),0)</f>
        <v>4</v>
      </c>
      <c r="H48" s="20">
        <f>IFERROR(VLOOKUP(MYRANKS_P[[#This Row],[IDFANGRAPHS]],STEAMER_P[],COLUMN(STEAMER_P[GS]),FALSE),0)</f>
        <v>0</v>
      </c>
      <c r="I48" s="20">
        <f>IFERROR(VLOOKUP(MYRANKS_P[[#This Row],[IDFANGRAPHS]],STEAMER_P[],COLUMN(STEAMER_P[SV]),FALSE),0)</f>
        <v>27</v>
      </c>
      <c r="J48" s="20">
        <f>IFERROR(VLOOKUP(MYRANKS_P[[#This Row],[IDFANGRAPHS]],STEAMER_P[],COLUMN(STEAMER_P[IP]),FALSE),0)</f>
        <v>55</v>
      </c>
      <c r="K48" s="20">
        <f>IFERROR(VLOOKUP(MYRANKS_P[[#This Row],[IDFANGRAPHS]],STEAMER_P[],COLUMN(STEAMER_P[H]),FALSE),0)</f>
        <v>49</v>
      </c>
      <c r="L48" s="20">
        <f>IFERROR(VLOOKUP(MYRANKS_P[[#This Row],[IDFANGRAPHS]],STEAMER_P[],COLUMN(STEAMER_P[ER]),FALSE),0)</f>
        <v>18</v>
      </c>
      <c r="M48" s="20">
        <f>IFERROR(VLOOKUP(MYRANKS_P[[#This Row],[IDFANGRAPHS]],STEAMER_P[],COLUMN(STEAMER_P[HR]),FALSE),0)</f>
        <v>5</v>
      </c>
      <c r="N48" s="20">
        <f>IFERROR(VLOOKUP(MYRANKS_P[[#This Row],[IDFANGRAPHS]],STEAMER_P[],COLUMN(STEAMER_P[SO]),FALSE),0)</f>
        <v>51</v>
      </c>
      <c r="O48" s="20">
        <f>IFERROR(VLOOKUP(MYRANKS_P[[#This Row],[IDFANGRAPHS]],STEAMER_P[],COLUMN(STEAMER_P[BB]),FALSE),0)</f>
        <v>12</v>
      </c>
      <c r="P48" s="20">
        <f>IFERROR(VLOOKUP(MYRANKS_P[[#This Row],[IDFANGRAPHS]],STEAMER_P[],COLUMN(STEAMER_P[FIP]),FALSE),0)</f>
        <v>3.2</v>
      </c>
      <c r="Q48" s="22">
        <f>IFERROR(MYRANKS_P[[#This Row],[ER]]*9/MYRANKS_P[[#This Row],[IP]],0)</f>
        <v>2.9454545454545453</v>
      </c>
      <c r="R48" s="22">
        <f>IFERROR((MYRANKS_P[[#This Row],[BB]]+MYRANKS_P[[#This Row],[H]])/MYRANKS_P[[#This Row],[IP]],0)</f>
        <v>1.1090909090909091</v>
      </c>
      <c r="S48" s="22">
        <f>MYRANKS_P[[#This Row],[W]]/3.03-VLOOKUP(MYRANKS_P[[#This Row],[POS]],ReplacementLevel_P[],COLUMN(ReplacementLevel_P[W]),FALSE)</f>
        <v>-1.9098679867986799</v>
      </c>
      <c r="T48" s="22">
        <f>MYRANKS_P[[#This Row],[SV]]/9.95</f>
        <v>2.7135678391959801</v>
      </c>
      <c r="U48" s="22">
        <f>MYRANKS_P[[#This Row],[SO]]/39.3-VLOOKUP(MYRANKS_P[[#This Row],[POS]],ReplacementLevel_P[],COLUMN(ReplacementLevel_P[SO]),FALSE)</f>
        <v>-1.3822900763358779</v>
      </c>
      <c r="V48" s="22">
        <f>((475+MYRANKS_P[[#This Row],[ER]])*9/(1192+MYRANKS_P[[#This Row],[IP]])-3.59)/-0.076-VLOOKUP(MYRANKS_P[[#This Row],[POS]],ReplacementLevel_P[],COLUMN(ReplacementLevel_P[ERA]),FALSE)</f>
        <v>1.2692166462668266</v>
      </c>
      <c r="W48" s="22">
        <f>((1466+MYRANKS_P[[#This Row],[BB]]+MYRANKS_P[[#This Row],[H]])/(1192+MYRANKS_P[[#This Row],[IP]])-1.23)/-0.015-VLOOKUP(MYRANKS_P[[#This Row],[POS]],ReplacementLevel_P[],COLUMN(ReplacementLevel_P[WHIP]),FALSE)</f>
        <v>1.2440737770649475</v>
      </c>
      <c r="X48" s="22">
        <f>MYRANKS_P[[#This Row],[WSGP]]+MYRANKS_P[[#This Row],[SVSGP]]+MYRANKS_P[[#This Row],[SOSGP]]+MYRANKS_P[[#This Row],[ERASGP]]+MYRANKS_P[[#This Row],[WHIPSGP]]</f>
        <v>1.9347001993931965</v>
      </c>
    </row>
    <row r="49" spans="1:24" x14ac:dyDescent="0.25">
      <c r="A49" s="7" t="s">
        <v>5129</v>
      </c>
      <c r="B49" s="18" t="str">
        <f>VLOOKUP(MYRANKS_P[[#This Row],[PLAYERID]],PLAYERIDMAP[],COLUMN(PLAYERIDMAP[LASTNAME]),FALSE)</f>
        <v>Street</v>
      </c>
      <c r="C49" s="18" t="str">
        <f>VLOOKUP(MYRANKS_P[[#This Row],[PLAYERID]],PLAYERIDMAP[],COLUMN(PLAYERIDMAP[FIRSTNAME]),FALSE)</f>
        <v xml:space="preserve">Huston </v>
      </c>
      <c r="D49" s="18" t="str">
        <f>VLOOKUP(MYRANKS_P[[#This Row],[PLAYERID]],PLAYERIDMAP[],COLUMN(PLAYERIDMAP[TEAM]),FALSE)</f>
        <v>SD</v>
      </c>
      <c r="E49" s="18" t="str">
        <f>VLOOKUP(MYRANKS_P[[#This Row],[PLAYERID]],PLAYERIDMAP[],COLUMN(PLAYERIDMAP[POS]),FALSE)</f>
        <v>P</v>
      </c>
      <c r="F49" s="18">
        <f>VLOOKUP(MYRANKS_P[[#This Row],[PLAYERID]],PLAYERIDMAP[],COLUMN(PLAYERIDMAP[IDFANGRAPHS]),FALSE)</f>
        <v>8258</v>
      </c>
      <c r="G49" s="20">
        <f>IFERROR(VLOOKUP(MYRANKS_P[[#This Row],[IDFANGRAPHS]],STEAMER_P[],COLUMN(STEAMER_P[W]),FALSE),0)</f>
        <v>3</v>
      </c>
      <c r="H49" s="20">
        <f>IFERROR(VLOOKUP(MYRANKS_P[[#This Row],[IDFANGRAPHS]],STEAMER_P[],COLUMN(STEAMER_P[GS]),FALSE),0)</f>
        <v>0</v>
      </c>
      <c r="I49" s="20">
        <f>IFERROR(VLOOKUP(MYRANKS_P[[#This Row],[IDFANGRAPHS]],STEAMER_P[],COLUMN(STEAMER_P[SV]),FALSE),0)</f>
        <v>22</v>
      </c>
      <c r="J49" s="20">
        <f>IFERROR(VLOOKUP(MYRANKS_P[[#This Row],[IDFANGRAPHS]],STEAMER_P[],COLUMN(STEAMER_P[IP]),FALSE),0)</f>
        <v>54</v>
      </c>
      <c r="K49" s="20">
        <f>IFERROR(VLOOKUP(MYRANKS_P[[#This Row],[IDFANGRAPHS]],STEAMER_P[],COLUMN(STEAMER_P[H]),FALSE),0)</f>
        <v>49</v>
      </c>
      <c r="L49" s="20">
        <f>IFERROR(VLOOKUP(MYRANKS_P[[#This Row],[IDFANGRAPHS]],STEAMER_P[],COLUMN(STEAMER_P[ER]),FALSE),0)</f>
        <v>20</v>
      </c>
      <c r="M49" s="20">
        <f>IFERROR(VLOOKUP(MYRANKS_P[[#This Row],[IDFANGRAPHS]],STEAMER_P[],COLUMN(STEAMER_P[HR]),FALSE),0)</f>
        <v>7</v>
      </c>
      <c r="N49" s="20">
        <f>IFERROR(VLOOKUP(MYRANKS_P[[#This Row],[IDFANGRAPHS]],STEAMER_P[],COLUMN(STEAMER_P[SO]),FALSE),0)</f>
        <v>51</v>
      </c>
      <c r="O49" s="20">
        <f>IFERROR(VLOOKUP(MYRANKS_P[[#This Row],[IDFANGRAPHS]],STEAMER_P[],COLUMN(STEAMER_P[BB]),FALSE),0)</f>
        <v>14</v>
      </c>
      <c r="P49" s="20">
        <f>IFERROR(VLOOKUP(MYRANKS_P[[#This Row],[IDFANGRAPHS]],STEAMER_P[],COLUMN(STEAMER_P[FIP]),FALSE),0)</f>
        <v>3.65</v>
      </c>
      <c r="Q49" s="22">
        <f>IFERROR(MYRANKS_P[[#This Row],[ER]]*9/MYRANKS_P[[#This Row],[IP]],0)</f>
        <v>3.3333333333333335</v>
      </c>
      <c r="R49" s="22">
        <f>IFERROR((MYRANKS_P[[#This Row],[BB]]+MYRANKS_P[[#This Row],[H]])/MYRANKS_P[[#This Row],[IP]],0)</f>
        <v>1.1666666666666667</v>
      </c>
      <c r="S49" s="22">
        <f>MYRANKS_P[[#This Row],[W]]/3.03-VLOOKUP(MYRANKS_P[[#This Row],[POS]],ReplacementLevel_P[],COLUMN(ReplacementLevel_P[W]),FALSE)</f>
        <v>-2.2399009900990099</v>
      </c>
      <c r="T49" s="22">
        <f>MYRANKS_P[[#This Row],[SV]]/9.95</f>
        <v>2.2110552763819098</v>
      </c>
      <c r="U49" s="22">
        <f>MYRANKS_P[[#This Row],[SO]]/39.3-VLOOKUP(MYRANKS_P[[#This Row],[POS]],ReplacementLevel_P[],COLUMN(ReplacementLevel_P[SO]),FALSE)</f>
        <v>-1.3822900763358779</v>
      </c>
      <c r="V49" s="22">
        <f>((475+MYRANKS_P[[#This Row],[ER]])*9/(1192+MYRANKS_P[[#This Row],[IP]])-3.59)/-0.076-VLOOKUP(MYRANKS_P[[#This Row],[POS]],ReplacementLevel_P[],COLUMN(ReplacementLevel_P[ERA]),FALSE)</f>
        <v>1.0415603615780977</v>
      </c>
      <c r="W49" s="22">
        <f>((1466+MYRANKS_P[[#This Row],[BB]]+MYRANKS_P[[#This Row],[H]])/(1192+MYRANKS_P[[#This Row],[IP]])-1.23)/-0.015-VLOOKUP(MYRANKS_P[[#This Row],[POS]],ReplacementLevel_P[],COLUMN(ReplacementLevel_P[WHIP]),FALSE)</f>
        <v>1.0715462814339185</v>
      </c>
      <c r="X49" s="22">
        <f>MYRANKS_P[[#This Row],[WSGP]]+MYRANKS_P[[#This Row],[SVSGP]]+MYRANKS_P[[#This Row],[SOSGP]]+MYRANKS_P[[#This Row],[ERASGP]]+MYRANKS_P[[#This Row],[WHIPSGP]]</f>
        <v>0.70197085295903827</v>
      </c>
    </row>
    <row r="50" spans="1:24" x14ac:dyDescent="0.25">
      <c r="A50" s="7" t="s">
        <v>1960</v>
      </c>
      <c r="B50" s="18" t="str">
        <f>VLOOKUP(MYRANKS_P[[#This Row],[PLAYERID]],PLAYERIDMAP[],COLUMN(PLAYERIDMAP[LASTNAME]),FALSE)</f>
        <v>Betancourt</v>
      </c>
      <c r="C50" s="18" t="str">
        <f>VLOOKUP(MYRANKS_P[[#This Row],[PLAYERID]],PLAYERIDMAP[],COLUMN(PLAYERIDMAP[FIRSTNAME]),FALSE)</f>
        <v xml:space="preserve">Rafael </v>
      </c>
      <c r="D50" s="18" t="str">
        <f>VLOOKUP(MYRANKS_P[[#This Row],[PLAYERID]],PLAYERIDMAP[],COLUMN(PLAYERIDMAP[TEAM]),FALSE)</f>
        <v>COL</v>
      </c>
      <c r="E50" s="18" t="str">
        <f>VLOOKUP(MYRANKS_P[[#This Row],[PLAYERID]],PLAYERIDMAP[],COLUMN(PLAYERIDMAP[POS]),FALSE)</f>
        <v>P</v>
      </c>
      <c r="F50" s="18">
        <f>VLOOKUP(MYRANKS_P[[#This Row],[PLAYERID]],PLAYERIDMAP[],COLUMN(PLAYERIDMAP[IDFANGRAPHS]),FALSE)</f>
        <v>177</v>
      </c>
      <c r="G50" s="20">
        <f>IFERROR(VLOOKUP(MYRANKS_P[[#This Row],[IDFANGRAPHS]],STEAMER_P[],COLUMN(STEAMER_P[W]),FALSE),0)</f>
        <v>0</v>
      </c>
      <c r="H50" s="20">
        <f>IFERROR(VLOOKUP(MYRANKS_P[[#This Row],[IDFANGRAPHS]],STEAMER_P[],COLUMN(STEAMER_P[GS]),FALSE),0)</f>
        <v>0</v>
      </c>
      <c r="I50" s="20">
        <f>IFERROR(VLOOKUP(MYRANKS_P[[#This Row],[IDFANGRAPHS]],STEAMER_P[],COLUMN(STEAMER_P[SV]),FALSE),0)</f>
        <v>0</v>
      </c>
      <c r="J50" s="20">
        <f>IFERROR(VLOOKUP(MYRANKS_P[[#This Row],[IDFANGRAPHS]],STEAMER_P[],COLUMN(STEAMER_P[IP]),FALSE),0)</f>
        <v>0</v>
      </c>
      <c r="K50" s="20">
        <f>IFERROR(VLOOKUP(MYRANKS_P[[#This Row],[IDFANGRAPHS]],STEAMER_P[],COLUMN(STEAMER_P[H]),FALSE),0)</f>
        <v>0</v>
      </c>
      <c r="L50" s="20">
        <f>IFERROR(VLOOKUP(MYRANKS_P[[#This Row],[IDFANGRAPHS]],STEAMER_P[],COLUMN(STEAMER_P[ER]),FALSE),0)</f>
        <v>0</v>
      </c>
      <c r="M50" s="20">
        <f>IFERROR(VLOOKUP(MYRANKS_P[[#This Row],[IDFANGRAPHS]],STEAMER_P[],COLUMN(STEAMER_P[HR]),FALSE),0)</f>
        <v>0</v>
      </c>
      <c r="N50" s="20">
        <f>IFERROR(VLOOKUP(MYRANKS_P[[#This Row],[IDFANGRAPHS]],STEAMER_P[],COLUMN(STEAMER_P[SO]),FALSE),0)</f>
        <v>0</v>
      </c>
      <c r="O50" s="20">
        <f>IFERROR(VLOOKUP(MYRANKS_P[[#This Row],[IDFANGRAPHS]],STEAMER_P[],COLUMN(STEAMER_P[BB]),FALSE),0)</f>
        <v>0</v>
      </c>
      <c r="P50" s="20">
        <f>IFERROR(VLOOKUP(MYRANKS_P[[#This Row],[IDFANGRAPHS]],STEAMER_P[],COLUMN(STEAMER_P[FIP]),FALSE),0)</f>
        <v>0</v>
      </c>
      <c r="Q50" s="22">
        <f>IFERROR(MYRANKS_P[[#This Row],[ER]]*9/MYRANKS_P[[#This Row],[IP]],0)</f>
        <v>0</v>
      </c>
      <c r="R50" s="22">
        <f>IFERROR((MYRANKS_P[[#This Row],[BB]]+MYRANKS_P[[#This Row],[H]])/MYRANKS_P[[#This Row],[IP]],0)</f>
        <v>0</v>
      </c>
      <c r="S50" s="22">
        <f>MYRANKS_P[[#This Row],[W]]/3.03-VLOOKUP(MYRANKS_P[[#This Row],[POS]],ReplacementLevel_P[],COLUMN(ReplacementLevel_P[W]),FALSE)</f>
        <v>-3.23</v>
      </c>
      <c r="T50" s="22">
        <f>MYRANKS_P[[#This Row],[SV]]/9.95</f>
        <v>0</v>
      </c>
      <c r="U50" s="22">
        <f>MYRANKS_P[[#This Row],[SO]]/39.3-VLOOKUP(MYRANKS_P[[#This Row],[POS]],ReplacementLevel_P[],COLUMN(ReplacementLevel_P[SO]),FALSE)</f>
        <v>-2.68</v>
      </c>
      <c r="V50" s="22">
        <f>((475+MYRANKS_P[[#This Row],[ER]])*9/(1192+MYRANKS_P[[#This Row],[IP]])-3.59)/-0.076-VLOOKUP(MYRANKS_P[[#This Row],[POS]],ReplacementLevel_P[],COLUMN(ReplacementLevel_P[ERA]),FALSE)</f>
        <v>0.89724478982691325</v>
      </c>
      <c r="W5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0" s="22">
        <f>MYRANKS_P[[#This Row],[WSGP]]+MYRANKS_P[[#This Row],[SVSGP]]+MYRANKS_P[[#This Row],[SOSGP]]+MYRANKS_P[[#This Row],[ERASGP]]+MYRANKS_P[[#This Row],[WHIPSGP]]</f>
        <v>-4.1238066643117852</v>
      </c>
    </row>
    <row r="51" spans="1:24" x14ac:dyDescent="0.25">
      <c r="A51" s="7" t="s">
        <v>3656</v>
      </c>
      <c r="B51" s="18" t="str">
        <f>VLOOKUP(MYRANKS_P[[#This Row],[PLAYERID]],PLAYERIDMAP[],COLUMN(PLAYERIDMAP[LASTNAME]),FALSE)</f>
        <v>Kuroda</v>
      </c>
      <c r="C51" s="18" t="str">
        <f>VLOOKUP(MYRANKS_P[[#This Row],[PLAYERID]],PLAYERIDMAP[],COLUMN(PLAYERIDMAP[FIRSTNAME]),FALSE)</f>
        <v xml:space="preserve">Hiroki </v>
      </c>
      <c r="D51" s="18" t="str">
        <f>VLOOKUP(MYRANKS_P[[#This Row],[PLAYERID]],PLAYERIDMAP[],COLUMN(PLAYERIDMAP[TEAM]),FALSE)</f>
        <v>NYY</v>
      </c>
      <c r="E51" s="18" t="str">
        <f>VLOOKUP(MYRANKS_P[[#This Row],[PLAYERID]],PLAYERIDMAP[],COLUMN(PLAYERIDMAP[POS]),FALSE)</f>
        <v>P</v>
      </c>
      <c r="F51" s="18">
        <f>VLOOKUP(MYRANKS_P[[#This Row],[PLAYERID]],PLAYERIDMAP[],COLUMN(PLAYERIDMAP[IDFANGRAPHS]),FALSE)</f>
        <v>3283</v>
      </c>
      <c r="G51" s="20">
        <f>IFERROR(VLOOKUP(MYRANKS_P[[#This Row],[IDFANGRAPHS]],STEAMER_P[],COLUMN(STEAMER_P[W]),FALSE),0)</f>
        <v>10</v>
      </c>
      <c r="H51" s="20">
        <f>IFERROR(VLOOKUP(MYRANKS_P[[#This Row],[IDFANGRAPHS]],STEAMER_P[],COLUMN(STEAMER_P[GS]),FALSE),0)</f>
        <v>27</v>
      </c>
      <c r="I51" s="20">
        <f>IFERROR(VLOOKUP(MYRANKS_P[[#This Row],[IDFANGRAPHS]],STEAMER_P[],COLUMN(STEAMER_P[SV]),FALSE),0)</f>
        <v>0</v>
      </c>
      <c r="J51" s="20">
        <f>IFERROR(VLOOKUP(MYRANKS_P[[#This Row],[IDFANGRAPHS]],STEAMER_P[],COLUMN(STEAMER_P[IP]),FALSE),0)</f>
        <v>160</v>
      </c>
      <c r="K51" s="20">
        <f>IFERROR(VLOOKUP(MYRANKS_P[[#This Row],[IDFANGRAPHS]],STEAMER_P[],COLUMN(STEAMER_P[H]),FALSE),0)</f>
        <v>163</v>
      </c>
      <c r="L51" s="20">
        <f>IFERROR(VLOOKUP(MYRANKS_P[[#This Row],[IDFANGRAPHS]],STEAMER_P[],COLUMN(STEAMER_P[ER]),FALSE),0)</f>
        <v>72</v>
      </c>
      <c r="M51" s="20">
        <f>IFERROR(VLOOKUP(MYRANKS_P[[#This Row],[IDFANGRAPHS]],STEAMER_P[],COLUMN(STEAMER_P[HR]),FALSE),0)</f>
        <v>20</v>
      </c>
      <c r="N51" s="20">
        <f>IFERROR(VLOOKUP(MYRANKS_P[[#This Row],[IDFANGRAPHS]],STEAMER_P[],COLUMN(STEAMER_P[SO]),FALSE),0)</f>
        <v>115</v>
      </c>
      <c r="O51" s="20">
        <f>IFERROR(VLOOKUP(MYRANKS_P[[#This Row],[IDFANGRAPHS]],STEAMER_P[],COLUMN(STEAMER_P[BB]),FALSE),0)</f>
        <v>38</v>
      </c>
      <c r="P51" s="20">
        <f>IFERROR(VLOOKUP(MYRANKS_P[[#This Row],[IDFANGRAPHS]],STEAMER_P[],COLUMN(STEAMER_P[FIP]),FALSE),0)</f>
        <v>4.1100000000000003</v>
      </c>
      <c r="Q51" s="22">
        <f>IFERROR(MYRANKS_P[[#This Row],[ER]]*9/MYRANKS_P[[#This Row],[IP]],0)</f>
        <v>4.05</v>
      </c>
      <c r="R51" s="22">
        <f>IFERROR((MYRANKS_P[[#This Row],[BB]]+MYRANKS_P[[#This Row],[H]])/MYRANKS_P[[#This Row],[IP]],0)</f>
        <v>1.2562500000000001</v>
      </c>
      <c r="S51" s="22">
        <f>MYRANKS_P[[#This Row],[W]]/3.03-VLOOKUP(MYRANKS_P[[#This Row],[POS]],ReplacementLevel_P[],COLUMN(ReplacementLevel_P[W]),FALSE)</f>
        <v>7.0330033003300763E-2</v>
      </c>
      <c r="T51" s="22">
        <f>MYRANKS_P[[#This Row],[SV]]/9.95</f>
        <v>0</v>
      </c>
      <c r="U51" s="22">
        <f>MYRANKS_P[[#This Row],[SO]]/39.3-VLOOKUP(MYRANKS_P[[#This Row],[POS]],ReplacementLevel_P[],COLUMN(ReplacementLevel_P[SO]),FALSE)</f>
        <v>0.246208651399491</v>
      </c>
      <c r="V51" s="22">
        <f>((475+MYRANKS_P[[#This Row],[ER]])*9/(1192+MYRANKS_P[[#This Row],[IP]])-3.59)/-0.076-VLOOKUP(MYRANKS_P[[#This Row],[POS]],ReplacementLevel_P[],COLUMN(ReplacementLevel_P[ERA]),FALSE)</f>
        <v>0.17536592961694242</v>
      </c>
      <c r="W51" s="22">
        <f>((1466+MYRANKS_P[[#This Row],[BB]]+MYRANKS_P[[#This Row],[H]])/(1192+MYRANKS_P[[#This Row],[IP]])-1.23)/-0.015-VLOOKUP(MYRANKS_P[[#This Row],[POS]],ReplacementLevel_P[],COLUMN(ReplacementLevel_P[WHIP]),FALSE)</f>
        <v>0.68078895463511124</v>
      </c>
      <c r="X51" s="22">
        <f>MYRANKS_P[[#This Row],[WSGP]]+MYRANKS_P[[#This Row],[SVSGP]]+MYRANKS_P[[#This Row],[SOSGP]]+MYRANKS_P[[#This Row],[ERASGP]]+MYRANKS_P[[#This Row],[WHIPSGP]]</f>
        <v>1.1726935686548454</v>
      </c>
    </row>
    <row r="52" spans="1:24" x14ac:dyDescent="0.25">
      <c r="A52" s="7" t="s">
        <v>3860</v>
      </c>
      <c r="B52" s="18" t="str">
        <f>VLOOKUP(MYRANKS_P[[#This Row],[PLAYERID]],PLAYERIDMAP[],COLUMN(PLAYERIDMAP[LASTNAME]),FALSE)</f>
        <v>Lynn</v>
      </c>
      <c r="C52" s="18" t="str">
        <f>VLOOKUP(MYRANKS_P[[#This Row],[PLAYERID]],PLAYERIDMAP[],COLUMN(PLAYERIDMAP[FIRSTNAME]),FALSE)</f>
        <v xml:space="preserve">Lance </v>
      </c>
      <c r="D52" s="18" t="str">
        <f>VLOOKUP(MYRANKS_P[[#This Row],[PLAYERID]],PLAYERIDMAP[],COLUMN(PLAYERIDMAP[TEAM]),FALSE)</f>
        <v>STL</v>
      </c>
      <c r="E52" s="18" t="str">
        <f>VLOOKUP(MYRANKS_P[[#This Row],[PLAYERID]],PLAYERIDMAP[],COLUMN(PLAYERIDMAP[POS]),FALSE)</f>
        <v>P</v>
      </c>
      <c r="F52" s="18">
        <f>VLOOKUP(MYRANKS_P[[#This Row],[PLAYERID]],PLAYERIDMAP[],COLUMN(PLAYERIDMAP[IDFANGRAPHS]),FALSE)</f>
        <v>2520</v>
      </c>
      <c r="G52" s="20">
        <f>IFERROR(VLOOKUP(MYRANKS_P[[#This Row],[IDFANGRAPHS]],STEAMER_P[],COLUMN(STEAMER_P[W]),FALSE),0)</f>
        <v>10</v>
      </c>
      <c r="H52" s="20">
        <f>IFERROR(VLOOKUP(MYRANKS_P[[#This Row],[IDFANGRAPHS]],STEAMER_P[],COLUMN(STEAMER_P[GS]),FALSE),0)</f>
        <v>24</v>
      </c>
      <c r="I52" s="20">
        <f>IFERROR(VLOOKUP(MYRANKS_P[[#This Row],[IDFANGRAPHS]],STEAMER_P[],COLUMN(STEAMER_P[SV]),FALSE),0)</f>
        <v>0</v>
      </c>
      <c r="J52" s="20">
        <f>IFERROR(VLOOKUP(MYRANKS_P[[#This Row],[IDFANGRAPHS]],STEAMER_P[],COLUMN(STEAMER_P[IP]),FALSE),0)</f>
        <v>144</v>
      </c>
      <c r="K52" s="20">
        <f>IFERROR(VLOOKUP(MYRANKS_P[[#This Row],[IDFANGRAPHS]],STEAMER_P[],COLUMN(STEAMER_P[H]),FALSE),0)</f>
        <v>130</v>
      </c>
      <c r="L52" s="20">
        <f>IFERROR(VLOOKUP(MYRANKS_P[[#This Row],[IDFANGRAPHS]],STEAMER_P[],COLUMN(STEAMER_P[ER]),FALSE),0)</f>
        <v>58</v>
      </c>
      <c r="M52" s="20">
        <f>IFERROR(VLOOKUP(MYRANKS_P[[#This Row],[IDFANGRAPHS]],STEAMER_P[],COLUMN(STEAMER_P[HR]),FALSE),0)</f>
        <v>14</v>
      </c>
      <c r="N52" s="20">
        <f>IFERROR(VLOOKUP(MYRANKS_P[[#This Row],[IDFANGRAPHS]],STEAMER_P[],COLUMN(STEAMER_P[SO]),FALSE),0)</f>
        <v>141</v>
      </c>
      <c r="O52" s="20">
        <f>IFERROR(VLOOKUP(MYRANKS_P[[#This Row],[IDFANGRAPHS]],STEAMER_P[],COLUMN(STEAMER_P[BB]),FALSE),0)</f>
        <v>51</v>
      </c>
      <c r="P52" s="20">
        <f>IFERROR(VLOOKUP(MYRANKS_P[[#This Row],[IDFANGRAPHS]],STEAMER_P[],COLUMN(STEAMER_P[FIP]),FALSE),0)</f>
        <v>3.56</v>
      </c>
      <c r="Q52" s="22">
        <f>IFERROR(MYRANKS_P[[#This Row],[ER]]*9/MYRANKS_P[[#This Row],[IP]],0)</f>
        <v>3.625</v>
      </c>
      <c r="R52" s="22">
        <f>IFERROR((MYRANKS_P[[#This Row],[BB]]+MYRANKS_P[[#This Row],[H]])/MYRANKS_P[[#This Row],[IP]],0)</f>
        <v>1.2569444444444444</v>
      </c>
      <c r="S52" s="22">
        <f>MYRANKS_P[[#This Row],[W]]/3.03-VLOOKUP(MYRANKS_P[[#This Row],[POS]],ReplacementLevel_P[],COLUMN(ReplacementLevel_P[W]),FALSE)</f>
        <v>7.0330033003300763E-2</v>
      </c>
      <c r="T52" s="22">
        <f>MYRANKS_P[[#This Row],[SV]]/9.95</f>
        <v>0</v>
      </c>
      <c r="U52" s="22">
        <f>MYRANKS_P[[#This Row],[SO]]/39.3-VLOOKUP(MYRANKS_P[[#This Row],[POS]],ReplacementLevel_P[],COLUMN(ReplacementLevel_P[SO]),FALSE)</f>
        <v>0.907786259541985</v>
      </c>
      <c r="V52" s="22">
        <f>((475+MYRANKS_P[[#This Row],[ER]])*9/(1192+MYRANKS_P[[#This Row],[IP]])-3.59)/-0.076-VLOOKUP(MYRANKS_P[[#This Row],[POS]],ReplacementLevel_P[],COLUMN(ReplacementLevel_P[ERA]),FALSE)</f>
        <v>0.84251497005987941</v>
      </c>
      <c r="W52" s="22">
        <f>((1466+MYRANKS_P[[#This Row],[BB]]+MYRANKS_P[[#This Row],[H]])/(1192+MYRANKS_P[[#This Row],[IP]])-1.23)/-0.015-VLOOKUP(MYRANKS_P[[#This Row],[POS]],ReplacementLevel_P[],COLUMN(ReplacementLevel_P[WHIP]),FALSE)</f>
        <v>0.69437125748503137</v>
      </c>
      <c r="X52" s="22">
        <f>MYRANKS_P[[#This Row],[WSGP]]+MYRANKS_P[[#This Row],[SVSGP]]+MYRANKS_P[[#This Row],[SOSGP]]+MYRANKS_P[[#This Row],[ERASGP]]+MYRANKS_P[[#This Row],[WHIPSGP]]</f>
        <v>2.5150025200901966</v>
      </c>
    </row>
    <row r="53" spans="1:24" x14ac:dyDescent="0.25">
      <c r="A53" s="7" t="s">
        <v>4120</v>
      </c>
      <c r="B53" s="18" t="str">
        <f>VLOOKUP(MYRANKS_P[[#This Row],[PLAYERID]],PLAYERIDMAP[],COLUMN(PLAYERIDMAP[LASTNAME]),FALSE)</f>
        <v>Minor</v>
      </c>
      <c r="C53" s="18" t="str">
        <f>VLOOKUP(MYRANKS_P[[#This Row],[PLAYERID]],PLAYERIDMAP[],COLUMN(PLAYERIDMAP[FIRSTNAME]),FALSE)</f>
        <v xml:space="preserve">Mike </v>
      </c>
      <c r="D53" s="18" t="str">
        <f>VLOOKUP(MYRANKS_P[[#This Row],[PLAYERID]],PLAYERIDMAP[],COLUMN(PLAYERIDMAP[TEAM]),FALSE)</f>
        <v>ATL</v>
      </c>
      <c r="E53" s="18" t="str">
        <f>VLOOKUP(MYRANKS_P[[#This Row],[PLAYERID]],PLAYERIDMAP[],COLUMN(PLAYERIDMAP[POS]),FALSE)</f>
        <v>P</v>
      </c>
      <c r="F53" s="18">
        <f>VLOOKUP(MYRANKS_P[[#This Row],[PLAYERID]],PLAYERIDMAP[],COLUMN(PLAYERIDMAP[IDFANGRAPHS]),FALSE)</f>
        <v>10021</v>
      </c>
      <c r="G53" s="20">
        <f>IFERROR(VLOOKUP(MYRANKS_P[[#This Row],[IDFANGRAPHS]],STEAMER_P[],COLUMN(STEAMER_P[W]),FALSE),0)</f>
        <v>6</v>
      </c>
      <c r="H53" s="20">
        <f>IFERROR(VLOOKUP(MYRANKS_P[[#This Row],[IDFANGRAPHS]],STEAMER_P[],COLUMN(STEAMER_P[GS]),FALSE),0)</f>
        <v>17</v>
      </c>
      <c r="I53" s="20">
        <f>IFERROR(VLOOKUP(MYRANKS_P[[#This Row],[IDFANGRAPHS]],STEAMER_P[],COLUMN(STEAMER_P[SV]),FALSE),0)</f>
        <v>0</v>
      </c>
      <c r="J53" s="20">
        <f>IFERROR(VLOOKUP(MYRANKS_P[[#This Row],[IDFANGRAPHS]],STEAMER_P[],COLUMN(STEAMER_P[IP]),FALSE),0)</f>
        <v>98</v>
      </c>
      <c r="K53" s="20">
        <f>IFERROR(VLOOKUP(MYRANKS_P[[#This Row],[IDFANGRAPHS]],STEAMER_P[],COLUMN(STEAMER_P[H]),FALSE),0)</f>
        <v>94</v>
      </c>
      <c r="L53" s="20">
        <f>IFERROR(VLOOKUP(MYRANKS_P[[#This Row],[IDFANGRAPHS]],STEAMER_P[],COLUMN(STEAMER_P[ER]),FALSE),0)</f>
        <v>41</v>
      </c>
      <c r="M53" s="20">
        <f>IFERROR(VLOOKUP(MYRANKS_P[[#This Row],[IDFANGRAPHS]],STEAMER_P[],COLUMN(STEAMER_P[HR]),FALSE),0)</f>
        <v>13</v>
      </c>
      <c r="N53" s="20">
        <f>IFERROR(VLOOKUP(MYRANKS_P[[#This Row],[IDFANGRAPHS]],STEAMER_P[],COLUMN(STEAMER_P[SO]),FALSE),0)</f>
        <v>86</v>
      </c>
      <c r="O53" s="20">
        <f>IFERROR(VLOOKUP(MYRANKS_P[[#This Row],[IDFANGRAPHS]],STEAMER_P[],COLUMN(STEAMER_P[BB]),FALSE),0)</f>
        <v>28</v>
      </c>
      <c r="P53" s="20">
        <f>IFERROR(VLOOKUP(MYRANKS_P[[#This Row],[IDFANGRAPHS]],STEAMER_P[],COLUMN(STEAMER_P[FIP]),FALSE),0)</f>
        <v>3.98</v>
      </c>
      <c r="Q53" s="22">
        <f>IFERROR(MYRANKS_P[[#This Row],[ER]]*9/MYRANKS_P[[#This Row],[IP]],0)</f>
        <v>3.7653061224489797</v>
      </c>
      <c r="R53" s="22">
        <f>IFERROR((MYRANKS_P[[#This Row],[BB]]+MYRANKS_P[[#This Row],[H]])/MYRANKS_P[[#This Row],[IP]],0)</f>
        <v>1.2448979591836735</v>
      </c>
      <c r="S53" s="22">
        <f>MYRANKS_P[[#This Row],[W]]/3.03-VLOOKUP(MYRANKS_P[[#This Row],[POS]],ReplacementLevel_P[],COLUMN(ReplacementLevel_P[W]),FALSE)</f>
        <v>-1.2498019801980196</v>
      </c>
      <c r="T53" s="22">
        <f>MYRANKS_P[[#This Row],[SV]]/9.95</f>
        <v>0</v>
      </c>
      <c r="U53" s="22">
        <f>MYRANKS_P[[#This Row],[SO]]/39.3-VLOOKUP(MYRANKS_P[[#This Row],[POS]],ReplacementLevel_P[],COLUMN(ReplacementLevel_P[SO]),FALSE)</f>
        <v>-0.49170483460559788</v>
      </c>
      <c r="V53" s="22">
        <f>((475+MYRANKS_P[[#This Row],[ER]])*9/(1192+MYRANKS_P[[#This Row],[IP]])-3.59)/-0.076-VLOOKUP(MYRANKS_P[[#This Row],[POS]],ReplacementLevel_P[],COLUMN(ReplacementLevel_P[ERA]),FALSE)</f>
        <v>0.71842105263157585</v>
      </c>
      <c r="W53" s="22">
        <f>((1466+MYRANKS_P[[#This Row],[BB]]+MYRANKS_P[[#This Row],[H]])/(1192+MYRANKS_P[[#This Row],[IP]])-1.23)/-0.015-VLOOKUP(MYRANKS_P[[#This Row],[POS]],ReplacementLevel_P[],COLUMN(ReplacementLevel_P[WHIP]),FALSE)</f>
        <v>0.81281653746769833</v>
      </c>
      <c r="X53" s="22">
        <f>MYRANKS_P[[#This Row],[WSGP]]+MYRANKS_P[[#This Row],[SVSGP]]+MYRANKS_P[[#This Row],[SOSGP]]+MYRANKS_P[[#This Row],[ERASGP]]+MYRANKS_P[[#This Row],[WHIPSGP]]</f>
        <v>-0.21026922470434317</v>
      </c>
    </row>
    <row r="54" spans="1:24" x14ac:dyDescent="0.25">
      <c r="A54" s="7" t="s">
        <v>5496</v>
      </c>
      <c r="B54" s="18" t="str">
        <f>VLOOKUP(MYRANKS_P[[#This Row],[PLAYERID]],PLAYERIDMAP[],COLUMN(PLAYERIDMAP[LASTNAME]),FALSE)</f>
        <v>Wilhelmsen</v>
      </c>
      <c r="C54" s="18" t="str">
        <f>VLOOKUP(MYRANKS_P[[#This Row],[PLAYERID]],PLAYERIDMAP[],COLUMN(PLAYERIDMAP[FIRSTNAME]),FALSE)</f>
        <v xml:space="preserve">Tom </v>
      </c>
      <c r="D54" s="18" t="str">
        <f>VLOOKUP(MYRANKS_P[[#This Row],[PLAYERID]],PLAYERIDMAP[],COLUMN(PLAYERIDMAP[TEAM]),FALSE)</f>
        <v>SEA</v>
      </c>
      <c r="E54" s="18" t="str">
        <f>VLOOKUP(MYRANKS_P[[#This Row],[PLAYERID]],PLAYERIDMAP[],COLUMN(PLAYERIDMAP[POS]),FALSE)</f>
        <v>P</v>
      </c>
      <c r="F54" s="18">
        <f>VLOOKUP(MYRANKS_P[[#This Row],[PLAYERID]],PLAYERIDMAP[],COLUMN(PLAYERIDMAP[IDFANGRAPHS]),FALSE)</f>
        <v>9975</v>
      </c>
      <c r="G54" s="20">
        <f>IFERROR(VLOOKUP(MYRANKS_P[[#This Row],[IDFANGRAPHS]],STEAMER_P[],COLUMN(STEAMER_P[W]),FALSE),0)</f>
        <v>3</v>
      </c>
      <c r="H54" s="20">
        <f>IFERROR(VLOOKUP(MYRANKS_P[[#This Row],[IDFANGRAPHS]],STEAMER_P[],COLUMN(STEAMER_P[GS]),FALSE),0)</f>
        <v>0</v>
      </c>
      <c r="I54" s="20">
        <f>IFERROR(VLOOKUP(MYRANKS_P[[#This Row],[IDFANGRAPHS]],STEAMER_P[],COLUMN(STEAMER_P[SV]),FALSE),0)</f>
        <v>3</v>
      </c>
      <c r="J54" s="20">
        <f>IFERROR(VLOOKUP(MYRANKS_P[[#This Row],[IDFANGRAPHS]],STEAMER_P[],COLUMN(STEAMER_P[IP]),FALSE),0)</f>
        <v>55</v>
      </c>
      <c r="K54" s="20">
        <f>IFERROR(VLOOKUP(MYRANKS_P[[#This Row],[IDFANGRAPHS]],STEAMER_P[],COLUMN(STEAMER_P[H]),FALSE),0)</f>
        <v>52</v>
      </c>
      <c r="L54" s="20">
        <f>IFERROR(VLOOKUP(MYRANKS_P[[#This Row],[IDFANGRAPHS]],STEAMER_P[],COLUMN(STEAMER_P[ER]),FALSE),0)</f>
        <v>25</v>
      </c>
      <c r="M54" s="20">
        <f>IFERROR(VLOOKUP(MYRANKS_P[[#This Row],[IDFANGRAPHS]],STEAMER_P[],COLUMN(STEAMER_P[HR]),FALSE),0)</f>
        <v>6</v>
      </c>
      <c r="N54" s="20">
        <f>IFERROR(VLOOKUP(MYRANKS_P[[#This Row],[IDFANGRAPHS]],STEAMER_P[],COLUMN(STEAMER_P[SO]),FALSE),0)</f>
        <v>48</v>
      </c>
      <c r="O54" s="20">
        <f>IFERROR(VLOOKUP(MYRANKS_P[[#This Row],[IDFANGRAPHS]],STEAMER_P[],COLUMN(STEAMER_P[BB]),FALSE),0)</f>
        <v>23</v>
      </c>
      <c r="P54" s="20">
        <f>IFERROR(VLOOKUP(MYRANKS_P[[#This Row],[IDFANGRAPHS]],STEAMER_P[],COLUMN(STEAMER_P[FIP]),FALSE),0)</f>
        <v>4.07</v>
      </c>
      <c r="Q54" s="22">
        <f>IFERROR(MYRANKS_P[[#This Row],[ER]]*9/MYRANKS_P[[#This Row],[IP]],0)</f>
        <v>4.0909090909090908</v>
      </c>
      <c r="R54" s="22">
        <f>IFERROR((MYRANKS_P[[#This Row],[BB]]+MYRANKS_P[[#This Row],[H]])/MYRANKS_P[[#This Row],[IP]],0)</f>
        <v>1.3636363636363635</v>
      </c>
      <c r="S54" s="22">
        <f>MYRANKS_P[[#This Row],[W]]/3.03-VLOOKUP(MYRANKS_P[[#This Row],[POS]],ReplacementLevel_P[],COLUMN(ReplacementLevel_P[W]),FALSE)</f>
        <v>-2.2399009900990099</v>
      </c>
      <c r="T54" s="22">
        <f>MYRANKS_P[[#This Row],[SV]]/9.95</f>
        <v>0.30150753768844224</v>
      </c>
      <c r="U54" s="22">
        <f>MYRANKS_P[[#This Row],[SO]]/39.3-VLOOKUP(MYRANKS_P[[#This Row],[POS]],ReplacementLevel_P[],COLUMN(ReplacementLevel_P[SO]),FALSE)</f>
        <v>-1.4586259541984734</v>
      </c>
      <c r="V54" s="22">
        <f>((475+MYRANKS_P[[#This Row],[ER]])*9/(1192+MYRANKS_P[[#This Row],[IP]])-3.59)/-0.076-VLOOKUP(MYRANKS_P[[#This Row],[POS]],ReplacementLevel_P[],COLUMN(ReplacementLevel_P[ERA]),FALSE)</f>
        <v>0.60446334360359255</v>
      </c>
      <c r="W54" s="22">
        <f>((1466+MYRANKS_P[[#This Row],[BB]]+MYRANKS_P[[#This Row],[H]])/(1192+MYRANKS_P[[#This Row],[IP]])-1.23)/-0.015-VLOOKUP(MYRANKS_P[[#This Row],[POS]],ReplacementLevel_P[],COLUMN(ReplacementLevel_P[WHIP]),FALSE)</f>
        <v>0.49561079925154161</v>
      </c>
      <c r="X54" s="22">
        <f>MYRANKS_P[[#This Row],[WSGP]]+MYRANKS_P[[#This Row],[SVSGP]]+MYRANKS_P[[#This Row],[SOSGP]]+MYRANKS_P[[#This Row],[ERASGP]]+MYRANKS_P[[#This Row],[WHIPSGP]]</f>
        <v>-2.2969452637539067</v>
      </c>
    </row>
    <row r="55" spans="1:24" x14ac:dyDescent="0.25">
      <c r="A55" s="7" t="s">
        <v>5514</v>
      </c>
      <c r="B55" s="18" t="str">
        <f>VLOOKUP(MYRANKS_P[[#This Row],[PLAYERID]],PLAYERIDMAP[],COLUMN(PLAYERIDMAP[LASTNAME]),FALSE)</f>
        <v>Wilson</v>
      </c>
      <c r="C55" s="18" t="str">
        <f>VLOOKUP(MYRANKS_P[[#This Row],[PLAYERID]],PLAYERIDMAP[],COLUMN(PLAYERIDMAP[FIRSTNAME]),FALSE)</f>
        <v xml:space="preserve">C.J. </v>
      </c>
      <c r="D55" s="18" t="str">
        <f>VLOOKUP(MYRANKS_P[[#This Row],[PLAYERID]],PLAYERIDMAP[],COLUMN(PLAYERIDMAP[TEAM]),FALSE)</f>
        <v>LAA</v>
      </c>
      <c r="E55" s="18" t="str">
        <f>VLOOKUP(MYRANKS_P[[#This Row],[PLAYERID]],PLAYERIDMAP[],COLUMN(PLAYERIDMAP[POS]),FALSE)</f>
        <v>P</v>
      </c>
      <c r="F55" s="18">
        <f>VLOOKUP(MYRANKS_P[[#This Row],[PLAYERID]],PLAYERIDMAP[],COLUMN(PLAYERIDMAP[IDFANGRAPHS]),FALSE)</f>
        <v>3580</v>
      </c>
      <c r="G55" s="20">
        <f>IFERROR(VLOOKUP(MYRANKS_P[[#This Row],[IDFANGRAPHS]],STEAMER_P[],COLUMN(STEAMER_P[W]),FALSE),0)</f>
        <v>10</v>
      </c>
      <c r="H55" s="20">
        <f>IFERROR(VLOOKUP(MYRANKS_P[[#This Row],[IDFANGRAPHS]],STEAMER_P[],COLUMN(STEAMER_P[GS]),FALSE),0)</f>
        <v>27</v>
      </c>
      <c r="I55" s="20">
        <f>IFERROR(VLOOKUP(MYRANKS_P[[#This Row],[IDFANGRAPHS]],STEAMER_P[],COLUMN(STEAMER_P[SV]),FALSE),0)</f>
        <v>0</v>
      </c>
      <c r="J55" s="20">
        <f>IFERROR(VLOOKUP(MYRANKS_P[[#This Row],[IDFANGRAPHS]],STEAMER_P[],COLUMN(STEAMER_P[IP]),FALSE),0)</f>
        <v>162</v>
      </c>
      <c r="K55" s="20">
        <f>IFERROR(VLOOKUP(MYRANKS_P[[#This Row],[IDFANGRAPHS]],STEAMER_P[],COLUMN(STEAMER_P[H]),FALSE),0)</f>
        <v>154</v>
      </c>
      <c r="L55" s="20">
        <f>IFERROR(VLOOKUP(MYRANKS_P[[#This Row],[IDFANGRAPHS]],STEAMER_P[],COLUMN(STEAMER_P[ER]),FALSE),0)</f>
        <v>73</v>
      </c>
      <c r="M55" s="20">
        <f>IFERROR(VLOOKUP(MYRANKS_P[[#This Row],[IDFANGRAPHS]],STEAMER_P[],COLUMN(STEAMER_P[HR]),FALSE),0)</f>
        <v>15</v>
      </c>
      <c r="N55" s="20">
        <f>IFERROR(VLOOKUP(MYRANKS_P[[#This Row],[IDFANGRAPHS]],STEAMER_P[],COLUMN(STEAMER_P[SO]),FALSE),0)</f>
        <v>140</v>
      </c>
      <c r="O55" s="20">
        <f>IFERROR(VLOOKUP(MYRANKS_P[[#This Row],[IDFANGRAPHS]],STEAMER_P[],COLUMN(STEAMER_P[BB]),FALSE),0)</f>
        <v>63</v>
      </c>
      <c r="P55" s="20">
        <f>IFERROR(VLOOKUP(MYRANKS_P[[#This Row],[IDFANGRAPHS]],STEAMER_P[],COLUMN(STEAMER_P[FIP]),FALSE),0)</f>
        <v>3.85</v>
      </c>
      <c r="Q55" s="22">
        <f>IFERROR(MYRANKS_P[[#This Row],[ER]]*9/MYRANKS_P[[#This Row],[IP]],0)</f>
        <v>4.0555555555555554</v>
      </c>
      <c r="R55" s="22">
        <f>IFERROR((MYRANKS_P[[#This Row],[BB]]+MYRANKS_P[[#This Row],[H]])/MYRANKS_P[[#This Row],[IP]],0)</f>
        <v>1.3395061728395061</v>
      </c>
      <c r="S55" s="22">
        <f>MYRANKS_P[[#This Row],[W]]/3.03-VLOOKUP(MYRANKS_P[[#This Row],[POS]],ReplacementLevel_P[],COLUMN(ReplacementLevel_P[W]),FALSE)</f>
        <v>7.0330033003300763E-2</v>
      </c>
      <c r="T55" s="22">
        <f>MYRANKS_P[[#This Row],[SV]]/9.95</f>
        <v>0</v>
      </c>
      <c r="U55" s="22">
        <f>MYRANKS_P[[#This Row],[SO]]/39.3-VLOOKUP(MYRANKS_P[[#This Row],[POS]],ReplacementLevel_P[],COLUMN(ReplacementLevel_P[SO]),FALSE)</f>
        <v>0.88234096692111974</v>
      </c>
      <c r="V55" s="22">
        <f>((475+MYRANKS_P[[#This Row],[ER]])*9/(1192+MYRANKS_P[[#This Row],[IP]])-3.59)/-0.076-VLOOKUP(MYRANKS_P[[#This Row],[POS]],ReplacementLevel_P[],COLUMN(ReplacementLevel_P[ERA]),FALSE)</f>
        <v>0.15867604757832532</v>
      </c>
      <c r="W55" s="22">
        <f>((1466+MYRANKS_P[[#This Row],[BB]]+MYRANKS_P[[#This Row],[H]])/(1192+MYRANKS_P[[#This Row],[IP]])-1.23)/-0.015-VLOOKUP(MYRANKS_P[[#This Row],[POS]],ReplacementLevel_P[],COLUMN(ReplacementLevel_P[WHIP]),FALSE)</f>
        <v>1.4416543574591989E-2</v>
      </c>
      <c r="X55" s="22">
        <f>MYRANKS_P[[#This Row],[WSGP]]+MYRANKS_P[[#This Row],[SVSGP]]+MYRANKS_P[[#This Row],[SOSGP]]+MYRANKS_P[[#This Row],[ERASGP]]+MYRANKS_P[[#This Row],[WHIPSGP]]</f>
        <v>1.1257635910773378</v>
      </c>
    </row>
    <row r="56" spans="1:24" x14ac:dyDescent="0.25">
      <c r="A56" s="7" t="s">
        <v>4907</v>
      </c>
      <c r="B56" s="18" t="str">
        <f>VLOOKUP(MYRANKS_P[[#This Row],[PLAYERID]],PLAYERIDMAP[],COLUMN(PLAYERIDMAP[LASTNAME]),FALSE)</f>
        <v>Samardzija</v>
      </c>
      <c r="C56" s="18" t="str">
        <f>VLOOKUP(MYRANKS_P[[#This Row],[PLAYERID]],PLAYERIDMAP[],COLUMN(PLAYERIDMAP[FIRSTNAME]),FALSE)</f>
        <v xml:space="preserve">Jeff </v>
      </c>
      <c r="D56" s="18" t="str">
        <f>VLOOKUP(MYRANKS_P[[#This Row],[PLAYERID]],PLAYERIDMAP[],COLUMN(PLAYERIDMAP[TEAM]),FALSE)</f>
        <v>CHC</v>
      </c>
      <c r="E56" s="18" t="str">
        <f>VLOOKUP(MYRANKS_P[[#This Row],[PLAYERID]],PLAYERIDMAP[],COLUMN(PLAYERIDMAP[POS]),FALSE)</f>
        <v>P</v>
      </c>
      <c r="F56" s="18">
        <f>VLOOKUP(MYRANKS_P[[#This Row],[PLAYERID]],PLAYERIDMAP[],COLUMN(PLAYERIDMAP[IDFANGRAPHS]),FALSE)</f>
        <v>3254</v>
      </c>
      <c r="G56" s="20">
        <f>IFERROR(VLOOKUP(MYRANKS_P[[#This Row],[IDFANGRAPHS]],STEAMER_P[],COLUMN(STEAMER_P[W]),FALSE),0)</f>
        <v>9</v>
      </c>
      <c r="H56" s="20">
        <f>IFERROR(VLOOKUP(MYRANKS_P[[#This Row],[IDFANGRAPHS]],STEAMER_P[],COLUMN(STEAMER_P[GS]),FALSE),0)</f>
        <v>25</v>
      </c>
      <c r="I56" s="20">
        <f>IFERROR(VLOOKUP(MYRANKS_P[[#This Row],[IDFANGRAPHS]],STEAMER_P[],COLUMN(STEAMER_P[SV]),FALSE),0)</f>
        <v>0</v>
      </c>
      <c r="J56" s="20">
        <f>IFERROR(VLOOKUP(MYRANKS_P[[#This Row],[IDFANGRAPHS]],STEAMER_P[],COLUMN(STEAMER_P[IP]),FALSE),0)</f>
        <v>155</v>
      </c>
      <c r="K56" s="20">
        <f>IFERROR(VLOOKUP(MYRANKS_P[[#This Row],[IDFANGRAPHS]],STEAMER_P[],COLUMN(STEAMER_P[H]),FALSE),0)</f>
        <v>143</v>
      </c>
      <c r="L56" s="20">
        <f>IFERROR(VLOOKUP(MYRANKS_P[[#This Row],[IDFANGRAPHS]],STEAMER_P[],COLUMN(STEAMER_P[ER]),FALSE),0)</f>
        <v>66</v>
      </c>
      <c r="M56" s="20">
        <f>IFERROR(VLOOKUP(MYRANKS_P[[#This Row],[IDFANGRAPHS]],STEAMER_P[],COLUMN(STEAMER_P[HR]),FALSE),0)</f>
        <v>16</v>
      </c>
      <c r="N56" s="20">
        <f>IFERROR(VLOOKUP(MYRANKS_P[[#This Row],[IDFANGRAPHS]],STEAMER_P[],COLUMN(STEAMER_P[SO]),FALSE),0)</f>
        <v>146</v>
      </c>
      <c r="O56" s="20">
        <f>IFERROR(VLOOKUP(MYRANKS_P[[#This Row],[IDFANGRAPHS]],STEAMER_P[],COLUMN(STEAMER_P[BB]),FALSE),0)</f>
        <v>55</v>
      </c>
      <c r="P56" s="20">
        <f>IFERROR(VLOOKUP(MYRANKS_P[[#This Row],[IDFANGRAPHS]],STEAMER_P[],COLUMN(STEAMER_P[FIP]),FALSE),0)</f>
        <v>3.67</v>
      </c>
      <c r="Q56" s="22">
        <f>IFERROR(MYRANKS_P[[#This Row],[ER]]*9/MYRANKS_P[[#This Row],[IP]],0)</f>
        <v>3.8322580645161288</v>
      </c>
      <c r="R56" s="22">
        <f>IFERROR((MYRANKS_P[[#This Row],[BB]]+MYRANKS_P[[#This Row],[H]])/MYRANKS_P[[#This Row],[IP]],0)</f>
        <v>1.2774193548387096</v>
      </c>
      <c r="S56" s="22">
        <f>MYRANKS_P[[#This Row],[W]]/3.03-VLOOKUP(MYRANKS_P[[#This Row],[POS]],ReplacementLevel_P[],COLUMN(ReplacementLevel_P[W]),FALSE)</f>
        <v>-0.25970297029702971</v>
      </c>
      <c r="T56" s="22">
        <f>MYRANKS_P[[#This Row],[SV]]/9.95</f>
        <v>0</v>
      </c>
      <c r="U56" s="22">
        <f>MYRANKS_P[[#This Row],[SO]]/39.3-VLOOKUP(MYRANKS_P[[#This Row],[POS]],ReplacementLevel_P[],COLUMN(ReplacementLevel_P[SO]),FALSE)</f>
        <v>1.0350127226463104</v>
      </c>
      <c r="V56" s="22">
        <f>((475+MYRANKS_P[[#This Row],[ER]])*9/(1192+MYRANKS_P[[#This Row],[IP]])-3.59)/-0.076-VLOOKUP(MYRANKS_P[[#This Row],[POS]],ReplacementLevel_P[],COLUMN(ReplacementLevel_P[ERA]),FALSE)</f>
        <v>0.52500879146641233</v>
      </c>
      <c r="W56" s="22">
        <f>((1466+MYRANKS_P[[#This Row],[BB]]+MYRANKS_P[[#This Row],[H]])/(1192+MYRANKS_P[[#This Row],[IP]])-1.23)/-0.015-VLOOKUP(MYRANKS_P[[#This Row],[POS]],ReplacementLevel_P[],COLUMN(ReplacementLevel_P[WHIP]),FALSE)</f>
        <v>0.52414748824548996</v>
      </c>
      <c r="X56" s="22">
        <f>MYRANKS_P[[#This Row],[WSGP]]+MYRANKS_P[[#This Row],[SVSGP]]+MYRANKS_P[[#This Row],[SOSGP]]+MYRANKS_P[[#This Row],[ERASGP]]+MYRANKS_P[[#This Row],[WHIPSGP]]</f>
        <v>1.824466032061183</v>
      </c>
    </row>
    <row r="57" spans="1:24" x14ac:dyDescent="0.25">
      <c r="A57" s="7" t="s">
        <v>4242</v>
      </c>
      <c r="B57" s="18" t="str">
        <f>VLOOKUP(MYRANKS_P[[#This Row],[PLAYERID]],PLAYERIDMAP[],COLUMN(PLAYERIDMAP[LASTNAME]),FALSE)</f>
        <v>Nathan</v>
      </c>
      <c r="C57" s="18" t="str">
        <f>VLOOKUP(MYRANKS_P[[#This Row],[PLAYERID]],PLAYERIDMAP[],COLUMN(PLAYERIDMAP[FIRSTNAME]),FALSE)</f>
        <v xml:space="preserve">Joe </v>
      </c>
      <c r="D57" s="18" t="str">
        <f>VLOOKUP(MYRANKS_P[[#This Row],[PLAYERID]],PLAYERIDMAP[],COLUMN(PLAYERIDMAP[TEAM]),FALSE)</f>
        <v>TEX</v>
      </c>
      <c r="E57" s="18" t="str">
        <f>VLOOKUP(MYRANKS_P[[#This Row],[PLAYERID]],PLAYERIDMAP[],COLUMN(PLAYERIDMAP[POS]),FALSE)</f>
        <v>P</v>
      </c>
      <c r="F57" s="18">
        <f>VLOOKUP(MYRANKS_P[[#This Row],[PLAYERID]],PLAYERIDMAP[],COLUMN(PLAYERIDMAP[IDFANGRAPHS]),FALSE)</f>
        <v>1122</v>
      </c>
      <c r="G57" s="20">
        <f>IFERROR(VLOOKUP(MYRANKS_P[[#This Row],[IDFANGRAPHS]],STEAMER_P[],COLUMN(STEAMER_P[W]),FALSE),0)</f>
        <v>4</v>
      </c>
      <c r="H57" s="20">
        <f>IFERROR(VLOOKUP(MYRANKS_P[[#This Row],[IDFANGRAPHS]],STEAMER_P[],COLUMN(STEAMER_P[GS]),FALSE),0)</f>
        <v>0</v>
      </c>
      <c r="I57" s="20">
        <f>IFERROR(VLOOKUP(MYRANKS_P[[#This Row],[IDFANGRAPHS]],STEAMER_P[],COLUMN(STEAMER_P[SV]),FALSE),0)</f>
        <v>29</v>
      </c>
      <c r="J57" s="20">
        <f>IFERROR(VLOOKUP(MYRANKS_P[[#This Row],[IDFANGRAPHS]],STEAMER_P[],COLUMN(STEAMER_P[IP]),FALSE),0)</f>
        <v>57</v>
      </c>
      <c r="K57" s="20">
        <f>IFERROR(VLOOKUP(MYRANKS_P[[#This Row],[IDFANGRAPHS]],STEAMER_P[],COLUMN(STEAMER_P[H]),FALSE),0)</f>
        <v>49</v>
      </c>
      <c r="L57" s="20">
        <f>IFERROR(VLOOKUP(MYRANKS_P[[#This Row],[IDFANGRAPHS]],STEAMER_P[],COLUMN(STEAMER_P[ER]),FALSE),0)</f>
        <v>19</v>
      </c>
      <c r="M57" s="20">
        <f>IFERROR(VLOOKUP(MYRANKS_P[[#This Row],[IDFANGRAPHS]],STEAMER_P[],COLUMN(STEAMER_P[HR]),FALSE),0)</f>
        <v>6</v>
      </c>
      <c r="N57" s="20">
        <f>IFERROR(VLOOKUP(MYRANKS_P[[#This Row],[IDFANGRAPHS]],STEAMER_P[],COLUMN(STEAMER_P[SO]),FALSE),0)</f>
        <v>57</v>
      </c>
      <c r="O57" s="20">
        <f>IFERROR(VLOOKUP(MYRANKS_P[[#This Row],[IDFANGRAPHS]],STEAMER_P[],COLUMN(STEAMER_P[BB]),FALSE),0)</f>
        <v>16</v>
      </c>
      <c r="P57" s="20">
        <f>IFERROR(VLOOKUP(MYRANKS_P[[#This Row],[IDFANGRAPHS]],STEAMER_P[],COLUMN(STEAMER_P[FIP]),FALSE),0)</f>
        <v>3.5</v>
      </c>
      <c r="Q57" s="22">
        <f>IFERROR(MYRANKS_P[[#This Row],[ER]]*9/MYRANKS_P[[#This Row],[IP]],0)</f>
        <v>3</v>
      </c>
      <c r="R57" s="22">
        <f>IFERROR((MYRANKS_P[[#This Row],[BB]]+MYRANKS_P[[#This Row],[H]])/MYRANKS_P[[#This Row],[IP]],0)</f>
        <v>1.1403508771929824</v>
      </c>
      <c r="S57" s="22">
        <f>MYRANKS_P[[#This Row],[W]]/3.03-VLOOKUP(MYRANKS_P[[#This Row],[POS]],ReplacementLevel_P[],COLUMN(ReplacementLevel_P[W]),FALSE)</f>
        <v>-1.9098679867986799</v>
      </c>
      <c r="T57" s="22">
        <f>MYRANKS_P[[#This Row],[SV]]/9.95</f>
        <v>2.9145728643216082</v>
      </c>
      <c r="U57" s="22">
        <f>MYRANKS_P[[#This Row],[SO]]/39.3-VLOOKUP(MYRANKS_P[[#This Row],[POS]],ReplacementLevel_P[],COLUMN(ReplacementLevel_P[SO]),FALSE)</f>
        <v>-1.229618320610687</v>
      </c>
      <c r="V57" s="22">
        <f>((475+MYRANKS_P[[#This Row],[ER]])*9/(1192+MYRANKS_P[[#This Row],[IP]])-3.59)/-0.076-VLOOKUP(MYRANKS_P[[#This Row],[POS]],ReplacementLevel_P[],COLUMN(ReplacementLevel_P[ERA]),FALSE)</f>
        <v>1.2493721292823685</v>
      </c>
      <c r="W57" s="22">
        <f>((1466+MYRANKS_P[[#This Row],[BB]]+MYRANKS_P[[#This Row],[H]])/(1192+MYRANKS_P[[#This Row],[IP]])-1.23)/-0.015-VLOOKUP(MYRANKS_P[[#This Row],[POS]],ReplacementLevel_P[],COLUMN(ReplacementLevel_P[WHIP]),FALSE)</f>
        <v>1.1612917000266867</v>
      </c>
      <c r="X57" s="22">
        <f>MYRANKS_P[[#This Row],[WSGP]]+MYRANKS_P[[#This Row],[SVSGP]]+MYRANKS_P[[#This Row],[SOSGP]]+MYRANKS_P[[#This Row],[ERASGP]]+MYRANKS_P[[#This Row],[WHIPSGP]]</f>
        <v>2.1857503862212964</v>
      </c>
    </row>
    <row r="58" spans="1:24" x14ac:dyDescent="0.25">
      <c r="A58" s="7" t="s">
        <v>2169</v>
      </c>
      <c r="B58" s="18" t="str">
        <f>VLOOKUP(MYRANKS_P[[#This Row],[PLAYERID]],PLAYERIDMAP[],COLUMN(PLAYERIDMAP[LASTNAME]),FALSE)</f>
        <v>Cahill</v>
      </c>
      <c r="C58" s="18" t="str">
        <f>VLOOKUP(MYRANKS_P[[#This Row],[PLAYERID]],PLAYERIDMAP[],COLUMN(PLAYERIDMAP[FIRSTNAME]),FALSE)</f>
        <v xml:space="preserve">Trevor </v>
      </c>
      <c r="D58" s="18" t="str">
        <f>VLOOKUP(MYRANKS_P[[#This Row],[PLAYERID]],PLAYERIDMAP[],COLUMN(PLAYERIDMAP[TEAM]),FALSE)</f>
        <v>ARI</v>
      </c>
      <c r="E58" s="18" t="str">
        <f>VLOOKUP(MYRANKS_P[[#This Row],[PLAYERID]],PLAYERIDMAP[],COLUMN(PLAYERIDMAP[POS]),FALSE)</f>
        <v>P</v>
      </c>
      <c r="F58" s="18">
        <f>VLOOKUP(MYRANKS_P[[#This Row],[PLAYERID]],PLAYERIDMAP[],COLUMN(PLAYERIDMAP[IDFANGRAPHS]),FALSE)</f>
        <v>6249</v>
      </c>
      <c r="G58" s="20">
        <f>IFERROR(VLOOKUP(MYRANKS_P[[#This Row],[IDFANGRAPHS]],STEAMER_P[],COLUMN(STEAMER_P[W]),FALSE),0)</f>
        <v>4</v>
      </c>
      <c r="H58" s="20">
        <f>IFERROR(VLOOKUP(MYRANKS_P[[#This Row],[IDFANGRAPHS]],STEAMER_P[],COLUMN(STEAMER_P[GS]),FALSE),0)</f>
        <v>4</v>
      </c>
      <c r="I58" s="20">
        <f>IFERROR(VLOOKUP(MYRANKS_P[[#This Row],[IDFANGRAPHS]],STEAMER_P[],COLUMN(STEAMER_P[SV]),FALSE),0)</f>
        <v>0</v>
      </c>
      <c r="J58" s="20">
        <f>IFERROR(VLOOKUP(MYRANKS_P[[#This Row],[IDFANGRAPHS]],STEAMER_P[],COLUMN(STEAMER_P[IP]),FALSE),0)</f>
        <v>61</v>
      </c>
      <c r="K58" s="20">
        <f>IFERROR(VLOOKUP(MYRANKS_P[[#This Row],[IDFANGRAPHS]],STEAMER_P[],COLUMN(STEAMER_P[H]),FALSE),0)</f>
        <v>57</v>
      </c>
      <c r="L58" s="20">
        <f>IFERROR(VLOOKUP(MYRANKS_P[[#This Row],[IDFANGRAPHS]],STEAMER_P[],COLUMN(STEAMER_P[ER]),FALSE),0)</f>
        <v>24</v>
      </c>
      <c r="M58" s="20">
        <f>IFERROR(VLOOKUP(MYRANKS_P[[#This Row],[IDFANGRAPHS]],STEAMER_P[],COLUMN(STEAMER_P[HR]),FALSE),0)</f>
        <v>4</v>
      </c>
      <c r="N58" s="20">
        <f>IFERROR(VLOOKUP(MYRANKS_P[[#This Row],[IDFANGRAPHS]],STEAMER_P[],COLUMN(STEAMER_P[SO]),FALSE),0)</f>
        <v>51</v>
      </c>
      <c r="O58" s="20">
        <f>IFERROR(VLOOKUP(MYRANKS_P[[#This Row],[IDFANGRAPHS]],STEAMER_P[],COLUMN(STEAMER_P[BB]),FALSE),0)</f>
        <v>21</v>
      </c>
      <c r="P58" s="20">
        <f>IFERROR(VLOOKUP(MYRANKS_P[[#This Row],[IDFANGRAPHS]],STEAMER_P[],COLUMN(STEAMER_P[FIP]),FALSE),0)</f>
        <v>3.55</v>
      </c>
      <c r="Q58" s="22">
        <f>IFERROR(MYRANKS_P[[#This Row],[ER]]*9/MYRANKS_P[[#This Row],[IP]],0)</f>
        <v>3.540983606557377</v>
      </c>
      <c r="R58" s="22">
        <f>IFERROR((MYRANKS_P[[#This Row],[BB]]+MYRANKS_P[[#This Row],[H]])/MYRANKS_P[[#This Row],[IP]],0)</f>
        <v>1.278688524590164</v>
      </c>
      <c r="S58" s="22">
        <f>MYRANKS_P[[#This Row],[W]]/3.03-VLOOKUP(MYRANKS_P[[#This Row],[POS]],ReplacementLevel_P[],COLUMN(ReplacementLevel_P[W]),FALSE)</f>
        <v>-1.9098679867986799</v>
      </c>
      <c r="T58" s="22">
        <f>MYRANKS_P[[#This Row],[SV]]/9.95</f>
        <v>0</v>
      </c>
      <c r="U58" s="22">
        <f>MYRANKS_P[[#This Row],[SO]]/39.3-VLOOKUP(MYRANKS_P[[#This Row],[POS]],ReplacementLevel_P[],COLUMN(ReplacementLevel_P[SO]),FALSE)</f>
        <v>-1.3822900763358779</v>
      </c>
      <c r="V58" s="22">
        <f>((475+MYRANKS_P[[#This Row],[ER]])*9/(1192+MYRANKS_P[[#This Row],[IP]])-3.59)/-0.076-VLOOKUP(MYRANKS_P[[#This Row],[POS]],ReplacementLevel_P[],COLUMN(ReplacementLevel_P[ERA]),FALSE)</f>
        <v>0.92634309236779089</v>
      </c>
      <c r="W58" s="22">
        <f>((1466+MYRANKS_P[[#This Row],[BB]]+MYRANKS_P[[#This Row],[H]])/(1192+MYRANKS_P[[#This Row],[IP]])-1.23)/-0.015-VLOOKUP(MYRANKS_P[[#This Row],[POS]],ReplacementLevel_P[],COLUMN(ReplacementLevel_P[WHIP]),FALSE)</f>
        <v>0.73049215216812435</v>
      </c>
      <c r="X58" s="22">
        <f>MYRANKS_P[[#This Row],[WSGP]]+MYRANKS_P[[#This Row],[SVSGP]]+MYRANKS_P[[#This Row],[SOSGP]]+MYRANKS_P[[#This Row],[ERASGP]]+MYRANKS_P[[#This Row],[WHIPSGP]]</f>
        <v>-1.6353228185986426</v>
      </c>
    </row>
    <row r="59" spans="1:24" x14ac:dyDescent="0.25">
      <c r="A59" s="7" t="s">
        <v>5080</v>
      </c>
      <c r="B59" s="18" t="str">
        <f>VLOOKUP(MYRANKS_P[[#This Row],[PLAYERID]],PLAYERIDMAP[],COLUMN(PLAYERIDMAP[LASTNAME]),FALSE)</f>
        <v>Soriano</v>
      </c>
      <c r="C59" s="18" t="str">
        <f>VLOOKUP(MYRANKS_P[[#This Row],[PLAYERID]],PLAYERIDMAP[],COLUMN(PLAYERIDMAP[FIRSTNAME]),FALSE)</f>
        <v xml:space="preserve">Rafael </v>
      </c>
      <c r="D59" s="18" t="str">
        <f>VLOOKUP(MYRANKS_P[[#This Row],[PLAYERID]],PLAYERIDMAP[],COLUMN(PLAYERIDMAP[TEAM]),FALSE)</f>
        <v>WSH</v>
      </c>
      <c r="E59" s="18" t="str">
        <f>VLOOKUP(MYRANKS_P[[#This Row],[PLAYERID]],PLAYERIDMAP[],COLUMN(PLAYERIDMAP[POS]),FALSE)</f>
        <v>P</v>
      </c>
      <c r="F59" s="18">
        <f>VLOOKUP(MYRANKS_P[[#This Row],[PLAYERID]],PLAYERIDMAP[],COLUMN(PLAYERIDMAP[IDFANGRAPHS]),FALSE)</f>
        <v>1100</v>
      </c>
      <c r="G59" s="20">
        <f>IFERROR(VLOOKUP(MYRANKS_P[[#This Row],[IDFANGRAPHS]],STEAMER_P[],COLUMN(STEAMER_P[W]),FALSE),0)</f>
        <v>3</v>
      </c>
      <c r="H59" s="20">
        <f>IFERROR(VLOOKUP(MYRANKS_P[[#This Row],[IDFANGRAPHS]],STEAMER_P[],COLUMN(STEAMER_P[GS]),FALSE),0)</f>
        <v>0</v>
      </c>
      <c r="I59" s="20">
        <f>IFERROR(VLOOKUP(MYRANKS_P[[#This Row],[IDFANGRAPHS]],STEAMER_P[],COLUMN(STEAMER_P[SV]),FALSE),0)</f>
        <v>27</v>
      </c>
      <c r="J59" s="20">
        <f>IFERROR(VLOOKUP(MYRANKS_P[[#This Row],[IDFANGRAPHS]],STEAMER_P[],COLUMN(STEAMER_P[IP]),FALSE),0)</f>
        <v>55</v>
      </c>
      <c r="K59" s="20">
        <f>IFERROR(VLOOKUP(MYRANKS_P[[#This Row],[IDFANGRAPHS]],STEAMER_P[],COLUMN(STEAMER_P[H]),FALSE),0)</f>
        <v>52</v>
      </c>
      <c r="L59" s="20">
        <f>IFERROR(VLOOKUP(MYRANKS_P[[#This Row],[IDFANGRAPHS]],STEAMER_P[],COLUMN(STEAMER_P[ER]),FALSE),0)</f>
        <v>22</v>
      </c>
      <c r="M59" s="20">
        <f>IFERROR(VLOOKUP(MYRANKS_P[[#This Row],[IDFANGRAPHS]],STEAMER_P[],COLUMN(STEAMER_P[HR]),FALSE),0)</f>
        <v>7</v>
      </c>
      <c r="N59" s="20">
        <f>IFERROR(VLOOKUP(MYRANKS_P[[#This Row],[IDFANGRAPHS]],STEAMER_P[],COLUMN(STEAMER_P[SO]),FALSE),0)</f>
        <v>48</v>
      </c>
      <c r="O59" s="20">
        <f>IFERROR(VLOOKUP(MYRANKS_P[[#This Row],[IDFANGRAPHS]],STEAMER_P[],COLUMN(STEAMER_P[BB]),FALSE),0)</f>
        <v>16</v>
      </c>
      <c r="P59" s="20">
        <f>IFERROR(VLOOKUP(MYRANKS_P[[#This Row],[IDFANGRAPHS]],STEAMER_P[],COLUMN(STEAMER_P[FIP]),FALSE),0)</f>
        <v>3.88</v>
      </c>
      <c r="Q59" s="22">
        <f>IFERROR(MYRANKS_P[[#This Row],[ER]]*9/MYRANKS_P[[#This Row],[IP]],0)</f>
        <v>3.6</v>
      </c>
      <c r="R59" s="22">
        <f>IFERROR((MYRANKS_P[[#This Row],[BB]]+MYRANKS_P[[#This Row],[H]])/MYRANKS_P[[#This Row],[IP]],0)</f>
        <v>1.2363636363636363</v>
      </c>
      <c r="S59" s="22">
        <f>MYRANKS_P[[#This Row],[W]]/3.03-VLOOKUP(MYRANKS_P[[#This Row],[POS]],ReplacementLevel_P[],COLUMN(ReplacementLevel_P[W]),FALSE)</f>
        <v>-2.2399009900990099</v>
      </c>
      <c r="T59" s="22">
        <f>MYRANKS_P[[#This Row],[SV]]/9.95</f>
        <v>2.7135678391959801</v>
      </c>
      <c r="U59" s="22">
        <f>MYRANKS_P[[#This Row],[SO]]/39.3-VLOOKUP(MYRANKS_P[[#This Row],[POS]],ReplacementLevel_P[],COLUMN(ReplacementLevel_P[SO]),FALSE)</f>
        <v>-1.4586259541984734</v>
      </c>
      <c r="V59" s="22">
        <f>((475+MYRANKS_P[[#This Row],[ER]])*9/(1192+MYRANKS_P[[#This Row],[IP]])-3.59)/-0.076-VLOOKUP(MYRANKS_P[[#This Row],[POS]],ReplacementLevel_P[],COLUMN(ReplacementLevel_P[ERA]),FALSE)</f>
        <v>0.8893576161735508</v>
      </c>
      <c r="W59" s="22">
        <f>((1466+MYRANKS_P[[#This Row],[BB]]+MYRANKS_P[[#This Row],[H]])/(1192+MYRANKS_P[[#This Row],[IP]])-1.23)/-0.015-VLOOKUP(MYRANKS_P[[#This Row],[POS]],ReplacementLevel_P[],COLUMN(ReplacementLevel_P[WHIP]),FALSE)</f>
        <v>0.8698422881582446</v>
      </c>
      <c r="X59" s="22">
        <f>MYRANKS_P[[#This Row],[WSGP]]+MYRANKS_P[[#This Row],[SVSGP]]+MYRANKS_P[[#This Row],[SOSGP]]+MYRANKS_P[[#This Row],[ERASGP]]+MYRANKS_P[[#This Row],[WHIPSGP]]</f>
        <v>0.77424079923029221</v>
      </c>
    </row>
    <row r="60" spans="1:24" x14ac:dyDescent="0.25">
      <c r="A60" s="7" t="s">
        <v>1896</v>
      </c>
      <c r="B60" s="18" t="str">
        <f>VLOOKUP(MYRANKS_P[[#This Row],[PLAYERID]],PLAYERIDMAP[],COLUMN(PLAYERIDMAP[LASTNAME]),FALSE)</f>
        <v>Beckett</v>
      </c>
      <c r="C60" s="18" t="str">
        <f>VLOOKUP(MYRANKS_P[[#This Row],[PLAYERID]],PLAYERIDMAP[],COLUMN(PLAYERIDMAP[FIRSTNAME]),FALSE)</f>
        <v xml:space="preserve">Josh </v>
      </c>
      <c r="D60" s="18" t="str">
        <f>VLOOKUP(MYRANKS_P[[#This Row],[PLAYERID]],PLAYERIDMAP[],COLUMN(PLAYERIDMAP[TEAM]),FALSE)</f>
        <v>LAD</v>
      </c>
      <c r="E60" s="18" t="str">
        <f>VLOOKUP(MYRANKS_P[[#This Row],[PLAYERID]],PLAYERIDMAP[],COLUMN(PLAYERIDMAP[POS]),FALSE)</f>
        <v>P</v>
      </c>
      <c r="F60" s="18">
        <f>VLOOKUP(MYRANKS_P[[#This Row],[PLAYERID]],PLAYERIDMAP[],COLUMN(PLAYERIDMAP[IDFANGRAPHS]),FALSE)</f>
        <v>510</v>
      </c>
      <c r="G60" s="20">
        <f>IFERROR(VLOOKUP(MYRANKS_P[[#This Row],[IDFANGRAPHS]],STEAMER_P[],COLUMN(STEAMER_P[W]),FALSE),0)</f>
        <v>6</v>
      </c>
      <c r="H60" s="20">
        <f>IFERROR(VLOOKUP(MYRANKS_P[[#This Row],[IDFANGRAPHS]],STEAMER_P[],COLUMN(STEAMER_P[GS]),FALSE),0)</f>
        <v>17</v>
      </c>
      <c r="I60" s="20">
        <f>IFERROR(VLOOKUP(MYRANKS_P[[#This Row],[IDFANGRAPHS]],STEAMER_P[],COLUMN(STEAMER_P[SV]),FALSE),0)</f>
        <v>0</v>
      </c>
      <c r="J60" s="20">
        <f>IFERROR(VLOOKUP(MYRANKS_P[[#This Row],[IDFANGRAPHS]],STEAMER_P[],COLUMN(STEAMER_P[IP]),FALSE),0)</f>
        <v>97</v>
      </c>
      <c r="K60" s="20">
        <f>IFERROR(VLOOKUP(MYRANKS_P[[#This Row],[IDFANGRAPHS]],STEAMER_P[],COLUMN(STEAMER_P[H]),FALSE),0)</f>
        <v>91</v>
      </c>
      <c r="L60" s="20">
        <f>IFERROR(VLOOKUP(MYRANKS_P[[#This Row],[IDFANGRAPHS]],STEAMER_P[],COLUMN(STEAMER_P[ER]),FALSE),0)</f>
        <v>42</v>
      </c>
      <c r="M60" s="20">
        <f>IFERROR(VLOOKUP(MYRANKS_P[[#This Row],[IDFANGRAPHS]],STEAMER_P[],COLUMN(STEAMER_P[HR]),FALSE),0)</f>
        <v>12</v>
      </c>
      <c r="N60" s="20">
        <f>IFERROR(VLOOKUP(MYRANKS_P[[#This Row],[IDFANGRAPHS]],STEAMER_P[],COLUMN(STEAMER_P[SO]),FALSE),0)</f>
        <v>84</v>
      </c>
      <c r="O60" s="20">
        <f>IFERROR(VLOOKUP(MYRANKS_P[[#This Row],[IDFANGRAPHS]],STEAMER_P[],COLUMN(STEAMER_P[BB]),FALSE),0)</f>
        <v>30</v>
      </c>
      <c r="P60" s="20">
        <f>IFERROR(VLOOKUP(MYRANKS_P[[#This Row],[IDFANGRAPHS]],STEAMER_P[],COLUMN(STEAMER_P[FIP]),FALSE),0)</f>
        <v>3.94</v>
      </c>
      <c r="Q60" s="22">
        <f>IFERROR(MYRANKS_P[[#This Row],[ER]]*9/MYRANKS_P[[#This Row],[IP]],0)</f>
        <v>3.8969072164948453</v>
      </c>
      <c r="R60" s="22">
        <f>IFERROR((MYRANKS_P[[#This Row],[BB]]+MYRANKS_P[[#This Row],[H]])/MYRANKS_P[[#This Row],[IP]],0)</f>
        <v>1.2474226804123711</v>
      </c>
      <c r="S60" s="22">
        <f>MYRANKS_P[[#This Row],[W]]/3.03-VLOOKUP(MYRANKS_P[[#This Row],[POS]],ReplacementLevel_P[],COLUMN(ReplacementLevel_P[W]),FALSE)</f>
        <v>-1.2498019801980196</v>
      </c>
      <c r="T60" s="22">
        <f>MYRANKS_P[[#This Row],[SV]]/9.95</f>
        <v>0</v>
      </c>
      <c r="U60" s="22">
        <f>MYRANKS_P[[#This Row],[SO]]/39.3-VLOOKUP(MYRANKS_P[[#This Row],[POS]],ReplacementLevel_P[],COLUMN(ReplacementLevel_P[SO]),FALSE)</f>
        <v>-0.5425954198473284</v>
      </c>
      <c r="V60" s="22">
        <f>((475+MYRANKS_P[[#This Row],[ER]])*9/(1192+MYRANKS_P[[#This Row],[IP]])-3.59)/-0.076-VLOOKUP(MYRANKS_P[[#This Row],[POS]],ReplacementLevel_P[],COLUMN(ReplacementLevel_P[ERA]),FALSE)</f>
        <v>0.58980237638315758</v>
      </c>
      <c r="W60" s="22">
        <f>((1466+MYRANKS_P[[#This Row],[BB]]+MYRANKS_P[[#This Row],[H]])/(1192+MYRANKS_P[[#This Row],[IP]])-1.23)/-0.015-VLOOKUP(MYRANKS_P[[#This Row],[POS]],ReplacementLevel_P[],COLUMN(ReplacementLevel_P[WHIP]),FALSE)</f>
        <v>0.80086889061287581</v>
      </c>
      <c r="X60" s="22">
        <f>MYRANKS_P[[#This Row],[WSGP]]+MYRANKS_P[[#This Row],[SVSGP]]+MYRANKS_P[[#This Row],[SOSGP]]+MYRANKS_P[[#This Row],[ERASGP]]+MYRANKS_P[[#This Row],[WHIPSGP]]</f>
        <v>-0.4017261330493147</v>
      </c>
    </row>
    <row r="61" spans="1:24" x14ac:dyDescent="0.25">
      <c r="A61" s="7" t="s">
        <v>1809</v>
      </c>
      <c r="B61" s="18" t="str">
        <f>VLOOKUP(MYRANKS_P[[#This Row],[PLAYERID]],PLAYERIDMAP[],COLUMN(PLAYERIDMAP[LASTNAME]),FALSE)</f>
        <v>Bailey</v>
      </c>
      <c r="C61" s="18" t="str">
        <f>VLOOKUP(MYRANKS_P[[#This Row],[PLAYERID]],PLAYERIDMAP[],COLUMN(PLAYERIDMAP[FIRSTNAME]),FALSE)</f>
        <v xml:space="preserve">Homer </v>
      </c>
      <c r="D61" s="18" t="str">
        <f>VLOOKUP(MYRANKS_P[[#This Row],[PLAYERID]],PLAYERIDMAP[],COLUMN(PLAYERIDMAP[TEAM]),FALSE)</f>
        <v>CIN</v>
      </c>
      <c r="E61" s="18" t="str">
        <f>VLOOKUP(MYRANKS_P[[#This Row],[PLAYERID]],PLAYERIDMAP[],COLUMN(PLAYERIDMAP[POS]),FALSE)</f>
        <v>P</v>
      </c>
      <c r="F61" s="18">
        <f>VLOOKUP(MYRANKS_P[[#This Row],[PLAYERID]],PLAYERIDMAP[],COLUMN(PLAYERIDMAP[IDFANGRAPHS]),FALSE)</f>
        <v>8362</v>
      </c>
      <c r="G61" s="20">
        <f>IFERROR(VLOOKUP(MYRANKS_P[[#This Row],[IDFANGRAPHS]],STEAMER_P[],COLUMN(STEAMER_P[W]),FALSE),0)</f>
        <v>10</v>
      </c>
      <c r="H61" s="20">
        <f>IFERROR(VLOOKUP(MYRANKS_P[[#This Row],[IDFANGRAPHS]],STEAMER_P[],COLUMN(STEAMER_P[GS]),FALSE),0)</f>
        <v>26</v>
      </c>
      <c r="I61" s="20">
        <f>IFERROR(VLOOKUP(MYRANKS_P[[#This Row],[IDFANGRAPHS]],STEAMER_P[],COLUMN(STEAMER_P[SV]),FALSE),0)</f>
        <v>0</v>
      </c>
      <c r="J61" s="20">
        <f>IFERROR(VLOOKUP(MYRANKS_P[[#This Row],[IDFANGRAPHS]],STEAMER_P[],COLUMN(STEAMER_P[IP]),FALSE),0)</f>
        <v>154</v>
      </c>
      <c r="K61" s="20">
        <f>IFERROR(VLOOKUP(MYRANKS_P[[#This Row],[IDFANGRAPHS]],STEAMER_P[],COLUMN(STEAMER_P[H]),FALSE),0)</f>
        <v>145</v>
      </c>
      <c r="L61" s="20">
        <f>IFERROR(VLOOKUP(MYRANKS_P[[#This Row],[IDFANGRAPHS]],STEAMER_P[],COLUMN(STEAMER_P[ER]),FALSE),0)</f>
        <v>64</v>
      </c>
      <c r="M61" s="20">
        <f>IFERROR(VLOOKUP(MYRANKS_P[[#This Row],[IDFANGRAPHS]],STEAMER_P[],COLUMN(STEAMER_P[HR]),FALSE),0)</f>
        <v>19</v>
      </c>
      <c r="N61" s="20">
        <f>IFERROR(VLOOKUP(MYRANKS_P[[#This Row],[IDFANGRAPHS]],STEAMER_P[],COLUMN(STEAMER_P[SO]),FALSE),0)</f>
        <v>139</v>
      </c>
      <c r="O61" s="20">
        <f>IFERROR(VLOOKUP(MYRANKS_P[[#This Row],[IDFANGRAPHS]],STEAMER_P[],COLUMN(STEAMER_P[BB]),FALSE),0)</f>
        <v>41</v>
      </c>
      <c r="P61" s="20">
        <f>IFERROR(VLOOKUP(MYRANKS_P[[#This Row],[IDFANGRAPHS]],STEAMER_P[],COLUMN(STEAMER_P[FIP]),FALSE),0)</f>
        <v>3.77</v>
      </c>
      <c r="Q61" s="22">
        <f>IFERROR(MYRANKS_P[[#This Row],[ER]]*9/MYRANKS_P[[#This Row],[IP]],0)</f>
        <v>3.7402597402597402</v>
      </c>
      <c r="R61" s="22">
        <f>IFERROR((MYRANKS_P[[#This Row],[BB]]+MYRANKS_P[[#This Row],[H]])/MYRANKS_P[[#This Row],[IP]],0)</f>
        <v>1.2077922077922079</v>
      </c>
      <c r="S61" s="22">
        <f>MYRANKS_P[[#This Row],[W]]/3.03-VLOOKUP(MYRANKS_P[[#This Row],[POS]],ReplacementLevel_P[],COLUMN(ReplacementLevel_P[W]),FALSE)</f>
        <v>7.0330033003300763E-2</v>
      </c>
      <c r="T61" s="22">
        <f>MYRANKS_P[[#This Row],[SV]]/9.95</f>
        <v>0</v>
      </c>
      <c r="U61" s="22">
        <f>MYRANKS_P[[#This Row],[SO]]/39.3-VLOOKUP(MYRANKS_P[[#This Row],[POS]],ReplacementLevel_P[],COLUMN(ReplacementLevel_P[SO]),FALSE)</f>
        <v>0.85689567430025448</v>
      </c>
      <c r="V61" s="22">
        <f>((475+MYRANKS_P[[#This Row],[ER]])*9/(1192+MYRANKS_P[[#This Row],[IP]])-3.59)/-0.076-VLOOKUP(MYRANKS_P[[#This Row],[POS]],ReplacementLevel_P[],COLUMN(ReplacementLevel_P[ERA]),FALSE)</f>
        <v>0.66563306483146656</v>
      </c>
      <c r="W61" s="22">
        <f>((1466+MYRANKS_P[[#This Row],[BB]]+MYRANKS_P[[#This Row],[H]])/(1192+MYRANKS_P[[#This Row],[IP]])-1.23)/-0.015-VLOOKUP(MYRANKS_P[[#This Row],[POS]],ReplacementLevel_P[],COLUMN(ReplacementLevel_P[WHIP]),FALSE)</f>
        <v>1.0573155027241143</v>
      </c>
      <c r="X61" s="22">
        <f>MYRANKS_P[[#This Row],[WSGP]]+MYRANKS_P[[#This Row],[SVSGP]]+MYRANKS_P[[#This Row],[SOSGP]]+MYRANKS_P[[#This Row],[ERASGP]]+MYRANKS_P[[#This Row],[WHIPSGP]]</f>
        <v>2.6501742748591361</v>
      </c>
    </row>
    <row r="62" spans="1:24" x14ac:dyDescent="0.25">
      <c r="A62" s="7" t="s">
        <v>4620</v>
      </c>
      <c r="B62" s="18" t="str">
        <f>VLOOKUP(MYRANKS_P[[#This Row],[PLAYERID]],PLAYERIDMAP[],COLUMN(PLAYERIDMAP[LASTNAME]),FALSE)</f>
        <v>Putz</v>
      </c>
      <c r="C62" s="18" t="str">
        <f>VLOOKUP(MYRANKS_P[[#This Row],[PLAYERID]],PLAYERIDMAP[],COLUMN(PLAYERIDMAP[FIRSTNAME]),FALSE)</f>
        <v xml:space="preserve">J.J. </v>
      </c>
      <c r="D62" s="18" t="str">
        <f>VLOOKUP(MYRANKS_P[[#This Row],[PLAYERID]],PLAYERIDMAP[],COLUMN(PLAYERIDMAP[TEAM]),FALSE)</f>
        <v>ARI</v>
      </c>
      <c r="E62" s="18" t="str">
        <f>VLOOKUP(MYRANKS_P[[#This Row],[PLAYERID]],PLAYERIDMAP[],COLUMN(PLAYERIDMAP[POS]),FALSE)</f>
        <v>P</v>
      </c>
      <c r="F62" s="18">
        <f>VLOOKUP(MYRANKS_P[[#This Row],[PLAYERID]],PLAYERIDMAP[],COLUMN(PLAYERIDMAP[IDFANGRAPHS]),FALSE)</f>
        <v>1795</v>
      </c>
      <c r="G62" s="20">
        <f>IFERROR(VLOOKUP(MYRANKS_P[[#This Row],[IDFANGRAPHS]],STEAMER_P[],COLUMN(STEAMER_P[W]),FALSE),0)</f>
        <v>3</v>
      </c>
      <c r="H62" s="20">
        <f>IFERROR(VLOOKUP(MYRANKS_P[[#This Row],[IDFANGRAPHS]],STEAMER_P[],COLUMN(STEAMER_P[GS]),FALSE),0)</f>
        <v>0</v>
      </c>
      <c r="I62" s="20">
        <f>IFERROR(VLOOKUP(MYRANKS_P[[#This Row],[IDFANGRAPHS]],STEAMER_P[],COLUMN(STEAMER_P[SV]),FALSE),0)</f>
        <v>1</v>
      </c>
      <c r="J62" s="20">
        <f>IFERROR(VLOOKUP(MYRANKS_P[[#This Row],[IDFANGRAPHS]],STEAMER_P[],COLUMN(STEAMER_P[IP]),FALSE),0)</f>
        <v>45</v>
      </c>
      <c r="K62" s="20">
        <f>IFERROR(VLOOKUP(MYRANKS_P[[#This Row],[IDFANGRAPHS]],STEAMER_P[],COLUMN(STEAMER_P[H]),FALSE),0)</f>
        <v>39</v>
      </c>
      <c r="L62" s="20">
        <f>IFERROR(VLOOKUP(MYRANKS_P[[#This Row],[IDFANGRAPHS]],STEAMER_P[],COLUMN(STEAMER_P[ER]),FALSE),0)</f>
        <v>16</v>
      </c>
      <c r="M62" s="20">
        <f>IFERROR(VLOOKUP(MYRANKS_P[[#This Row],[IDFANGRAPHS]],STEAMER_P[],COLUMN(STEAMER_P[HR]),FALSE),0)</f>
        <v>4</v>
      </c>
      <c r="N62" s="20">
        <f>IFERROR(VLOOKUP(MYRANKS_P[[#This Row],[IDFANGRAPHS]],STEAMER_P[],COLUMN(STEAMER_P[SO]),FALSE),0)</f>
        <v>45</v>
      </c>
      <c r="O62" s="20">
        <f>IFERROR(VLOOKUP(MYRANKS_P[[#This Row],[IDFANGRAPHS]],STEAMER_P[],COLUMN(STEAMER_P[BB]),FALSE),0)</f>
        <v>15</v>
      </c>
      <c r="P62" s="20">
        <f>IFERROR(VLOOKUP(MYRANKS_P[[#This Row],[IDFANGRAPHS]],STEAMER_P[],COLUMN(STEAMER_P[FIP]),FALSE),0)</f>
        <v>3.35</v>
      </c>
      <c r="Q62" s="22">
        <f>IFERROR(MYRANKS_P[[#This Row],[ER]]*9/MYRANKS_P[[#This Row],[IP]],0)</f>
        <v>3.2</v>
      </c>
      <c r="R62" s="22">
        <f>IFERROR((MYRANKS_P[[#This Row],[BB]]+MYRANKS_P[[#This Row],[H]])/MYRANKS_P[[#This Row],[IP]],0)</f>
        <v>1.2</v>
      </c>
      <c r="S62" s="22">
        <f>MYRANKS_P[[#This Row],[W]]/3.03-VLOOKUP(MYRANKS_P[[#This Row],[POS]],ReplacementLevel_P[],COLUMN(ReplacementLevel_P[W]),FALSE)</f>
        <v>-2.2399009900990099</v>
      </c>
      <c r="T62" s="22">
        <f>MYRANKS_P[[#This Row],[SV]]/9.95</f>
        <v>0.10050251256281408</v>
      </c>
      <c r="U62" s="22">
        <f>MYRANKS_P[[#This Row],[SO]]/39.3-VLOOKUP(MYRANKS_P[[#This Row],[POS]],ReplacementLevel_P[],COLUMN(ReplacementLevel_P[SO]),FALSE)</f>
        <v>-1.5349618320610687</v>
      </c>
      <c r="V62" s="22">
        <f>((475+MYRANKS_P[[#This Row],[ER]])*9/(1192+MYRANKS_P[[#This Row],[IP]])-3.59)/-0.076-VLOOKUP(MYRANKS_P[[#This Row],[POS]],ReplacementLevel_P[],COLUMN(ReplacementLevel_P[ERA]),FALSE)</f>
        <v>1.0822043994383674</v>
      </c>
      <c r="W62" s="22">
        <f>((1466+MYRANKS_P[[#This Row],[BB]]+MYRANKS_P[[#This Row],[H]])/(1192+MYRANKS_P[[#This Row],[IP]])-1.23)/-0.015-VLOOKUP(MYRANKS_P[[#This Row],[POS]],ReplacementLevel_P[],COLUMN(ReplacementLevel_P[WHIP]),FALSE)</f>
        <v>0.96137968202640933</v>
      </c>
      <c r="X62" s="22">
        <f>MYRANKS_P[[#This Row],[WSGP]]+MYRANKS_P[[#This Row],[SVSGP]]+MYRANKS_P[[#This Row],[SOSGP]]+MYRANKS_P[[#This Row],[ERASGP]]+MYRANKS_P[[#This Row],[WHIPSGP]]</f>
        <v>-1.6307762281324873</v>
      </c>
    </row>
    <row r="63" spans="1:24" x14ac:dyDescent="0.25">
      <c r="A63" s="7" t="s">
        <v>3322</v>
      </c>
      <c r="B63" s="18" t="str">
        <f>VLOOKUP(MYRANKS_P[[#This Row],[PLAYERID]],PLAYERIDMAP[],COLUMN(PLAYERIDMAP[LASTNAME]),FALSE)</f>
        <v>Holland</v>
      </c>
      <c r="C63" s="18" t="str">
        <f>VLOOKUP(MYRANKS_P[[#This Row],[PLAYERID]],PLAYERIDMAP[],COLUMN(PLAYERIDMAP[FIRSTNAME]),FALSE)</f>
        <v xml:space="preserve">Greg </v>
      </c>
      <c r="D63" s="18" t="str">
        <f>VLOOKUP(MYRANKS_P[[#This Row],[PLAYERID]],PLAYERIDMAP[],COLUMN(PLAYERIDMAP[TEAM]),FALSE)</f>
        <v>KC</v>
      </c>
      <c r="E63" s="18" t="str">
        <f>VLOOKUP(MYRANKS_P[[#This Row],[PLAYERID]],PLAYERIDMAP[],COLUMN(PLAYERIDMAP[POS]),FALSE)</f>
        <v>P</v>
      </c>
      <c r="F63" s="18">
        <f>VLOOKUP(MYRANKS_P[[#This Row],[PLAYERID]],PLAYERIDMAP[],COLUMN(PLAYERIDMAP[IDFANGRAPHS]),FALSE)</f>
        <v>7196</v>
      </c>
      <c r="G63" s="20">
        <f>IFERROR(VLOOKUP(MYRANKS_P[[#This Row],[IDFANGRAPHS]],STEAMER_P[],COLUMN(STEAMER_P[W]),FALSE),0)</f>
        <v>4</v>
      </c>
      <c r="H63" s="20">
        <f>IFERROR(VLOOKUP(MYRANKS_P[[#This Row],[IDFANGRAPHS]],STEAMER_P[],COLUMN(STEAMER_P[GS]),FALSE),0)</f>
        <v>0</v>
      </c>
      <c r="I63" s="20">
        <f>IFERROR(VLOOKUP(MYRANKS_P[[#This Row],[IDFANGRAPHS]],STEAMER_P[],COLUMN(STEAMER_P[SV]),FALSE),0)</f>
        <v>28</v>
      </c>
      <c r="J63" s="20">
        <f>IFERROR(VLOOKUP(MYRANKS_P[[#This Row],[IDFANGRAPHS]],STEAMER_P[],COLUMN(STEAMER_P[IP]),FALSE),0)</f>
        <v>55</v>
      </c>
      <c r="K63" s="20">
        <f>IFERROR(VLOOKUP(MYRANKS_P[[#This Row],[IDFANGRAPHS]],STEAMER_P[],COLUMN(STEAMER_P[H]),FALSE),0)</f>
        <v>39</v>
      </c>
      <c r="L63" s="20">
        <f>IFERROR(VLOOKUP(MYRANKS_P[[#This Row],[IDFANGRAPHS]],STEAMER_P[],COLUMN(STEAMER_P[ER]),FALSE),0)</f>
        <v>14</v>
      </c>
      <c r="M63" s="20">
        <f>IFERROR(VLOOKUP(MYRANKS_P[[#This Row],[IDFANGRAPHS]],STEAMER_P[],COLUMN(STEAMER_P[HR]),FALSE),0)</f>
        <v>4</v>
      </c>
      <c r="N63" s="20">
        <f>IFERROR(VLOOKUP(MYRANKS_P[[#This Row],[IDFANGRAPHS]],STEAMER_P[],COLUMN(STEAMER_P[SO]),FALSE),0)</f>
        <v>73</v>
      </c>
      <c r="O63" s="20">
        <f>IFERROR(VLOOKUP(MYRANKS_P[[#This Row],[IDFANGRAPHS]],STEAMER_P[],COLUMN(STEAMER_P[BB]),FALSE),0)</f>
        <v>18</v>
      </c>
      <c r="P63" s="20">
        <f>IFERROR(VLOOKUP(MYRANKS_P[[#This Row],[IDFANGRAPHS]],STEAMER_P[],COLUMN(STEAMER_P[FIP]),FALSE),0)</f>
        <v>2.39</v>
      </c>
      <c r="Q63" s="22">
        <f>IFERROR(MYRANKS_P[[#This Row],[ER]]*9/MYRANKS_P[[#This Row],[IP]],0)</f>
        <v>2.290909090909091</v>
      </c>
      <c r="R63" s="22">
        <f>IFERROR((MYRANKS_P[[#This Row],[BB]]+MYRANKS_P[[#This Row],[H]])/MYRANKS_P[[#This Row],[IP]],0)</f>
        <v>1.0363636363636364</v>
      </c>
      <c r="S63" s="22">
        <f>MYRANKS_P[[#This Row],[W]]/3.03-VLOOKUP(MYRANKS_P[[#This Row],[POS]],ReplacementLevel_P[],COLUMN(ReplacementLevel_P[W]),FALSE)</f>
        <v>-1.9098679867986799</v>
      </c>
      <c r="T63" s="22">
        <f>MYRANKS_P[[#This Row],[SV]]/9.95</f>
        <v>2.8140703517587942</v>
      </c>
      <c r="U63" s="22">
        <f>MYRANKS_P[[#This Row],[SO]]/39.3-VLOOKUP(MYRANKS_P[[#This Row],[POS]],ReplacementLevel_P[],COLUMN(ReplacementLevel_P[SO]),FALSE)</f>
        <v>-0.82249363867684488</v>
      </c>
      <c r="V63" s="22">
        <f>((475+MYRANKS_P[[#This Row],[ER]])*9/(1192+MYRANKS_P[[#This Row],[IP]])-3.59)/-0.076-VLOOKUP(MYRANKS_P[[#This Row],[POS]],ReplacementLevel_P[],COLUMN(ReplacementLevel_P[ERA]),FALSE)</f>
        <v>1.6490756763601024</v>
      </c>
      <c r="W63" s="22">
        <f>((1466+MYRANKS_P[[#This Row],[BB]]+MYRANKS_P[[#This Row],[H]])/(1192+MYRANKS_P[[#This Row],[IP]])-1.23)/-0.015-VLOOKUP(MYRANKS_P[[#This Row],[POS]],ReplacementLevel_P[],COLUMN(ReplacementLevel_P[WHIP]),FALSE)</f>
        <v>1.4579203421545071</v>
      </c>
      <c r="X63" s="22">
        <f>MYRANKS_P[[#This Row],[WSGP]]+MYRANKS_P[[#This Row],[SVSGP]]+MYRANKS_P[[#This Row],[SOSGP]]+MYRANKS_P[[#This Row],[ERASGP]]+MYRANKS_P[[#This Row],[WHIPSGP]]</f>
        <v>3.1887047447978789</v>
      </c>
    </row>
    <row r="64" spans="1:24" x14ac:dyDescent="0.25">
      <c r="A64" s="7" t="s">
        <v>4770</v>
      </c>
      <c r="B64" s="18" t="str">
        <f>VLOOKUP(MYRANKS_P[[#This Row],[PLAYERID]],PLAYERIDMAP[],COLUMN(PLAYERIDMAP[LASTNAME]),FALSE)</f>
        <v>Rodney</v>
      </c>
      <c r="C64" s="18" t="str">
        <f>VLOOKUP(MYRANKS_P[[#This Row],[PLAYERID]],PLAYERIDMAP[],COLUMN(PLAYERIDMAP[FIRSTNAME]),FALSE)</f>
        <v xml:space="preserve">Fernando </v>
      </c>
      <c r="D64" s="18" t="str">
        <f>VLOOKUP(MYRANKS_P[[#This Row],[PLAYERID]],PLAYERIDMAP[],COLUMN(PLAYERIDMAP[TEAM]),FALSE)</f>
        <v>TB</v>
      </c>
      <c r="E64" s="18" t="str">
        <f>VLOOKUP(MYRANKS_P[[#This Row],[PLAYERID]],PLAYERIDMAP[],COLUMN(PLAYERIDMAP[POS]),FALSE)</f>
        <v>P</v>
      </c>
      <c r="F64" s="18">
        <f>VLOOKUP(MYRANKS_P[[#This Row],[PLAYERID]],PLAYERIDMAP[],COLUMN(PLAYERIDMAP[IDFANGRAPHS]),FALSE)</f>
        <v>494</v>
      </c>
      <c r="G64" s="20">
        <f>IFERROR(VLOOKUP(MYRANKS_P[[#This Row],[IDFANGRAPHS]],STEAMER_P[],COLUMN(STEAMER_P[W]),FALSE),0)</f>
        <v>4</v>
      </c>
      <c r="H64" s="20">
        <f>IFERROR(VLOOKUP(MYRANKS_P[[#This Row],[IDFANGRAPHS]],STEAMER_P[],COLUMN(STEAMER_P[GS]),FALSE),0)</f>
        <v>0</v>
      </c>
      <c r="I64" s="20">
        <f>IFERROR(VLOOKUP(MYRANKS_P[[#This Row],[IDFANGRAPHS]],STEAMER_P[],COLUMN(STEAMER_P[SV]),FALSE),0)</f>
        <v>22</v>
      </c>
      <c r="J64" s="20">
        <f>IFERROR(VLOOKUP(MYRANKS_P[[#This Row],[IDFANGRAPHS]],STEAMER_P[],COLUMN(STEAMER_P[IP]),FALSE),0)</f>
        <v>55</v>
      </c>
      <c r="K64" s="20">
        <f>IFERROR(VLOOKUP(MYRANKS_P[[#This Row],[IDFANGRAPHS]],STEAMER_P[],COLUMN(STEAMER_P[H]),FALSE),0)</f>
        <v>45</v>
      </c>
      <c r="L64" s="20">
        <f>IFERROR(VLOOKUP(MYRANKS_P[[#This Row],[IDFANGRAPHS]],STEAMER_P[],COLUMN(STEAMER_P[ER]),FALSE),0)</f>
        <v>19</v>
      </c>
      <c r="M64" s="20">
        <f>IFERROR(VLOOKUP(MYRANKS_P[[#This Row],[IDFANGRAPHS]],STEAMER_P[],COLUMN(STEAMER_P[HR]),FALSE),0)</f>
        <v>4</v>
      </c>
      <c r="N64" s="20">
        <f>IFERROR(VLOOKUP(MYRANKS_P[[#This Row],[IDFANGRAPHS]],STEAMER_P[],COLUMN(STEAMER_P[SO]),FALSE),0)</f>
        <v>60</v>
      </c>
      <c r="O64" s="20">
        <f>IFERROR(VLOOKUP(MYRANKS_P[[#This Row],[IDFANGRAPHS]],STEAMER_P[],COLUMN(STEAMER_P[BB]),FALSE),0)</f>
        <v>21</v>
      </c>
      <c r="P64" s="20">
        <f>IFERROR(VLOOKUP(MYRANKS_P[[#This Row],[IDFANGRAPHS]],STEAMER_P[],COLUMN(STEAMER_P[FIP]),FALSE),0)</f>
        <v>3.07</v>
      </c>
      <c r="Q64" s="22">
        <f>IFERROR(MYRANKS_P[[#This Row],[ER]]*9/MYRANKS_P[[#This Row],[IP]],0)</f>
        <v>3.1090909090909089</v>
      </c>
      <c r="R64" s="22">
        <f>IFERROR((MYRANKS_P[[#This Row],[BB]]+MYRANKS_P[[#This Row],[H]])/MYRANKS_P[[#This Row],[IP]],0)</f>
        <v>1.2</v>
      </c>
      <c r="S64" s="22">
        <f>MYRANKS_P[[#This Row],[W]]/3.03-VLOOKUP(MYRANKS_P[[#This Row],[POS]],ReplacementLevel_P[],COLUMN(ReplacementLevel_P[W]),FALSE)</f>
        <v>-1.9098679867986799</v>
      </c>
      <c r="T64" s="22">
        <f>MYRANKS_P[[#This Row],[SV]]/9.95</f>
        <v>2.2110552763819098</v>
      </c>
      <c r="U64" s="22">
        <f>MYRANKS_P[[#This Row],[SO]]/39.3-VLOOKUP(MYRANKS_P[[#This Row],[POS]],ReplacementLevel_P[],COLUMN(ReplacementLevel_P[SO]),FALSE)</f>
        <v>-1.1532824427480917</v>
      </c>
      <c r="V64" s="22">
        <f>((475+MYRANKS_P[[#This Row],[ER]])*9/(1192+MYRANKS_P[[#This Row],[IP]])-3.59)/-0.076-VLOOKUP(MYRANKS_P[[#This Row],[POS]],ReplacementLevel_P[],COLUMN(ReplacementLevel_P[ERA]),FALSE)</f>
        <v>1.1742518887435092</v>
      </c>
      <c r="W64" s="22">
        <f>((1466+MYRANKS_P[[#This Row],[BB]]+MYRANKS_P[[#This Row],[H]])/(1192+MYRANKS_P[[#This Row],[IP]])-1.23)/-0.015-VLOOKUP(MYRANKS_P[[#This Row],[POS]],ReplacementLevel_P[],COLUMN(ReplacementLevel_P[WHIP]),FALSE)</f>
        <v>0.97676557070301684</v>
      </c>
      <c r="X64" s="22">
        <f>MYRANKS_P[[#This Row],[WSGP]]+MYRANKS_P[[#This Row],[SVSGP]]+MYRANKS_P[[#This Row],[SOSGP]]+MYRANKS_P[[#This Row],[ERASGP]]+MYRANKS_P[[#This Row],[WHIPSGP]]</f>
        <v>1.2989223062816642</v>
      </c>
    </row>
    <row r="65" spans="1:24" x14ac:dyDescent="0.25">
      <c r="A65" s="7" t="s">
        <v>2770</v>
      </c>
      <c r="B65" s="18" t="str">
        <f>VLOOKUP(MYRANKS_P[[#This Row],[PLAYERID]],PLAYERIDMAP[],COLUMN(PLAYERIDMAP[LASTNAME]),FALSE)</f>
        <v>Estrada</v>
      </c>
      <c r="C65" s="18" t="str">
        <f>VLOOKUP(MYRANKS_P[[#This Row],[PLAYERID]],PLAYERIDMAP[],COLUMN(PLAYERIDMAP[FIRSTNAME]),FALSE)</f>
        <v xml:space="preserve">Marco </v>
      </c>
      <c r="D65" s="18" t="str">
        <f>VLOOKUP(MYRANKS_P[[#This Row],[PLAYERID]],PLAYERIDMAP[],COLUMN(PLAYERIDMAP[TEAM]),FALSE)</f>
        <v>MIL</v>
      </c>
      <c r="E65" s="18" t="str">
        <f>VLOOKUP(MYRANKS_P[[#This Row],[PLAYERID]],PLAYERIDMAP[],COLUMN(PLAYERIDMAP[POS]),FALSE)</f>
        <v>P</v>
      </c>
      <c r="F65" s="18">
        <f>VLOOKUP(MYRANKS_P[[#This Row],[PLAYERID]],PLAYERIDMAP[],COLUMN(PLAYERIDMAP[IDFANGRAPHS]),FALSE)</f>
        <v>1118</v>
      </c>
      <c r="G65" s="20">
        <f>IFERROR(VLOOKUP(MYRANKS_P[[#This Row],[IDFANGRAPHS]],STEAMER_P[],COLUMN(STEAMER_P[W]),FALSE),0)</f>
        <v>8</v>
      </c>
      <c r="H65" s="20">
        <f>IFERROR(VLOOKUP(MYRANKS_P[[#This Row],[IDFANGRAPHS]],STEAMER_P[],COLUMN(STEAMER_P[GS]),FALSE),0)</f>
        <v>23</v>
      </c>
      <c r="I65" s="20">
        <f>IFERROR(VLOOKUP(MYRANKS_P[[#This Row],[IDFANGRAPHS]],STEAMER_P[],COLUMN(STEAMER_P[SV]),FALSE),0)</f>
        <v>0</v>
      </c>
      <c r="J65" s="20">
        <f>IFERROR(VLOOKUP(MYRANKS_P[[#This Row],[IDFANGRAPHS]],STEAMER_P[],COLUMN(STEAMER_P[IP]),FALSE),0)</f>
        <v>129</v>
      </c>
      <c r="K65" s="20">
        <f>IFERROR(VLOOKUP(MYRANKS_P[[#This Row],[IDFANGRAPHS]],STEAMER_P[],COLUMN(STEAMER_P[H]),FALSE),0)</f>
        <v>123</v>
      </c>
      <c r="L65" s="20">
        <f>IFERROR(VLOOKUP(MYRANKS_P[[#This Row],[IDFANGRAPHS]],STEAMER_P[],COLUMN(STEAMER_P[ER]),FALSE),0)</f>
        <v>55</v>
      </c>
      <c r="M65" s="20">
        <f>IFERROR(VLOOKUP(MYRANKS_P[[#This Row],[IDFANGRAPHS]],STEAMER_P[],COLUMN(STEAMER_P[HR]),FALSE),0)</f>
        <v>20</v>
      </c>
      <c r="N65" s="20">
        <f>IFERROR(VLOOKUP(MYRANKS_P[[#This Row],[IDFANGRAPHS]],STEAMER_P[],COLUMN(STEAMER_P[SO]),FALSE),0)</f>
        <v>118</v>
      </c>
      <c r="O65" s="20">
        <f>IFERROR(VLOOKUP(MYRANKS_P[[#This Row],[IDFANGRAPHS]],STEAMER_P[],COLUMN(STEAMER_P[BB]),FALSE),0)</f>
        <v>34</v>
      </c>
      <c r="P65" s="20">
        <f>IFERROR(VLOOKUP(MYRANKS_P[[#This Row],[IDFANGRAPHS]],STEAMER_P[],COLUMN(STEAMER_P[FIP]),FALSE),0)</f>
        <v>4.12</v>
      </c>
      <c r="Q65" s="22">
        <f>IFERROR(MYRANKS_P[[#This Row],[ER]]*9/MYRANKS_P[[#This Row],[IP]],0)</f>
        <v>3.8372093023255816</v>
      </c>
      <c r="R65" s="22">
        <f>IFERROR((MYRANKS_P[[#This Row],[BB]]+MYRANKS_P[[#This Row],[H]])/MYRANKS_P[[#This Row],[IP]],0)</f>
        <v>1.2170542635658914</v>
      </c>
      <c r="S65" s="22">
        <f>MYRANKS_P[[#This Row],[W]]/3.03-VLOOKUP(MYRANKS_P[[#This Row],[POS]],ReplacementLevel_P[],COLUMN(ReplacementLevel_P[W]),FALSE)</f>
        <v>-0.58973597359735974</v>
      </c>
      <c r="T65" s="22">
        <f>MYRANKS_P[[#This Row],[SV]]/9.95</f>
        <v>0</v>
      </c>
      <c r="U65" s="22">
        <f>MYRANKS_P[[#This Row],[SO]]/39.3-VLOOKUP(MYRANKS_P[[#This Row],[POS]],ReplacementLevel_P[],COLUMN(ReplacementLevel_P[SO]),FALSE)</f>
        <v>0.32254452926208677</v>
      </c>
      <c r="V65" s="22">
        <f>((475+MYRANKS_P[[#This Row],[ER]])*9/(1192+MYRANKS_P[[#This Row],[IP]])-3.59)/-0.076-VLOOKUP(MYRANKS_P[[#This Row],[POS]],ReplacementLevel_P[],COLUMN(ReplacementLevel_P[ERA]),FALSE)</f>
        <v>0.57498904338818146</v>
      </c>
      <c r="W65" s="22">
        <f>((1466+MYRANKS_P[[#This Row],[BB]]+MYRANKS_P[[#This Row],[H]])/(1192+MYRANKS_P[[#This Row],[IP]])-1.23)/-0.015-VLOOKUP(MYRANKS_P[[#This Row],[POS]],ReplacementLevel_P[],COLUMN(ReplacementLevel_P[WHIP]),FALSE)</f>
        <v>0.97235427706282274</v>
      </c>
      <c r="X65" s="22">
        <f>MYRANKS_P[[#This Row],[WSGP]]+MYRANKS_P[[#This Row],[SVSGP]]+MYRANKS_P[[#This Row],[SOSGP]]+MYRANKS_P[[#This Row],[ERASGP]]+MYRANKS_P[[#This Row],[WHIPSGP]]</f>
        <v>1.2801518761157311</v>
      </c>
    </row>
    <row r="66" spans="1:24" x14ac:dyDescent="0.25">
      <c r="A66" s="7" t="s">
        <v>3318</v>
      </c>
      <c r="B66" s="18" t="str">
        <f>VLOOKUP(MYRANKS_P[[#This Row],[PLAYERID]],PLAYERIDMAP[],COLUMN(PLAYERIDMAP[LASTNAME]),FALSE)</f>
        <v>Holland</v>
      </c>
      <c r="C66" s="18" t="str">
        <f>VLOOKUP(MYRANKS_P[[#This Row],[PLAYERID]],PLAYERIDMAP[],COLUMN(PLAYERIDMAP[FIRSTNAME]),FALSE)</f>
        <v xml:space="preserve">Derek </v>
      </c>
      <c r="D66" s="18" t="str">
        <f>VLOOKUP(MYRANKS_P[[#This Row],[PLAYERID]],PLAYERIDMAP[],COLUMN(PLAYERIDMAP[TEAM]),FALSE)</f>
        <v>TEX</v>
      </c>
      <c r="E66" s="18" t="str">
        <f>VLOOKUP(MYRANKS_P[[#This Row],[PLAYERID]],PLAYERIDMAP[],COLUMN(PLAYERIDMAP[POS]),FALSE)</f>
        <v>P</v>
      </c>
      <c r="F66" s="18">
        <f>VLOOKUP(MYRANKS_P[[#This Row],[PLAYERID]],PLAYERIDMAP[],COLUMN(PLAYERIDMAP[IDFANGRAPHS]),FALSE)</f>
        <v>4141</v>
      </c>
      <c r="G66" s="20">
        <f>IFERROR(VLOOKUP(MYRANKS_P[[#This Row],[IDFANGRAPHS]],STEAMER_P[],COLUMN(STEAMER_P[W]),FALSE),0)</f>
        <v>5</v>
      </c>
      <c r="H66" s="20">
        <f>IFERROR(VLOOKUP(MYRANKS_P[[#This Row],[IDFANGRAPHS]],STEAMER_P[],COLUMN(STEAMER_P[GS]),FALSE),0)</f>
        <v>14</v>
      </c>
      <c r="I66" s="20">
        <f>IFERROR(VLOOKUP(MYRANKS_P[[#This Row],[IDFANGRAPHS]],STEAMER_P[],COLUMN(STEAMER_P[SV]),FALSE),0)</f>
        <v>0</v>
      </c>
      <c r="J66" s="20">
        <f>IFERROR(VLOOKUP(MYRANKS_P[[#This Row],[IDFANGRAPHS]],STEAMER_P[],COLUMN(STEAMER_P[IP]),FALSE),0)</f>
        <v>81</v>
      </c>
      <c r="K66" s="20">
        <f>IFERROR(VLOOKUP(MYRANKS_P[[#This Row],[IDFANGRAPHS]],STEAMER_P[],COLUMN(STEAMER_P[H]),FALSE),0)</f>
        <v>80</v>
      </c>
      <c r="L66" s="20">
        <f>IFERROR(VLOOKUP(MYRANKS_P[[#This Row],[IDFANGRAPHS]],STEAMER_P[],COLUMN(STEAMER_P[ER]),FALSE),0)</f>
        <v>36</v>
      </c>
      <c r="M66" s="20">
        <f>IFERROR(VLOOKUP(MYRANKS_P[[#This Row],[IDFANGRAPHS]],STEAMER_P[],COLUMN(STEAMER_P[HR]),FALSE),0)</f>
        <v>10</v>
      </c>
      <c r="N66" s="20">
        <f>IFERROR(VLOOKUP(MYRANKS_P[[#This Row],[IDFANGRAPHS]],STEAMER_P[],COLUMN(STEAMER_P[SO]),FALSE),0)</f>
        <v>69</v>
      </c>
      <c r="O66" s="20">
        <f>IFERROR(VLOOKUP(MYRANKS_P[[#This Row],[IDFANGRAPHS]],STEAMER_P[],COLUMN(STEAMER_P[BB]),FALSE),0)</f>
        <v>25</v>
      </c>
      <c r="P66" s="20">
        <f>IFERROR(VLOOKUP(MYRANKS_P[[#This Row],[IDFANGRAPHS]],STEAMER_P[],COLUMN(STEAMER_P[FIP]),FALSE),0)</f>
        <v>4.03</v>
      </c>
      <c r="Q66" s="22">
        <f>IFERROR(MYRANKS_P[[#This Row],[ER]]*9/MYRANKS_P[[#This Row],[IP]],0)</f>
        <v>4</v>
      </c>
      <c r="R66" s="22">
        <f>IFERROR((MYRANKS_P[[#This Row],[BB]]+MYRANKS_P[[#This Row],[H]])/MYRANKS_P[[#This Row],[IP]],0)</f>
        <v>1.2962962962962963</v>
      </c>
      <c r="S66" s="22">
        <f>MYRANKS_P[[#This Row],[W]]/3.03-VLOOKUP(MYRANKS_P[[#This Row],[POS]],ReplacementLevel_P[],COLUMN(ReplacementLevel_P[W]),FALSE)</f>
        <v>-1.5798349834983496</v>
      </c>
      <c r="T66" s="22">
        <f>MYRANKS_P[[#This Row],[SV]]/9.95</f>
        <v>0</v>
      </c>
      <c r="U66" s="22">
        <f>MYRANKS_P[[#This Row],[SO]]/39.3-VLOOKUP(MYRANKS_P[[#This Row],[POS]],ReplacementLevel_P[],COLUMN(ReplacementLevel_P[SO]),FALSE)</f>
        <v>-0.92427480916030547</v>
      </c>
      <c r="V66" s="22">
        <f>((475+MYRANKS_P[[#This Row],[ER]])*9/(1192+MYRANKS_P[[#This Row],[IP]])-3.59)/-0.076-VLOOKUP(MYRANKS_P[[#This Row],[POS]],ReplacementLevel_P[],COLUMN(ReplacementLevel_P[ERA]),FALSE)</f>
        <v>0.55097573076445816</v>
      </c>
      <c r="W66" s="22">
        <f>((1466+MYRANKS_P[[#This Row],[BB]]+MYRANKS_P[[#This Row],[H]])/(1192+MYRANKS_P[[#This Row],[IP]])-1.23)/-0.015-VLOOKUP(MYRANKS_P[[#This Row],[POS]],ReplacementLevel_P[],COLUMN(ReplacementLevel_P[WHIP]),FALSE)</f>
        <v>0.60715370515841116</v>
      </c>
      <c r="X66" s="22">
        <f>MYRANKS_P[[#This Row],[WSGP]]+MYRANKS_P[[#This Row],[SVSGP]]+MYRANKS_P[[#This Row],[SOSGP]]+MYRANKS_P[[#This Row],[ERASGP]]+MYRANKS_P[[#This Row],[WHIPSGP]]</f>
        <v>-1.3459803567357858</v>
      </c>
    </row>
    <row r="67" spans="1:24" x14ac:dyDescent="0.25">
      <c r="A67" s="7" t="s">
        <v>2953</v>
      </c>
      <c r="B67" s="18" t="str">
        <f>VLOOKUP(MYRANKS_P[[#This Row],[PLAYERID]],PLAYERIDMAP[],COLUMN(PLAYERIDMAP[LASTNAME]),FALSE)</f>
        <v>Garcia</v>
      </c>
      <c r="C67" s="18" t="str">
        <f>VLOOKUP(MYRANKS_P[[#This Row],[PLAYERID]],PLAYERIDMAP[],COLUMN(PLAYERIDMAP[FIRSTNAME]),FALSE)</f>
        <v xml:space="preserve">Jaime </v>
      </c>
      <c r="D67" s="18" t="str">
        <f>VLOOKUP(MYRANKS_P[[#This Row],[PLAYERID]],PLAYERIDMAP[],COLUMN(PLAYERIDMAP[TEAM]),FALSE)</f>
        <v>STL</v>
      </c>
      <c r="E67" s="18" t="str">
        <f>VLOOKUP(MYRANKS_P[[#This Row],[PLAYERID]],PLAYERIDMAP[],COLUMN(PLAYERIDMAP[POS]),FALSE)</f>
        <v>P</v>
      </c>
      <c r="F67" s="18">
        <f>VLOOKUP(MYRANKS_P[[#This Row],[PLAYERID]],PLAYERIDMAP[],COLUMN(PLAYERIDMAP[IDFANGRAPHS]),FALSE)</f>
        <v>8137</v>
      </c>
      <c r="G67" s="20">
        <f>IFERROR(VLOOKUP(MYRANKS_P[[#This Row],[IDFANGRAPHS]],STEAMER_P[],COLUMN(STEAMER_P[W]),FALSE),0)</f>
        <v>5</v>
      </c>
      <c r="H67" s="20">
        <f>IFERROR(VLOOKUP(MYRANKS_P[[#This Row],[IDFANGRAPHS]],STEAMER_P[],COLUMN(STEAMER_P[GS]),FALSE),0)</f>
        <v>14</v>
      </c>
      <c r="I67" s="20">
        <f>IFERROR(VLOOKUP(MYRANKS_P[[#This Row],[IDFANGRAPHS]],STEAMER_P[],COLUMN(STEAMER_P[SV]),FALSE),0)</f>
        <v>0</v>
      </c>
      <c r="J67" s="20">
        <f>IFERROR(VLOOKUP(MYRANKS_P[[#This Row],[IDFANGRAPHS]],STEAMER_P[],COLUMN(STEAMER_P[IP]),FALSE),0)</f>
        <v>80</v>
      </c>
      <c r="K67" s="20">
        <f>IFERROR(VLOOKUP(MYRANKS_P[[#This Row],[IDFANGRAPHS]],STEAMER_P[],COLUMN(STEAMER_P[H]),FALSE),0)</f>
        <v>79</v>
      </c>
      <c r="L67" s="20">
        <f>IFERROR(VLOOKUP(MYRANKS_P[[#This Row],[IDFANGRAPHS]],STEAMER_P[],COLUMN(STEAMER_P[ER]),FALSE),0)</f>
        <v>32</v>
      </c>
      <c r="M67" s="20">
        <f>IFERROR(VLOOKUP(MYRANKS_P[[#This Row],[IDFANGRAPHS]],STEAMER_P[],COLUMN(STEAMER_P[HR]),FALSE),0)</f>
        <v>6</v>
      </c>
      <c r="N67" s="20">
        <f>IFERROR(VLOOKUP(MYRANKS_P[[#This Row],[IDFANGRAPHS]],STEAMER_P[],COLUMN(STEAMER_P[SO]),FALSE),0)</f>
        <v>62</v>
      </c>
      <c r="O67" s="20">
        <f>IFERROR(VLOOKUP(MYRANKS_P[[#This Row],[IDFANGRAPHS]],STEAMER_P[],COLUMN(STEAMER_P[BB]),FALSE),0)</f>
        <v>22</v>
      </c>
      <c r="P67" s="20">
        <f>IFERROR(VLOOKUP(MYRANKS_P[[#This Row],[IDFANGRAPHS]],STEAMER_P[],COLUMN(STEAMER_P[FIP]),FALSE),0)</f>
        <v>3.41</v>
      </c>
      <c r="Q67" s="22">
        <f>IFERROR(MYRANKS_P[[#This Row],[ER]]*9/MYRANKS_P[[#This Row],[IP]],0)</f>
        <v>3.6</v>
      </c>
      <c r="R67" s="22">
        <f>IFERROR((MYRANKS_P[[#This Row],[BB]]+MYRANKS_P[[#This Row],[H]])/MYRANKS_P[[#This Row],[IP]],0)</f>
        <v>1.2625</v>
      </c>
      <c r="S67" s="22">
        <f>MYRANKS_P[[#This Row],[W]]/3.03-VLOOKUP(MYRANKS_P[[#This Row],[POS]],ReplacementLevel_P[],COLUMN(ReplacementLevel_P[W]),FALSE)</f>
        <v>-1.5798349834983496</v>
      </c>
      <c r="T67" s="22">
        <f>MYRANKS_P[[#This Row],[SV]]/9.95</f>
        <v>0</v>
      </c>
      <c r="U67" s="22">
        <f>MYRANKS_P[[#This Row],[SO]]/39.3-VLOOKUP(MYRANKS_P[[#This Row],[POS]],ReplacementLevel_P[],COLUMN(ReplacementLevel_P[SO]),FALSE)</f>
        <v>-1.1023918575063614</v>
      </c>
      <c r="V67" s="22">
        <f>((475+MYRANKS_P[[#This Row],[ER]])*9/(1192+MYRANKS_P[[#This Row],[IP]])-3.59)/-0.076-VLOOKUP(MYRANKS_P[[#This Row],[POS]],ReplacementLevel_P[],COLUMN(ReplacementLevel_P[ERA]),FALSE)</f>
        <v>0.88599801390267918</v>
      </c>
      <c r="W67" s="22">
        <f>((1466+MYRANKS_P[[#This Row],[BB]]+MYRANKS_P[[#This Row],[H]])/(1192+MYRANKS_P[[#This Row],[IP]])-1.23)/-0.015-VLOOKUP(MYRANKS_P[[#This Row],[POS]],ReplacementLevel_P[],COLUMN(ReplacementLevel_P[WHIP]),FALSE)</f>
        <v>0.75211740041928765</v>
      </c>
      <c r="X67" s="22">
        <f>MYRANKS_P[[#This Row],[WSGP]]+MYRANKS_P[[#This Row],[SVSGP]]+MYRANKS_P[[#This Row],[SOSGP]]+MYRANKS_P[[#This Row],[ERASGP]]+MYRANKS_P[[#This Row],[WHIPSGP]]</f>
        <v>-1.0441114266827443</v>
      </c>
    </row>
    <row r="68" spans="1:24" x14ac:dyDescent="0.25">
      <c r="A68" s="7" t="s">
        <v>3219</v>
      </c>
      <c r="B68" s="18" t="str">
        <f>VLOOKUP(MYRANKS_P[[#This Row],[PLAYERID]],PLAYERIDMAP[],COLUMN(PLAYERIDMAP[LASTNAME]),FALSE)</f>
        <v>Harvey</v>
      </c>
      <c r="C68" s="18" t="str">
        <f>VLOOKUP(MYRANKS_P[[#This Row],[PLAYERID]],PLAYERIDMAP[],COLUMN(PLAYERIDMAP[FIRSTNAME]),FALSE)</f>
        <v xml:space="preserve">Matt </v>
      </c>
      <c r="D68" s="18" t="str">
        <f>VLOOKUP(MYRANKS_P[[#This Row],[PLAYERID]],PLAYERIDMAP[],COLUMN(PLAYERIDMAP[TEAM]),FALSE)</f>
        <v>NYM</v>
      </c>
      <c r="E68" s="18" t="str">
        <f>VLOOKUP(MYRANKS_P[[#This Row],[PLAYERID]],PLAYERIDMAP[],COLUMN(PLAYERIDMAP[POS]),FALSE)</f>
        <v>P</v>
      </c>
      <c r="F68" s="18">
        <f>VLOOKUP(MYRANKS_P[[#This Row],[PLAYERID]],PLAYERIDMAP[],COLUMN(PLAYERIDMAP[IDFANGRAPHS]),FALSE)</f>
        <v>11713</v>
      </c>
      <c r="G68" s="20">
        <f>IFERROR(VLOOKUP(MYRANKS_P[[#This Row],[IDFANGRAPHS]],STEAMER_P[],COLUMN(STEAMER_P[W]),FALSE),0)</f>
        <v>0</v>
      </c>
      <c r="H68" s="20">
        <f>IFERROR(VLOOKUP(MYRANKS_P[[#This Row],[IDFANGRAPHS]],STEAMER_P[],COLUMN(STEAMER_P[GS]),FALSE),0)</f>
        <v>0</v>
      </c>
      <c r="I68" s="20">
        <f>IFERROR(VLOOKUP(MYRANKS_P[[#This Row],[IDFANGRAPHS]],STEAMER_P[],COLUMN(STEAMER_P[SV]),FALSE),0)</f>
        <v>0</v>
      </c>
      <c r="J68" s="20">
        <f>IFERROR(VLOOKUP(MYRANKS_P[[#This Row],[IDFANGRAPHS]],STEAMER_P[],COLUMN(STEAMER_P[IP]),FALSE),0)</f>
        <v>0</v>
      </c>
      <c r="K68" s="20">
        <f>IFERROR(VLOOKUP(MYRANKS_P[[#This Row],[IDFANGRAPHS]],STEAMER_P[],COLUMN(STEAMER_P[H]),FALSE),0)</f>
        <v>0</v>
      </c>
      <c r="L68" s="20">
        <f>IFERROR(VLOOKUP(MYRANKS_P[[#This Row],[IDFANGRAPHS]],STEAMER_P[],COLUMN(STEAMER_P[ER]),FALSE),0)</f>
        <v>0</v>
      </c>
      <c r="M68" s="20">
        <f>IFERROR(VLOOKUP(MYRANKS_P[[#This Row],[IDFANGRAPHS]],STEAMER_P[],COLUMN(STEAMER_P[HR]),FALSE),0)</f>
        <v>0</v>
      </c>
      <c r="N68" s="20">
        <f>IFERROR(VLOOKUP(MYRANKS_P[[#This Row],[IDFANGRAPHS]],STEAMER_P[],COLUMN(STEAMER_P[SO]),FALSE),0)</f>
        <v>0</v>
      </c>
      <c r="O68" s="20">
        <f>IFERROR(VLOOKUP(MYRANKS_P[[#This Row],[IDFANGRAPHS]],STEAMER_P[],COLUMN(STEAMER_P[BB]),FALSE),0)</f>
        <v>0</v>
      </c>
      <c r="P68" s="20">
        <f>IFERROR(VLOOKUP(MYRANKS_P[[#This Row],[IDFANGRAPHS]],STEAMER_P[],COLUMN(STEAMER_P[FIP]),FALSE),0)</f>
        <v>0</v>
      </c>
      <c r="Q68" s="22">
        <f>IFERROR(MYRANKS_P[[#This Row],[ER]]*9/MYRANKS_P[[#This Row],[IP]],0)</f>
        <v>0</v>
      </c>
      <c r="R68" s="22">
        <f>IFERROR((MYRANKS_P[[#This Row],[BB]]+MYRANKS_P[[#This Row],[H]])/MYRANKS_P[[#This Row],[IP]],0)</f>
        <v>0</v>
      </c>
      <c r="S68" s="22">
        <f>MYRANKS_P[[#This Row],[W]]/3.03-VLOOKUP(MYRANKS_P[[#This Row],[POS]],ReplacementLevel_P[],COLUMN(ReplacementLevel_P[W]),FALSE)</f>
        <v>-3.23</v>
      </c>
      <c r="T68" s="22">
        <f>MYRANKS_P[[#This Row],[SV]]/9.95</f>
        <v>0</v>
      </c>
      <c r="U68" s="22">
        <f>MYRANKS_P[[#This Row],[SO]]/39.3-VLOOKUP(MYRANKS_P[[#This Row],[POS]],ReplacementLevel_P[],COLUMN(ReplacementLevel_P[SO]),FALSE)</f>
        <v>-2.68</v>
      </c>
      <c r="V68" s="22">
        <f>((475+MYRANKS_P[[#This Row],[ER]])*9/(1192+MYRANKS_P[[#This Row],[IP]])-3.59)/-0.076-VLOOKUP(MYRANKS_P[[#This Row],[POS]],ReplacementLevel_P[],COLUMN(ReplacementLevel_P[ERA]),FALSE)</f>
        <v>0.89724478982691325</v>
      </c>
      <c r="W6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68" s="22">
        <f>MYRANKS_P[[#This Row],[WSGP]]+MYRANKS_P[[#This Row],[SVSGP]]+MYRANKS_P[[#This Row],[SOSGP]]+MYRANKS_P[[#This Row],[ERASGP]]+MYRANKS_P[[#This Row],[WHIPSGP]]</f>
        <v>-4.1238066643117852</v>
      </c>
    </row>
    <row r="69" spans="1:24" x14ac:dyDescent="0.25">
      <c r="A69" s="7" t="s">
        <v>3503</v>
      </c>
      <c r="B69" s="18" t="str">
        <f>VLOOKUP(MYRANKS_P[[#This Row],[PLAYERID]],PLAYERIDMAP[],COLUMN(PLAYERIDMAP[LASTNAME]),FALSE)</f>
        <v>Johnson</v>
      </c>
      <c r="C69" s="18" t="str">
        <f>VLOOKUP(MYRANKS_P[[#This Row],[PLAYERID]],PLAYERIDMAP[],COLUMN(PLAYERIDMAP[FIRSTNAME]),FALSE)</f>
        <v xml:space="preserve">Josh </v>
      </c>
      <c r="D69" s="18" t="str">
        <f>VLOOKUP(MYRANKS_P[[#This Row],[PLAYERID]],PLAYERIDMAP[],COLUMN(PLAYERIDMAP[TEAM]),FALSE)</f>
        <v>TOR</v>
      </c>
      <c r="E69" s="18" t="str">
        <f>VLOOKUP(MYRANKS_P[[#This Row],[PLAYERID]],PLAYERIDMAP[],COLUMN(PLAYERIDMAP[POS]),FALSE)</f>
        <v>P</v>
      </c>
      <c r="F69" s="18">
        <f>VLOOKUP(MYRANKS_P[[#This Row],[PLAYERID]],PLAYERIDMAP[],COLUMN(PLAYERIDMAP[IDFANGRAPHS]),FALSE)</f>
        <v>4567</v>
      </c>
      <c r="G69" s="20">
        <f>IFERROR(VLOOKUP(MYRANKS_P[[#This Row],[IDFANGRAPHS]],STEAMER_P[],COLUMN(STEAMER_P[W]),FALSE),0)</f>
        <v>0</v>
      </c>
      <c r="H69" s="20">
        <f>IFERROR(VLOOKUP(MYRANKS_P[[#This Row],[IDFANGRAPHS]],STEAMER_P[],COLUMN(STEAMER_P[GS]),FALSE),0)</f>
        <v>0</v>
      </c>
      <c r="I69" s="20">
        <f>IFERROR(VLOOKUP(MYRANKS_P[[#This Row],[IDFANGRAPHS]],STEAMER_P[],COLUMN(STEAMER_P[SV]),FALSE),0)</f>
        <v>0</v>
      </c>
      <c r="J69" s="20">
        <f>IFERROR(VLOOKUP(MYRANKS_P[[#This Row],[IDFANGRAPHS]],STEAMER_P[],COLUMN(STEAMER_P[IP]),FALSE),0)</f>
        <v>0</v>
      </c>
      <c r="K69" s="20">
        <f>IFERROR(VLOOKUP(MYRANKS_P[[#This Row],[IDFANGRAPHS]],STEAMER_P[],COLUMN(STEAMER_P[H]),FALSE),0)</f>
        <v>0</v>
      </c>
      <c r="L69" s="20">
        <f>IFERROR(VLOOKUP(MYRANKS_P[[#This Row],[IDFANGRAPHS]],STEAMER_P[],COLUMN(STEAMER_P[ER]),FALSE),0)</f>
        <v>0</v>
      </c>
      <c r="M69" s="20">
        <f>IFERROR(VLOOKUP(MYRANKS_P[[#This Row],[IDFANGRAPHS]],STEAMER_P[],COLUMN(STEAMER_P[HR]),FALSE),0)</f>
        <v>0</v>
      </c>
      <c r="N69" s="20">
        <f>IFERROR(VLOOKUP(MYRANKS_P[[#This Row],[IDFANGRAPHS]],STEAMER_P[],COLUMN(STEAMER_P[SO]),FALSE),0)</f>
        <v>0</v>
      </c>
      <c r="O69" s="20">
        <f>IFERROR(VLOOKUP(MYRANKS_P[[#This Row],[IDFANGRAPHS]],STEAMER_P[],COLUMN(STEAMER_P[BB]),FALSE),0)</f>
        <v>0</v>
      </c>
      <c r="P69" s="20">
        <f>IFERROR(VLOOKUP(MYRANKS_P[[#This Row],[IDFANGRAPHS]],STEAMER_P[],COLUMN(STEAMER_P[FIP]),FALSE),0)</f>
        <v>0</v>
      </c>
      <c r="Q69" s="22">
        <f>IFERROR(MYRANKS_P[[#This Row],[ER]]*9/MYRANKS_P[[#This Row],[IP]],0)</f>
        <v>0</v>
      </c>
      <c r="R69" s="22">
        <f>IFERROR((MYRANKS_P[[#This Row],[BB]]+MYRANKS_P[[#This Row],[H]])/MYRANKS_P[[#This Row],[IP]],0)</f>
        <v>0</v>
      </c>
      <c r="S69" s="22">
        <f>MYRANKS_P[[#This Row],[W]]/3.03-VLOOKUP(MYRANKS_P[[#This Row],[POS]],ReplacementLevel_P[],COLUMN(ReplacementLevel_P[W]),FALSE)</f>
        <v>-3.23</v>
      </c>
      <c r="T69" s="22">
        <f>MYRANKS_P[[#This Row],[SV]]/9.95</f>
        <v>0</v>
      </c>
      <c r="U69" s="22">
        <f>MYRANKS_P[[#This Row],[SO]]/39.3-VLOOKUP(MYRANKS_P[[#This Row],[POS]],ReplacementLevel_P[],COLUMN(ReplacementLevel_P[SO]),FALSE)</f>
        <v>-2.68</v>
      </c>
      <c r="V69" s="22">
        <f>((475+MYRANKS_P[[#This Row],[ER]])*9/(1192+MYRANKS_P[[#This Row],[IP]])-3.59)/-0.076-VLOOKUP(MYRANKS_P[[#This Row],[POS]],ReplacementLevel_P[],COLUMN(ReplacementLevel_P[ERA]),FALSE)</f>
        <v>0.89724478982691325</v>
      </c>
      <c r="W69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69" s="22">
        <f>MYRANKS_P[[#This Row],[WSGP]]+MYRANKS_P[[#This Row],[SVSGP]]+MYRANKS_P[[#This Row],[SOSGP]]+MYRANKS_P[[#This Row],[ERASGP]]+MYRANKS_P[[#This Row],[WHIPSGP]]</f>
        <v>-4.1238066643117852</v>
      </c>
    </row>
    <row r="70" spans="1:24" x14ac:dyDescent="0.25">
      <c r="A70" s="7" t="s">
        <v>3366</v>
      </c>
      <c r="B70" s="18" t="str">
        <f>VLOOKUP(MYRANKS_P[[#This Row],[PLAYERID]],PLAYERIDMAP[],COLUMN(PLAYERIDMAP[LASTNAME]),FALSE)</f>
        <v>Hughes</v>
      </c>
      <c r="C70" s="18" t="str">
        <f>VLOOKUP(MYRANKS_P[[#This Row],[PLAYERID]],PLAYERIDMAP[],COLUMN(PLAYERIDMAP[FIRSTNAME]),FALSE)</f>
        <v xml:space="preserve">Phil </v>
      </c>
      <c r="D70" s="18" t="str">
        <f>VLOOKUP(MYRANKS_P[[#This Row],[PLAYERID]],PLAYERIDMAP[],COLUMN(PLAYERIDMAP[TEAM]),FALSE)</f>
        <v>NYY</v>
      </c>
      <c r="E70" s="18" t="str">
        <f>VLOOKUP(MYRANKS_P[[#This Row],[PLAYERID]],PLAYERIDMAP[],COLUMN(PLAYERIDMAP[POS]),FALSE)</f>
        <v>P</v>
      </c>
      <c r="F70" s="18">
        <f>VLOOKUP(MYRANKS_P[[#This Row],[PLAYERID]],PLAYERIDMAP[],COLUMN(PLAYERIDMAP[IDFANGRAPHS]),FALSE)</f>
        <v>7450</v>
      </c>
      <c r="G70" s="20">
        <f>IFERROR(VLOOKUP(MYRANKS_P[[#This Row],[IDFANGRAPHS]],STEAMER_P[],COLUMN(STEAMER_P[W]),FALSE),0)</f>
        <v>8</v>
      </c>
      <c r="H70" s="20">
        <f>IFERROR(VLOOKUP(MYRANKS_P[[#This Row],[IDFANGRAPHS]],STEAMER_P[],COLUMN(STEAMER_P[GS]),FALSE),0)</f>
        <v>24</v>
      </c>
      <c r="I70" s="20">
        <f>IFERROR(VLOOKUP(MYRANKS_P[[#This Row],[IDFANGRAPHS]],STEAMER_P[],COLUMN(STEAMER_P[SV]),FALSE),0)</f>
        <v>0</v>
      </c>
      <c r="J70" s="20">
        <f>IFERROR(VLOOKUP(MYRANKS_P[[#This Row],[IDFANGRAPHS]],STEAMER_P[],COLUMN(STEAMER_P[IP]),FALSE),0)</f>
        <v>140</v>
      </c>
      <c r="K70" s="20">
        <f>IFERROR(VLOOKUP(MYRANKS_P[[#This Row],[IDFANGRAPHS]],STEAMER_P[],COLUMN(STEAMER_P[H]),FALSE),0)</f>
        <v>145</v>
      </c>
      <c r="L70" s="20">
        <f>IFERROR(VLOOKUP(MYRANKS_P[[#This Row],[IDFANGRAPHS]],STEAMER_P[],COLUMN(STEAMER_P[ER]),FALSE),0)</f>
        <v>66</v>
      </c>
      <c r="M70" s="20">
        <f>IFERROR(VLOOKUP(MYRANKS_P[[#This Row],[IDFANGRAPHS]],STEAMER_P[],COLUMN(STEAMER_P[HR]),FALSE),0)</f>
        <v>22</v>
      </c>
      <c r="N70" s="20">
        <f>IFERROR(VLOOKUP(MYRANKS_P[[#This Row],[IDFANGRAPHS]],STEAMER_P[],COLUMN(STEAMER_P[SO]),FALSE),0)</f>
        <v>112</v>
      </c>
      <c r="O70" s="20">
        <f>IFERROR(VLOOKUP(MYRANKS_P[[#This Row],[IDFANGRAPHS]],STEAMER_P[],COLUMN(STEAMER_P[BB]),FALSE),0)</f>
        <v>38</v>
      </c>
      <c r="P70" s="20">
        <f>IFERROR(VLOOKUP(MYRANKS_P[[#This Row],[IDFANGRAPHS]],STEAMER_P[],COLUMN(STEAMER_P[FIP]),FALSE),0)</f>
        <v>4.41</v>
      </c>
      <c r="Q70" s="22">
        <f>IFERROR(MYRANKS_P[[#This Row],[ER]]*9/MYRANKS_P[[#This Row],[IP]],0)</f>
        <v>4.2428571428571429</v>
      </c>
      <c r="R70" s="22">
        <f>IFERROR((MYRANKS_P[[#This Row],[BB]]+MYRANKS_P[[#This Row],[H]])/MYRANKS_P[[#This Row],[IP]],0)</f>
        <v>1.3071428571428572</v>
      </c>
      <c r="S70" s="22">
        <f>MYRANKS_P[[#This Row],[W]]/3.03-VLOOKUP(MYRANKS_P[[#This Row],[POS]],ReplacementLevel_P[],COLUMN(ReplacementLevel_P[W]),FALSE)</f>
        <v>-0.58973597359735974</v>
      </c>
      <c r="T70" s="22">
        <f>MYRANKS_P[[#This Row],[SV]]/9.95</f>
        <v>0</v>
      </c>
      <c r="U70" s="22">
        <f>MYRANKS_P[[#This Row],[SO]]/39.3-VLOOKUP(MYRANKS_P[[#This Row],[POS]],ReplacementLevel_P[],COLUMN(ReplacementLevel_P[SO]),FALSE)</f>
        <v>0.16987277353689567</v>
      </c>
      <c r="V70" s="22">
        <f>((475+MYRANKS_P[[#This Row],[ER]])*9/(1192+MYRANKS_P[[#This Row],[IP]])-3.59)/-0.076-VLOOKUP(MYRANKS_P[[#This Row],[POS]],ReplacementLevel_P[],COLUMN(ReplacementLevel_P[ERA]),FALSE)</f>
        <v>-1.0597439544807963E-2</v>
      </c>
      <c r="W70" s="22">
        <f>((1466+MYRANKS_P[[#This Row],[BB]]+MYRANKS_P[[#This Row],[H]])/(1192+MYRANKS_P[[#This Row],[IP]])-1.23)/-0.015-VLOOKUP(MYRANKS_P[[#This Row],[POS]],ReplacementLevel_P[],COLUMN(ReplacementLevel_P[WHIP]),FALSE)</f>
        <v>0.34746746746746304</v>
      </c>
      <c r="X70" s="22">
        <f>MYRANKS_P[[#This Row],[WSGP]]+MYRANKS_P[[#This Row],[SVSGP]]+MYRANKS_P[[#This Row],[SOSGP]]+MYRANKS_P[[#This Row],[ERASGP]]+MYRANKS_P[[#This Row],[WHIPSGP]]</f>
        <v>-8.299317213780899E-2</v>
      </c>
    </row>
    <row r="71" spans="1:24" x14ac:dyDescent="0.25">
      <c r="A71" s="7" t="s">
        <v>3178</v>
      </c>
      <c r="B71" s="18" t="str">
        <f>VLOOKUP(MYRANKS_P[[#This Row],[PLAYERID]],PLAYERIDMAP[],COLUMN(PLAYERIDMAP[LASTNAME]),FALSE)</f>
        <v>Hanrahan</v>
      </c>
      <c r="C71" s="18" t="str">
        <f>VLOOKUP(MYRANKS_P[[#This Row],[PLAYERID]],PLAYERIDMAP[],COLUMN(PLAYERIDMAP[FIRSTNAME]),FALSE)</f>
        <v xml:space="preserve">Joel </v>
      </c>
      <c r="D71" s="18" t="str">
        <f>VLOOKUP(MYRANKS_P[[#This Row],[PLAYERID]],PLAYERIDMAP[],COLUMN(PLAYERIDMAP[TEAM]),FALSE)</f>
        <v>BOS</v>
      </c>
      <c r="E71" s="18" t="str">
        <f>VLOOKUP(MYRANKS_P[[#This Row],[PLAYERID]],PLAYERIDMAP[],COLUMN(PLAYERIDMAP[POS]),FALSE)</f>
        <v>P</v>
      </c>
      <c r="F71" s="18">
        <f>VLOOKUP(MYRANKS_P[[#This Row],[PLAYERID]],PLAYERIDMAP[],COLUMN(PLAYERIDMAP[IDFANGRAPHS]),FALSE)</f>
        <v>2186</v>
      </c>
      <c r="G71" s="20">
        <f>IFERROR(VLOOKUP(MYRANKS_P[[#This Row],[IDFANGRAPHS]],STEAMER_P[],COLUMN(STEAMER_P[W]),FALSE),0)</f>
        <v>3</v>
      </c>
      <c r="H71" s="20">
        <f>IFERROR(VLOOKUP(MYRANKS_P[[#This Row],[IDFANGRAPHS]],STEAMER_P[],COLUMN(STEAMER_P[GS]),FALSE),0)</f>
        <v>0</v>
      </c>
      <c r="I71" s="20">
        <f>IFERROR(VLOOKUP(MYRANKS_P[[#This Row],[IDFANGRAPHS]],STEAMER_P[],COLUMN(STEAMER_P[SV]),FALSE),0)</f>
        <v>25</v>
      </c>
      <c r="J71" s="20">
        <f>IFERROR(VLOOKUP(MYRANKS_P[[#This Row],[IDFANGRAPHS]],STEAMER_P[],COLUMN(STEAMER_P[IP]),FALSE),0)</f>
        <v>55</v>
      </c>
      <c r="K71" s="20">
        <f>IFERROR(VLOOKUP(MYRANKS_P[[#This Row],[IDFANGRAPHS]],STEAMER_P[],COLUMN(STEAMER_P[H]),FALSE),0)</f>
        <v>50</v>
      </c>
      <c r="L71" s="20">
        <f>IFERROR(VLOOKUP(MYRANKS_P[[#This Row],[IDFANGRAPHS]],STEAMER_P[],COLUMN(STEAMER_P[ER]),FALSE),0)</f>
        <v>22</v>
      </c>
      <c r="M71" s="20">
        <f>IFERROR(VLOOKUP(MYRANKS_P[[#This Row],[IDFANGRAPHS]],STEAMER_P[],COLUMN(STEAMER_P[HR]),FALSE),0)</f>
        <v>6</v>
      </c>
      <c r="N71" s="20">
        <f>IFERROR(VLOOKUP(MYRANKS_P[[#This Row],[IDFANGRAPHS]],STEAMER_P[],COLUMN(STEAMER_P[SO]),FALSE),0)</f>
        <v>53</v>
      </c>
      <c r="O71" s="20">
        <f>IFERROR(VLOOKUP(MYRANKS_P[[#This Row],[IDFANGRAPHS]],STEAMER_P[],COLUMN(STEAMER_P[BB]),FALSE),0)</f>
        <v>20</v>
      </c>
      <c r="P71" s="20">
        <f>IFERROR(VLOOKUP(MYRANKS_P[[#This Row],[IDFANGRAPHS]],STEAMER_P[],COLUMN(STEAMER_P[FIP]),FALSE),0)</f>
        <v>3.74</v>
      </c>
      <c r="Q71" s="22">
        <f>IFERROR(MYRANKS_P[[#This Row],[ER]]*9/MYRANKS_P[[#This Row],[IP]],0)</f>
        <v>3.6</v>
      </c>
      <c r="R71" s="22">
        <f>IFERROR((MYRANKS_P[[#This Row],[BB]]+MYRANKS_P[[#This Row],[H]])/MYRANKS_P[[#This Row],[IP]],0)</f>
        <v>1.2727272727272727</v>
      </c>
      <c r="S71" s="22">
        <f>MYRANKS_P[[#This Row],[W]]/3.03-VLOOKUP(MYRANKS_P[[#This Row],[POS]],ReplacementLevel_P[],COLUMN(ReplacementLevel_P[W]),FALSE)</f>
        <v>-2.2399009900990099</v>
      </c>
      <c r="T71" s="22">
        <f>MYRANKS_P[[#This Row],[SV]]/9.95</f>
        <v>2.512562814070352</v>
      </c>
      <c r="U71" s="22">
        <f>MYRANKS_P[[#This Row],[SO]]/39.3-VLOOKUP(MYRANKS_P[[#This Row],[POS]],ReplacementLevel_P[],COLUMN(ReplacementLevel_P[SO]),FALSE)</f>
        <v>-1.3313994910941476</v>
      </c>
      <c r="V71" s="22">
        <f>((475+MYRANKS_P[[#This Row],[ER]])*9/(1192+MYRANKS_P[[#This Row],[IP]])-3.59)/-0.076-VLOOKUP(MYRANKS_P[[#This Row],[POS]],ReplacementLevel_P[],COLUMN(ReplacementLevel_P[ERA]),FALSE)</f>
        <v>0.8893576161735508</v>
      </c>
      <c r="W71" s="22">
        <f>((1466+MYRANKS_P[[#This Row],[BB]]+MYRANKS_P[[#This Row],[H]])/(1192+MYRANKS_P[[#This Row],[IP]])-1.23)/-0.015-VLOOKUP(MYRANKS_P[[#This Row],[POS]],ReplacementLevel_P[],COLUMN(ReplacementLevel_P[WHIP]),FALSE)</f>
        <v>0.76291900561347226</v>
      </c>
      <c r="X71" s="22">
        <f>MYRANKS_P[[#This Row],[WSGP]]+MYRANKS_P[[#This Row],[SVSGP]]+MYRANKS_P[[#This Row],[SOSGP]]+MYRANKS_P[[#This Row],[ERASGP]]+MYRANKS_P[[#This Row],[WHIPSGP]]</f>
        <v>0.59353895466421758</v>
      </c>
    </row>
    <row r="72" spans="1:24" x14ac:dyDescent="0.25">
      <c r="A72" s="7" t="s">
        <v>2095</v>
      </c>
      <c r="B72" s="18" t="str">
        <f>VLOOKUP(MYRANKS_P[[#This Row],[PLAYERID]],PLAYERIDMAP[],COLUMN(PLAYERIDMAP[LASTNAME]),FALSE)</f>
        <v>Broxton</v>
      </c>
      <c r="C72" s="18" t="str">
        <f>VLOOKUP(MYRANKS_P[[#This Row],[PLAYERID]],PLAYERIDMAP[],COLUMN(PLAYERIDMAP[FIRSTNAME]),FALSE)</f>
        <v xml:space="preserve">Jonathan </v>
      </c>
      <c r="D72" s="18" t="str">
        <f>VLOOKUP(MYRANKS_P[[#This Row],[PLAYERID]],PLAYERIDMAP[],COLUMN(PLAYERIDMAP[TEAM]),FALSE)</f>
        <v>CIN</v>
      </c>
      <c r="E72" s="18" t="str">
        <f>VLOOKUP(MYRANKS_P[[#This Row],[PLAYERID]],PLAYERIDMAP[],COLUMN(PLAYERIDMAP[POS]),FALSE)</f>
        <v>P</v>
      </c>
      <c r="F72" s="18">
        <f>VLOOKUP(MYRANKS_P[[#This Row],[PLAYERID]],PLAYERIDMAP[],COLUMN(PLAYERIDMAP[IDFANGRAPHS]),FALSE)</f>
        <v>4759</v>
      </c>
      <c r="G72" s="20">
        <f>IFERROR(VLOOKUP(MYRANKS_P[[#This Row],[IDFANGRAPHS]],STEAMER_P[],COLUMN(STEAMER_P[W]),FALSE),0)</f>
        <v>3</v>
      </c>
      <c r="H72" s="20">
        <f>IFERROR(VLOOKUP(MYRANKS_P[[#This Row],[IDFANGRAPHS]],STEAMER_P[],COLUMN(STEAMER_P[GS]),FALSE),0)</f>
        <v>0</v>
      </c>
      <c r="I72" s="20">
        <f>IFERROR(VLOOKUP(MYRANKS_P[[#This Row],[IDFANGRAPHS]],STEAMER_P[],COLUMN(STEAMER_P[SV]),FALSE),0)</f>
        <v>17</v>
      </c>
      <c r="J72" s="20">
        <f>IFERROR(VLOOKUP(MYRANKS_P[[#This Row],[IDFANGRAPHS]],STEAMER_P[],COLUMN(STEAMER_P[IP]),FALSE),0)</f>
        <v>55</v>
      </c>
      <c r="K72" s="20">
        <f>IFERROR(VLOOKUP(MYRANKS_P[[#This Row],[IDFANGRAPHS]],STEAMER_P[],COLUMN(STEAMER_P[H]),FALSE),0)</f>
        <v>52</v>
      </c>
      <c r="L72" s="20">
        <f>IFERROR(VLOOKUP(MYRANKS_P[[#This Row],[IDFANGRAPHS]],STEAMER_P[],COLUMN(STEAMER_P[ER]),FALSE),0)</f>
        <v>22</v>
      </c>
      <c r="M72" s="20">
        <f>IFERROR(VLOOKUP(MYRANKS_P[[#This Row],[IDFANGRAPHS]],STEAMER_P[],COLUMN(STEAMER_P[HR]),FALSE),0)</f>
        <v>6</v>
      </c>
      <c r="N72" s="20">
        <f>IFERROR(VLOOKUP(MYRANKS_P[[#This Row],[IDFANGRAPHS]],STEAMER_P[],COLUMN(STEAMER_P[SO]),FALSE),0)</f>
        <v>49</v>
      </c>
      <c r="O72" s="20">
        <f>IFERROR(VLOOKUP(MYRANKS_P[[#This Row],[IDFANGRAPHS]],STEAMER_P[],COLUMN(STEAMER_P[BB]),FALSE),0)</f>
        <v>18</v>
      </c>
      <c r="P72" s="20">
        <f>IFERROR(VLOOKUP(MYRANKS_P[[#This Row],[IDFANGRAPHS]],STEAMER_P[],COLUMN(STEAMER_P[FIP]),FALSE),0)</f>
        <v>3.76</v>
      </c>
      <c r="Q72" s="22">
        <f>IFERROR(MYRANKS_P[[#This Row],[ER]]*9/MYRANKS_P[[#This Row],[IP]],0)</f>
        <v>3.6</v>
      </c>
      <c r="R72" s="22">
        <f>IFERROR((MYRANKS_P[[#This Row],[BB]]+MYRANKS_P[[#This Row],[H]])/MYRANKS_P[[#This Row],[IP]],0)</f>
        <v>1.2727272727272727</v>
      </c>
      <c r="S72" s="22">
        <f>MYRANKS_P[[#This Row],[W]]/3.03-VLOOKUP(MYRANKS_P[[#This Row],[POS]],ReplacementLevel_P[],COLUMN(ReplacementLevel_P[W]),FALSE)</f>
        <v>-2.2399009900990099</v>
      </c>
      <c r="T72" s="22">
        <f>MYRANKS_P[[#This Row],[SV]]/9.95</f>
        <v>1.7085427135678393</v>
      </c>
      <c r="U72" s="22">
        <f>MYRANKS_P[[#This Row],[SO]]/39.3-VLOOKUP(MYRANKS_P[[#This Row],[POS]],ReplacementLevel_P[],COLUMN(ReplacementLevel_P[SO]),FALSE)</f>
        <v>-1.4331806615776082</v>
      </c>
      <c r="V72" s="22">
        <f>((475+MYRANKS_P[[#This Row],[ER]])*9/(1192+MYRANKS_P[[#This Row],[IP]])-3.59)/-0.076-VLOOKUP(MYRANKS_P[[#This Row],[POS]],ReplacementLevel_P[],COLUMN(ReplacementLevel_P[ERA]),FALSE)</f>
        <v>0.8893576161735508</v>
      </c>
      <c r="W72" s="22">
        <f>((1466+MYRANKS_P[[#This Row],[BB]]+MYRANKS_P[[#This Row],[H]])/(1192+MYRANKS_P[[#This Row],[IP]])-1.23)/-0.015-VLOOKUP(MYRANKS_P[[#This Row],[POS]],ReplacementLevel_P[],COLUMN(ReplacementLevel_P[WHIP]),FALSE)</f>
        <v>0.76291900561347226</v>
      </c>
      <c r="X72" s="22">
        <f>MYRANKS_P[[#This Row],[WSGP]]+MYRANKS_P[[#This Row],[SVSGP]]+MYRANKS_P[[#This Row],[SOSGP]]+MYRANKS_P[[#This Row],[ERASGP]]+MYRANKS_P[[#This Row],[WHIPSGP]]</f>
        <v>-0.31226231632175572</v>
      </c>
    </row>
    <row r="73" spans="1:24" x14ac:dyDescent="0.25">
      <c r="A73" s="7" t="s">
        <v>4693</v>
      </c>
      <c r="B73" s="18" t="str">
        <f>VLOOKUP(MYRANKS_P[[#This Row],[PLAYERID]],PLAYERIDMAP[],COLUMN(PLAYERIDMAP[LASTNAME]),FALSE)</f>
        <v>Reed</v>
      </c>
      <c r="C73" s="18" t="str">
        <f>VLOOKUP(MYRANKS_P[[#This Row],[PLAYERID]],PLAYERIDMAP[],COLUMN(PLAYERIDMAP[FIRSTNAME]),FALSE)</f>
        <v xml:space="preserve">Addison </v>
      </c>
      <c r="D73" s="18" t="str">
        <f>VLOOKUP(MYRANKS_P[[#This Row],[PLAYERID]],PLAYERIDMAP[],COLUMN(PLAYERIDMAP[TEAM]),FALSE)</f>
        <v>CHW</v>
      </c>
      <c r="E73" s="18" t="str">
        <f>VLOOKUP(MYRANKS_P[[#This Row],[PLAYERID]],PLAYERIDMAP[],COLUMN(PLAYERIDMAP[POS]),FALSE)</f>
        <v>P</v>
      </c>
      <c r="F73" s="18">
        <f>VLOOKUP(MYRANKS_P[[#This Row],[PLAYERID]],PLAYERIDMAP[],COLUMN(PLAYERIDMAP[IDFANGRAPHS]),FALSE)</f>
        <v>10586</v>
      </c>
      <c r="G73" s="20">
        <f>IFERROR(VLOOKUP(MYRANKS_P[[#This Row],[IDFANGRAPHS]],STEAMER_P[],COLUMN(STEAMER_P[W]),FALSE),0)</f>
        <v>4</v>
      </c>
      <c r="H73" s="20">
        <f>IFERROR(VLOOKUP(MYRANKS_P[[#This Row],[IDFANGRAPHS]],STEAMER_P[],COLUMN(STEAMER_P[GS]),FALSE),0)</f>
        <v>0</v>
      </c>
      <c r="I73" s="20">
        <f>IFERROR(VLOOKUP(MYRANKS_P[[#This Row],[IDFANGRAPHS]],STEAMER_P[],COLUMN(STEAMER_P[SV]),FALSE),0)</f>
        <v>25</v>
      </c>
      <c r="J73" s="20">
        <f>IFERROR(VLOOKUP(MYRANKS_P[[#This Row],[IDFANGRAPHS]],STEAMER_P[],COLUMN(STEAMER_P[IP]),FALSE),0)</f>
        <v>53</v>
      </c>
      <c r="K73" s="20">
        <f>IFERROR(VLOOKUP(MYRANKS_P[[#This Row],[IDFANGRAPHS]],STEAMER_P[],COLUMN(STEAMER_P[H]),FALSE),0)</f>
        <v>46</v>
      </c>
      <c r="L73" s="20">
        <f>IFERROR(VLOOKUP(MYRANKS_P[[#This Row],[IDFANGRAPHS]],STEAMER_P[],COLUMN(STEAMER_P[ER]),FALSE),0)</f>
        <v>18</v>
      </c>
      <c r="M73" s="20">
        <f>IFERROR(VLOOKUP(MYRANKS_P[[#This Row],[IDFANGRAPHS]],STEAMER_P[],COLUMN(STEAMER_P[HR]),FALSE),0)</f>
        <v>6</v>
      </c>
      <c r="N73" s="20">
        <f>IFERROR(VLOOKUP(MYRANKS_P[[#This Row],[IDFANGRAPHS]],STEAMER_P[],COLUMN(STEAMER_P[SO]),FALSE),0)</f>
        <v>55</v>
      </c>
      <c r="O73" s="20">
        <f>IFERROR(VLOOKUP(MYRANKS_P[[#This Row],[IDFANGRAPHS]],STEAMER_P[],COLUMN(STEAMER_P[BB]),FALSE),0)</f>
        <v>15</v>
      </c>
      <c r="P73" s="20">
        <f>IFERROR(VLOOKUP(MYRANKS_P[[#This Row],[IDFANGRAPHS]],STEAMER_P[],COLUMN(STEAMER_P[FIP]),FALSE),0)</f>
        <v>3.44</v>
      </c>
      <c r="Q73" s="22">
        <f>IFERROR(MYRANKS_P[[#This Row],[ER]]*9/MYRANKS_P[[#This Row],[IP]],0)</f>
        <v>3.0566037735849059</v>
      </c>
      <c r="R73" s="22">
        <f>IFERROR((MYRANKS_P[[#This Row],[BB]]+MYRANKS_P[[#This Row],[H]])/MYRANKS_P[[#This Row],[IP]],0)</f>
        <v>1.1509433962264151</v>
      </c>
      <c r="S73" s="22">
        <f>MYRANKS_P[[#This Row],[W]]/3.03-VLOOKUP(MYRANKS_P[[#This Row],[POS]],ReplacementLevel_P[],COLUMN(ReplacementLevel_P[W]),FALSE)</f>
        <v>-1.9098679867986799</v>
      </c>
      <c r="T73" s="22">
        <f>MYRANKS_P[[#This Row],[SV]]/9.95</f>
        <v>2.512562814070352</v>
      </c>
      <c r="U73" s="22">
        <f>MYRANKS_P[[#This Row],[SO]]/39.3-VLOOKUP(MYRANKS_P[[#This Row],[POS]],ReplacementLevel_P[],COLUMN(ReplacementLevel_P[SO]),FALSE)</f>
        <v>-1.2805089058524173</v>
      </c>
      <c r="V73" s="22">
        <f>((475+MYRANKS_P[[#This Row],[ER]])*9/(1192+MYRANKS_P[[#This Row],[IP]])-3.59)/-0.076-VLOOKUP(MYRANKS_P[[#This Row],[POS]],ReplacementLevel_P[],COLUMN(ReplacementLevel_P[ERA]),FALSE)</f>
        <v>1.194007609384905</v>
      </c>
      <c r="W73" s="22">
        <f>((1466+MYRANKS_P[[#This Row],[BB]]+MYRANKS_P[[#This Row],[H]])/(1192+MYRANKS_P[[#This Row],[IP]])-1.23)/-0.015-VLOOKUP(MYRANKS_P[[#This Row],[POS]],ReplacementLevel_P[],COLUMN(ReplacementLevel_P[WHIP]),FALSE)</f>
        <v>1.1129317269076222</v>
      </c>
      <c r="X73" s="22">
        <f>MYRANKS_P[[#This Row],[WSGP]]+MYRANKS_P[[#This Row],[SVSGP]]+MYRANKS_P[[#This Row],[SOSGP]]+MYRANKS_P[[#This Row],[ERASGP]]+MYRANKS_P[[#This Row],[WHIPSGP]]</f>
        <v>1.6291252577117821</v>
      </c>
    </row>
    <row r="74" spans="1:24" x14ac:dyDescent="0.25">
      <c r="A74" s="7" t="s">
        <v>2204</v>
      </c>
      <c r="B74" s="18" t="str">
        <f>VLOOKUP(MYRANKS_P[[#This Row],[PLAYERID]],PLAYERIDMAP[],COLUMN(PLAYERIDMAP[LASTNAME]),FALSE)</f>
        <v>Capuano</v>
      </c>
      <c r="C74" s="18" t="str">
        <f>VLOOKUP(MYRANKS_P[[#This Row],[PLAYERID]],PLAYERIDMAP[],COLUMN(PLAYERIDMAP[FIRSTNAME]),FALSE)</f>
        <v xml:space="preserve">Chris </v>
      </c>
      <c r="D74" s="18" t="str">
        <f>VLOOKUP(MYRANKS_P[[#This Row],[PLAYERID]],PLAYERIDMAP[],COLUMN(PLAYERIDMAP[TEAM]),FALSE)</f>
        <v>LAD</v>
      </c>
      <c r="E74" s="18" t="str">
        <f>VLOOKUP(MYRANKS_P[[#This Row],[PLAYERID]],PLAYERIDMAP[],COLUMN(PLAYERIDMAP[POS]),FALSE)</f>
        <v>P</v>
      </c>
      <c r="F74" s="18">
        <f>VLOOKUP(MYRANKS_P[[#This Row],[PLAYERID]],PLAYERIDMAP[],COLUMN(PLAYERIDMAP[IDFANGRAPHS]),FALSE)</f>
        <v>1701</v>
      </c>
      <c r="G74" s="20">
        <f>IFERROR(VLOOKUP(MYRANKS_P[[#This Row],[IDFANGRAPHS]],STEAMER_P[],COLUMN(STEAMER_P[W]),FALSE),0)</f>
        <v>5</v>
      </c>
      <c r="H74" s="20">
        <f>IFERROR(VLOOKUP(MYRANKS_P[[#This Row],[IDFANGRAPHS]],STEAMER_P[],COLUMN(STEAMER_P[GS]),FALSE),0)</f>
        <v>10</v>
      </c>
      <c r="I74" s="20">
        <f>IFERROR(VLOOKUP(MYRANKS_P[[#This Row],[IDFANGRAPHS]],STEAMER_P[],COLUMN(STEAMER_P[SV]),FALSE),0)</f>
        <v>0</v>
      </c>
      <c r="J74" s="20">
        <f>IFERROR(VLOOKUP(MYRANKS_P[[#This Row],[IDFANGRAPHS]],STEAMER_P[],COLUMN(STEAMER_P[IP]),FALSE),0)</f>
        <v>86</v>
      </c>
      <c r="K74" s="20">
        <f>IFERROR(VLOOKUP(MYRANKS_P[[#This Row],[IDFANGRAPHS]],STEAMER_P[],COLUMN(STEAMER_P[H]),FALSE),0)</f>
        <v>87</v>
      </c>
      <c r="L74" s="20">
        <f>IFERROR(VLOOKUP(MYRANKS_P[[#This Row],[IDFANGRAPHS]],STEAMER_P[],COLUMN(STEAMER_P[ER]),FALSE),0)</f>
        <v>38</v>
      </c>
      <c r="M74" s="20">
        <f>IFERROR(VLOOKUP(MYRANKS_P[[#This Row],[IDFANGRAPHS]],STEAMER_P[],COLUMN(STEAMER_P[HR]),FALSE),0)</f>
        <v>11</v>
      </c>
      <c r="N74" s="20">
        <f>IFERROR(VLOOKUP(MYRANKS_P[[#This Row],[IDFANGRAPHS]],STEAMER_P[],COLUMN(STEAMER_P[SO]),FALSE),0)</f>
        <v>66</v>
      </c>
      <c r="O74" s="20">
        <f>IFERROR(VLOOKUP(MYRANKS_P[[#This Row],[IDFANGRAPHS]],STEAMER_P[],COLUMN(STEAMER_P[BB]),FALSE),0)</f>
        <v>22</v>
      </c>
      <c r="P74" s="20">
        <f>IFERROR(VLOOKUP(MYRANKS_P[[#This Row],[IDFANGRAPHS]],STEAMER_P[],COLUMN(STEAMER_P[FIP]),FALSE),0)</f>
        <v>4.08</v>
      </c>
      <c r="Q74" s="22">
        <f>IFERROR(MYRANKS_P[[#This Row],[ER]]*9/MYRANKS_P[[#This Row],[IP]],0)</f>
        <v>3.9767441860465116</v>
      </c>
      <c r="R74" s="22">
        <f>IFERROR((MYRANKS_P[[#This Row],[BB]]+MYRANKS_P[[#This Row],[H]])/MYRANKS_P[[#This Row],[IP]],0)</f>
        <v>1.2674418604651163</v>
      </c>
      <c r="S74" s="22">
        <f>MYRANKS_P[[#This Row],[W]]/3.03-VLOOKUP(MYRANKS_P[[#This Row],[POS]],ReplacementLevel_P[],COLUMN(ReplacementLevel_P[W]),FALSE)</f>
        <v>-1.5798349834983496</v>
      </c>
      <c r="T74" s="22">
        <f>MYRANKS_P[[#This Row],[SV]]/9.95</f>
        <v>0</v>
      </c>
      <c r="U74" s="22">
        <f>MYRANKS_P[[#This Row],[SO]]/39.3-VLOOKUP(MYRANKS_P[[#This Row],[POS]],ReplacementLevel_P[],COLUMN(ReplacementLevel_P[SO]),FALSE)</f>
        <v>-1.0006106870229008</v>
      </c>
      <c r="V74" s="22">
        <f>((475+MYRANKS_P[[#This Row],[ER]])*9/(1192+MYRANKS_P[[#This Row],[IP]])-3.59)/-0.076-VLOOKUP(MYRANKS_P[[#This Row],[POS]],ReplacementLevel_P[],COLUMN(ReplacementLevel_P[ERA]),FALSE)</f>
        <v>0.55163083765752419</v>
      </c>
      <c r="W74" s="22">
        <f>((1466+MYRANKS_P[[#This Row],[BB]]+MYRANKS_P[[#This Row],[H]])/(1192+MYRANKS_P[[#This Row],[IP]])-1.23)/-0.015-VLOOKUP(MYRANKS_P[[#This Row],[POS]],ReplacementLevel_P[],COLUMN(ReplacementLevel_P[WHIP]),FALSE)</f>
        <v>0.72037558685446479</v>
      </c>
      <c r="X74" s="22">
        <f>MYRANKS_P[[#This Row],[WSGP]]+MYRANKS_P[[#This Row],[SVSGP]]+MYRANKS_P[[#This Row],[SOSGP]]+MYRANKS_P[[#This Row],[ERASGP]]+MYRANKS_P[[#This Row],[WHIPSGP]]</f>
        <v>-1.3084392460092613</v>
      </c>
    </row>
    <row r="75" spans="1:24" x14ac:dyDescent="0.25">
      <c r="A75" s="7" t="s">
        <v>4296</v>
      </c>
      <c r="B75" s="18" t="str">
        <f>VLOOKUP(MYRANKS_P[[#This Row],[PLAYERID]],PLAYERIDMAP[],COLUMN(PLAYERIDMAP[LASTNAME]),FALSE)</f>
        <v>Nolasco</v>
      </c>
      <c r="C75" s="18" t="str">
        <f>VLOOKUP(MYRANKS_P[[#This Row],[PLAYERID]],PLAYERIDMAP[],COLUMN(PLAYERIDMAP[FIRSTNAME]),FALSE)</f>
        <v xml:space="preserve">Ricky </v>
      </c>
      <c r="D75" s="18" t="str">
        <f>VLOOKUP(MYRANKS_P[[#This Row],[PLAYERID]],PLAYERIDMAP[],COLUMN(PLAYERIDMAP[TEAM]),FALSE)</f>
        <v>MIA</v>
      </c>
      <c r="E75" s="18" t="str">
        <f>VLOOKUP(MYRANKS_P[[#This Row],[PLAYERID]],PLAYERIDMAP[],COLUMN(PLAYERIDMAP[POS]),FALSE)</f>
        <v>P</v>
      </c>
      <c r="F75" s="18">
        <f>VLOOKUP(MYRANKS_P[[#This Row],[PLAYERID]],PLAYERIDMAP[],COLUMN(PLAYERIDMAP[IDFANGRAPHS]),FALSE)</f>
        <v>3830</v>
      </c>
      <c r="G75" s="20">
        <f>IFERROR(VLOOKUP(MYRANKS_P[[#This Row],[IDFANGRAPHS]],STEAMER_P[],COLUMN(STEAMER_P[W]),FALSE),0)</f>
        <v>8</v>
      </c>
      <c r="H75" s="20">
        <f>IFERROR(VLOOKUP(MYRANKS_P[[#This Row],[IDFANGRAPHS]],STEAMER_P[],COLUMN(STEAMER_P[GS]),FALSE),0)</f>
        <v>26</v>
      </c>
      <c r="I75" s="20">
        <f>IFERROR(VLOOKUP(MYRANKS_P[[#This Row],[IDFANGRAPHS]],STEAMER_P[],COLUMN(STEAMER_P[SV]),FALSE),0)</f>
        <v>0</v>
      </c>
      <c r="J75" s="20">
        <f>IFERROR(VLOOKUP(MYRANKS_P[[#This Row],[IDFANGRAPHS]],STEAMER_P[],COLUMN(STEAMER_P[IP]),FALSE),0)</f>
        <v>165</v>
      </c>
      <c r="K75" s="20">
        <f>IFERROR(VLOOKUP(MYRANKS_P[[#This Row],[IDFANGRAPHS]],STEAMER_P[],COLUMN(STEAMER_P[H]),FALSE),0)</f>
        <v>184</v>
      </c>
      <c r="L75" s="20">
        <f>IFERROR(VLOOKUP(MYRANKS_P[[#This Row],[IDFANGRAPHS]],STEAMER_P[],COLUMN(STEAMER_P[ER]),FALSE),0)</f>
        <v>86</v>
      </c>
      <c r="M75" s="20">
        <f>IFERROR(VLOOKUP(MYRANKS_P[[#This Row],[IDFANGRAPHS]],STEAMER_P[],COLUMN(STEAMER_P[HR]),FALSE),0)</f>
        <v>21</v>
      </c>
      <c r="N75" s="20">
        <f>IFERROR(VLOOKUP(MYRANKS_P[[#This Row],[IDFANGRAPHS]],STEAMER_P[],COLUMN(STEAMER_P[SO]),FALSE),0)</f>
        <v>106</v>
      </c>
      <c r="O75" s="20">
        <f>IFERROR(VLOOKUP(MYRANKS_P[[#This Row],[IDFANGRAPHS]],STEAMER_P[],COLUMN(STEAMER_P[BB]),FALSE),0)</f>
        <v>41</v>
      </c>
      <c r="P75" s="20">
        <f>IFERROR(VLOOKUP(MYRANKS_P[[#This Row],[IDFANGRAPHS]],STEAMER_P[],COLUMN(STEAMER_P[FIP]),FALSE),0)</f>
        <v>4.3</v>
      </c>
      <c r="Q75" s="22">
        <f>IFERROR(MYRANKS_P[[#This Row],[ER]]*9/MYRANKS_P[[#This Row],[IP]],0)</f>
        <v>4.6909090909090905</v>
      </c>
      <c r="R75" s="22">
        <f>IFERROR((MYRANKS_P[[#This Row],[BB]]+MYRANKS_P[[#This Row],[H]])/MYRANKS_P[[#This Row],[IP]],0)</f>
        <v>1.3636363636363635</v>
      </c>
      <c r="S75" s="22">
        <f>MYRANKS_P[[#This Row],[W]]/3.03-VLOOKUP(MYRANKS_P[[#This Row],[POS]],ReplacementLevel_P[],COLUMN(ReplacementLevel_P[W]),FALSE)</f>
        <v>-0.58973597359735974</v>
      </c>
      <c r="T75" s="22">
        <f>MYRANKS_P[[#This Row],[SV]]/9.95</f>
        <v>0</v>
      </c>
      <c r="U75" s="22">
        <f>MYRANKS_P[[#This Row],[SO]]/39.3-VLOOKUP(MYRANKS_P[[#This Row],[POS]],ReplacementLevel_P[],COLUMN(ReplacementLevel_P[SO]),FALSE)</f>
        <v>1.7201017811705022E-2</v>
      </c>
      <c r="V75" s="22">
        <f>((475+MYRANKS_P[[#This Row],[ER]])*9/(1192+MYRANKS_P[[#This Row],[IP]])-3.59)/-0.076-VLOOKUP(MYRANKS_P[[#This Row],[POS]],ReplacementLevel_P[],COLUMN(ReplacementLevel_P[ERA]),FALSE)</f>
        <v>-0.86983477485164984</v>
      </c>
      <c r="W75" s="22">
        <f>((1466+MYRANKS_P[[#This Row],[BB]]+MYRANKS_P[[#This Row],[H]])/(1192+MYRANKS_P[[#This Row],[IP]])-1.23)/-0.015-VLOOKUP(MYRANKS_P[[#This Row],[POS]],ReplacementLevel_P[],COLUMN(ReplacementLevel_P[WHIP]),FALSE)</f>
        <v>-0.19541144681896727</v>
      </c>
      <c r="X75" s="22">
        <f>MYRANKS_P[[#This Row],[WSGP]]+MYRANKS_P[[#This Row],[SVSGP]]+MYRANKS_P[[#This Row],[SOSGP]]+MYRANKS_P[[#This Row],[ERASGP]]+MYRANKS_P[[#This Row],[WHIPSGP]]</f>
        <v>-1.6377811774562718</v>
      </c>
    </row>
    <row r="76" spans="1:24" x14ac:dyDescent="0.25">
      <c r="A76" s="7" t="s">
        <v>2006</v>
      </c>
      <c r="B76" s="18" t="str">
        <f>VLOOKUP(MYRANKS_P[[#This Row],[PLAYERID]],PLAYERIDMAP[],COLUMN(PLAYERIDMAP[LASTNAME]),FALSE)</f>
        <v>Blanton</v>
      </c>
      <c r="C76" s="18" t="str">
        <f>VLOOKUP(MYRANKS_P[[#This Row],[PLAYERID]],PLAYERIDMAP[],COLUMN(PLAYERIDMAP[FIRSTNAME]),FALSE)</f>
        <v xml:space="preserve">Joe </v>
      </c>
      <c r="D76" s="18" t="str">
        <f>VLOOKUP(MYRANKS_P[[#This Row],[PLAYERID]],PLAYERIDMAP[],COLUMN(PLAYERIDMAP[TEAM]),FALSE)</f>
        <v>LAA</v>
      </c>
      <c r="E76" s="18" t="str">
        <f>VLOOKUP(MYRANKS_P[[#This Row],[PLAYERID]],PLAYERIDMAP[],COLUMN(PLAYERIDMAP[POS]),FALSE)</f>
        <v>P</v>
      </c>
      <c r="F76" s="18">
        <f>VLOOKUP(MYRANKS_P[[#This Row],[PLAYERID]],PLAYERIDMAP[],COLUMN(PLAYERIDMAP[IDFANGRAPHS]),FALSE)</f>
        <v>4849</v>
      </c>
      <c r="G76" s="20">
        <f>IFERROR(VLOOKUP(MYRANKS_P[[#This Row],[IDFANGRAPHS]],STEAMER_P[],COLUMN(STEAMER_P[W]),FALSE),0)</f>
        <v>0</v>
      </c>
      <c r="H76" s="20">
        <f>IFERROR(VLOOKUP(MYRANKS_P[[#This Row],[IDFANGRAPHS]],STEAMER_P[],COLUMN(STEAMER_P[GS]),FALSE),0)</f>
        <v>0</v>
      </c>
      <c r="I76" s="20">
        <f>IFERROR(VLOOKUP(MYRANKS_P[[#This Row],[IDFANGRAPHS]],STEAMER_P[],COLUMN(STEAMER_P[SV]),FALSE),0)</f>
        <v>0</v>
      </c>
      <c r="J76" s="20">
        <f>IFERROR(VLOOKUP(MYRANKS_P[[#This Row],[IDFANGRAPHS]],STEAMER_P[],COLUMN(STEAMER_P[IP]),FALSE),0)</f>
        <v>0</v>
      </c>
      <c r="K76" s="20">
        <f>IFERROR(VLOOKUP(MYRANKS_P[[#This Row],[IDFANGRAPHS]],STEAMER_P[],COLUMN(STEAMER_P[H]),FALSE),0)</f>
        <v>0</v>
      </c>
      <c r="L76" s="20">
        <f>IFERROR(VLOOKUP(MYRANKS_P[[#This Row],[IDFANGRAPHS]],STEAMER_P[],COLUMN(STEAMER_P[ER]),FALSE),0)</f>
        <v>0</v>
      </c>
      <c r="M76" s="20">
        <f>IFERROR(VLOOKUP(MYRANKS_P[[#This Row],[IDFANGRAPHS]],STEAMER_P[],COLUMN(STEAMER_P[HR]),FALSE),0)</f>
        <v>0</v>
      </c>
      <c r="N76" s="20">
        <f>IFERROR(VLOOKUP(MYRANKS_P[[#This Row],[IDFANGRAPHS]],STEAMER_P[],COLUMN(STEAMER_P[SO]),FALSE),0)</f>
        <v>0</v>
      </c>
      <c r="O76" s="20">
        <f>IFERROR(VLOOKUP(MYRANKS_P[[#This Row],[IDFANGRAPHS]],STEAMER_P[],COLUMN(STEAMER_P[BB]),FALSE),0)</f>
        <v>0</v>
      </c>
      <c r="P76" s="20">
        <f>IFERROR(VLOOKUP(MYRANKS_P[[#This Row],[IDFANGRAPHS]],STEAMER_P[],COLUMN(STEAMER_P[FIP]),FALSE),0)</f>
        <v>0</v>
      </c>
      <c r="Q76" s="22">
        <f>IFERROR(MYRANKS_P[[#This Row],[ER]]*9/MYRANKS_P[[#This Row],[IP]],0)</f>
        <v>0</v>
      </c>
      <c r="R76" s="22">
        <f>IFERROR((MYRANKS_P[[#This Row],[BB]]+MYRANKS_P[[#This Row],[H]])/MYRANKS_P[[#This Row],[IP]],0)</f>
        <v>0</v>
      </c>
      <c r="S76" s="22">
        <f>MYRANKS_P[[#This Row],[W]]/3.03-VLOOKUP(MYRANKS_P[[#This Row],[POS]],ReplacementLevel_P[],COLUMN(ReplacementLevel_P[W]),FALSE)</f>
        <v>-3.23</v>
      </c>
      <c r="T76" s="22">
        <f>MYRANKS_P[[#This Row],[SV]]/9.95</f>
        <v>0</v>
      </c>
      <c r="U76" s="22">
        <f>MYRANKS_P[[#This Row],[SO]]/39.3-VLOOKUP(MYRANKS_P[[#This Row],[POS]],ReplacementLevel_P[],COLUMN(ReplacementLevel_P[SO]),FALSE)</f>
        <v>-2.68</v>
      </c>
      <c r="V76" s="22">
        <f>((475+MYRANKS_P[[#This Row],[ER]])*9/(1192+MYRANKS_P[[#This Row],[IP]])-3.59)/-0.076-VLOOKUP(MYRANKS_P[[#This Row],[POS]],ReplacementLevel_P[],COLUMN(ReplacementLevel_P[ERA]),FALSE)</f>
        <v>0.89724478982691325</v>
      </c>
      <c r="W76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76" s="22">
        <f>MYRANKS_P[[#This Row],[WSGP]]+MYRANKS_P[[#This Row],[SVSGP]]+MYRANKS_P[[#This Row],[SOSGP]]+MYRANKS_P[[#This Row],[ERASGP]]+MYRANKS_P[[#This Row],[WHIPSGP]]</f>
        <v>-4.1238066643117852</v>
      </c>
    </row>
    <row r="77" spans="1:24" x14ac:dyDescent="0.25">
      <c r="A77" s="7" t="s">
        <v>3499</v>
      </c>
      <c r="B77" s="18" t="str">
        <f>VLOOKUP(MYRANKS_P[[#This Row],[PLAYERID]],PLAYERIDMAP[],COLUMN(PLAYERIDMAP[LASTNAME]),FALSE)</f>
        <v>Johnson</v>
      </c>
      <c r="C77" s="18" t="str">
        <f>VLOOKUP(MYRANKS_P[[#This Row],[PLAYERID]],PLAYERIDMAP[],COLUMN(PLAYERIDMAP[FIRSTNAME]),FALSE)</f>
        <v xml:space="preserve">Jim </v>
      </c>
      <c r="D77" s="18" t="str">
        <f>VLOOKUP(MYRANKS_P[[#This Row],[PLAYERID]],PLAYERIDMAP[],COLUMN(PLAYERIDMAP[TEAM]),FALSE)</f>
        <v>BAL</v>
      </c>
      <c r="E77" s="18" t="str">
        <f>VLOOKUP(MYRANKS_P[[#This Row],[PLAYERID]],PLAYERIDMAP[],COLUMN(PLAYERIDMAP[POS]),FALSE)</f>
        <v>P</v>
      </c>
      <c r="F77" s="18">
        <f>VLOOKUP(MYRANKS_P[[#This Row],[PLAYERID]],PLAYERIDMAP[],COLUMN(PLAYERIDMAP[IDFANGRAPHS]),FALSE)</f>
        <v>3656</v>
      </c>
      <c r="G77" s="20">
        <f>IFERROR(VLOOKUP(MYRANKS_P[[#This Row],[IDFANGRAPHS]],STEAMER_P[],COLUMN(STEAMER_P[W]),FALSE),0)</f>
        <v>3</v>
      </c>
      <c r="H77" s="20">
        <f>IFERROR(VLOOKUP(MYRANKS_P[[#This Row],[IDFANGRAPHS]],STEAMER_P[],COLUMN(STEAMER_P[GS]),FALSE),0)</f>
        <v>0</v>
      </c>
      <c r="I77" s="20">
        <f>IFERROR(VLOOKUP(MYRANKS_P[[#This Row],[IDFANGRAPHS]],STEAMER_P[],COLUMN(STEAMER_P[SV]),FALSE),0)</f>
        <v>25</v>
      </c>
      <c r="J77" s="20">
        <f>IFERROR(VLOOKUP(MYRANKS_P[[#This Row],[IDFANGRAPHS]],STEAMER_P[],COLUMN(STEAMER_P[IP]),FALSE),0)</f>
        <v>55</v>
      </c>
      <c r="K77" s="20">
        <f>IFERROR(VLOOKUP(MYRANKS_P[[#This Row],[IDFANGRAPHS]],STEAMER_P[],COLUMN(STEAMER_P[H]),FALSE),0)</f>
        <v>53</v>
      </c>
      <c r="L77" s="20">
        <f>IFERROR(VLOOKUP(MYRANKS_P[[#This Row],[IDFANGRAPHS]],STEAMER_P[],COLUMN(STEAMER_P[ER]),FALSE),0)</f>
        <v>20</v>
      </c>
      <c r="M77" s="20">
        <f>IFERROR(VLOOKUP(MYRANKS_P[[#This Row],[IDFANGRAPHS]],STEAMER_P[],COLUMN(STEAMER_P[HR]),FALSE),0)</f>
        <v>4</v>
      </c>
      <c r="N77" s="20">
        <f>IFERROR(VLOOKUP(MYRANKS_P[[#This Row],[IDFANGRAPHS]],STEAMER_P[],COLUMN(STEAMER_P[SO]),FALSE),0)</f>
        <v>43</v>
      </c>
      <c r="O77" s="20">
        <f>IFERROR(VLOOKUP(MYRANKS_P[[#This Row],[IDFANGRAPHS]],STEAMER_P[],COLUMN(STEAMER_P[BB]),FALSE),0)</f>
        <v>16</v>
      </c>
      <c r="P77" s="20">
        <f>IFERROR(VLOOKUP(MYRANKS_P[[#This Row],[IDFANGRAPHS]],STEAMER_P[],COLUMN(STEAMER_P[FIP]),FALSE),0)</f>
        <v>3.36</v>
      </c>
      <c r="Q77" s="22">
        <f>IFERROR(MYRANKS_P[[#This Row],[ER]]*9/MYRANKS_P[[#This Row],[IP]],0)</f>
        <v>3.2727272727272729</v>
      </c>
      <c r="R77" s="22">
        <f>IFERROR((MYRANKS_P[[#This Row],[BB]]+MYRANKS_P[[#This Row],[H]])/MYRANKS_P[[#This Row],[IP]],0)</f>
        <v>1.2545454545454546</v>
      </c>
      <c r="S77" s="22">
        <f>MYRANKS_P[[#This Row],[W]]/3.03-VLOOKUP(MYRANKS_P[[#This Row],[POS]],ReplacementLevel_P[],COLUMN(ReplacementLevel_P[W]),FALSE)</f>
        <v>-2.2399009900990099</v>
      </c>
      <c r="T77" s="22">
        <f>MYRANKS_P[[#This Row],[SV]]/9.95</f>
        <v>2.512562814070352</v>
      </c>
      <c r="U77" s="22">
        <f>MYRANKS_P[[#This Row],[SO]]/39.3-VLOOKUP(MYRANKS_P[[#This Row],[POS]],ReplacementLevel_P[],COLUMN(ReplacementLevel_P[SO]),FALSE)</f>
        <v>-1.585852417302799</v>
      </c>
      <c r="V77" s="22">
        <f>((475+MYRANKS_P[[#This Row],[ER]])*9/(1192+MYRANKS_P[[#This Row],[IP]])-3.59)/-0.076-VLOOKUP(MYRANKS_P[[#This Row],[POS]],ReplacementLevel_P[],COLUMN(ReplacementLevel_P[ERA]),FALSE)</f>
        <v>1.0792871312201917</v>
      </c>
      <c r="W77" s="22">
        <f>((1466+MYRANKS_P[[#This Row],[BB]]+MYRANKS_P[[#This Row],[H]])/(1192+MYRANKS_P[[#This Row],[IP]])-1.23)/-0.015-VLOOKUP(MYRANKS_P[[#This Row],[POS]],ReplacementLevel_P[],COLUMN(ReplacementLevel_P[WHIP]),FALSE)</f>
        <v>0.81638064688585843</v>
      </c>
      <c r="X77" s="22">
        <f>MYRANKS_P[[#This Row],[WSGP]]+MYRANKS_P[[#This Row],[SVSGP]]+MYRANKS_P[[#This Row],[SOSGP]]+MYRANKS_P[[#This Row],[ERASGP]]+MYRANKS_P[[#This Row],[WHIPSGP]]</f>
        <v>0.5824771847745932</v>
      </c>
    </row>
    <row r="78" spans="1:24" x14ac:dyDescent="0.25">
      <c r="A78" s="7" t="s">
        <v>2651</v>
      </c>
      <c r="B78" s="18" t="str">
        <f>VLOOKUP(MYRANKS_P[[#This Row],[PLAYERID]],PLAYERIDMAP[],COLUMN(PLAYERIDMAP[LASTNAME]),FALSE)</f>
        <v>Doubront</v>
      </c>
      <c r="C78" s="18" t="str">
        <f>VLOOKUP(MYRANKS_P[[#This Row],[PLAYERID]],PLAYERIDMAP[],COLUMN(PLAYERIDMAP[FIRSTNAME]),FALSE)</f>
        <v xml:space="preserve">Felix </v>
      </c>
      <c r="D78" s="18" t="str">
        <f>VLOOKUP(MYRANKS_P[[#This Row],[PLAYERID]],PLAYERIDMAP[],COLUMN(PLAYERIDMAP[TEAM]),FALSE)</f>
        <v>BOS</v>
      </c>
      <c r="E78" s="18" t="str">
        <f>VLOOKUP(MYRANKS_P[[#This Row],[PLAYERID]],PLAYERIDMAP[],COLUMN(PLAYERIDMAP[POS]),FALSE)</f>
        <v>P</v>
      </c>
      <c r="F78" s="18">
        <f>VLOOKUP(MYRANKS_P[[#This Row],[PLAYERID]],PLAYERIDMAP[],COLUMN(PLAYERIDMAP[IDFANGRAPHS]),FALSE)</f>
        <v>1478</v>
      </c>
      <c r="G78" s="20">
        <f>IFERROR(VLOOKUP(MYRANKS_P[[#This Row],[IDFANGRAPHS]],STEAMER_P[],COLUMN(STEAMER_P[W]),FALSE),0)</f>
        <v>8</v>
      </c>
      <c r="H78" s="20">
        <f>IFERROR(VLOOKUP(MYRANKS_P[[#This Row],[IDFANGRAPHS]],STEAMER_P[],COLUMN(STEAMER_P[GS]),FALSE),0)</f>
        <v>21</v>
      </c>
      <c r="I78" s="20">
        <f>IFERROR(VLOOKUP(MYRANKS_P[[#This Row],[IDFANGRAPHS]],STEAMER_P[],COLUMN(STEAMER_P[SV]),FALSE),0)</f>
        <v>0</v>
      </c>
      <c r="J78" s="20">
        <f>IFERROR(VLOOKUP(MYRANKS_P[[#This Row],[IDFANGRAPHS]],STEAMER_P[],COLUMN(STEAMER_P[IP]),FALSE),0)</f>
        <v>121</v>
      </c>
      <c r="K78" s="20">
        <f>IFERROR(VLOOKUP(MYRANKS_P[[#This Row],[IDFANGRAPHS]],STEAMER_P[],COLUMN(STEAMER_P[H]),FALSE),0)</f>
        <v>118</v>
      </c>
      <c r="L78" s="20">
        <f>IFERROR(VLOOKUP(MYRANKS_P[[#This Row],[IDFANGRAPHS]],STEAMER_P[],COLUMN(STEAMER_P[ER]),FALSE),0)</f>
        <v>58</v>
      </c>
      <c r="M78" s="20">
        <f>IFERROR(VLOOKUP(MYRANKS_P[[#This Row],[IDFANGRAPHS]],STEAMER_P[],COLUMN(STEAMER_P[HR]),FALSE),0)</f>
        <v>13</v>
      </c>
      <c r="N78" s="20">
        <f>IFERROR(VLOOKUP(MYRANKS_P[[#This Row],[IDFANGRAPHS]],STEAMER_P[],COLUMN(STEAMER_P[SO]),FALSE),0)</f>
        <v>100</v>
      </c>
      <c r="O78" s="20">
        <f>IFERROR(VLOOKUP(MYRANKS_P[[#This Row],[IDFANGRAPHS]],STEAMER_P[],COLUMN(STEAMER_P[BB]),FALSE),0)</f>
        <v>50</v>
      </c>
      <c r="P78" s="20">
        <f>IFERROR(VLOOKUP(MYRANKS_P[[#This Row],[IDFANGRAPHS]],STEAMER_P[],COLUMN(STEAMER_P[FIP]),FALSE),0)</f>
        <v>4.2</v>
      </c>
      <c r="Q78" s="22">
        <f>IFERROR(MYRANKS_P[[#This Row],[ER]]*9/MYRANKS_P[[#This Row],[IP]],0)</f>
        <v>4.3140495867768598</v>
      </c>
      <c r="R78" s="22">
        <f>IFERROR((MYRANKS_P[[#This Row],[BB]]+MYRANKS_P[[#This Row],[H]])/MYRANKS_P[[#This Row],[IP]],0)</f>
        <v>1.3884297520661157</v>
      </c>
      <c r="S78" s="22">
        <f>MYRANKS_P[[#This Row],[W]]/3.03-VLOOKUP(MYRANKS_P[[#This Row],[POS]],ReplacementLevel_P[],COLUMN(ReplacementLevel_P[W]),FALSE)</f>
        <v>-0.58973597359735974</v>
      </c>
      <c r="T78" s="22">
        <f>MYRANKS_P[[#This Row],[SV]]/9.95</f>
        <v>0</v>
      </c>
      <c r="U78" s="22">
        <f>MYRANKS_P[[#This Row],[SO]]/39.3-VLOOKUP(MYRANKS_P[[#This Row],[POS]],ReplacementLevel_P[],COLUMN(ReplacementLevel_P[SO]),FALSE)</f>
        <v>-0.13547073791348607</v>
      </c>
      <c r="V78" s="22">
        <f>((475+MYRANKS_P[[#This Row],[ER]])*9/(1192+MYRANKS_P[[#This Row],[IP]])-3.59)/-0.076-VLOOKUP(MYRANKS_P[[#This Row],[POS]],ReplacementLevel_P[],COLUMN(ReplacementLevel_P[ERA]),FALSE)</f>
        <v>1.4929650859819121E-2</v>
      </c>
      <c r="W78" s="22">
        <f>((1466+MYRANKS_P[[#This Row],[BB]]+MYRANKS_P[[#This Row],[H]])/(1192+MYRANKS_P[[#This Row],[IP]])-1.23)/-0.015-VLOOKUP(MYRANKS_P[[#This Row],[POS]],ReplacementLevel_P[],COLUMN(ReplacementLevel_P[WHIP]),FALSE)</f>
        <v>-8.5219598882960379E-2</v>
      </c>
      <c r="X78" s="22">
        <f>MYRANKS_P[[#This Row],[WSGP]]+MYRANKS_P[[#This Row],[SVSGP]]+MYRANKS_P[[#This Row],[SOSGP]]+MYRANKS_P[[#This Row],[ERASGP]]+MYRANKS_P[[#This Row],[WHIPSGP]]</f>
        <v>-0.79549665953398707</v>
      </c>
    </row>
    <row r="79" spans="1:24" x14ac:dyDescent="0.25">
      <c r="A79" s="7" t="s">
        <v>3449</v>
      </c>
      <c r="B79" s="18" t="str">
        <f>VLOOKUP(MYRANKS_P[[#This Row],[PLAYERID]],PLAYERIDMAP[],COLUMN(PLAYERIDMAP[LASTNAME]),FALSE)</f>
        <v>Jansen</v>
      </c>
      <c r="C79" s="18" t="str">
        <f>VLOOKUP(MYRANKS_P[[#This Row],[PLAYERID]],PLAYERIDMAP[],COLUMN(PLAYERIDMAP[FIRSTNAME]),FALSE)</f>
        <v xml:space="preserve">Kenley </v>
      </c>
      <c r="D79" s="18" t="str">
        <f>VLOOKUP(MYRANKS_P[[#This Row],[PLAYERID]],PLAYERIDMAP[],COLUMN(PLAYERIDMAP[TEAM]),FALSE)</f>
        <v>LAD</v>
      </c>
      <c r="E79" s="18" t="str">
        <f>VLOOKUP(MYRANKS_P[[#This Row],[PLAYERID]],PLAYERIDMAP[],COLUMN(PLAYERIDMAP[POS]),FALSE)</f>
        <v>P</v>
      </c>
      <c r="F79" s="18">
        <f>VLOOKUP(MYRANKS_P[[#This Row],[PLAYERID]],PLAYERIDMAP[],COLUMN(PLAYERIDMAP[IDFANGRAPHS]),FALSE)</f>
        <v>3096</v>
      </c>
      <c r="G79" s="20">
        <f>IFERROR(VLOOKUP(MYRANKS_P[[#This Row],[IDFANGRAPHS]],STEAMER_P[],COLUMN(STEAMER_P[W]),FALSE),0)</f>
        <v>4</v>
      </c>
      <c r="H79" s="20">
        <f>IFERROR(VLOOKUP(MYRANKS_P[[#This Row],[IDFANGRAPHS]],STEAMER_P[],COLUMN(STEAMER_P[GS]),FALSE),0)</f>
        <v>0</v>
      </c>
      <c r="I79" s="20">
        <f>IFERROR(VLOOKUP(MYRANKS_P[[#This Row],[IDFANGRAPHS]],STEAMER_P[],COLUMN(STEAMER_P[SV]),FALSE),0)</f>
        <v>26</v>
      </c>
      <c r="J79" s="20">
        <f>IFERROR(VLOOKUP(MYRANKS_P[[#This Row],[IDFANGRAPHS]],STEAMER_P[],COLUMN(STEAMER_P[IP]),FALSE),0)</f>
        <v>55</v>
      </c>
      <c r="K79" s="20">
        <f>IFERROR(VLOOKUP(MYRANKS_P[[#This Row],[IDFANGRAPHS]],STEAMER_P[],COLUMN(STEAMER_P[H]),FALSE),0)</f>
        <v>37</v>
      </c>
      <c r="L79" s="20">
        <f>IFERROR(VLOOKUP(MYRANKS_P[[#This Row],[IDFANGRAPHS]],STEAMER_P[],COLUMN(STEAMER_P[ER]),FALSE),0)</f>
        <v>12</v>
      </c>
      <c r="M79" s="20">
        <f>IFERROR(VLOOKUP(MYRANKS_P[[#This Row],[IDFANGRAPHS]],STEAMER_P[],COLUMN(STEAMER_P[HR]),FALSE),0)</f>
        <v>4</v>
      </c>
      <c r="N79" s="20">
        <f>IFERROR(VLOOKUP(MYRANKS_P[[#This Row],[IDFANGRAPHS]],STEAMER_P[],COLUMN(STEAMER_P[SO]),FALSE),0)</f>
        <v>77</v>
      </c>
      <c r="O79" s="20">
        <f>IFERROR(VLOOKUP(MYRANKS_P[[#This Row],[IDFANGRAPHS]],STEAMER_P[],COLUMN(STEAMER_P[BB]),FALSE),0)</f>
        <v>16</v>
      </c>
      <c r="P79" s="20">
        <f>IFERROR(VLOOKUP(MYRANKS_P[[#This Row],[IDFANGRAPHS]],STEAMER_P[],COLUMN(STEAMER_P[FIP]),FALSE),0)</f>
        <v>2.31</v>
      </c>
      <c r="Q79" s="22">
        <f>IFERROR(MYRANKS_P[[#This Row],[ER]]*9/MYRANKS_P[[#This Row],[IP]],0)</f>
        <v>1.9636363636363636</v>
      </c>
      <c r="R79" s="22">
        <f>IFERROR((MYRANKS_P[[#This Row],[BB]]+MYRANKS_P[[#This Row],[H]])/MYRANKS_P[[#This Row],[IP]],0)</f>
        <v>0.96363636363636362</v>
      </c>
      <c r="S79" s="22">
        <f>MYRANKS_P[[#This Row],[W]]/3.03-VLOOKUP(MYRANKS_P[[#This Row],[POS]],ReplacementLevel_P[],COLUMN(ReplacementLevel_P[W]),FALSE)</f>
        <v>-1.9098679867986799</v>
      </c>
      <c r="T79" s="22">
        <f>MYRANKS_P[[#This Row],[SV]]/9.95</f>
        <v>2.613065326633166</v>
      </c>
      <c r="U79" s="22">
        <f>MYRANKS_P[[#This Row],[SO]]/39.3-VLOOKUP(MYRANKS_P[[#This Row],[POS]],ReplacementLevel_P[],COLUMN(ReplacementLevel_P[SO]),FALSE)</f>
        <v>-0.7207124681933843</v>
      </c>
      <c r="V79" s="22">
        <f>((475+MYRANKS_P[[#This Row],[ER]])*9/(1192+MYRANKS_P[[#This Row],[IP]])-3.59)/-0.076-VLOOKUP(MYRANKS_P[[#This Row],[POS]],ReplacementLevel_P[],COLUMN(ReplacementLevel_P[ERA]),FALSE)</f>
        <v>1.8390051914067431</v>
      </c>
      <c r="W79" s="22">
        <f>((1466+MYRANKS_P[[#This Row],[BB]]+MYRANKS_P[[#This Row],[H]])/(1192+MYRANKS_P[[#This Row],[IP]])-1.23)/-0.015-VLOOKUP(MYRANKS_P[[#This Row],[POS]],ReplacementLevel_P[],COLUMN(ReplacementLevel_P[WHIP]),FALSE)</f>
        <v>1.6717669072440513</v>
      </c>
      <c r="X79" s="22">
        <f>MYRANKS_P[[#This Row],[WSGP]]+MYRANKS_P[[#This Row],[SVSGP]]+MYRANKS_P[[#This Row],[SOSGP]]+MYRANKS_P[[#This Row],[ERASGP]]+MYRANKS_P[[#This Row],[WHIPSGP]]</f>
        <v>3.4932569702918963</v>
      </c>
    </row>
    <row r="80" spans="1:24" x14ac:dyDescent="0.25">
      <c r="A80" s="7" t="s">
        <v>3774</v>
      </c>
      <c r="B80" s="18" t="str">
        <f>VLOOKUP(MYRANKS_P[[#This Row],[PLAYERID]],PLAYERIDMAP[],COLUMN(PLAYERIDMAP[LASTNAME]),FALSE)</f>
        <v>Liriano</v>
      </c>
      <c r="C80" s="18" t="str">
        <f>VLOOKUP(MYRANKS_P[[#This Row],[PLAYERID]],PLAYERIDMAP[],COLUMN(PLAYERIDMAP[FIRSTNAME]),FALSE)</f>
        <v xml:space="preserve">Francisco </v>
      </c>
      <c r="D80" s="18" t="str">
        <f>VLOOKUP(MYRANKS_P[[#This Row],[PLAYERID]],PLAYERIDMAP[],COLUMN(PLAYERIDMAP[TEAM]),FALSE)</f>
        <v>PIT</v>
      </c>
      <c r="E80" s="18" t="str">
        <f>VLOOKUP(MYRANKS_P[[#This Row],[PLAYERID]],PLAYERIDMAP[],COLUMN(PLAYERIDMAP[POS]),FALSE)</f>
        <v>P</v>
      </c>
      <c r="F80" s="18">
        <f>VLOOKUP(MYRANKS_P[[#This Row],[PLAYERID]],PLAYERIDMAP[],COLUMN(PLAYERIDMAP[IDFANGRAPHS]),FALSE)</f>
        <v>3201</v>
      </c>
      <c r="G80" s="20">
        <f>IFERROR(VLOOKUP(MYRANKS_P[[#This Row],[IDFANGRAPHS]],STEAMER_P[],COLUMN(STEAMER_P[W]),FALSE),0)</f>
        <v>10</v>
      </c>
      <c r="H80" s="20">
        <f>IFERROR(VLOOKUP(MYRANKS_P[[#This Row],[IDFANGRAPHS]],STEAMER_P[],COLUMN(STEAMER_P[GS]),FALSE),0)</f>
        <v>26</v>
      </c>
      <c r="I80" s="20">
        <f>IFERROR(VLOOKUP(MYRANKS_P[[#This Row],[IDFANGRAPHS]],STEAMER_P[],COLUMN(STEAMER_P[SV]),FALSE),0)</f>
        <v>0</v>
      </c>
      <c r="J80" s="20">
        <f>IFERROR(VLOOKUP(MYRANKS_P[[#This Row],[IDFANGRAPHS]],STEAMER_P[],COLUMN(STEAMER_P[IP]),FALSE),0)</f>
        <v>161</v>
      </c>
      <c r="K80" s="20">
        <f>IFERROR(VLOOKUP(MYRANKS_P[[#This Row],[IDFANGRAPHS]],STEAMER_P[],COLUMN(STEAMER_P[H]),FALSE),0)</f>
        <v>142</v>
      </c>
      <c r="L80" s="20">
        <f>IFERROR(VLOOKUP(MYRANKS_P[[#This Row],[IDFANGRAPHS]],STEAMER_P[],COLUMN(STEAMER_P[ER]),FALSE),0)</f>
        <v>66</v>
      </c>
      <c r="M80" s="20">
        <f>IFERROR(VLOOKUP(MYRANKS_P[[#This Row],[IDFANGRAPHS]],STEAMER_P[],COLUMN(STEAMER_P[HR]),FALSE),0)</f>
        <v>13</v>
      </c>
      <c r="N80" s="20">
        <f>IFERROR(VLOOKUP(MYRANKS_P[[#This Row],[IDFANGRAPHS]],STEAMER_P[],COLUMN(STEAMER_P[SO]),FALSE),0)</f>
        <v>157</v>
      </c>
      <c r="O80" s="20">
        <f>IFERROR(VLOOKUP(MYRANKS_P[[#This Row],[IDFANGRAPHS]],STEAMER_P[],COLUMN(STEAMER_P[BB]),FALSE),0)</f>
        <v>65</v>
      </c>
      <c r="P80" s="20">
        <f>IFERROR(VLOOKUP(MYRANKS_P[[#This Row],[IDFANGRAPHS]],STEAMER_P[],COLUMN(STEAMER_P[FIP]),FALSE),0)</f>
        <v>3.46</v>
      </c>
      <c r="Q80" s="22">
        <f>IFERROR(MYRANKS_P[[#This Row],[ER]]*9/MYRANKS_P[[#This Row],[IP]],0)</f>
        <v>3.68944099378882</v>
      </c>
      <c r="R80" s="22">
        <f>IFERROR((MYRANKS_P[[#This Row],[BB]]+MYRANKS_P[[#This Row],[H]])/MYRANKS_P[[#This Row],[IP]],0)</f>
        <v>1.2857142857142858</v>
      </c>
      <c r="S80" s="22">
        <f>MYRANKS_P[[#This Row],[W]]/3.03-VLOOKUP(MYRANKS_P[[#This Row],[POS]],ReplacementLevel_P[],COLUMN(ReplacementLevel_P[W]),FALSE)</f>
        <v>7.0330033003300763E-2</v>
      </c>
      <c r="T80" s="22">
        <f>MYRANKS_P[[#This Row],[SV]]/9.95</f>
        <v>0</v>
      </c>
      <c r="U80" s="22">
        <f>MYRANKS_P[[#This Row],[SO]]/39.3-VLOOKUP(MYRANKS_P[[#This Row],[POS]],ReplacementLevel_P[],COLUMN(ReplacementLevel_P[SO]),FALSE)</f>
        <v>1.3149109414758273</v>
      </c>
      <c r="V80" s="22">
        <f>((475+MYRANKS_P[[#This Row],[ER]])*9/(1192+MYRANKS_P[[#This Row],[IP]])-3.59)/-0.076-VLOOKUP(MYRANKS_P[[#This Row],[POS]],ReplacementLevel_P[],COLUMN(ReplacementLevel_P[ERA]),FALSE)</f>
        <v>0.73592601237017008</v>
      </c>
      <c r="W80" s="22">
        <f>((1466+MYRANKS_P[[#This Row],[BB]]+MYRANKS_P[[#This Row],[H]])/(1192+MYRANKS_P[[#This Row],[IP]])-1.23)/-0.015-VLOOKUP(MYRANKS_P[[#This Row],[POS]],ReplacementLevel_P[],COLUMN(ReplacementLevel_P[WHIP]),FALSE)</f>
        <v>0.44590293175658541</v>
      </c>
      <c r="X80" s="22">
        <f>MYRANKS_P[[#This Row],[WSGP]]+MYRANKS_P[[#This Row],[SVSGP]]+MYRANKS_P[[#This Row],[SOSGP]]+MYRANKS_P[[#This Row],[ERASGP]]+MYRANKS_P[[#This Row],[WHIPSGP]]</f>
        <v>2.5670699186058834</v>
      </c>
    </row>
    <row r="81" spans="1:24" x14ac:dyDescent="0.25">
      <c r="A81" s="7" t="s">
        <v>4741</v>
      </c>
      <c r="B81" s="18" t="str">
        <f>VLOOKUP(MYRANKS_P[[#This Row],[PLAYERID]],PLAYERIDMAP[],COLUMN(PLAYERIDMAP[LASTNAME]),FALSE)</f>
        <v>Rivera</v>
      </c>
      <c r="C81" s="18" t="str">
        <f>VLOOKUP(MYRANKS_P[[#This Row],[PLAYERID]],PLAYERIDMAP[],COLUMN(PLAYERIDMAP[FIRSTNAME]),FALSE)</f>
        <v xml:space="preserve">Mariano </v>
      </c>
      <c r="D81" s="18" t="str">
        <f>VLOOKUP(MYRANKS_P[[#This Row],[PLAYERID]],PLAYERIDMAP[],COLUMN(PLAYERIDMAP[TEAM]),FALSE)</f>
        <v>NYY</v>
      </c>
      <c r="E81" s="18" t="str">
        <f>VLOOKUP(MYRANKS_P[[#This Row],[PLAYERID]],PLAYERIDMAP[],COLUMN(PLAYERIDMAP[POS]),FALSE)</f>
        <v>P</v>
      </c>
      <c r="F81" s="18">
        <f>VLOOKUP(MYRANKS_P[[#This Row],[PLAYERID]],PLAYERIDMAP[],COLUMN(PLAYERIDMAP[IDFANGRAPHS]),FALSE)</f>
        <v>844</v>
      </c>
      <c r="G81" s="20">
        <f>IFERROR(VLOOKUP(MYRANKS_P[[#This Row],[IDFANGRAPHS]],STEAMER_P[],COLUMN(STEAMER_P[W]),FALSE),0)</f>
        <v>0</v>
      </c>
      <c r="H81" s="20">
        <f>IFERROR(VLOOKUP(MYRANKS_P[[#This Row],[IDFANGRAPHS]],STEAMER_P[],COLUMN(STEAMER_P[GS]),FALSE),0)</f>
        <v>0</v>
      </c>
      <c r="I81" s="20">
        <f>IFERROR(VLOOKUP(MYRANKS_P[[#This Row],[IDFANGRAPHS]],STEAMER_P[],COLUMN(STEAMER_P[SV]),FALSE),0)</f>
        <v>0</v>
      </c>
      <c r="J81" s="20">
        <f>IFERROR(VLOOKUP(MYRANKS_P[[#This Row],[IDFANGRAPHS]],STEAMER_P[],COLUMN(STEAMER_P[IP]),FALSE),0)</f>
        <v>0</v>
      </c>
      <c r="K81" s="20">
        <f>IFERROR(VLOOKUP(MYRANKS_P[[#This Row],[IDFANGRAPHS]],STEAMER_P[],COLUMN(STEAMER_P[H]),FALSE),0)</f>
        <v>0</v>
      </c>
      <c r="L81" s="20">
        <f>IFERROR(VLOOKUP(MYRANKS_P[[#This Row],[IDFANGRAPHS]],STEAMER_P[],COLUMN(STEAMER_P[ER]),FALSE),0)</f>
        <v>0</v>
      </c>
      <c r="M81" s="20">
        <f>IFERROR(VLOOKUP(MYRANKS_P[[#This Row],[IDFANGRAPHS]],STEAMER_P[],COLUMN(STEAMER_P[HR]),FALSE),0)</f>
        <v>0</v>
      </c>
      <c r="N81" s="20">
        <f>IFERROR(VLOOKUP(MYRANKS_P[[#This Row],[IDFANGRAPHS]],STEAMER_P[],COLUMN(STEAMER_P[SO]),FALSE),0)</f>
        <v>0</v>
      </c>
      <c r="O81" s="20">
        <f>IFERROR(VLOOKUP(MYRANKS_P[[#This Row],[IDFANGRAPHS]],STEAMER_P[],COLUMN(STEAMER_P[BB]),FALSE),0)</f>
        <v>0</v>
      </c>
      <c r="P81" s="20">
        <f>IFERROR(VLOOKUP(MYRANKS_P[[#This Row],[IDFANGRAPHS]],STEAMER_P[],COLUMN(STEAMER_P[FIP]),FALSE),0)</f>
        <v>0</v>
      </c>
      <c r="Q81" s="22">
        <f>IFERROR(MYRANKS_P[[#This Row],[ER]]*9/MYRANKS_P[[#This Row],[IP]],0)</f>
        <v>0</v>
      </c>
      <c r="R81" s="22">
        <f>IFERROR((MYRANKS_P[[#This Row],[BB]]+MYRANKS_P[[#This Row],[H]])/MYRANKS_P[[#This Row],[IP]],0)</f>
        <v>0</v>
      </c>
      <c r="S81" s="22">
        <f>MYRANKS_P[[#This Row],[W]]/3.03-VLOOKUP(MYRANKS_P[[#This Row],[POS]],ReplacementLevel_P[],COLUMN(ReplacementLevel_P[W]),FALSE)</f>
        <v>-3.23</v>
      </c>
      <c r="T81" s="22">
        <f>MYRANKS_P[[#This Row],[SV]]/9.95</f>
        <v>0</v>
      </c>
      <c r="U81" s="22">
        <f>MYRANKS_P[[#This Row],[SO]]/39.3-VLOOKUP(MYRANKS_P[[#This Row],[POS]],ReplacementLevel_P[],COLUMN(ReplacementLevel_P[SO]),FALSE)</f>
        <v>-2.68</v>
      </c>
      <c r="V81" s="22">
        <f>((475+MYRANKS_P[[#This Row],[ER]])*9/(1192+MYRANKS_P[[#This Row],[IP]])-3.59)/-0.076-VLOOKUP(MYRANKS_P[[#This Row],[POS]],ReplacementLevel_P[],COLUMN(ReplacementLevel_P[ERA]),FALSE)</f>
        <v>0.89724478982691325</v>
      </c>
      <c r="W8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81" s="22">
        <f>MYRANKS_P[[#This Row],[WSGP]]+MYRANKS_P[[#This Row],[SVSGP]]+MYRANKS_P[[#This Row],[SOSGP]]+MYRANKS_P[[#This Row],[ERASGP]]+MYRANKS_P[[#This Row],[WHIPSGP]]</f>
        <v>-4.1238066643117852</v>
      </c>
    </row>
    <row r="82" spans="1:24" x14ac:dyDescent="0.25">
      <c r="A82" s="7" t="s">
        <v>4495</v>
      </c>
      <c r="B82" s="18" t="str">
        <f>VLOOKUP(MYRANKS_P[[#This Row],[PLAYERID]],PLAYERIDMAP[],COLUMN(PLAYERIDMAP[LASTNAME]),FALSE)</f>
        <v>Perez</v>
      </c>
      <c r="C82" s="18" t="str">
        <f>VLOOKUP(MYRANKS_P[[#This Row],[PLAYERID]],PLAYERIDMAP[],COLUMN(PLAYERIDMAP[FIRSTNAME]),FALSE)</f>
        <v xml:space="preserve">Chris </v>
      </c>
      <c r="D82" s="18" t="str">
        <f>VLOOKUP(MYRANKS_P[[#This Row],[PLAYERID]],PLAYERIDMAP[],COLUMN(PLAYERIDMAP[TEAM]),FALSE)</f>
        <v>CLE</v>
      </c>
      <c r="E82" s="18" t="str">
        <f>VLOOKUP(MYRANKS_P[[#This Row],[PLAYERID]],PLAYERIDMAP[],COLUMN(PLAYERIDMAP[POS]),FALSE)</f>
        <v>P</v>
      </c>
      <c r="F82" s="18">
        <f>VLOOKUP(MYRANKS_P[[#This Row],[PLAYERID]],PLAYERIDMAP[],COLUMN(PLAYERIDMAP[IDFANGRAPHS]),FALSE)</f>
        <v>5213</v>
      </c>
      <c r="G82" s="20">
        <f>IFERROR(VLOOKUP(MYRANKS_P[[#This Row],[IDFANGRAPHS]],STEAMER_P[],COLUMN(STEAMER_P[W]),FALSE),0)</f>
        <v>2</v>
      </c>
      <c r="H82" s="20">
        <f>IFERROR(VLOOKUP(MYRANKS_P[[#This Row],[IDFANGRAPHS]],STEAMER_P[],COLUMN(STEAMER_P[GS]),FALSE),0)</f>
        <v>0</v>
      </c>
      <c r="I82" s="20">
        <f>IFERROR(VLOOKUP(MYRANKS_P[[#This Row],[IDFANGRAPHS]],STEAMER_P[],COLUMN(STEAMER_P[SV]),FALSE),0)</f>
        <v>1</v>
      </c>
      <c r="J82" s="20">
        <f>IFERROR(VLOOKUP(MYRANKS_P[[#This Row],[IDFANGRAPHS]],STEAMER_P[],COLUMN(STEAMER_P[IP]),FALSE),0)</f>
        <v>38</v>
      </c>
      <c r="K82" s="20">
        <f>IFERROR(VLOOKUP(MYRANKS_P[[#This Row],[IDFANGRAPHS]],STEAMER_P[],COLUMN(STEAMER_P[H]),FALSE),0)</f>
        <v>34</v>
      </c>
      <c r="L82" s="20">
        <f>IFERROR(VLOOKUP(MYRANKS_P[[#This Row],[IDFANGRAPHS]],STEAMER_P[],COLUMN(STEAMER_P[ER]),FALSE),0)</f>
        <v>14</v>
      </c>
      <c r="M82" s="20">
        <f>IFERROR(VLOOKUP(MYRANKS_P[[#This Row],[IDFANGRAPHS]],STEAMER_P[],COLUMN(STEAMER_P[HR]),FALSE),0)</f>
        <v>4</v>
      </c>
      <c r="N82" s="20">
        <f>IFERROR(VLOOKUP(MYRANKS_P[[#This Row],[IDFANGRAPHS]],STEAMER_P[],COLUMN(STEAMER_P[SO]),FALSE),0)</f>
        <v>36</v>
      </c>
      <c r="O82" s="20">
        <f>IFERROR(VLOOKUP(MYRANKS_P[[#This Row],[IDFANGRAPHS]],STEAMER_P[],COLUMN(STEAMER_P[BB]),FALSE),0)</f>
        <v>12</v>
      </c>
      <c r="P82" s="20">
        <f>IFERROR(VLOOKUP(MYRANKS_P[[#This Row],[IDFANGRAPHS]],STEAMER_P[],COLUMN(STEAMER_P[FIP]),FALSE),0)</f>
        <v>3.69</v>
      </c>
      <c r="Q82" s="22">
        <f>IFERROR(MYRANKS_P[[#This Row],[ER]]*9/MYRANKS_P[[#This Row],[IP]],0)</f>
        <v>3.3157894736842106</v>
      </c>
      <c r="R82" s="22">
        <f>IFERROR((MYRANKS_P[[#This Row],[BB]]+MYRANKS_P[[#This Row],[H]])/MYRANKS_P[[#This Row],[IP]],0)</f>
        <v>1.2105263157894737</v>
      </c>
      <c r="S82" s="22">
        <f>MYRANKS_P[[#This Row],[W]]/3.03-VLOOKUP(MYRANKS_P[[#This Row],[POS]],ReplacementLevel_P[],COLUMN(ReplacementLevel_P[W]),FALSE)</f>
        <v>-2.5699339933993399</v>
      </c>
      <c r="T82" s="22">
        <f>MYRANKS_P[[#This Row],[SV]]/9.95</f>
        <v>0.10050251256281408</v>
      </c>
      <c r="U82" s="22">
        <f>MYRANKS_P[[#This Row],[SO]]/39.3-VLOOKUP(MYRANKS_P[[#This Row],[POS]],ReplacementLevel_P[],COLUMN(ReplacementLevel_P[SO]),FALSE)</f>
        <v>-1.7639694656488549</v>
      </c>
      <c r="V82" s="22">
        <f>((475+MYRANKS_P[[#This Row],[ER]])*9/(1192+MYRANKS_P[[#This Row],[IP]])-3.59)/-0.076-VLOOKUP(MYRANKS_P[[#This Row],[POS]],ReplacementLevel_P[],COLUMN(ReplacementLevel_P[ERA]),FALSE)</f>
        <v>1.007252888318354</v>
      </c>
      <c r="W82" s="22">
        <f>((1466+MYRANKS_P[[#This Row],[BB]]+MYRANKS_P[[#This Row],[H]])/(1192+MYRANKS_P[[#This Row],[IP]])-1.23)/-0.015-VLOOKUP(MYRANKS_P[[#This Row],[POS]],ReplacementLevel_P[],COLUMN(ReplacementLevel_P[WHIP]),FALSE)</f>
        <v>0.9287804878048781</v>
      </c>
      <c r="X82" s="22">
        <f>MYRANKS_P[[#This Row],[WSGP]]+MYRANKS_P[[#This Row],[SVSGP]]+MYRANKS_P[[#This Row],[SOSGP]]+MYRANKS_P[[#This Row],[ERASGP]]+MYRANKS_P[[#This Row],[WHIPSGP]]</f>
        <v>-2.2973675703621481</v>
      </c>
    </row>
    <row r="83" spans="1:24" x14ac:dyDescent="0.25">
      <c r="A83" s="7" t="s">
        <v>2576</v>
      </c>
      <c r="B83" s="18" t="str">
        <f>VLOOKUP(MYRANKS_P[[#This Row],[PLAYERID]],PLAYERIDMAP[],COLUMN(PLAYERIDMAP[LASTNAME]),FALSE)</f>
        <v>Dempster</v>
      </c>
      <c r="C83" s="18" t="str">
        <f>VLOOKUP(MYRANKS_P[[#This Row],[PLAYERID]],PLAYERIDMAP[],COLUMN(PLAYERIDMAP[FIRSTNAME]),FALSE)</f>
        <v xml:space="preserve">Ryan </v>
      </c>
      <c r="D83" s="18" t="str">
        <f>VLOOKUP(MYRANKS_P[[#This Row],[PLAYERID]],PLAYERIDMAP[],COLUMN(PLAYERIDMAP[TEAM]),FALSE)</f>
        <v>BOS</v>
      </c>
      <c r="E83" s="18" t="str">
        <f>VLOOKUP(MYRANKS_P[[#This Row],[PLAYERID]],PLAYERIDMAP[],COLUMN(PLAYERIDMAP[POS]),FALSE)</f>
        <v>P</v>
      </c>
      <c r="F83" s="18">
        <f>VLOOKUP(MYRANKS_P[[#This Row],[PLAYERID]],PLAYERIDMAP[],COLUMN(PLAYERIDMAP[IDFANGRAPHS]),FALSE)</f>
        <v>517</v>
      </c>
      <c r="G83" s="20">
        <f>IFERROR(VLOOKUP(MYRANKS_P[[#This Row],[IDFANGRAPHS]],STEAMER_P[],COLUMN(STEAMER_P[W]),FALSE),0)</f>
        <v>0</v>
      </c>
      <c r="H83" s="20">
        <f>IFERROR(VLOOKUP(MYRANKS_P[[#This Row],[IDFANGRAPHS]],STEAMER_P[],COLUMN(STEAMER_P[GS]),FALSE),0)</f>
        <v>0</v>
      </c>
      <c r="I83" s="20">
        <f>IFERROR(VLOOKUP(MYRANKS_P[[#This Row],[IDFANGRAPHS]],STEAMER_P[],COLUMN(STEAMER_P[SV]),FALSE),0)</f>
        <v>0</v>
      </c>
      <c r="J83" s="20">
        <f>IFERROR(VLOOKUP(MYRANKS_P[[#This Row],[IDFANGRAPHS]],STEAMER_P[],COLUMN(STEAMER_P[IP]),FALSE),0)</f>
        <v>0</v>
      </c>
      <c r="K83" s="20">
        <f>IFERROR(VLOOKUP(MYRANKS_P[[#This Row],[IDFANGRAPHS]],STEAMER_P[],COLUMN(STEAMER_P[H]),FALSE),0)</f>
        <v>0</v>
      </c>
      <c r="L83" s="20">
        <f>IFERROR(VLOOKUP(MYRANKS_P[[#This Row],[IDFANGRAPHS]],STEAMER_P[],COLUMN(STEAMER_P[ER]),FALSE),0)</f>
        <v>0</v>
      </c>
      <c r="M83" s="20">
        <f>IFERROR(VLOOKUP(MYRANKS_P[[#This Row],[IDFANGRAPHS]],STEAMER_P[],COLUMN(STEAMER_P[HR]),FALSE),0)</f>
        <v>0</v>
      </c>
      <c r="N83" s="20">
        <f>IFERROR(VLOOKUP(MYRANKS_P[[#This Row],[IDFANGRAPHS]],STEAMER_P[],COLUMN(STEAMER_P[SO]),FALSE),0)</f>
        <v>0</v>
      </c>
      <c r="O83" s="20">
        <f>IFERROR(VLOOKUP(MYRANKS_P[[#This Row],[IDFANGRAPHS]],STEAMER_P[],COLUMN(STEAMER_P[BB]),FALSE),0)</f>
        <v>0</v>
      </c>
      <c r="P83" s="20">
        <f>IFERROR(VLOOKUP(MYRANKS_P[[#This Row],[IDFANGRAPHS]],STEAMER_P[],COLUMN(STEAMER_P[FIP]),FALSE),0)</f>
        <v>0</v>
      </c>
      <c r="Q83" s="22">
        <f>IFERROR(MYRANKS_P[[#This Row],[ER]]*9/MYRANKS_P[[#This Row],[IP]],0)</f>
        <v>0</v>
      </c>
      <c r="R83" s="22">
        <f>IFERROR((MYRANKS_P[[#This Row],[BB]]+MYRANKS_P[[#This Row],[H]])/MYRANKS_P[[#This Row],[IP]],0)</f>
        <v>0</v>
      </c>
      <c r="S83" s="22">
        <f>MYRANKS_P[[#This Row],[W]]/3.03-VLOOKUP(MYRANKS_P[[#This Row],[POS]],ReplacementLevel_P[],COLUMN(ReplacementLevel_P[W]),FALSE)</f>
        <v>-3.23</v>
      </c>
      <c r="T83" s="22">
        <f>MYRANKS_P[[#This Row],[SV]]/9.95</f>
        <v>0</v>
      </c>
      <c r="U83" s="22">
        <f>MYRANKS_P[[#This Row],[SO]]/39.3-VLOOKUP(MYRANKS_P[[#This Row],[POS]],ReplacementLevel_P[],COLUMN(ReplacementLevel_P[SO]),FALSE)</f>
        <v>-2.68</v>
      </c>
      <c r="V83" s="22">
        <f>((475+MYRANKS_P[[#This Row],[ER]])*9/(1192+MYRANKS_P[[#This Row],[IP]])-3.59)/-0.076-VLOOKUP(MYRANKS_P[[#This Row],[POS]],ReplacementLevel_P[],COLUMN(ReplacementLevel_P[ERA]),FALSE)</f>
        <v>0.89724478982691325</v>
      </c>
      <c r="W83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83" s="22">
        <f>MYRANKS_P[[#This Row],[WSGP]]+MYRANKS_P[[#This Row],[SVSGP]]+MYRANKS_P[[#This Row],[SOSGP]]+MYRANKS_P[[#This Row],[ERASGP]]+MYRANKS_P[[#This Row],[WHIPSGP]]</f>
        <v>-4.1238066643117852</v>
      </c>
    </row>
    <row r="84" spans="1:24" x14ac:dyDescent="0.25">
      <c r="A84" s="7" t="s">
        <v>5391</v>
      </c>
      <c r="B84" s="18" t="str">
        <f>VLOOKUP(MYRANKS_P[[#This Row],[PLAYERID]],PLAYERIDMAP[],COLUMN(PLAYERIDMAP[LASTNAME]),FALSE)</f>
        <v>Vogelsong</v>
      </c>
      <c r="C84" s="18" t="str">
        <f>VLOOKUP(MYRANKS_P[[#This Row],[PLAYERID]],PLAYERIDMAP[],COLUMN(PLAYERIDMAP[FIRSTNAME]),FALSE)</f>
        <v xml:space="preserve">Ryan </v>
      </c>
      <c r="D84" s="18" t="str">
        <f>VLOOKUP(MYRANKS_P[[#This Row],[PLAYERID]],PLAYERIDMAP[],COLUMN(PLAYERIDMAP[TEAM]),FALSE)</f>
        <v>SF</v>
      </c>
      <c r="E84" s="18" t="str">
        <f>VLOOKUP(MYRANKS_P[[#This Row],[PLAYERID]],PLAYERIDMAP[],COLUMN(PLAYERIDMAP[POS]),FALSE)</f>
        <v>P</v>
      </c>
      <c r="F84" s="18">
        <f>VLOOKUP(MYRANKS_P[[#This Row],[PLAYERID]],PLAYERIDMAP[],COLUMN(PLAYERIDMAP[IDFANGRAPHS]),FALSE)</f>
        <v>1011</v>
      </c>
      <c r="G84" s="20">
        <f>IFERROR(VLOOKUP(MYRANKS_P[[#This Row],[IDFANGRAPHS]],STEAMER_P[],COLUMN(STEAMER_P[W]),FALSE),0)</f>
        <v>6</v>
      </c>
      <c r="H84" s="20">
        <f>IFERROR(VLOOKUP(MYRANKS_P[[#This Row],[IDFANGRAPHS]],STEAMER_P[],COLUMN(STEAMER_P[GS]),FALSE),0)</f>
        <v>17</v>
      </c>
      <c r="I84" s="20">
        <f>IFERROR(VLOOKUP(MYRANKS_P[[#This Row],[IDFANGRAPHS]],STEAMER_P[],COLUMN(STEAMER_P[SV]),FALSE),0)</f>
        <v>0</v>
      </c>
      <c r="J84" s="20">
        <f>IFERROR(VLOOKUP(MYRANKS_P[[#This Row],[IDFANGRAPHS]],STEAMER_P[],COLUMN(STEAMER_P[IP]),FALSE),0)</f>
        <v>97</v>
      </c>
      <c r="K84" s="20">
        <f>IFERROR(VLOOKUP(MYRANKS_P[[#This Row],[IDFANGRAPHS]],STEAMER_P[],COLUMN(STEAMER_P[H]),FALSE),0)</f>
        <v>99</v>
      </c>
      <c r="L84" s="20">
        <f>IFERROR(VLOOKUP(MYRANKS_P[[#This Row],[IDFANGRAPHS]],STEAMER_P[],COLUMN(STEAMER_P[ER]),FALSE),0)</f>
        <v>47</v>
      </c>
      <c r="M84" s="20">
        <f>IFERROR(VLOOKUP(MYRANKS_P[[#This Row],[IDFANGRAPHS]],STEAMER_P[],COLUMN(STEAMER_P[HR]),FALSE),0)</f>
        <v>11</v>
      </c>
      <c r="N84" s="20">
        <f>IFERROR(VLOOKUP(MYRANKS_P[[#This Row],[IDFANGRAPHS]],STEAMER_P[],COLUMN(STEAMER_P[SO]),FALSE),0)</f>
        <v>70</v>
      </c>
      <c r="O84" s="20">
        <f>IFERROR(VLOOKUP(MYRANKS_P[[#This Row],[IDFANGRAPHS]],STEAMER_P[],COLUMN(STEAMER_P[BB]),FALSE),0)</f>
        <v>34</v>
      </c>
      <c r="P84" s="20">
        <f>IFERROR(VLOOKUP(MYRANKS_P[[#This Row],[IDFANGRAPHS]],STEAMER_P[],COLUMN(STEAMER_P[FIP]),FALSE),0)</f>
        <v>4.3600000000000003</v>
      </c>
      <c r="Q84" s="22">
        <f>IFERROR(MYRANKS_P[[#This Row],[ER]]*9/MYRANKS_P[[#This Row],[IP]],0)</f>
        <v>4.3608247422680408</v>
      </c>
      <c r="R84" s="22">
        <f>IFERROR((MYRANKS_P[[#This Row],[BB]]+MYRANKS_P[[#This Row],[H]])/MYRANKS_P[[#This Row],[IP]],0)</f>
        <v>1.3711340206185567</v>
      </c>
      <c r="S84" s="22">
        <f>MYRANKS_P[[#This Row],[W]]/3.03-VLOOKUP(MYRANKS_P[[#This Row],[POS]],ReplacementLevel_P[],COLUMN(ReplacementLevel_P[W]),FALSE)</f>
        <v>-1.2498019801980196</v>
      </c>
      <c r="T84" s="22">
        <f>MYRANKS_P[[#This Row],[SV]]/9.95</f>
        <v>0</v>
      </c>
      <c r="U84" s="22">
        <f>MYRANKS_P[[#This Row],[SO]]/39.3-VLOOKUP(MYRANKS_P[[#This Row],[POS]],ReplacementLevel_P[],COLUMN(ReplacementLevel_P[SO]),FALSE)</f>
        <v>-0.89882951653944021</v>
      </c>
      <c r="V84" s="22">
        <f>((475+MYRANKS_P[[#This Row],[ER]])*9/(1192+MYRANKS_P[[#This Row],[IP]])-3.59)/-0.076-VLOOKUP(MYRANKS_P[[#This Row],[POS]],ReplacementLevel_P[],COLUMN(ReplacementLevel_P[ERA]),FALSE)</f>
        <v>0.13044996121023755</v>
      </c>
      <c r="W84" s="22">
        <f>((1466+MYRANKS_P[[#This Row],[BB]]+MYRANKS_P[[#This Row],[H]])/(1192+MYRANKS_P[[#This Row],[IP]])-1.23)/-0.015-VLOOKUP(MYRANKS_P[[#This Row],[POS]],ReplacementLevel_P[],COLUMN(ReplacementLevel_P[WHIP]),FALSE)</f>
        <v>0.18023273855702227</v>
      </c>
      <c r="X84" s="22">
        <f>MYRANKS_P[[#This Row],[WSGP]]+MYRANKS_P[[#This Row],[SVSGP]]+MYRANKS_P[[#This Row],[SOSGP]]+MYRANKS_P[[#This Row],[ERASGP]]+MYRANKS_P[[#This Row],[WHIPSGP]]</f>
        <v>-1.8379487969702</v>
      </c>
    </row>
    <row r="85" spans="1:24" x14ac:dyDescent="0.25">
      <c r="A85" s="7" t="s">
        <v>2355</v>
      </c>
      <c r="B85" s="18" t="str">
        <f>VLOOKUP(MYRANKS_P[[#This Row],[PLAYERID]],PLAYERIDMAP[],COLUMN(PLAYERIDMAP[LASTNAME]),FALSE)</f>
        <v>Cishek</v>
      </c>
      <c r="C85" s="18" t="str">
        <f>VLOOKUP(MYRANKS_P[[#This Row],[PLAYERID]],PLAYERIDMAP[],COLUMN(PLAYERIDMAP[FIRSTNAME]),FALSE)</f>
        <v xml:space="preserve">Steve </v>
      </c>
      <c r="D85" s="18" t="str">
        <f>VLOOKUP(MYRANKS_P[[#This Row],[PLAYERID]],PLAYERIDMAP[],COLUMN(PLAYERIDMAP[TEAM]),FALSE)</f>
        <v>MIA</v>
      </c>
      <c r="E85" s="18" t="str">
        <f>VLOOKUP(MYRANKS_P[[#This Row],[PLAYERID]],PLAYERIDMAP[],COLUMN(PLAYERIDMAP[POS]),FALSE)</f>
        <v>P</v>
      </c>
      <c r="F85" s="18">
        <f>VLOOKUP(MYRANKS_P[[#This Row],[PLAYERID]],PLAYERIDMAP[],COLUMN(PLAYERIDMAP[IDFANGRAPHS]),FALSE)</f>
        <v>6483</v>
      </c>
      <c r="G85" s="20">
        <f>IFERROR(VLOOKUP(MYRANKS_P[[#This Row],[IDFANGRAPHS]],STEAMER_P[],COLUMN(STEAMER_P[W]),FALSE),0)</f>
        <v>3</v>
      </c>
      <c r="H85" s="20">
        <f>IFERROR(VLOOKUP(MYRANKS_P[[#This Row],[IDFANGRAPHS]],STEAMER_P[],COLUMN(STEAMER_P[GS]),FALSE),0)</f>
        <v>0</v>
      </c>
      <c r="I85" s="20">
        <f>IFERROR(VLOOKUP(MYRANKS_P[[#This Row],[IDFANGRAPHS]],STEAMER_P[],COLUMN(STEAMER_P[SV]),FALSE),0)</f>
        <v>27</v>
      </c>
      <c r="J85" s="20">
        <f>IFERROR(VLOOKUP(MYRANKS_P[[#This Row],[IDFANGRAPHS]],STEAMER_P[],COLUMN(STEAMER_P[IP]),FALSE),0)</f>
        <v>55</v>
      </c>
      <c r="K85" s="20">
        <f>IFERROR(VLOOKUP(MYRANKS_P[[#This Row],[IDFANGRAPHS]],STEAMER_P[],COLUMN(STEAMER_P[H]),FALSE),0)</f>
        <v>49</v>
      </c>
      <c r="L85" s="20">
        <f>IFERROR(VLOOKUP(MYRANKS_P[[#This Row],[IDFANGRAPHS]],STEAMER_P[],COLUMN(STEAMER_P[ER]),FALSE),0)</f>
        <v>20</v>
      </c>
      <c r="M85" s="20">
        <f>IFERROR(VLOOKUP(MYRANKS_P[[#This Row],[IDFANGRAPHS]],STEAMER_P[],COLUMN(STEAMER_P[HR]),FALSE),0)</f>
        <v>4</v>
      </c>
      <c r="N85" s="20">
        <f>IFERROR(VLOOKUP(MYRANKS_P[[#This Row],[IDFANGRAPHS]],STEAMER_P[],COLUMN(STEAMER_P[SO]),FALSE),0)</f>
        <v>54</v>
      </c>
      <c r="O85" s="20">
        <f>IFERROR(VLOOKUP(MYRANKS_P[[#This Row],[IDFANGRAPHS]],STEAMER_P[],COLUMN(STEAMER_P[BB]),FALSE),0)</f>
        <v>19</v>
      </c>
      <c r="P85" s="20">
        <f>IFERROR(VLOOKUP(MYRANKS_P[[#This Row],[IDFANGRAPHS]],STEAMER_P[],COLUMN(STEAMER_P[FIP]),FALSE),0)</f>
        <v>3.21</v>
      </c>
      <c r="Q85" s="22">
        <f>IFERROR(MYRANKS_P[[#This Row],[ER]]*9/MYRANKS_P[[#This Row],[IP]],0)</f>
        <v>3.2727272727272729</v>
      </c>
      <c r="R85" s="22">
        <f>IFERROR((MYRANKS_P[[#This Row],[BB]]+MYRANKS_P[[#This Row],[H]])/MYRANKS_P[[#This Row],[IP]],0)</f>
        <v>1.2363636363636363</v>
      </c>
      <c r="S85" s="22">
        <f>MYRANKS_P[[#This Row],[W]]/3.03-VLOOKUP(MYRANKS_P[[#This Row],[POS]],ReplacementLevel_P[],COLUMN(ReplacementLevel_P[W]),FALSE)</f>
        <v>-2.2399009900990099</v>
      </c>
      <c r="T85" s="22">
        <f>MYRANKS_P[[#This Row],[SV]]/9.95</f>
        <v>2.7135678391959801</v>
      </c>
      <c r="U85" s="22">
        <f>MYRANKS_P[[#This Row],[SO]]/39.3-VLOOKUP(MYRANKS_P[[#This Row],[POS]],ReplacementLevel_P[],COLUMN(ReplacementLevel_P[SO]),FALSE)</f>
        <v>-1.3059541984732825</v>
      </c>
      <c r="V85" s="22">
        <f>((475+MYRANKS_P[[#This Row],[ER]])*9/(1192+MYRANKS_P[[#This Row],[IP]])-3.59)/-0.076-VLOOKUP(MYRANKS_P[[#This Row],[POS]],ReplacementLevel_P[],COLUMN(ReplacementLevel_P[ERA]),FALSE)</f>
        <v>1.0792871312201917</v>
      </c>
      <c r="W85" s="22">
        <f>((1466+MYRANKS_P[[#This Row],[BB]]+MYRANKS_P[[#This Row],[H]])/(1192+MYRANKS_P[[#This Row],[IP]])-1.23)/-0.015-VLOOKUP(MYRANKS_P[[#This Row],[POS]],ReplacementLevel_P[],COLUMN(ReplacementLevel_P[WHIP]),FALSE)</f>
        <v>0.8698422881582446</v>
      </c>
      <c r="X85" s="22">
        <f>MYRANKS_P[[#This Row],[WSGP]]+MYRANKS_P[[#This Row],[SVSGP]]+MYRANKS_P[[#This Row],[SOSGP]]+MYRANKS_P[[#This Row],[ERASGP]]+MYRANKS_P[[#This Row],[WHIPSGP]]</f>
        <v>1.116842070002124</v>
      </c>
    </row>
    <row r="86" spans="1:24" x14ac:dyDescent="0.25">
      <c r="A86" s="7" t="s">
        <v>3955</v>
      </c>
      <c r="B86" s="18" t="str">
        <f>VLOOKUP(MYRANKS_P[[#This Row],[PLAYERID]],PLAYERIDMAP[],COLUMN(PLAYERIDMAP[LASTNAME]),FALSE)</f>
        <v>Masterson</v>
      </c>
      <c r="C86" s="18" t="str">
        <f>VLOOKUP(MYRANKS_P[[#This Row],[PLAYERID]],PLAYERIDMAP[],COLUMN(PLAYERIDMAP[FIRSTNAME]),FALSE)</f>
        <v xml:space="preserve">Justin </v>
      </c>
      <c r="D86" s="18" t="str">
        <f>VLOOKUP(MYRANKS_P[[#This Row],[PLAYERID]],PLAYERIDMAP[],COLUMN(PLAYERIDMAP[TEAM]),FALSE)</f>
        <v>CLE</v>
      </c>
      <c r="E86" s="18" t="str">
        <f>VLOOKUP(MYRANKS_P[[#This Row],[PLAYERID]],PLAYERIDMAP[],COLUMN(PLAYERIDMAP[POS]),FALSE)</f>
        <v>P</v>
      </c>
      <c r="F86" s="18">
        <f>VLOOKUP(MYRANKS_P[[#This Row],[PLAYERID]],PLAYERIDMAP[],COLUMN(PLAYERIDMAP[IDFANGRAPHS]),FALSE)</f>
        <v>2038</v>
      </c>
      <c r="G86" s="20">
        <f>IFERROR(VLOOKUP(MYRANKS_P[[#This Row],[IDFANGRAPHS]],STEAMER_P[],COLUMN(STEAMER_P[W]),FALSE),0)</f>
        <v>10</v>
      </c>
      <c r="H86" s="20">
        <f>IFERROR(VLOOKUP(MYRANKS_P[[#This Row],[IDFANGRAPHS]],STEAMER_P[],COLUMN(STEAMER_P[GS]),FALSE),0)</f>
        <v>26</v>
      </c>
      <c r="I86" s="20">
        <f>IFERROR(VLOOKUP(MYRANKS_P[[#This Row],[IDFANGRAPHS]],STEAMER_P[],COLUMN(STEAMER_P[SV]),FALSE),0)</f>
        <v>0</v>
      </c>
      <c r="J86" s="20">
        <f>IFERROR(VLOOKUP(MYRANKS_P[[#This Row],[IDFANGRAPHS]],STEAMER_P[],COLUMN(STEAMER_P[IP]),FALSE),0)</f>
        <v>161</v>
      </c>
      <c r="K86" s="20">
        <f>IFERROR(VLOOKUP(MYRANKS_P[[#This Row],[IDFANGRAPHS]],STEAMER_P[],COLUMN(STEAMER_P[H]),FALSE),0)</f>
        <v>154</v>
      </c>
      <c r="L86" s="20">
        <f>IFERROR(VLOOKUP(MYRANKS_P[[#This Row],[IDFANGRAPHS]],STEAMER_P[],COLUMN(STEAMER_P[ER]),FALSE),0)</f>
        <v>69</v>
      </c>
      <c r="M86" s="20">
        <f>IFERROR(VLOOKUP(MYRANKS_P[[#This Row],[IDFANGRAPHS]],STEAMER_P[],COLUMN(STEAMER_P[HR]),FALSE),0)</f>
        <v>12</v>
      </c>
      <c r="N86" s="20">
        <f>IFERROR(VLOOKUP(MYRANKS_P[[#This Row],[IDFANGRAPHS]],STEAMER_P[],COLUMN(STEAMER_P[SO]),FALSE),0)</f>
        <v>140</v>
      </c>
      <c r="O86" s="20">
        <f>IFERROR(VLOOKUP(MYRANKS_P[[#This Row],[IDFANGRAPHS]],STEAMER_P[],COLUMN(STEAMER_P[BB]),FALSE),0)</f>
        <v>60</v>
      </c>
      <c r="P86" s="20">
        <f>IFERROR(VLOOKUP(MYRANKS_P[[#This Row],[IDFANGRAPHS]],STEAMER_P[],COLUMN(STEAMER_P[FIP]),FALSE),0)</f>
        <v>3.61</v>
      </c>
      <c r="Q86" s="22">
        <f>IFERROR(MYRANKS_P[[#This Row],[ER]]*9/MYRANKS_P[[#This Row],[IP]],0)</f>
        <v>3.8571428571428572</v>
      </c>
      <c r="R86" s="22">
        <f>IFERROR((MYRANKS_P[[#This Row],[BB]]+MYRANKS_P[[#This Row],[H]])/MYRANKS_P[[#This Row],[IP]],0)</f>
        <v>1.329192546583851</v>
      </c>
      <c r="S86" s="22">
        <f>MYRANKS_P[[#This Row],[W]]/3.03-VLOOKUP(MYRANKS_P[[#This Row],[POS]],ReplacementLevel_P[],COLUMN(ReplacementLevel_P[W]),FALSE)</f>
        <v>7.0330033003300763E-2</v>
      </c>
      <c r="T86" s="22">
        <f>MYRANKS_P[[#This Row],[SV]]/9.95</f>
        <v>0</v>
      </c>
      <c r="U86" s="22">
        <f>MYRANKS_P[[#This Row],[SO]]/39.3-VLOOKUP(MYRANKS_P[[#This Row],[POS]],ReplacementLevel_P[],COLUMN(ReplacementLevel_P[SO]),FALSE)</f>
        <v>0.88234096692111974</v>
      </c>
      <c r="V86" s="22">
        <f>((475+MYRANKS_P[[#This Row],[ER]])*9/(1192+MYRANKS_P[[#This Row],[IP]])-3.59)/-0.076-VLOOKUP(MYRANKS_P[[#This Row],[POS]],ReplacementLevel_P[],COLUMN(ReplacementLevel_P[ERA]),FALSE)</f>
        <v>0.47335161629128031</v>
      </c>
      <c r="W86" s="22">
        <f>((1466+MYRANKS_P[[#This Row],[BB]]+MYRANKS_P[[#This Row],[H]])/(1192+MYRANKS_P[[#This Row],[IP]])-1.23)/-0.015-VLOOKUP(MYRANKS_P[[#This Row],[POS]],ReplacementLevel_P[],COLUMN(ReplacementLevel_P[WHIP]),FALSE)</f>
        <v>0.10099039172209701</v>
      </c>
      <c r="X86" s="22">
        <f>MYRANKS_P[[#This Row],[WSGP]]+MYRANKS_P[[#This Row],[SVSGP]]+MYRANKS_P[[#This Row],[SOSGP]]+MYRANKS_P[[#This Row],[ERASGP]]+MYRANKS_P[[#This Row],[WHIPSGP]]</f>
        <v>1.5270130079377977</v>
      </c>
    </row>
    <row r="87" spans="1:24" x14ac:dyDescent="0.25">
      <c r="A87" s="7" t="s">
        <v>2851</v>
      </c>
      <c r="B87" s="18" t="str">
        <f>VLOOKUP(MYRANKS_P[[#This Row],[PLAYERID]],PLAYERIDMAP[],COLUMN(PLAYERIDMAP[LASTNAME]),FALSE)</f>
        <v>Floyd</v>
      </c>
      <c r="C87" s="18" t="str">
        <f>VLOOKUP(MYRANKS_P[[#This Row],[PLAYERID]],PLAYERIDMAP[],COLUMN(PLAYERIDMAP[FIRSTNAME]),FALSE)</f>
        <v xml:space="preserve">Gavin </v>
      </c>
      <c r="D87" s="18" t="str">
        <f>VLOOKUP(MYRANKS_P[[#This Row],[PLAYERID]],PLAYERIDMAP[],COLUMN(PLAYERIDMAP[TEAM]),FALSE)</f>
        <v>CHW</v>
      </c>
      <c r="E87" s="18" t="str">
        <f>VLOOKUP(MYRANKS_P[[#This Row],[PLAYERID]],PLAYERIDMAP[],COLUMN(PLAYERIDMAP[POS]),FALSE)</f>
        <v>P</v>
      </c>
      <c r="F87" s="18">
        <f>VLOOKUP(MYRANKS_P[[#This Row],[PLAYERID]],PLAYERIDMAP[],COLUMN(PLAYERIDMAP[IDFANGRAPHS]),FALSE)</f>
        <v>3886</v>
      </c>
      <c r="G87" s="20">
        <f>IFERROR(VLOOKUP(MYRANKS_P[[#This Row],[IDFANGRAPHS]],STEAMER_P[],COLUMN(STEAMER_P[W]),FALSE),0)</f>
        <v>4</v>
      </c>
      <c r="H87" s="20">
        <f>IFERROR(VLOOKUP(MYRANKS_P[[#This Row],[IDFANGRAPHS]],STEAMER_P[],COLUMN(STEAMER_P[GS]),FALSE),0)</f>
        <v>10</v>
      </c>
      <c r="I87" s="20">
        <f>IFERROR(VLOOKUP(MYRANKS_P[[#This Row],[IDFANGRAPHS]],STEAMER_P[],COLUMN(STEAMER_P[SV]),FALSE),0)</f>
        <v>0</v>
      </c>
      <c r="J87" s="20">
        <f>IFERROR(VLOOKUP(MYRANKS_P[[#This Row],[IDFANGRAPHS]],STEAMER_P[],COLUMN(STEAMER_P[IP]),FALSE),0)</f>
        <v>56</v>
      </c>
      <c r="K87" s="20">
        <f>IFERROR(VLOOKUP(MYRANKS_P[[#This Row],[IDFANGRAPHS]],STEAMER_P[],COLUMN(STEAMER_P[H]),FALSE),0)</f>
        <v>54</v>
      </c>
      <c r="L87" s="20">
        <f>IFERROR(VLOOKUP(MYRANKS_P[[#This Row],[IDFANGRAPHS]],STEAMER_P[],COLUMN(STEAMER_P[ER]),FALSE),0)</f>
        <v>25</v>
      </c>
      <c r="M87" s="20">
        <f>IFERROR(VLOOKUP(MYRANKS_P[[#This Row],[IDFANGRAPHS]],STEAMER_P[],COLUMN(STEAMER_P[HR]),FALSE),0)</f>
        <v>6</v>
      </c>
      <c r="N87" s="20">
        <f>IFERROR(VLOOKUP(MYRANKS_P[[#This Row],[IDFANGRAPHS]],STEAMER_P[],COLUMN(STEAMER_P[SO]),FALSE),0)</f>
        <v>46</v>
      </c>
      <c r="O87" s="20">
        <f>IFERROR(VLOOKUP(MYRANKS_P[[#This Row],[IDFANGRAPHS]],STEAMER_P[],COLUMN(STEAMER_P[BB]),FALSE),0)</f>
        <v>18</v>
      </c>
      <c r="P87" s="20">
        <f>IFERROR(VLOOKUP(MYRANKS_P[[#This Row],[IDFANGRAPHS]],STEAMER_P[],COLUMN(STEAMER_P[FIP]),FALSE),0)</f>
        <v>3.9</v>
      </c>
      <c r="Q87" s="22">
        <f>IFERROR(MYRANKS_P[[#This Row],[ER]]*9/MYRANKS_P[[#This Row],[IP]],0)</f>
        <v>4.0178571428571432</v>
      </c>
      <c r="R87" s="22">
        <f>IFERROR((MYRANKS_P[[#This Row],[BB]]+MYRANKS_P[[#This Row],[H]])/MYRANKS_P[[#This Row],[IP]],0)</f>
        <v>1.2857142857142858</v>
      </c>
      <c r="S87" s="22">
        <f>MYRANKS_P[[#This Row],[W]]/3.03-VLOOKUP(MYRANKS_P[[#This Row],[POS]],ReplacementLevel_P[],COLUMN(ReplacementLevel_P[W]),FALSE)</f>
        <v>-1.9098679867986799</v>
      </c>
      <c r="T87" s="22">
        <f>MYRANKS_P[[#This Row],[SV]]/9.95</f>
        <v>0</v>
      </c>
      <c r="U87" s="22">
        <f>MYRANKS_P[[#This Row],[SO]]/39.3-VLOOKUP(MYRANKS_P[[#This Row],[POS]],ReplacementLevel_P[],COLUMN(ReplacementLevel_P[SO]),FALSE)</f>
        <v>-1.5095165394402037</v>
      </c>
      <c r="V87" s="22">
        <f>((475+MYRANKS_P[[#This Row],[ER]])*9/(1192+MYRANKS_P[[#This Row],[IP]])-3.59)/-0.076-VLOOKUP(MYRANKS_P[[#This Row],[POS]],ReplacementLevel_P[],COLUMN(ReplacementLevel_P[ERA]),FALSE)</f>
        <v>0.64251012145748709</v>
      </c>
      <c r="W87" s="22">
        <f>((1466+MYRANKS_P[[#This Row],[BB]]+MYRANKS_P[[#This Row],[H]])/(1192+MYRANKS_P[[#This Row],[IP]])-1.23)/-0.015-VLOOKUP(MYRANKS_P[[#This Row],[POS]],ReplacementLevel_P[],COLUMN(ReplacementLevel_P[WHIP]),FALSE)</f>
        <v>0.72188034188033656</v>
      </c>
      <c r="X87" s="22">
        <f>MYRANKS_P[[#This Row],[WSGP]]+MYRANKS_P[[#This Row],[SVSGP]]+MYRANKS_P[[#This Row],[SOSGP]]+MYRANKS_P[[#This Row],[ERASGP]]+MYRANKS_P[[#This Row],[WHIPSGP]]</f>
        <v>-2.0549940629010597</v>
      </c>
    </row>
    <row r="88" spans="1:24" x14ac:dyDescent="0.25">
      <c r="A88" s="7" t="s">
        <v>2817</v>
      </c>
      <c r="B88" s="18" t="str">
        <f>VLOOKUP(MYRANKS_P[[#This Row],[PLAYERID]],PLAYERIDMAP[],COLUMN(PLAYERIDMAP[LASTNAME]),FALSE)</f>
        <v>Fiers</v>
      </c>
      <c r="C88" s="18" t="str">
        <f>VLOOKUP(MYRANKS_P[[#This Row],[PLAYERID]],PLAYERIDMAP[],COLUMN(PLAYERIDMAP[FIRSTNAME]),FALSE)</f>
        <v xml:space="preserve">Mike </v>
      </c>
      <c r="D88" s="18" t="str">
        <f>VLOOKUP(MYRANKS_P[[#This Row],[PLAYERID]],PLAYERIDMAP[],COLUMN(PLAYERIDMAP[TEAM]),FALSE)</f>
        <v>MIL</v>
      </c>
      <c r="E88" s="18" t="str">
        <f>VLOOKUP(MYRANKS_P[[#This Row],[PLAYERID]],PLAYERIDMAP[],COLUMN(PLAYERIDMAP[POS]),FALSE)</f>
        <v>P</v>
      </c>
      <c r="F88" s="18">
        <f>VLOOKUP(MYRANKS_P[[#This Row],[PLAYERID]],PLAYERIDMAP[],COLUMN(PLAYERIDMAP[IDFANGRAPHS]),FALSE)</f>
        <v>7754</v>
      </c>
      <c r="G88" s="20">
        <f>IFERROR(VLOOKUP(MYRANKS_P[[#This Row],[IDFANGRAPHS]],STEAMER_P[],COLUMN(STEAMER_P[W]),FALSE),0)</f>
        <v>2</v>
      </c>
      <c r="H88" s="20">
        <f>IFERROR(VLOOKUP(MYRANKS_P[[#This Row],[IDFANGRAPHS]],STEAMER_P[],COLUMN(STEAMER_P[GS]),FALSE),0)</f>
        <v>3</v>
      </c>
      <c r="I88" s="20">
        <f>IFERROR(VLOOKUP(MYRANKS_P[[#This Row],[IDFANGRAPHS]],STEAMER_P[],COLUMN(STEAMER_P[SV]),FALSE),0)</f>
        <v>0</v>
      </c>
      <c r="J88" s="20">
        <f>IFERROR(VLOOKUP(MYRANKS_P[[#This Row],[IDFANGRAPHS]],STEAMER_P[],COLUMN(STEAMER_P[IP]),FALSE),0)</f>
        <v>24</v>
      </c>
      <c r="K88" s="20">
        <f>IFERROR(VLOOKUP(MYRANKS_P[[#This Row],[IDFANGRAPHS]],STEAMER_P[],COLUMN(STEAMER_P[H]),FALSE),0)</f>
        <v>23</v>
      </c>
      <c r="L88" s="20">
        <f>IFERROR(VLOOKUP(MYRANKS_P[[#This Row],[IDFANGRAPHS]],STEAMER_P[],COLUMN(STEAMER_P[ER]),FALSE),0)</f>
        <v>10</v>
      </c>
      <c r="M88" s="20">
        <f>IFERROR(VLOOKUP(MYRANKS_P[[#This Row],[IDFANGRAPHS]],STEAMER_P[],COLUMN(STEAMER_P[HR]),FALSE),0)</f>
        <v>3</v>
      </c>
      <c r="N88" s="20">
        <f>IFERROR(VLOOKUP(MYRANKS_P[[#This Row],[IDFANGRAPHS]],STEAMER_P[],COLUMN(STEAMER_P[SO]),FALSE),0)</f>
        <v>23</v>
      </c>
      <c r="O88" s="20">
        <f>IFERROR(VLOOKUP(MYRANKS_P[[#This Row],[IDFANGRAPHS]],STEAMER_P[],COLUMN(STEAMER_P[BB]),FALSE),0)</f>
        <v>7</v>
      </c>
      <c r="P88" s="20">
        <f>IFERROR(VLOOKUP(MYRANKS_P[[#This Row],[IDFANGRAPHS]],STEAMER_P[],COLUMN(STEAMER_P[FIP]),FALSE),0)</f>
        <v>3.95</v>
      </c>
      <c r="Q88" s="22">
        <f>IFERROR(MYRANKS_P[[#This Row],[ER]]*9/MYRANKS_P[[#This Row],[IP]],0)</f>
        <v>3.75</v>
      </c>
      <c r="R88" s="22">
        <f>IFERROR((MYRANKS_P[[#This Row],[BB]]+MYRANKS_P[[#This Row],[H]])/MYRANKS_P[[#This Row],[IP]],0)</f>
        <v>1.25</v>
      </c>
      <c r="S88" s="22">
        <f>MYRANKS_P[[#This Row],[W]]/3.03-VLOOKUP(MYRANKS_P[[#This Row],[POS]],ReplacementLevel_P[],COLUMN(ReplacementLevel_P[W]),FALSE)</f>
        <v>-2.5699339933993399</v>
      </c>
      <c r="T88" s="22">
        <f>MYRANKS_P[[#This Row],[SV]]/9.95</f>
        <v>0</v>
      </c>
      <c r="U88" s="22">
        <f>MYRANKS_P[[#This Row],[SO]]/39.3-VLOOKUP(MYRANKS_P[[#This Row],[POS]],ReplacementLevel_P[],COLUMN(ReplacementLevel_P[SO]),FALSE)</f>
        <v>-2.0947582697201019</v>
      </c>
      <c r="V88" s="22">
        <f>((475+MYRANKS_P[[#This Row],[ER]])*9/(1192+MYRANKS_P[[#This Row],[IP]])-3.59)/-0.076-VLOOKUP(MYRANKS_P[[#This Row],[POS]],ReplacementLevel_P[],COLUMN(ReplacementLevel_P[ERA]),FALSE)</f>
        <v>0.85476108033240961</v>
      </c>
      <c r="W88" s="22">
        <f>((1466+MYRANKS_P[[#This Row],[BB]]+MYRANKS_P[[#This Row],[H]])/(1192+MYRANKS_P[[#This Row],[IP]])-1.23)/-0.015-VLOOKUP(MYRANKS_P[[#This Row],[POS]],ReplacementLevel_P[],COLUMN(ReplacementLevel_P[WHIP]),FALSE)</f>
        <v>0.86245614035086904</v>
      </c>
      <c r="X88" s="22">
        <f>MYRANKS_P[[#This Row],[WSGP]]+MYRANKS_P[[#This Row],[SVSGP]]+MYRANKS_P[[#This Row],[SOSGP]]+MYRANKS_P[[#This Row],[ERASGP]]+MYRANKS_P[[#This Row],[WHIPSGP]]</f>
        <v>-2.9474750424361629</v>
      </c>
    </row>
    <row r="89" spans="1:24" x14ac:dyDescent="0.25">
      <c r="A89" s="7" t="s">
        <v>3899</v>
      </c>
      <c r="B89" s="18" t="str">
        <f>VLOOKUP(MYRANKS_P[[#This Row],[PLAYERID]],PLAYERIDMAP[],COLUMN(PLAYERIDMAP[LASTNAME]),FALSE)</f>
        <v>Marmol</v>
      </c>
      <c r="C89" s="18" t="str">
        <f>VLOOKUP(MYRANKS_P[[#This Row],[PLAYERID]],PLAYERIDMAP[],COLUMN(PLAYERIDMAP[FIRSTNAME]),FALSE)</f>
        <v xml:space="preserve">Carlos </v>
      </c>
      <c r="D89" s="18" t="str">
        <f>VLOOKUP(MYRANKS_P[[#This Row],[PLAYERID]],PLAYERIDMAP[],COLUMN(PLAYERIDMAP[TEAM]),FALSE)</f>
        <v>CHC</v>
      </c>
      <c r="E89" s="18" t="str">
        <f>VLOOKUP(MYRANKS_P[[#This Row],[PLAYERID]],PLAYERIDMAP[],COLUMN(PLAYERIDMAP[POS]),FALSE)</f>
        <v>P</v>
      </c>
      <c r="F89" s="18">
        <f>VLOOKUP(MYRANKS_P[[#This Row],[PLAYERID]],PLAYERIDMAP[],COLUMN(PLAYERIDMAP[IDFANGRAPHS]),FALSE)</f>
        <v>2790</v>
      </c>
      <c r="G89" s="20">
        <f>IFERROR(VLOOKUP(MYRANKS_P[[#This Row],[IDFANGRAPHS]],STEAMER_P[],COLUMN(STEAMER_P[W]),FALSE),0)</f>
        <v>2</v>
      </c>
      <c r="H89" s="20">
        <f>IFERROR(VLOOKUP(MYRANKS_P[[#This Row],[IDFANGRAPHS]],STEAMER_P[],COLUMN(STEAMER_P[GS]),FALSE),0)</f>
        <v>0</v>
      </c>
      <c r="I89" s="20">
        <f>IFERROR(VLOOKUP(MYRANKS_P[[#This Row],[IDFANGRAPHS]],STEAMER_P[],COLUMN(STEAMER_P[SV]),FALSE),0)</f>
        <v>1</v>
      </c>
      <c r="J89" s="20">
        <f>IFERROR(VLOOKUP(MYRANKS_P[[#This Row],[IDFANGRAPHS]],STEAMER_P[],COLUMN(STEAMER_P[IP]),FALSE),0)</f>
        <v>38</v>
      </c>
      <c r="K89" s="20">
        <f>IFERROR(VLOOKUP(MYRANKS_P[[#This Row],[IDFANGRAPHS]],STEAMER_P[],COLUMN(STEAMER_P[H]),FALSE),0)</f>
        <v>32</v>
      </c>
      <c r="L89" s="20">
        <f>IFERROR(VLOOKUP(MYRANKS_P[[#This Row],[IDFANGRAPHS]],STEAMER_P[],COLUMN(STEAMER_P[ER]),FALSE),0)</f>
        <v>16</v>
      </c>
      <c r="M89" s="20">
        <f>IFERROR(VLOOKUP(MYRANKS_P[[#This Row],[IDFANGRAPHS]],STEAMER_P[],COLUMN(STEAMER_P[HR]),FALSE),0)</f>
        <v>3</v>
      </c>
      <c r="N89" s="20">
        <f>IFERROR(VLOOKUP(MYRANKS_P[[#This Row],[IDFANGRAPHS]],STEAMER_P[],COLUMN(STEAMER_P[SO]),FALSE),0)</f>
        <v>41</v>
      </c>
      <c r="O89" s="20">
        <f>IFERROR(VLOOKUP(MYRANKS_P[[#This Row],[IDFANGRAPHS]],STEAMER_P[],COLUMN(STEAMER_P[BB]),FALSE),0)</f>
        <v>21</v>
      </c>
      <c r="P89" s="20">
        <f>IFERROR(VLOOKUP(MYRANKS_P[[#This Row],[IDFANGRAPHS]],STEAMER_P[],COLUMN(STEAMER_P[FIP]),FALSE),0)</f>
        <v>3.93</v>
      </c>
      <c r="Q89" s="22">
        <f>IFERROR(MYRANKS_P[[#This Row],[ER]]*9/MYRANKS_P[[#This Row],[IP]],0)</f>
        <v>3.7894736842105261</v>
      </c>
      <c r="R89" s="22">
        <f>IFERROR((MYRANKS_P[[#This Row],[BB]]+MYRANKS_P[[#This Row],[H]])/MYRANKS_P[[#This Row],[IP]],0)</f>
        <v>1.3947368421052631</v>
      </c>
      <c r="S89" s="22">
        <f>MYRANKS_P[[#This Row],[W]]/3.03-VLOOKUP(MYRANKS_P[[#This Row],[POS]],ReplacementLevel_P[],COLUMN(ReplacementLevel_P[W]),FALSE)</f>
        <v>-2.5699339933993399</v>
      </c>
      <c r="T89" s="22">
        <f>MYRANKS_P[[#This Row],[SV]]/9.95</f>
        <v>0.10050251256281408</v>
      </c>
      <c r="U89" s="22">
        <f>MYRANKS_P[[#This Row],[SO]]/39.3-VLOOKUP(MYRANKS_P[[#This Row],[POS]],ReplacementLevel_P[],COLUMN(ReplacementLevel_P[SO]),FALSE)</f>
        <v>-1.6367430025445293</v>
      </c>
      <c r="V89" s="22">
        <f>((475+MYRANKS_P[[#This Row],[ER]])*9/(1192+MYRANKS_P[[#This Row],[IP]])-3.59)/-0.076-VLOOKUP(MYRANKS_P[[#This Row],[POS]],ReplacementLevel_P[],COLUMN(ReplacementLevel_P[ERA]),FALSE)</f>
        <v>0.81469833119383528</v>
      </c>
      <c r="W89" s="22">
        <f>((1466+MYRANKS_P[[#This Row],[BB]]+MYRANKS_P[[#This Row],[H]])/(1192+MYRANKS_P[[#This Row],[IP]])-1.23)/-0.015-VLOOKUP(MYRANKS_P[[#This Row],[POS]],ReplacementLevel_P[],COLUMN(ReplacementLevel_P[WHIP]),FALSE)</f>
        <v>0.54937669376694231</v>
      </c>
      <c r="X89" s="22">
        <f>MYRANKS_P[[#This Row],[WSGP]]+MYRANKS_P[[#This Row],[SVSGP]]+MYRANKS_P[[#This Row],[SOSGP]]+MYRANKS_P[[#This Row],[ERASGP]]+MYRANKS_P[[#This Row],[WHIPSGP]]</f>
        <v>-2.7420994584202778</v>
      </c>
    </row>
    <row r="90" spans="1:24" x14ac:dyDescent="0.25">
      <c r="A90" s="7" t="s">
        <v>3453</v>
      </c>
      <c r="B90" s="18" t="str">
        <f>VLOOKUP(MYRANKS_P[[#This Row],[PLAYERID]],PLAYERIDMAP[],COLUMN(PLAYERIDMAP[LASTNAME]),FALSE)</f>
        <v>Janssen</v>
      </c>
      <c r="C90" s="18" t="str">
        <f>VLOOKUP(MYRANKS_P[[#This Row],[PLAYERID]],PLAYERIDMAP[],COLUMN(PLAYERIDMAP[FIRSTNAME]),FALSE)</f>
        <v xml:space="preserve">Casey </v>
      </c>
      <c r="D90" s="18" t="str">
        <f>VLOOKUP(MYRANKS_P[[#This Row],[PLAYERID]],PLAYERIDMAP[],COLUMN(PLAYERIDMAP[TEAM]),FALSE)</f>
        <v>TOR</v>
      </c>
      <c r="E90" s="18" t="str">
        <f>VLOOKUP(MYRANKS_P[[#This Row],[PLAYERID]],PLAYERIDMAP[],COLUMN(PLAYERIDMAP[POS]),FALSE)</f>
        <v>P</v>
      </c>
      <c r="F90" s="18">
        <f>VLOOKUP(MYRANKS_P[[#This Row],[PLAYERID]],PLAYERIDMAP[],COLUMN(PLAYERIDMAP[IDFANGRAPHS]),FALSE)</f>
        <v>7355</v>
      </c>
      <c r="G90" s="20">
        <f>IFERROR(VLOOKUP(MYRANKS_P[[#This Row],[IDFANGRAPHS]],STEAMER_P[],COLUMN(STEAMER_P[W]),FALSE),0)</f>
        <v>1</v>
      </c>
      <c r="H90" s="20">
        <f>IFERROR(VLOOKUP(MYRANKS_P[[#This Row],[IDFANGRAPHS]],STEAMER_P[],COLUMN(STEAMER_P[GS]),FALSE),0)</f>
        <v>0</v>
      </c>
      <c r="I90" s="20">
        <f>IFERROR(VLOOKUP(MYRANKS_P[[#This Row],[IDFANGRAPHS]],STEAMER_P[],COLUMN(STEAMER_P[SV]),FALSE),0)</f>
        <v>2</v>
      </c>
      <c r="J90" s="20">
        <f>IFERROR(VLOOKUP(MYRANKS_P[[#This Row],[IDFANGRAPHS]],STEAMER_P[],COLUMN(STEAMER_P[IP]),FALSE),0)</f>
        <v>8</v>
      </c>
      <c r="K90" s="20">
        <f>IFERROR(VLOOKUP(MYRANKS_P[[#This Row],[IDFANGRAPHS]],STEAMER_P[],COLUMN(STEAMER_P[H]),FALSE),0)</f>
        <v>8</v>
      </c>
      <c r="L90" s="20">
        <f>IFERROR(VLOOKUP(MYRANKS_P[[#This Row],[IDFANGRAPHS]],STEAMER_P[],COLUMN(STEAMER_P[ER]),FALSE),0)</f>
        <v>3</v>
      </c>
      <c r="M90" s="20">
        <f>IFERROR(VLOOKUP(MYRANKS_P[[#This Row],[IDFANGRAPHS]],STEAMER_P[],COLUMN(STEAMER_P[HR]),FALSE),0)</f>
        <v>1</v>
      </c>
      <c r="N90" s="20">
        <f>IFERROR(VLOOKUP(MYRANKS_P[[#This Row],[IDFANGRAPHS]],STEAMER_P[],COLUMN(STEAMER_P[SO]),FALSE),0)</f>
        <v>8</v>
      </c>
      <c r="O90" s="20">
        <f>IFERROR(VLOOKUP(MYRANKS_P[[#This Row],[IDFANGRAPHS]],STEAMER_P[],COLUMN(STEAMER_P[BB]),FALSE),0)</f>
        <v>2</v>
      </c>
      <c r="P90" s="20">
        <f>IFERROR(VLOOKUP(MYRANKS_P[[#This Row],[IDFANGRAPHS]],STEAMER_P[],COLUMN(STEAMER_P[FIP]),FALSE),0)</f>
        <v>3.53</v>
      </c>
      <c r="Q90" s="22">
        <f>IFERROR(MYRANKS_P[[#This Row],[ER]]*9/MYRANKS_P[[#This Row],[IP]],0)</f>
        <v>3.375</v>
      </c>
      <c r="R90" s="22">
        <f>IFERROR((MYRANKS_P[[#This Row],[BB]]+MYRANKS_P[[#This Row],[H]])/MYRANKS_P[[#This Row],[IP]],0)</f>
        <v>1.25</v>
      </c>
      <c r="S90" s="22">
        <f>MYRANKS_P[[#This Row],[W]]/3.03-VLOOKUP(MYRANKS_P[[#This Row],[POS]],ReplacementLevel_P[],COLUMN(ReplacementLevel_P[W]),FALSE)</f>
        <v>-2.89996699669967</v>
      </c>
      <c r="T90" s="22">
        <f>MYRANKS_P[[#This Row],[SV]]/9.95</f>
        <v>0.20100502512562815</v>
      </c>
      <c r="U90" s="22">
        <f>MYRANKS_P[[#This Row],[SO]]/39.3-VLOOKUP(MYRANKS_P[[#This Row],[POS]],ReplacementLevel_P[],COLUMN(ReplacementLevel_P[SO]),FALSE)</f>
        <v>-2.476437659033079</v>
      </c>
      <c r="V90" s="22">
        <f>((475+MYRANKS_P[[#This Row],[ER]])*9/(1192+MYRANKS_P[[#This Row],[IP]])-3.59)/-0.076-VLOOKUP(MYRANKS_P[[#This Row],[POS]],ReplacementLevel_P[],COLUMN(ReplacementLevel_P[ERA]),FALSE)</f>
        <v>0.91578947368420915</v>
      </c>
      <c r="W90" s="22">
        <f>((1466+MYRANKS_P[[#This Row],[BB]]+MYRANKS_P[[#This Row],[H]])/(1192+MYRANKS_P[[#This Row],[IP]])-1.23)/-0.015-VLOOKUP(MYRANKS_P[[#This Row],[POS]],ReplacementLevel_P[],COLUMN(ReplacementLevel_P[WHIP]),FALSE)</f>
        <v>0.88</v>
      </c>
      <c r="X90" s="22">
        <f>MYRANKS_P[[#This Row],[WSGP]]+MYRANKS_P[[#This Row],[SVSGP]]+MYRANKS_P[[#This Row],[SOSGP]]+MYRANKS_P[[#This Row],[ERASGP]]+MYRANKS_P[[#This Row],[WHIPSGP]]</f>
        <v>-3.3796101569229116</v>
      </c>
    </row>
    <row r="91" spans="1:24" x14ac:dyDescent="0.25">
      <c r="A91" s="7" t="s">
        <v>3874</v>
      </c>
      <c r="B91" s="18" t="str">
        <f>VLOOKUP(MYRANKS_P[[#This Row],[PLAYERID]],PLAYERIDMAP[],COLUMN(PLAYERIDMAP[LASTNAME]),FALSE)</f>
        <v>Maholm</v>
      </c>
      <c r="C91" s="18" t="str">
        <f>VLOOKUP(MYRANKS_P[[#This Row],[PLAYERID]],PLAYERIDMAP[],COLUMN(PLAYERIDMAP[FIRSTNAME]),FALSE)</f>
        <v xml:space="preserve">Paul </v>
      </c>
      <c r="D91" s="18" t="str">
        <f>VLOOKUP(MYRANKS_P[[#This Row],[PLAYERID]],PLAYERIDMAP[],COLUMN(PLAYERIDMAP[TEAM]),FALSE)</f>
        <v>ATL</v>
      </c>
      <c r="E91" s="18" t="str">
        <f>VLOOKUP(MYRANKS_P[[#This Row],[PLAYERID]],PLAYERIDMAP[],COLUMN(PLAYERIDMAP[POS]),FALSE)</f>
        <v>P</v>
      </c>
      <c r="F91" s="18">
        <f>VLOOKUP(MYRANKS_P[[#This Row],[PLAYERID]],PLAYERIDMAP[],COLUMN(PLAYERIDMAP[IDFANGRAPHS]),FALSE)</f>
        <v>8678</v>
      </c>
      <c r="G91" s="20">
        <f>IFERROR(VLOOKUP(MYRANKS_P[[#This Row],[IDFANGRAPHS]],STEAMER_P[],COLUMN(STEAMER_P[W]),FALSE),0)</f>
        <v>4</v>
      </c>
      <c r="H91" s="20">
        <f>IFERROR(VLOOKUP(MYRANKS_P[[#This Row],[IDFANGRAPHS]],STEAMER_P[],COLUMN(STEAMER_P[GS]),FALSE),0)</f>
        <v>13</v>
      </c>
      <c r="I91" s="20">
        <f>IFERROR(VLOOKUP(MYRANKS_P[[#This Row],[IDFANGRAPHS]],STEAMER_P[],COLUMN(STEAMER_P[SV]),FALSE),0)</f>
        <v>0</v>
      </c>
      <c r="J91" s="20">
        <f>IFERROR(VLOOKUP(MYRANKS_P[[#This Row],[IDFANGRAPHS]],STEAMER_P[],COLUMN(STEAMER_P[IP]),FALSE),0)</f>
        <v>72</v>
      </c>
      <c r="K91" s="20">
        <f>IFERROR(VLOOKUP(MYRANKS_P[[#This Row],[IDFANGRAPHS]],STEAMER_P[],COLUMN(STEAMER_P[H]),FALSE),0)</f>
        <v>77</v>
      </c>
      <c r="L91" s="20">
        <f>IFERROR(VLOOKUP(MYRANKS_P[[#This Row],[IDFANGRAPHS]],STEAMER_P[],COLUMN(STEAMER_P[ER]),FALSE),0)</f>
        <v>34</v>
      </c>
      <c r="M91" s="20">
        <f>IFERROR(VLOOKUP(MYRANKS_P[[#This Row],[IDFANGRAPHS]],STEAMER_P[],COLUMN(STEAMER_P[HR]),FALSE),0)</f>
        <v>7</v>
      </c>
      <c r="N91" s="20">
        <f>IFERROR(VLOOKUP(MYRANKS_P[[#This Row],[IDFANGRAPHS]],STEAMER_P[],COLUMN(STEAMER_P[SO]),FALSE),0)</f>
        <v>46</v>
      </c>
      <c r="O91" s="20">
        <f>IFERROR(VLOOKUP(MYRANKS_P[[#This Row],[IDFANGRAPHS]],STEAMER_P[],COLUMN(STEAMER_P[BB]),FALSE),0)</f>
        <v>21</v>
      </c>
      <c r="P91" s="20">
        <f>IFERROR(VLOOKUP(MYRANKS_P[[#This Row],[IDFANGRAPHS]],STEAMER_P[],COLUMN(STEAMER_P[FIP]),FALSE),0)</f>
        <v>4.1100000000000003</v>
      </c>
      <c r="Q91" s="22">
        <f>IFERROR(MYRANKS_P[[#This Row],[ER]]*9/MYRANKS_P[[#This Row],[IP]],0)</f>
        <v>4.25</v>
      </c>
      <c r="R91" s="22">
        <f>IFERROR((MYRANKS_P[[#This Row],[BB]]+MYRANKS_P[[#This Row],[H]])/MYRANKS_P[[#This Row],[IP]],0)</f>
        <v>1.3611111111111112</v>
      </c>
      <c r="S91" s="22">
        <f>MYRANKS_P[[#This Row],[W]]/3.03-VLOOKUP(MYRANKS_P[[#This Row],[POS]],ReplacementLevel_P[],COLUMN(ReplacementLevel_P[W]),FALSE)</f>
        <v>-1.9098679867986799</v>
      </c>
      <c r="T91" s="22">
        <f>MYRANKS_P[[#This Row],[SV]]/9.95</f>
        <v>0</v>
      </c>
      <c r="U91" s="22">
        <f>MYRANKS_P[[#This Row],[SO]]/39.3-VLOOKUP(MYRANKS_P[[#This Row],[POS]],ReplacementLevel_P[],COLUMN(ReplacementLevel_P[SO]),FALSE)</f>
        <v>-1.5095165394402037</v>
      </c>
      <c r="V91" s="22">
        <f>((475+MYRANKS_P[[#This Row],[ER]])*9/(1192+MYRANKS_P[[#This Row],[IP]])-3.59)/-0.076-VLOOKUP(MYRANKS_P[[#This Row],[POS]],ReplacementLevel_P[],COLUMN(ReplacementLevel_P[ERA]),FALSE)</f>
        <v>0.39988341105929048</v>
      </c>
      <c r="W91" s="22">
        <f>((1466+MYRANKS_P[[#This Row],[BB]]+MYRANKS_P[[#This Row],[H]])/(1192+MYRANKS_P[[#This Row],[IP]])-1.23)/-0.015-VLOOKUP(MYRANKS_P[[#This Row],[POS]],ReplacementLevel_P[],COLUMN(ReplacementLevel_P[WHIP]),FALSE)</f>
        <v>0.39054852320675437</v>
      </c>
      <c r="X91" s="22">
        <f>MYRANKS_P[[#This Row],[WSGP]]+MYRANKS_P[[#This Row],[SVSGP]]+MYRANKS_P[[#This Row],[SOSGP]]+MYRANKS_P[[#This Row],[ERASGP]]+MYRANKS_P[[#This Row],[WHIPSGP]]</f>
        <v>-2.6289525919728387</v>
      </c>
    </row>
    <row r="92" spans="1:24" x14ac:dyDescent="0.25">
      <c r="A92" s="7" t="s">
        <v>4785</v>
      </c>
      <c r="B92" s="18" t="str">
        <f>VLOOKUP(MYRANKS_P[[#This Row],[PLAYERID]],PLAYERIDMAP[],COLUMN(PLAYERIDMAP[LASTNAME]),FALSE)</f>
        <v>Rodriguez</v>
      </c>
      <c r="C92" s="18" t="str">
        <f>VLOOKUP(MYRANKS_P[[#This Row],[PLAYERID]],PLAYERIDMAP[],COLUMN(PLAYERIDMAP[FIRSTNAME]),FALSE)</f>
        <v xml:space="preserve">Francisco </v>
      </c>
      <c r="D92" s="18" t="str">
        <f>VLOOKUP(MYRANKS_P[[#This Row],[PLAYERID]],PLAYERIDMAP[],COLUMN(PLAYERIDMAP[TEAM]),FALSE)</f>
        <v>MIL</v>
      </c>
      <c r="E92" s="18" t="str">
        <f>VLOOKUP(MYRANKS_P[[#This Row],[PLAYERID]],PLAYERIDMAP[],COLUMN(PLAYERIDMAP[POS]),FALSE)</f>
        <v>P</v>
      </c>
      <c r="F92" s="18">
        <f>VLOOKUP(MYRANKS_P[[#This Row],[PLAYERID]],PLAYERIDMAP[],COLUMN(PLAYERIDMAP[IDFANGRAPHS]),FALSE)</f>
        <v>1642</v>
      </c>
      <c r="G92" s="20">
        <f>IFERROR(VLOOKUP(MYRANKS_P[[#This Row],[IDFANGRAPHS]],STEAMER_P[],COLUMN(STEAMER_P[W]),FALSE),0)</f>
        <v>3</v>
      </c>
      <c r="H92" s="20">
        <f>IFERROR(VLOOKUP(MYRANKS_P[[#This Row],[IDFANGRAPHS]],STEAMER_P[],COLUMN(STEAMER_P[GS]),FALSE),0)</f>
        <v>0</v>
      </c>
      <c r="I92" s="20">
        <f>IFERROR(VLOOKUP(MYRANKS_P[[#This Row],[IDFANGRAPHS]],STEAMER_P[],COLUMN(STEAMER_P[SV]),FALSE),0)</f>
        <v>19</v>
      </c>
      <c r="J92" s="20">
        <f>IFERROR(VLOOKUP(MYRANKS_P[[#This Row],[IDFANGRAPHS]],STEAMER_P[],COLUMN(STEAMER_P[IP]),FALSE),0)</f>
        <v>55</v>
      </c>
      <c r="K92" s="20">
        <f>IFERROR(VLOOKUP(MYRANKS_P[[#This Row],[IDFANGRAPHS]],STEAMER_P[],COLUMN(STEAMER_P[H]),FALSE),0)</f>
        <v>47</v>
      </c>
      <c r="L92" s="20">
        <f>IFERROR(VLOOKUP(MYRANKS_P[[#This Row],[IDFANGRAPHS]],STEAMER_P[],COLUMN(STEAMER_P[ER]),FALSE),0)</f>
        <v>20</v>
      </c>
      <c r="M92" s="20">
        <f>IFERROR(VLOOKUP(MYRANKS_P[[#This Row],[IDFANGRAPHS]],STEAMER_P[],COLUMN(STEAMER_P[HR]),FALSE),0)</f>
        <v>5</v>
      </c>
      <c r="N92" s="20">
        <f>IFERROR(VLOOKUP(MYRANKS_P[[#This Row],[IDFANGRAPHS]],STEAMER_P[],COLUMN(STEAMER_P[SO]),FALSE),0)</f>
        <v>59</v>
      </c>
      <c r="O92" s="20">
        <f>IFERROR(VLOOKUP(MYRANKS_P[[#This Row],[IDFANGRAPHS]],STEAMER_P[],COLUMN(STEAMER_P[BB]),FALSE),0)</f>
        <v>18</v>
      </c>
      <c r="P92" s="20">
        <f>IFERROR(VLOOKUP(MYRANKS_P[[#This Row],[IDFANGRAPHS]],STEAMER_P[],COLUMN(STEAMER_P[FIP]),FALSE),0)</f>
        <v>3.28</v>
      </c>
      <c r="Q92" s="22">
        <f>IFERROR(MYRANKS_P[[#This Row],[ER]]*9/MYRANKS_P[[#This Row],[IP]],0)</f>
        <v>3.2727272727272729</v>
      </c>
      <c r="R92" s="22">
        <f>IFERROR((MYRANKS_P[[#This Row],[BB]]+MYRANKS_P[[#This Row],[H]])/MYRANKS_P[[#This Row],[IP]],0)</f>
        <v>1.1818181818181819</v>
      </c>
      <c r="S92" s="22">
        <f>MYRANKS_P[[#This Row],[W]]/3.03-VLOOKUP(MYRANKS_P[[#This Row],[POS]],ReplacementLevel_P[],COLUMN(ReplacementLevel_P[W]),FALSE)</f>
        <v>-2.2399009900990099</v>
      </c>
      <c r="T92" s="22">
        <f>MYRANKS_P[[#This Row],[SV]]/9.95</f>
        <v>1.9095477386934674</v>
      </c>
      <c r="U92" s="22">
        <f>MYRANKS_P[[#This Row],[SO]]/39.3-VLOOKUP(MYRANKS_P[[#This Row],[POS]],ReplacementLevel_P[],COLUMN(ReplacementLevel_P[SO]),FALSE)</f>
        <v>-1.1787277353689567</v>
      </c>
      <c r="V92" s="22">
        <f>((475+MYRANKS_P[[#This Row],[ER]])*9/(1192+MYRANKS_P[[#This Row],[IP]])-3.59)/-0.076-VLOOKUP(MYRANKS_P[[#This Row],[POS]],ReplacementLevel_P[],COLUMN(ReplacementLevel_P[ERA]),FALSE)</f>
        <v>1.0792871312201917</v>
      </c>
      <c r="W92" s="22">
        <f>((1466+MYRANKS_P[[#This Row],[BB]]+MYRANKS_P[[#This Row],[H]])/(1192+MYRANKS_P[[#This Row],[IP]])-1.23)/-0.015-VLOOKUP(MYRANKS_P[[#This Row],[POS]],ReplacementLevel_P[],COLUMN(ReplacementLevel_P[WHIP]),FALSE)</f>
        <v>1.030227211975403</v>
      </c>
      <c r="X92" s="22">
        <f>MYRANKS_P[[#This Row],[WSGP]]+MYRANKS_P[[#This Row],[SVSGP]]+MYRANKS_P[[#This Row],[SOSGP]]+MYRANKS_P[[#This Row],[ERASGP]]+MYRANKS_P[[#This Row],[WHIPSGP]]</f>
        <v>0.60043335642109552</v>
      </c>
    </row>
    <row r="93" spans="1:24" x14ac:dyDescent="0.25">
      <c r="A93" s="7" t="s">
        <v>1826</v>
      </c>
      <c r="B93" s="18" t="str">
        <f>VLOOKUP(MYRANKS_P[[#This Row],[PLAYERID]],PLAYERIDMAP[],COLUMN(PLAYERIDMAP[LASTNAME]),FALSE)</f>
        <v>Balfour</v>
      </c>
      <c r="C93" s="18" t="str">
        <f>VLOOKUP(MYRANKS_P[[#This Row],[PLAYERID]],PLAYERIDMAP[],COLUMN(PLAYERIDMAP[FIRSTNAME]),FALSE)</f>
        <v xml:space="preserve">Grant </v>
      </c>
      <c r="D93" s="18" t="str">
        <f>VLOOKUP(MYRANKS_P[[#This Row],[PLAYERID]],PLAYERIDMAP[],COLUMN(PLAYERIDMAP[TEAM]),FALSE)</f>
        <v>OAK</v>
      </c>
      <c r="E93" s="18" t="str">
        <f>VLOOKUP(MYRANKS_P[[#This Row],[PLAYERID]],PLAYERIDMAP[],COLUMN(PLAYERIDMAP[POS]),FALSE)</f>
        <v>P</v>
      </c>
      <c r="F93" s="18">
        <f>VLOOKUP(MYRANKS_P[[#This Row],[PLAYERID]],PLAYERIDMAP[],COLUMN(PLAYERIDMAP[IDFANGRAPHS]),FALSE)</f>
        <v>718</v>
      </c>
      <c r="G93" s="20">
        <f>IFERROR(VLOOKUP(MYRANKS_P[[#This Row],[IDFANGRAPHS]],STEAMER_P[],COLUMN(STEAMER_P[W]),FALSE),0)</f>
        <v>3</v>
      </c>
      <c r="H93" s="20">
        <f>IFERROR(VLOOKUP(MYRANKS_P[[#This Row],[IDFANGRAPHS]],STEAMER_P[],COLUMN(STEAMER_P[GS]),FALSE),0)</f>
        <v>0</v>
      </c>
      <c r="I93" s="20">
        <f>IFERROR(VLOOKUP(MYRANKS_P[[#This Row],[IDFANGRAPHS]],STEAMER_P[],COLUMN(STEAMER_P[SV]),FALSE),0)</f>
        <v>25</v>
      </c>
      <c r="J93" s="20">
        <f>IFERROR(VLOOKUP(MYRANKS_P[[#This Row],[IDFANGRAPHS]],STEAMER_P[],COLUMN(STEAMER_P[IP]),FALSE),0)</f>
        <v>55</v>
      </c>
      <c r="K93" s="20">
        <f>IFERROR(VLOOKUP(MYRANKS_P[[#This Row],[IDFANGRAPHS]],STEAMER_P[],COLUMN(STEAMER_P[H]),FALSE),0)</f>
        <v>48</v>
      </c>
      <c r="L93" s="20">
        <f>IFERROR(VLOOKUP(MYRANKS_P[[#This Row],[IDFANGRAPHS]],STEAMER_P[],COLUMN(STEAMER_P[ER]),FALSE),0)</f>
        <v>21</v>
      </c>
      <c r="M93" s="20">
        <f>IFERROR(VLOOKUP(MYRANKS_P[[#This Row],[IDFANGRAPHS]],STEAMER_P[],COLUMN(STEAMER_P[HR]),FALSE),0)</f>
        <v>6</v>
      </c>
      <c r="N93" s="20">
        <f>IFERROR(VLOOKUP(MYRANKS_P[[#This Row],[IDFANGRAPHS]],STEAMER_P[],COLUMN(STEAMER_P[SO]),FALSE),0)</f>
        <v>52</v>
      </c>
      <c r="O93" s="20">
        <f>IFERROR(VLOOKUP(MYRANKS_P[[#This Row],[IDFANGRAPHS]],STEAMER_P[],COLUMN(STEAMER_P[BB]),FALSE),0)</f>
        <v>21</v>
      </c>
      <c r="P93" s="20">
        <f>IFERROR(VLOOKUP(MYRANKS_P[[#This Row],[IDFANGRAPHS]],STEAMER_P[],COLUMN(STEAMER_P[FIP]),FALSE),0)</f>
        <v>3.87</v>
      </c>
      <c r="Q93" s="22">
        <f>IFERROR(MYRANKS_P[[#This Row],[ER]]*9/MYRANKS_P[[#This Row],[IP]],0)</f>
        <v>3.4363636363636365</v>
      </c>
      <c r="R93" s="22">
        <f>IFERROR((MYRANKS_P[[#This Row],[BB]]+MYRANKS_P[[#This Row],[H]])/MYRANKS_P[[#This Row],[IP]],0)</f>
        <v>1.2545454545454546</v>
      </c>
      <c r="S93" s="22">
        <f>MYRANKS_P[[#This Row],[W]]/3.03-VLOOKUP(MYRANKS_P[[#This Row],[POS]],ReplacementLevel_P[],COLUMN(ReplacementLevel_P[W]),FALSE)</f>
        <v>-2.2399009900990099</v>
      </c>
      <c r="T93" s="22">
        <f>MYRANKS_P[[#This Row],[SV]]/9.95</f>
        <v>2.512562814070352</v>
      </c>
      <c r="U93" s="22">
        <f>MYRANKS_P[[#This Row],[SO]]/39.3-VLOOKUP(MYRANKS_P[[#This Row],[POS]],ReplacementLevel_P[],COLUMN(ReplacementLevel_P[SO]),FALSE)</f>
        <v>-1.3568447837150128</v>
      </c>
      <c r="V93" s="22">
        <f>((475+MYRANKS_P[[#This Row],[ER]])*9/(1192+MYRANKS_P[[#This Row],[IP]])-3.59)/-0.076-VLOOKUP(MYRANKS_P[[#This Row],[POS]],ReplacementLevel_P[],COLUMN(ReplacementLevel_P[ERA]),FALSE)</f>
        <v>0.98432237369686837</v>
      </c>
      <c r="W93" s="22">
        <f>((1466+MYRANKS_P[[#This Row],[BB]]+MYRANKS_P[[#This Row],[H]])/(1192+MYRANKS_P[[#This Row],[IP]])-1.23)/-0.015-VLOOKUP(MYRANKS_P[[#This Row],[POS]],ReplacementLevel_P[],COLUMN(ReplacementLevel_P[WHIP]),FALSE)</f>
        <v>0.81638064688585843</v>
      </c>
      <c r="X93" s="22">
        <f>MYRANKS_P[[#This Row],[WSGP]]+MYRANKS_P[[#This Row],[SVSGP]]+MYRANKS_P[[#This Row],[SOSGP]]+MYRANKS_P[[#This Row],[ERASGP]]+MYRANKS_P[[#This Row],[WHIPSGP]]</f>
        <v>0.71652006083905606</v>
      </c>
    </row>
    <row r="94" spans="1:24" x14ac:dyDescent="0.25">
      <c r="A94" s="7" t="s">
        <v>3794</v>
      </c>
      <c r="B94" s="18" t="str">
        <f>VLOOKUP(MYRANKS_P[[#This Row],[PLAYERID]],PLAYERIDMAP[],COLUMN(PLAYERIDMAP[LASTNAME]),FALSE)</f>
        <v>Lohse</v>
      </c>
      <c r="C94" s="18" t="str">
        <f>VLOOKUP(MYRANKS_P[[#This Row],[PLAYERID]],PLAYERIDMAP[],COLUMN(PLAYERIDMAP[FIRSTNAME]),FALSE)</f>
        <v xml:space="preserve">Kyle </v>
      </c>
      <c r="D94" s="18" t="str">
        <f>VLOOKUP(MYRANKS_P[[#This Row],[PLAYERID]],PLAYERIDMAP[],COLUMN(PLAYERIDMAP[TEAM]),FALSE)</f>
        <v>STL</v>
      </c>
      <c r="E94" s="18" t="str">
        <f>VLOOKUP(MYRANKS_P[[#This Row],[PLAYERID]],PLAYERIDMAP[],COLUMN(PLAYERIDMAP[POS]),FALSE)</f>
        <v>P</v>
      </c>
      <c r="F94" s="18">
        <f>VLOOKUP(MYRANKS_P[[#This Row],[PLAYERID]],PLAYERIDMAP[],COLUMN(PLAYERIDMAP[IDFANGRAPHS]),FALSE)</f>
        <v>739</v>
      </c>
      <c r="G94" s="20">
        <f>IFERROR(VLOOKUP(MYRANKS_P[[#This Row],[IDFANGRAPHS]],STEAMER_P[],COLUMN(STEAMER_P[W]),FALSE),0)</f>
        <v>9</v>
      </c>
      <c r="H94" s="20">
        <f>IFERROR(VLOOKUP(MYRANKS_P[[#This Row],[IDFANGRAPHS]],STEAMER_P[],COLUMN(STEAMER_P[GS]),FALSE),0)</f>
        <v>26</v>
      </c>
      <c r="I94" s="20">
        <f>IFERROR(VLOOKUP(MYRANKS_P[[#This Row],[IDFANGRAPHS]],STEAMER_P[],COLUMN(STEAMER_P[SV]),FALSE),0)</f>
        <v>0</v>
      </c>
      <c r="J94" s="20">
        <f>IFERROR(VLOOKUP(MYRANKS_P[[#This Row],[IDFANGRAPHS]],STEAMER_P[],COLUMN(STEAMER_P[IP]),FALSE),0)</f>
        <v>161</v>
      </c>
      <c r="K94" s="20">
        <f>IFERROR(VLOOKUP(MYRANKS_P[[#This Row],[IDFANGRAPHS]],STEAMER_P[],COLUMN(STEAMER_P[H]),FALSE),0)</f>
        <v>172</v>
      </c>
      <c r="L94" s="20">
        <f>IFERROR(VLOOKUP(MYRANKS_P[[#This Row],[IDFANGRAPHS]],STEAMER_P[],COLUMN(STEAMER_P[ER]),FALSE),0)</f>
        <v>78</v>
      </c>
      <c r="M94" s="20">
        <f>IFERROR(VLOOKUP(MYRANKS_P[[#This Row],[IDFANGRAPHS]],STEAMER_P[],COLUMN(STEAMER_P[HR]),FALSE),0)</f>
        <v>24</v>
      </c>
      <c r="N94" s="20">
        <f>IFERROR(VLOOKUP(MYRANKS_P[[#This Row],[IDFANGRAPHS]],STEAMER_P[],COLUMN(STEAMER_P[SO]),FALSE),0)</f>
        <v>113</v>
      </c>
      <c r="O94" s="20">
        <f>IFERROR(VLOOKUP(MYRANKS_P[[#This Row],[IDFANGRAPHS]],STEAMER_P[],COLUMN(STEAMER_P[BB]),FALSE),0)</f>
        <v>37</v>
      </c>
      <c r="P94" s="20">
        <f>IFERROR(VLOOKUP(MYRANKS_P[[#This Row],[IDFANGRAPHS]],STEAMER_P[],COLUMN(STEAMER_P[FIP]),FALSE),0)</f>
        <v>4.38</v>
      </c>
      <c r="Q94" s="22">
        <f>IFERROR(MYRANKS_P[[#This Row],[ER]]*9/MYRANKS_P[[#This Row],[IP]],0)</f>
        <v>4.3602484472049685</v>
      </c>
      <c r="R94" s="22">
        <f>IFERROR((MYRANKS_P[[#This Row],[BB]]+MYRANKS_P[[#This Row],[H]])/MYRANKS_P[[#This Row],[IP]],0)</f>
        <v>1.2981366459627328</v>
      </c>
      <c r="S94" s="22">
        <f>MYRANKS_P[[#This Row],[W]]/3.03-VLOOKUP(MYRANKS_P[[#This Row],[POS]],ReplacementLevel_P[],COLUMN(ReplacementLevel_P[W]),FALSE)</f>
        <v>-0.25970297029702971</v>
      </c>
      <c r="T94" s="22">
        <f>MYRANKS_P[[#This Row],[SV]]/9.95</f>
        <v>0</v>
      </c>
      <c r="U94" s="22">
        <f>MYRANKS_P[[#This Row],[SO]]/39.3-VLOOKUP(MYRANKS_P[[#This Row],[POS]],ReplacementLevel_P[],COLUMN(ReplacementLevel_P[SO]),FALSE)</f>
        <v>0.19531806615776093</v>
      </c>
      <c r="V94" s="22">
        <f>((475+MYRANKS_P[[#This Row],[ER]])*9/(1192+MYRANKS_P[[#This Row],[IP]])-3.59)/-0.076-VLOOKUP(MYRANKS_P[[#This Row],[POS]],ReplacementLevel_P[],COLUMN(ReplacementLevel_P[ERA]),FALSE)</f>
        <v>-0.31437157194538912</v>
      </c>
      <c r="W94" s="22">
        <f>((1466+MYRANKS_P[[#This Row],[BB]]+MYRANKS_P[[#This Row],[H]])/(1192+MYRANKS_P[[#This Row],[IP]])-1.23)/-0.015-VLOOKUP(MYRANKS_P[[#This Row],[POS]],ReplacementLevel_P[],COLUMN(ReplacementLevel_P[WHIP]),FALSE)</f>
        <v>0.34735649174673155</v>
      </c>
      <c r="X94" s="22">
        <f>MYRANKS_P[[#This Row],[WSGP]]+MYRANKS_P[[#This Row],[SVSGP]]+MYRANKS_P[[#This Row],[SOSGP]]+MYRANKS_P[[#This Row],[ERASGP]]+MYRANKS_P[[#This Row],[WHIPSGP]]</f>
        <v>-3.1399984337926345E-2</v>
      </c>
    </row>
    <row r="95" spans="1:24" x14ac:dyDescent="0.25">
      <c r="A95" s="7" t="s">
        <v>4801</v>
      </c>
      <c r="B95" s="18" t="str">
        <f>VLOOKUP(MYRANKS_P[[#This Row],[PLAYERID]],PLAYERIDMAP[],COLUMN(PLAYERIDMAP[LASTNAME]),FALSE)</f>
        <v>Rodriguez</v>
      </c>
      <c r="C95" s="18" t="str">
        <f>VLOOKUP(MYRANKS_P[[#This Row],[PLAYERID]],PLAYERIDMAP[],COLUMN(PLAYERIDMAP[FIRSTNAME]),FALSE)</f>
        <v xml:space="preserve">Wandy </v>
      </c>
      <c r="D95" s="18" t="str">
        <f>VLOOKUP(MYRANKS_P[[#This Row],[PLAYERID]],PLAYERIDMAP[],COLUMN(PLAYERIDMAP[TEAM]),FALSE)</f>
        <v>PIT</v>
      </c>
      <c r="E95" s="18" t="str">
        <f>VLOOKUP(MYRANKS_P[[#This Row],[PLAYERID]],PLAYERIDMAP[],COLUMN(PLAYERIDMAP[POS]),FALSE)</f>
        <v>P</v>
      </c>
      <c r="F95" s="18">
        <f>VLOOKUP(MYRANKS_P[[#This Row],[PLAYERID]],PLAYERIDMAP[],COLUMN(PLAYERIDMAP[IDFANGRAPHS]),FALSE)</f>
        <v>2586</v>
      </c>
      <c r="G95" s="20">
        <f>IFERROR(VLOOKUP(MYRANKS_P[[#This Row],[IDFANGRAPHS]],STEAMER_P[],COLUMN(STEAMER_P[W]),FALSE),0)</f>
        <v>0</v>
      </c>
      <c r="H95" s="20">
        <f>IFERROR(VLOOKUP(MYRANKS_P[[#This Row],[IDFANGRAPHS]],STEAMER_P[],COLUMN(STEAMER_P[GS]),FALSE),0)</f>
        <v>0</v>
      </c>
      <c r="I95" s="20">
        <f>IFERROR(VLOOKUP(MYRANKS_P[[#This Row],[IDFANGRAPHS]],STEAMER_P[],COLUMN(STEAMER_P[SV]),FALSE),0)</f>
        <v>0</v>
      </c>
      <c r="J95" s="20">
        <f>IFERROR(VLOOKUP(MYRANKS_P[[#This Row],[IDFANGRAPHS]],STEAMER_P[],COLUMN(STEAMER_P[IP]),FALSE),0)</f>
        <v>0</v>
      </c>
      <c r="K95" s="20">
        <f>IFERROR(VLOOKUP(MYRANKS_P[[#This Row],[IDFANGRAPHS]],STEAMER_P[],COLUMN(STEAMER_P[H]),FALSE),0)</f>
        <v>0</v>
      </c>
      <c r="L95" s="20">
        <f>IFERROR(VLOOKUP(MYRANKS_P[[#This Row],[IDFANGRAPHS]],STEAMER_P[],COLUMN(STEAMER_P[ER]),FALSE),0)</f>
        <v>0</v>
      </c>
      <c r="M95" s="20">
        <f>IFERROR(VLOOKUP(MYRANKS_P[[#This Row],[IDFANGRAPHS]],STEAMER_P[],COLUMN(STEAMER_P[HR]),FALSE),0)</f>
        <v>0</v>
      </c>
      <c r="N95" s="20">
        <f>IFERROR(VLOOKUP(MYRANKS_P[[#This Row],[IDFANGRAPHS]],STEAMER_P[],COLUMN(STEAMER_P[SO]),FALSE),0)</f>
        <v>0</v>
      </c>
      <c r="O95" s="20">
        <f>IFERROR(VLOOKUP(MYRANKS_P[[#This Row],[IDFANGRAPHS]],STEAMER_P[],COLUMN(STEAMER_P[BB]),FALSE),0)</f>
        <v>0</v>
      </c>
      <c r="P95" s="20">
        <f>IFERROR(VLOOKUP(MYRANKS_P[[#This Row],[IDFANGRAPHS]],STEAMER_P[],COLUMN(STEAMER_P[FIP]),FALSE),0)</f>
        <v>0</v>
      </c>
      <c r="Q95" s="22">
        <f>IFERROR(MYRANKS_P[[#This Row],[ER]]*9/MYRANKS_P[[#This Row],[IP]],0)</f>
        <v>0</v>
      </c>
      <c r="R95" s="22">
        <f>IFERROR((MYRANKS_P[[#This Row],[BB]]+MYRANKS_P[[#This Row],[H]])/MYRANKS_P[[#This Row],[IP]],0)</f>
        <v>0</v>
      </c>
      <c r="S95" s="22">
        <f>MYRANKS_P[[#This Row],[W]]/3.03-VLOOKUP(MYRANKS_P[[#This Row],[POS]],ReplacementLevel_P[],COLUMN(ReplacementLevel_P[W]),FALSE)</f>
        <v>-3.23</v>
      </c>
      <c r="T95" s="22">
        <f>MYRANKS_P[[#This Row],[SV]]/9.95</f>
        <v>0</v>
      </c>
      <c r="U95" s="22">
        <f>MYRANKS_P[[#This Row],[SO]]/39.3-VLOOKUP(MYRANKS_P[[#This Row],[POS]],ReplacementLevel_P[],COLUMN(ReplacementLevel_P[SO]),FALSE)</f>
        <v>-2.68</v>
      </c>
      <c r="V95" s="22">
        <f>((475+MYRANKS_P[[#This Row],[ER]])*9/(1192+MYRANKS_P[[#This Row],[IP]])-3.59)/-0.076-VLOOKUP(MYRANKS_P[[#This Row],[POS]],ReplacementLevel_P[],COLUMN(ReplacementLevel_P[ERA]),FALSE)</f>
        <v>0.89724478982691325</v>
      </c>
      <c r="W95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95" s="22">
        <f>MYRANKS_P[[#This Row],[WSGP]]+MYRANKS_P[[#This Row],[SVSGP]]+MYRANKS_P[[#This Row],[SOSGP]]+MYRANKS_P[[#This Row],[ERASGP]]+MYRANKS_P[[#This Row],[WHIPSGP]]</f>
        <v>-4.1238066643117852</v>
      </c>
    </row>
    <row r="96" spans="1:24" x14ac:dyDescent="0.25">
      <c r="A96" s="7" t="s">
        <v>2331</v>
      </c>
      <c r="B96" s="18" t="str">
        <f>VLOOKUP(MYRANKS_P[[#This Row],[PLAYERID]],PLAYERIDMAP[],COLUMN(PLAYERIDMAP[LASTNAME]),FALSE)</f>
        <v>Chen</v>
      </c>
      <c r="C96" s="18" t="str">
        <f>VLOOKUP(MYRANKS_P[[#This Row],[PLAYERID]],PLAYERIDMAP[],COLUMN(PLAYERIDMAP[FIRSTNAME]),FALSE)</f>
        <v xml:space="preserve">Wei-Yin </v>
      </c>
      <c r="D96" s="18" t="str">
        <f>VLOOKUP(MYRANKS_P[[#This Row],[PLAYERID]],PLAYERIDMAP[],COLUMN(PLAYERIDMAP[TEAM]),FALSE)</f>
        <v>BAL</v>
      </c>
      <c r="E96" s="18" t="str">
        <f>VLOOKUP(MYRANKS_P[[#This Row],[PLAYERID]],PLAYERIDMAP[],COLUMN(PLAYERIDMAP[POS]),FALSE)</f>
        <v>P</v>
      </c>
      <c r="F96" s="18">
        <f>VLOOKUP(MYRANKS_P[[#This Row],[PLAYERID]],PLAYERIDMAP[],COLUMN(PLAYERIDMAP[IDFANGRAPHS]),FALSE)</f>
        <v>13071</v>
      </c>
      <c r="G96" s="20">
        <f>IFERROR(VLOOKUP(MYRANKS_P[[#This Row],[IDFANGRAPHS]],STEAMER_P[],COLUMN(STEAMER_P[W]),FALSE),0)</f>
        <v>9</v>
      </c>
      <c r="H96" s="20">
        <f>IFERROR(VLOOKUP(MYRANKS_P[[#This Row],[IDFANGRAPHS]],STEAMER_P[],COLUMN(STEAMER_P[GS]),FALSE),0)</f>
        <v>26</v>
      </c>
      <c r="I96" s="20">
        <f>IFERROR(VLOOKUP(MYRANKS_P[[#This Row],[IDFANGRAPHS]],STEAMER_P[],COLUMN(STEAMER_P[SV]),FALSE),0)</f>
        <v>0</v>
      </c>
      <c r="J96" s="20">
        <f>IFERROR(VLOOKUP(MYRANKS_P[[#This Row],[IDFANGRAPHS]],STEAMER_P[],COLUMN(STEAMER_P[IP]),FALSE),0)</f>
        <v>147</v>
      </c>
      <c r="K96" s="20">
        <f>IFERROR(VLOOKUP(MYRANKS_P[[#This Row],[IDFANGRAPHS]],STEAMER_P[],COLUMN(STEAMER_P[H]),FALSE),0)</f>
        <v>148</v>
      </c>
      <c r="L96" s="20">
        <f>IFERROR(VLOOKUP(MYRANKS_P[[#This Row],[IDFANGRAPHS]],STEAMER_P[],COLUMN(STEAMER_P[ER]),FALSE),0)</f>
        <v>68</v>
      </c>
      <c r="M96" s="20">
        <f>IFERROR(VLOOKUP(MYRANKS_P[[#This Row],[IDFANGRAPHS]],STEAMER_P[],COLUMN(STEAMER_P[HR]),FALSE),0)</f>
        <v>23</v>
      </c>
      <c r="N96" s="20">
        <f>IFERROR(VLOOKUP(MYRANKS_P[[#This Row],[IDFANGRAPHS]],STEAMER_P[],COLUMN(STEAMER_P[SO]),FALSE),0)</f>
        <v>114</v>
      </c>
      <c r="O96" s="20">
        <f>IFERROR(VLOOKUP(MYRANKS_P[[#This Row],[IDFANGRAPHS]],STEAMER_P[],COLUMN(STEAMER_P[BB]),FALSE),0)</f>
        <v>43</v>
      </c>
      <c r="P96" s="20">
        <f>IFERROR(VLOOKUP(MYRANKS_P[[#This Row],[IDFANGRAPHS]],STEAMER_P[],COLUMN(STEAMER_P[FIP]),FALSE),0)</f>
        <v>4.49</v>
      </c>
      <c r="Q96" s="22">
        <f>IFERROR(MYRANKS_P[[#This Row],[ER]]*9/MYRANKS_P[[#This Row],[IP]],0)</f>
        <v>4.1632653061224492</v>
      </c>
      <c r="R96" s="22">
        <f>IFERROR((MYRANKS_P[[#This Row],[BB]]+MYRANKS_P[[#This Row],[H]])/MYRANKS_P[[#This Row],[IP]],0)</f>
        <v>1.2993197278911566</v>
      </c>
      <c r="S96" s="22">
        <f>MYRANKS_P[[#This Row],[W]]/3.03-VLOOKUP(MYRANKS_P[[#This Row],[POS]],ReplacementLevel_P[],COLUMN(ReplacementLevel_P[W]),FALSE)</f>
        <v>-0.25970297029702971</v>
      </c>
      <c r="T96" s="22">
        <f>MYRANKS_P[[#This Row],[SV]]/9.95</f>
        <v>0</v>
      </c>
      <c r="U96" s="22">
        <f>MYRANKS_P[[#This Row],[SO]]/39.3-VLOOKUP(MYRANKS_P[[#This Row],[POS]],ReplacementLevel_P[],COLUMN(ReplacementLevel_P[SO]),FALSE)</f>
        <v>0.22076335877862618</v>
      </c>
      <c r="V96" s="22">
        <f>((475+MYRANKS_P[[#This Row],[ER]])*9/(1192+MYRANKS_P[[#This Row],[IP]])-3.59)/-0.076-VLOOKUP(MYRANKS_P[[#This Row],[POS]],ReplacementLevel_P[],COLUMN(ReplacementLevel_P[ERA]),FALSE)</f>
        <v>6.3965646004480181E-2</v>
      </c>
      <c r="W96" s="22">
        <f>((1466+MYRANKS_P[[#This Row],[BB]]+MYRANKS_P[[#This Row],[H]])/(1192+MYRANKS_P[[#This Row],[IP]])-1.23)/-0.015-VLOOKUP(MYRANKS_P[[#This Row],[POS]],ReplacementLevel_P[],COLUMN(ReplacementLevel_P[WHIP]),FALSE)</f>
        <v>0.38062235499128605</v>
      </c>
      <c r="X96" s="22">
        <f>MYRANKS_P[[#This Row],[WSGP]]+MYRANKS_P[[#This Row],[SVSGP]]+MYRANKS_P[[#This Row],[SOSGP]]+MYRANKS_P[[#This Row],[ERASGP]]+MYRANKS_P[[#This Row],[WHIPSGP]]</f>
        <v>0.4056483894773627</v>
      </c>
    </row>
    <row r="97" spans="1:24" x14ac:dyDescent="0.25">
      <c r="A97" s="7" t="s">
        <v>4010</v>
      </c>
      <c r="B97" s="18" t="str">
        <f>VLOOKUP(MYRANKS_P[[#This Row],[PLAYERID]],PLAYERIDMAP[],COLUMN(PLAYERIDMAP[LASTNAME]),FALSE)</f>
        <v>McCarthy</v>
      </c>
      <c r="C97" s="18" t="str">
        <f>VLOOKUP(MYRANKS_P[[#This Row],[PLAYERID]],PLAYERIDMAP[],COLUMN(PLAYERIDMAP[FIRSTNAME]),FALSE)</f>
        <v xml:space="preserve">Brandon </v>
      </c>
      <c r="D97" s="18" t="str">
        <f>VLOOKUP(MYRANKS_P[[#This Row],[PLAYERID]],PLAYERIDMAP[],COLUMN(PLAYERIDMAP[TEAM]),FALSE)</f>
        <v>ARI</v>
      </c>
      <c r="E97" s="18" t="str">
        <f>VLOOKUP(MYRANKS_P[[#This Row],[PLAYERID]],PLAYERIDMAP[],COLUMN(PLAYERIDMAP[POS]),FALSE)</f>
        <v>P</v>
      </c>
      <c r="F97" s="18">
        <f>VLOOKUP(MYRANKS_P[[#This Row],[PLAYERID]],PLAYERIDMAP[],COLUMN(PLAYERIDMAP[IDFANGRAPHS]),FALSE)</f>
        <v>4662</v>
      </c>
      <c r="G97" s="20">
        <f>IFERROR(VLOOKUP(MYRANKS_P[[#This Row],[IDFANGRAPHS]],STEAMER_P[],COLUMN(STEAMER_P[W]),FALSE),0)</f>
        <v>9</v>
      </c>
      <c r="H97" s="20">
        <f>IFERROR(VLOOKUP(MYRANKS_P[[#This Row],[IDFANGRAPHS]],STEAMER_P[],COLUMN(STEAMER_P[GS]),FALSE),0)</f>
        <v>24</v>
      </c>
      <c r="I97" s="20">
        <f>IFERROR(VLOOKUP(MYRANKS_P[[#This Row],[IDFANGRAPHS]],STEAMER_P[],COLUMN(STEAMER_P[SV]),FALSE),0)</f>
        <v>0</v>
      </c>
      <c r="J97" s="20">
        <f>IFERROR(VLOOKUP(MYRANKS_P[[#This Row],[IDFANGRAPHS]],STEAMER_P[],COLUMN(STEAMER_P[IP]),FALSE),0)</f>
        <v>142</v>
      </c>
      <c r="K97" s="20">
        <f>IFERROR(VLOOKUP(MYRANKS_P[[#This Row],[IDFANGRAPHS]],STEAMER_P[],COLUMN(STEAMER_P[H]),FALSE),0)</f>
        <v>147</v>
      </c>
      <c r="L97" s="20">
        <f>IFERROR(VLOOKUP(MYRANKS_P[[#This Row],[IDFANGRAPHS]],STEAMER_P[],COLUMN(STEAMER_P[ER]),FALSE),0)</f>
        <v>63</v>
      </c>
      <c r="M97" s="20">
        <f>IFERROR(VLOOKUP(MYRANKS_P[[#This Row],[IDFANGRAPHS]],STEAMER_P[],COLUMN(STEAMER_P[HR]),FALSE),0)</f>
        <v>15</v>
      </c>
      <c r="N97" s="20">
        <f>IFERROR(VLOOKUP(MYRANKS_P[[#This Row],[IDFANGRAPHS]],STEAMER_P[],COLUMN(STEAMER_P[SO]),FALSE),0)</f>
        <v>98</v>
      </c>
      <c r="O97" s="20">
        <f>IFERROR(VLOOKUP(MYRANKS_P[[#This Row],[IDFANGRAPHS]],STEAMER_P[],COLUMN(STEAMER_P[BB]),FALSE),0)</f>
        <v>29</v>
      </c>
      <c r="P97" s="20">
        <f>IFERROR(VLOOKUP(MYRANKS_P[[#This Row],[IDFANGRAPHS]],STEAMER_P[],COLUMN(STEAMER_P[FIP]),FALSE),0)</f>
        <v>3.81</v>
      </c>
      <c r="Q97" s="22">
        <f>IFERROR(MYRANKS_P[[#This Row],[ER]]*9/MYRANKS_P[[#This Row],[IP]],0)</f>
        <v>3.992957746478873</v>
      </c>
      <c r="R97" s="22">
        <f>IFERROR((MYRANKS_P[[#This Row],[BB]]+MYRANKS_P[[#This Row],[H]])/MYRANKS_P[[#This Row],[IP]],0)</f>
        <v>1.2394366197183098</v>
      </c>
      <c r="S97" s="22">
        <f>MYRANKS_P[[#This Row],[W]]/3.03-VLOOKUP(MYRANKS_P[[#This Row],[POS]],ReplacementLevel_P[],COLUMN(ReplacementLevel_P[W]),FALSE)</f>
        <v>-0.25970297029702971</v>
      </c>
      <c r="T97" s="22">
        <f>MYRANKS_P[[#This Row],[SV]]/9.95</f>
        <v>0</v>
      </c>
      <c r="U97" s="22">
        <f>MYRANKS_P[[#This Row],[SO]]/39.3-VLOOKUP(MYRANKS_P[[#This Row],[POS]],ReplacementLevel_P[],COLUMN(ReplacementLevel_P[SO]),FALSE)</f>
        <v>-0.18636132315521614</v>
      </c>
      <c r="V97" s="22">
        <f>((475+MYRANKS_P[[#This Row],[ER]])*9/(1192+MYRANKS_P[[#This Row],[IP]])-3.59)/-0.076-VLOOKUP(MYRANKS_P[[#This Row],[POS]],ReplacementLevel_P[],COLUMN(ReplacementLevel_P[ERA]),FALSE)</f>
        <v>0.32782687603566696</v>
      </c>
      <c r="W97" s="22">
        <f>((1466+MYRANKS_P[[#This Row],[BB]]+MYRANKS_P[[#This Row],[H]])/(1192+MYRANKS_P[[#This Row],[IP]])-1.23)/-0.015-VLOOKUP(MYRANKS_P[[#This Row],[POS]],ReplacementLevel_P[],COLUMN(ReplacementLevel_P[WHIP]),FALSE)</f>
        <v>0.82102948525737474</v>
      </c>
      <c r="X97" s="22">
        <f>MYRANKS_P[[#This Row],[WSGP]]+MYRANKS_P[[#This Row],[SVSGP]]+MYRANKS_P[[#This Row],[SOSGP]]+MYRANKS_P[[#This Row],[ERASGP]]+MYRANKS_P[[#This Row],[WHIPSGP]]</f>
        <v>0.70279206784079584</v>
      </c>
    </row>
    <row r="98" spans="1:24" x14ac:dyDescent="0.25">
      <c r="A98" s="7" t="s">
        <v>4033</v>
      </c>
      <c r="B98" s="18" t="str">
        <f>VLOOKUP(MYRANKS_P[[#This Row],[PLAYERID]],PLAYERIDMAP[],COLUMN(PLAYERIDMAP[LASTNAME]),FALSE)</f>
        <v>McDonald</v>
      </c>
      <c r="C98" s="18" t="str">
        <f>VLOOKUP(MYRANKS_P[[#This Row],[PLAYERID]],PLAYERIDMAP[],COLUMN(PLAYERIDMAP[FIRSTNAME]),FALSE)</f>
        <v xml:space="preserve">James </v>
      </c>
      <c r="D98" s="18" t="str">
        <f>VLOOKUP(MYRANKS_P[[#This Row],[PLAYERID]],PLAYERIDMAP[],COLUMN(PLAYERIDMAP[TEAM]),FALSE)</f>
        <v>PIT</v>
      </c>
      <c r="E98" s="18" t="str">
        <f>VLOOKUP(MYRANKS_P[[#This Row],[PLAYERID]],PLAYERIDMAP[],COLUMN(PLAYERIDMAP[POS]),FALSE)</f>
        <v>P</v>
      </c>
      <c r="F98" s="18">
        <f>VLOOKUP(MYRANKS_P[[#This Row],[PLAYERID]],PLAYERIDMAP[],COLUMN(PLAYERIDMAP[IDFANGRAPHS]),FALSE)</f>
        <v>5523</v>
      </c>
      <c r="G98" s="20">
        <f>IFERROR(VLOOKUP(MYRANKS_P[[#This Row],[IDFANGRAPHS]],STEAMER_P[],COLUMN(STEAMER_P[W]),FALSE),0)</f>
        <v>0</v>
      </c>
      <c r="H98" s="20">
        <f>IFERROR(VLOOKUP(MYRANKS_P[[#This Row],[IDFANGRAPHS]],STEAMER_P[],COLUMN(STEAMER_P[GS]),FALSE),0)</f>
        <v>1</v>
      </c>
      <c r="I98" s="20">
        <f>IFERROR(VLOOKUP(MYRANKS_P[[#This Row],[IDFANGRAPHS]],STEAMER_P[],COLUMN(STEAMER_P[SV]),FALSE),0)</f>
        <v>0</v>
      </c>
      <c r="J98" s="20">
        <f>IFERROR(VLOOKUP(MYRANKS_P[[#This Row],[IDFANGRAPHS]],STEAMER_P[],COLUMN(STEAMER_P[IP]),FALSE),0)</f>
        <v>8</v>
      </c>
      <c r="K98" s="20">
        <f>IFERROR(VLOOKUP(MYRANKS_P[[#This Row],[IDFANGRAPHS]],STEAMER_P[],COLUMN(STEAMER_P[H]),FALSE),0)</f>
        <v>8</v>
      </c>
      <c r="L98" s="20">
        <f>IFERROR(VLOOKUP(MYRANKS_P[[#This Row],[IDFANGRAPHS]],STEAMER_P[],COLUMN(STEAMER_P[ER]),FALSE),0)</f>
        <v>4</v>
      </c>
      <c r="M98" s="20">
        <f>IFERROR(VLOOKUP(MYRANKS_P[[#This Row],[IDFANGRAPHS]],STEAMER_P[],COLUMN(STEAMER_P[HR]),FALSE),0)</f>
        <v>1</v>
      </c>
      <c r="N98" s="20">
        <f>IFERROR(VLOOKUP(MYRANKS_P[[#This Row],[IDFANGRAPHS]],STEAMER_P[],COLUMN(STEAMER_P[SO]),FALSE),0)</f>
        <v>7</v>
      </c>
      <c r="O98" s="20">
        <f>IFERROR(VLOOKUP(MYRANKS_P[[#This Row],[IDFANGRAPHS]],STEAMER_P[],COLUMN(STEAMER_P[BB]),FALSE),0)</f>
        <v>4</v>
      </c>
      <c r="P98" s="20">
        <f>IFERROR(VLOOKUP(MYRANKS_P[[#This Row],[IDFANGRAPHS]],STEAMER_P[],COLUMN(STEAMER_P[FIP]),FALSE),0)</f>
        <v>4.7300000000000004</v>
      </c>
      <c r="Q98" s="22">
        <f>IFERROR(MYRANKS_P[[#This Row],[ER]]*9/MYRANKS_P[[#This Row],[IP]],0)</f>
        <v>4.5</v>
      </c>
      <c r="R98" s="22">
        <f>IFERROR((MYRANKS_P[[#This Row],[BB]]+MYRANKS_P[[#This Row],[H]])/MYRANKS_P[[#This Row],[IP]],0)</f>
        <v>1.5</v>
      </c>
      <c r="S98" s="22">
        <f>MYRANKS_P[[#This Row],[W]]/3.03-VLOOKUP(MYRANKS_P[[#This Row],[POS]],ReplacementLevel_P[],COLUMN(ReplacementLevel_P[W]),FALSE)</f>
        <v>-3.23</v>
      </c>
      <c r="T98" s="22">
        <f>MYRANKS_P[[#This Row],[SV]]/9.95</f>
        <v>0</v>
      </c>
      <c r="U98" s="22">
        <f>MYRANKS_P[[#This Row],[SO]]/39.3-VLOOKUP(MYRANKS_P[[#This Row],[POS]],ReplacementLevel_P[],COLUMN(ReplacementLevel_P[SO]),FALSE)</f>
        <v>-2.5018829516539443</v>
      </c>
      <c r="V98" s="22">
        <f>((475+MYRANKS_P[[#This Row],[ER]])*9/(1192+MYRANKS_P[[#This Row],[IP]])-3.59)/-0.076-VLOOKUP(MYRANKS_P[[#This Row],[POS]],ReplacementLevel_P[],COLUMN(ReplacementLevel_P[ERA]),FALSE)</f>
        <v>0.81710526315789545</v>
      </c>
      <c r="W98" s="22">
        <f>((1466+MYRANKS_P[[#This Row],[BB]]+MYRANKS_P[[#This Row],[H]])/(1192+MYRANKS_P[[#This Row],[IP]])-1.23)/-0.015-VLOOKUP(MYRANKS_P[[#This Row],[POS]],ReplacementLevel_P[],COLUMN(ReplacementLevel_P[WHIP]),FALSE)</f>
        <v>0.76888888888888629</v>
      </c>
      <c r="X98" s="22">
        <f>MYRANKS_P[[#This Row],[WSGP]]+MYRANKS_P[[#This Row],[SVSGP]]+MYRANKS_P[[#This Row],[SOSGP]]+MYRANKS_P[[#This Row],[ERASGP]]+MYRANKS_P[[#This Row],[WHIPSGP]]</f>
        <v>-4.1458887996071621</v>
      </c>
    </row>
    <row r="99" spans="1:24" x14ac:dyDescent="0.25">
      <c r="A99" s="7" t="s">
        <v>4395</v>
      </c>
      <c r="B99" s="18" t="str">
        <f>VLOOKUP(MYRANKS_P[[#This Row],[PLAYERID]],PLAYERIDMAP[],COLUMN(PLAYERIDMAP[LASTNAME]),FALSE)</f>
        <v>Parker</v>
      </c>
      <c r="C99" s="18" t="str">
        <f>VLOOKUP(MYRANKS_P[[#This Row],[PLAYERID]],PLAYERIDMAP[],COLUMN(PLAYERIDMAP[FIRSTNAME]),FALSE)</f>
        <v xml:space="preserve">Jarrod </v>
      </c>
      <c r="D99" s="18" t="str">
        <f>VLOOKUP(MYRANKS_P[[#This Row],[PLAYERID]],PLAYERIDMAP[],COLUMN(PLAYERIDMAP[TEAM]),FALSE)</f>
        <v>OAK</v>
      </c>
      <c r="E99" s="18" t="str">
        <f>VLOOKUP(MYRANKS_P[[#This Row],[PLAYERID]],PLAYERIDMAP[],COLUMN(PLAYERIDMAP[POS]),FALSE)</f>
        <v>P</v>
      </c>
      <c r="F99" s="18">
        <f>VLOOKUP(MYRANKS_P[[#This Row],[PLAYERID]],PLAYERIDMAP[],COLUMN(PLAYERIDMAP[IDFANGRAPHS]),FALSE)</f>
        <v>4913</v>
      </c>
      <c r="G99" s="20">
        <f>IFERROR(VLOOKUP(MYRANKS_P[[#This Row],[IDFANGRAPHS]],STEAMER_P[],COLUMN(STEAMER_P[W]),FALSE),0)</f>
        <v>0</v>
      </c>
      <c r="H99" s="20">
        <f>IFERROR(VLOOKUP(MYRANKS_P[[#This Row],[IDFANGRAPHS]],STEAMER_P[],COLUMN(STEAMER_P[GS]),FALSE),0)</f>
        <v>0</v>
      </c>
      <c r="I99" s="20">
        <f>IFERROR(VLOOKUP(MYRANKS_P[[#This Row],[IDFANGRAPHS]],STEAMER_P[],COLUMN(STEAMER_P[SV]),FALSE),0)</f>
        <v>0</v>
      </c>
      <c r="J99" s="20">
        <f>IFERROR(VLOOKUP(MYRANKS_P[[#This Row],[IDFANGRAPHS]],STEAMER_P[],COLUMN(STEAMER_P[IP]),FALSE),0)</f>
        <v>0</v>
      </c>
      <c r="K99" s="20">
        <f>IFERROR(VLOOKUP(MYRANKS_P[[#This Row],[IDFANGRAPHS]],STEAMER_P[],COLUMN(STEAMER_P[H]),FALSE),0)</f>
        <v>0</v>
      </c>
      <c r="L99" s="20">
        <f>IFERROR(VLOOKUP(MYRANKS_P[[#This Row],[IDFANGRAPHS]],STEAMER_P[],COLUMN(STEAMER_P[ER]),FALSE),0)</f>
        <v>0</v>
      </c>
      <c r="M99" s="20">
        <f>IFERROR(VLOOKUP(MYRANKS_P[[#This Row],[IDFANGRAPHS]],STEAMER_P[],COLUMN(STEAMER_P[HR]),FALSE),0)</f>
        <v>0</v>
      </c>
      <c r="N99" s="20">
        <f>IFERROR(VLOOKUP(MYRANKS_P[[#This Row],[IDFANGRAPHS]],STEAMER_P[],COLUMN(STEAMER_P[SO]),FALSE),0)</f>
        <v>0</v>
      </c>
      <c r="O99" s="20">
        <f>IFERROR(VLOOKUP(MYRANKS_P[[#This Row],[IDFANGRAPHS]],STEAMER_P[],COLUMN(STEAMER_P[BB]),FALSE),0)</f>
        <v>0</v>
      </c>
      <c r="P99" s="20">
        <f>IFERROR(VLOOKUP(MYRANKS_P[[#This Row],[IDFANGRAPHS]],STEAMER_P[],COLUMN(STEAMER_P[FIP]),FALSE),0)</f>
        <v>0</v>
      </c>
      <c r="Q99" s="22">
        <f>IFERROR(MYRANKS_P[[#This Row],[ER]]*9/MYRANKS_P[[#This Row],[IP]],0)</f>
        <v>0</v>
      </c>
      <c r="R99" s="22">
        <f>IFERROR((MYRANKS_P[[#This Row],[BB]]+MYRANKS_P[[#This Row],[H]])/MYRANKS_P[[#This Row],[IP]],0)</f>
        <v>0</v>
      </c>
      <c r="S99" s="22">
        <f>MYRANKS_P[[#This Row],[W]]/3.03-VLOOKUP(MYRANKS_P[[#This Row],[POS]],ReplacementLevel_P[],COLUMN(ReplacementLevel_P[W]),FALSE)</f>
        <v>-3.23</v>
      </c>
      <c r="T99" s="22">
        <f>MYRANKS_P[[#This Row],[SV]]/9.95</f>
        <v>0</v>
      </c>
      <c r="U99" s="22">
        <f>MYRANKS_P[[#This Row],[SO]]/39.3-VLOOKUP(MYRANKS_P[[#This Row],[POS]],ReplacementLevel_P[],COLUMN(ReplacementLevel_P[SO]),FALSE)</f>
        <v>-2.68</v>
      </c>
      <c r="V99" s="22">
        <f>((475+MYRANKS_P[[#This Row],[ER]])*9/(1192+MYRANKS_P[[#This Row],[IP]])-3.59)/-0.076-VLOOKUP(MYRANKS_P[[#This Row],[POS]],ReplacementLevel_P[],COLUMN(ReplacementLevel_P[ERA]),FALSE)</f>
        <v>0.89724478982691325</v>
      </c>
      <c r="W99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99" s="22">
        <f>MYRANKS_P[[#This Row],[WSGP]]+MYRANKS_P[[#This Row],[SVSGP]]+MYRANKS_P[[#This Row],[SOSGP]]+MYRANKS_P[[#This Row],[ERASGP]]+MYRANKS_P[[#This Row],[WHIPSGP]]</f>
        <v>-4.1238066643117852</v>
      </c>
    </row>
    <row r="100" spans="1:24" x14ac:dyDescent="0.25">
      <c r="A100" s="7" t="s">
        <v>1975</v>
      </c>
      <c r="B100" s="18" t="str">
        <f>VLOOKUP(MYRANKS_P[[#This Row],[PLAYERID]],PLAYERIDMAP[],COLUMN(PLAYERIDMAP[LASTNAME]),FALSE)</f>
        <v>Billingsley</v>
      </c>
      <c r="C100" s="18" t="str">
        <f>VLOOKUP(MYRANKS_P[[#This Row],[PLAYERID]],PLAYERIDMAP[],COLUMN(PLAYERIDMAP[FIRSTNAME]),FALSE)</f>
        <v xml:space="preserve">Chad </v>
      </c>
      <c r="D100" s="18" t="str">
        <f>VLOOKUP(MYRANKS_P[[#This Row],[PLAYERID]],PLAYERIDMAP[],COLUMN(PLAYERIDMAP[TEAM]),FALSE)</f>
        <v>LAD</v>
      </c>
      <c r="E100" s="18" t="str">
        <f>VLOOKUP(MYRANKS_P[[#This Row],[PLAYERID]],PLAYERIDMAP[],COLUMN(PLAYERIDMAP[POS]),FALSE)</f>
        <v>P</v>
      </c>
      <c r="F100" s="18">
        <f>VLOOKUP(MYRANKS_P[[#This Row],[PLAYERID]],PLAYERIDMAP[],COLUMN(PLAYERIDMAP[IDFANGRAPHS]),FALSE)</f>
        <v>5842</v>
      </c>
      <c r="G100" s="20">
        <f>IFERROR(VLOOKUP(MYRANKS_P[[#This Row],[IDFANGRAPHS]],STEAMER_P[],COLUMN(STEAMER_P[W]),FALSE),0)</f>
        <v>1</v>
      </c>
      <c r="H100" s="20">
        <f>IFERROR(VLOOKUP(MYRANKS_P[[#This Row],[IDFANGRAPHS]],STEAMER_P[],COLUMN(STEAMER_P[GS]),FALSE),0)</f>
        <v>3</v>
      </c>
      <c r="I100" s="20">
        <f>IFERROR(VLOOKUP(MYRANKS_P[[#This Row],[IDFANGRAPHS]],STEAMER_P[],COLUMN(STEAMER_P[SV]),FALSE),0)</f>
        <v>0</v>
      </c>
      <c r="J100" s="20">
        <f>IFERROR(VLOOKUP(MYRANKS_P[[#This Row],[IDFANGRAPHS]],STEAMER_P[],COLUMN(STEAMER_P[IP]),FALSE),0)</f>
        <v>16</v>
      </c>
      <c r="K100" s="20">
        <f>IFERROR(VLOOKUP(MYRANKS_P[[#This Row],[IDFANGRAPHS]],STEAMER_P[],COLUMN(STEAMER_P[H]),FALSE),0)</f>
        <v>16</v>
      </c>
      <c r="L100" s="20">
        <f>IFERROR(VLOOKUP(MYRANKS_P[[#This Row],[IDFANGRAPHS]],STEAMER_P[],COLUMN(STEAMER_P[ER]),FALSE),0)</f>
        <v>8</v>
      </c>
      <c r="M100" s="20">
        <f>IFERROR(VLOOKUP(MYRANKS_P[[#This Row],[IDFANGRAPHS]],STEAMER_P[],COLUMN(STEAMER_P[HR]),FALSE),0)</f>
        <v>2</v>
      </c>
      <c r="N100" s="20">
        <f>IFERROR(VLOOKUP(MYRANKS_P[[#This Row],[IDFANGRAPHS]],STEAMER_P[],COLUMN(STEAMER_P[SO]),FALSE),0)</f>
        <v>12</v>
      </c>
      <c r="O100" s="20">
        <f>IFERROR(VLOOKUP(MYRANKS_P[[#This Row],[IDFANGRAPHS]],STEAMER_P[],COLUMN(STEAMER_P[BB]),FALSE),0)</f>
        <v>6</v>
      </c>
      <c r="P100" s="20">
        <f>IFERROR(VLOOKUP(MYRANKS_P[[#This Row],[IDFANGRAPHS]],STEAMER_P[],COLUMN(STEAMER_P[FIP]),FALSE),0)</f>
        <v>4.17</v>
      </c>
      <c r="Q100" s="22">
        <f>IFERROR(MYRANKS_P[[#This Row],[ER]]*9/MYRANKS_P[[#This Row],[IP]],0)</f>
        <v>4.5</v>
      </c>
      <c r="R100" s="22">
        <f>IFERROR((MYRANKS_P[[#This Row],[BB]]+MYRANKS_P[[#This Row],[H]])/MYRANKS_P[[#This Row],[IP]],0)</f>
        <v>1.375</v>
      </c>
      <c r="S100" s="22">
        <f>MYRANKS_P[[#This Row],[W]]/3.03-VLOOKUP(MYRANKS_P[[#This Row],[POS]],ReplacementLevel_P[],COLUMN(ReplacementLevel_P[W]),FALSE)</f>
        <v>-2.89996699669967</v>
      </c>
      <c r="T100" s="22">
        <f>MYRANKS_P[[#This Row],[SV]]/9.95</f>
        <v>0</v>
      </c>
      <c r="U100" s="22">
        <f>MYRANKS_P[[#This Row],[SO]]/39.3-VLOOKUP(MYRANKS_P[[#This Row],[POS]],ReplacementLevel_P[],COLUMN(ReplacementLevel_P[SO]),FALSE)</f>
        <v>-2.3746564885496184</v>
      </c>
      <c r="V100" s="22">
        <f>((475+MYRANKS_P[[#This Row],[ER]])*9/(1192+MYRANKS_P[[#This Row],[IP]])-3.59)/-0.076-VLOOKUP(MYRANKS_P[[#This Row],[POS]],ReplacementLevel_P[],COLUMN(ReplacementLevel_P[ERA]),FALSE)</f>
        <v>0.73802718717323101</v>
      </c>
      <c r="W100" s="22">
        <f>((1466+MYRANKS_P[[#This Row],[BB]]+MYRANKS_P[[#This Row],[H]])/(1192+MYRANKS_P[[#This Row],[IP]])-1.23)/-0.015-VLOOKUP(MYRANKS_P[[#This Row],[POS]],ReplacementLevel_P[],COLUMN(ReplacementLevel_P[WHIP]),FALSE)</f>
        <v>0.76079470198674892</v>
      </c>
      <c r="X100" s="22">
        <f>MYRANKS_P[[#This Row],[WSGP]]+MYRANKS_P[[#This Row],[SVSGP]]+MYRANKS_P[[#This Row],[SOSGP]]+MYRANKS_P[[#This Row],[ERASGP]]+MYRANKS_P[[#This Row],[WHIPSGP]]</f>
        <v>-3.7758015960893077</v>
      </c>
    </row>
    <row r="101" spans="1:24" x14ac:dyDescent="0.25">
      <c r="A101" s="7" t="s">
        <v>3870</v>
      </c>
      <c r="B101" s="18" t="str">
        <f>VLOOKUP(MYRANKS_P[[#This Row],[PLAYERID]],PLAYERIDMAP[],COLUMN(PLAYERIDMAP[LASTNAME]),FALSE)</f>
        <v>Madson</v>
      </c>
      <c r="C101" s="18" t="str">
        <f>VLOOKUP(MYRANKS_P[[#This Row],[PLAYERID]],PLAYERIDMAP[],COLUMN(PLAYERIDMAP[FIRSTNAME]),FALSE)</f>
        <v xml:space="preserve">Ryan </v>
      </c>
      <c r="D101" s="18" t="str">
        <f>VLOOKUP(MYRANKS_P[[#This Row],[PLAYERID]],PLAYERIDMAP[],COLUMN(PLAYERIDMAP[TEAM]),FALSE)</f>
        <v>LAA</v>
      </c>
      <c r="E101" s="18" t="str">
        <f>VLOOKUP(MYRANKS_P[[#This Row],[PLAYERID]],PLAYERIDMAP[],COLUMN(PLAYERIDMAP[POS]),FALSE)</f>
        <v>P</v>
      </c>
      <c r="F101" s="18">
        <f>VLOOKUP(MYRANKS_P[[#This Row],[PLAYERID]],PLAYERIDMAP[],COLUMN(PLAYERIDMAP[IDFANGRAPHS]),FALSE)</f>
        <v>1852</v>
      </c>
      <c r="G101" s="20">
        <f>IFERROR(VLOOKUP(MYRANKS_P[[#This Row],[IDFANGRAPHS]],STEAMER_P[],COLUMN(STEAMER_P[W]),FALSE),0)</f>
        <v>0</v>
      </c>
      <c r="H101" s="20">
        <f>IFERROR(VLOOKUP(MYRANKS_P[[#This Row],[IDFANGRAPHS]],STEAMER_P[],COLUMN(STEAMER_P[GS]),FALSE),0)</f>
        <v>0</v>
      </c>
      <c r="I101" s="20">
        <f>IFERROR(VLOOKUP(MYRANKS_P[[#This Row],[IDFANGRAPHS]],STEAMER_P[],COLUMN(STEAMER_P[SV]),FALSE),0)</f>
        <v>0</v>
      </c>
      <c r="J101" s="20">
        <f>IFERROR(VLOOKUP(MYRANKS_P[[#This Row],[IDFANGRAPHS]],STEAMER_P[],COLUMN(STEAMER_P[IP]),FALSE),0)</f>
        <v>0</v>
      </c>
      <c r="K101" s="20">
        <f>IFERROR(VLOOKUP(MYRANKS_P[[#This Row],[IDFANGRAPHS]],STEAMER_P[],COLUMN(STEAMER_P[H]),FALSE),0)</f>
        <v>0</v>
      </c>
      <c r="L101" s="20">
        <f>IFERROR(VLOOKUP(MYRANKS_P[[#This Row],[IDFANGRAPHS]],STEAMER_P[],COLUMN(STEAMER_P[ER]),FALSE),0)</f>
        <v>0</v>
      </c>
      <c r="M101" s="20">
        <f>IFERROR(VLOOKUP(MYRANKS_P[[#This Row],[IDFANGRAPHS]],STEAMER_P[],COLUMN(STEAMER_P[HR]),FALSE),0)</f>
        <v>0</v>
      </c>
      <c r="N101" s="20">
        <f>IFERROR(VLOOKUP(MYRANKS_P[[#This Row],[IDFANGRAPHS]],STEAMER_P[],COLUMN(STEAMER_P[SO]),FALSE),0)</f>
        <v>0</v>
      </c>
      <c r="O101" s="20">
        <f>IFERROR(VLOOKUP(MYRANKS_P[[#This Row],[IDFANGRAPHS]],STEAMER_P[],COLUMN(STEAMER_P[BB]),FALSE),0)</f>
        <v>0</v>
      </c>
      <c r="P101" s="20">
        <f>IFERROR(VLOOKUP(MYRANKS_P[[#This Row],[IDFANGRAPHS]],STEAMER_P[],COLUMN(STEAMER_P[FIP]),FALSE),0)</f>
        <v>0</v>
      </c>
      <c r="Q101" s="22">
        <f>IFERROR(MYRANKS_P[[#This Row],[ER]]*9/MYRANKS_P[[#This Row],[IP]],0)</f>
        <v>0</v>
      </c>
      <c r="R101" s="22">
        <f>IFERROR((MYRANKS_P[[#This Row],[BB]]+MYRANKS_P[[#This Row],[H]])/MYRANKS_P[[#This Row],[IP]],0)</f>
        <v>0</v>
      </c>
      <c r="S101" s="22">
        <f>MYRANKS_P[[#This Row],[W]]/3.03-VLOOKUP(MYRANKS_P[[#This Row],[POS]],ReplacementLevel_P[],COLUMN(ReplacementLevel_P[W]),FALSE)</f>
        <v>-3.23</v>
      </c>
      <c r="T101" s="22">
        <f>MYRANKS_P[[#This Row],[SV]]/9.95</f>
        <v>0</v>
      </c>
      <c r="U101" s="22">
        <f>MYRANKS_P[[#This Row],[SO]]/39.3-VLOOKUP(MYRANKS_P[[#This Row],[POS]],ReplacementLevel_P[],COLUMN(ReplacementLevel_P[SO]),FALSE)</f>
        <v>-2.68</v>
      </c>
      <c r="V101" s="22">
        <f>((475+MYRANKS_P[[#This Row],[ER]])*9/(1192+MYRANKS_P[[#This Row],[IP]])-3.59)/-0.076-VLOOKUP(MYRANKS_P[[#This Row],[POS]],ReplacementLevel_P[],COLUMN(ReplacementLevel_P[ERA]),FALSE)</f>
        <v>0.89724478982691325</v>
      </c>
      <c r="W10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01" s="22">
        <f>MYRANKS_P[[#This Row],[WSGP]]+MYRANKS_P[[#This Row],[SVSGP]]+MYRANKS_P[[#This Row],[SOSGP]]+MYRANKS_P[[#This Row],[ERASGP]]+MYRANKS_P[[#This Row],[WHIPSGP]]</f>
        <v>-4.1238066643117852</v>
      </c>
    </row>
    <row r="102" spans="1:24" x14ac:dyDescent="0.25">
      <c r="A102" s="7" t="s">
        <v>3182</v>
      </c>
      <c r="B102" s="18" t="str">
        <f>VLOOKUP(MYRANKS_P[[#This Row],[PLAYERID]],PLAYERIDMAP[],COLUMN(PLAYERIDMAP[LASTNAME]),FALSE)</f>
        <v>Hanson</v>
      </c>
      <c r="C102" s="18" t="str">
        <f>VLOOKUP(MYRANKS_P[[#This Row],[PLAYERID]],PLAYERIDMAP[],COLUMN(PLAYERIDMAP[FIRSTNAME]),FALSE)</f>
        <v xml:space="preserve">Tommy </v>
      </c>
      <c r="D102" s="18" t="str">
        <f>VLOOKUP(MYRANKS_P[[#This Row],[PLAYERID]],PLAYERIDMAP[],COLUMN(PLAYERIDMAP[TEAM]),FALSE)</f>
        <v>LAA</v>
      </c>
      <c r="E102" s="18" t="str">
        <f>VLOOKUP(MYRANKS_P[[#This Row],[PLAYERID]],PLAYERIDMAP[],COLUMN(PLAYERIDMAP[POS]),FALSE)</f>
        <v>P</v>
      </c>
      <c r="F102" s="18">
        <f>VLOOKUP(MYRANKS_P[[#This Row],[PLAYERID]],PLAYERIDMAP[],COLUMN(PLAYERIDMAP[IDFANGRAPHS]),FALSE)</f>
        <v>9129</v>
      </c>
      <c r="G102" s="20">
        <f>IFERROR(VLOOKUP(MYRANKS_P[[#This Row],[IDFANGRAPHS]],STEAMER_P[],COLUMN(STEAMER_P[W]),FALSE),0)</f>
        <v>0</v>
      </c>
      <c r="H102" s="20">
        <f>IFERROR(VLOOKUP(MYRANKS_P[[#This Row],[IDFANGRAPHS]],STEAMER_P[],COLUMN(STEAMER_P[GS]),FALSE),0)</f>
        <v>0</v>
      </c>
      <c r="I102" s="20">
        <f>IFERROR(VLOOKUP(MYRANKS_P[[#This Row],[IDFANGRAPHS]],STEAMER_P[],COLUMN(STEAMER_P[SV]),FALSE),0)</f>
        <v>0</v>
      </c>
      <c r="J102" s="20">
        <f>IFERROR(VLOOKUP(MYRANKS_P[[#This Row],[IDFANGRAPHS]],STEAMER_P[],COLUMN(STEAMER_P[IP]),FALSE),0)</f>
        <v>0</v>
      </c>
      <c r="K102" s="20">
        <f>IFERROR(VLOOKUP(MYRANKS_P[[#This Row],[IDFANGRAPHS]],STEAMER_P[],COLUMN(STEAMER_P[H]),FALSE),0)</f>
        <v>0</v>
      </c>
      <c r="L102" s="20">
        <f>IFERROR(VLOOKUP(MYRANKS_P[[#This Row],[IDFANGRAPHS]],STEAMER_P[],COLUMN(STEAMER_P[ER]),FALSE),0)</f>
        <v>0</v>
      </c>
      <c r="M102" s="20">
        <f>IFERROR(VLOOKUP(MYRANKS_P[[#This Row],[IDFANGRAPHS]],STEAMER_P[],COLUMN(STEAMER_P[HR]),FALSE),0)</f>
        <v>0</v>
      </c>
      <c r="N102" s="20">
        <f>IFERROR(VLOOKUP(MYRANKS_P[[#This Row],[IDFANGRAPHS]],STEAMER_P[],COLUMN(STEAMER_P[SO]),FALSE),0)</f>
        <v>0</v>
      </c>
      <c r="O102" s="20">
        <f>IFERROR(VLOOKUP(MYRANKS_P[[#This Row],[IDFANGRAPHS]],STEAMER_P[],COLUMN(STEAMER_P[BB]),FALSE),0)</f>
        <v>0</v>
      </c>
      <c r="P102" s="20">
        <f>IFERROR(VLOOKUP(MYRANKS_P[[#This Row],[IDFANGRAPHS]],STEAMER_P[],COLUMN(STEAMER_P[FIP]),FALSE),0)</f>
        <v>0</v>
      </c>
      <c r="Q102" s="22">
        <f>IFERROR(MYRANKS_P[[#This Row],[ER]]*9/MYRANKS_P[[#This Row],[IP]],0)</f>
        <v>0</v>
      </c>
      <c r="R102" s="22">
        <f>IFERROR((MYRANKS_P[[#This Row],[BB]]+MYRANKS_P[[#This Row],[H]])/MYRANKS_P[[#This Row],[IP]],0)</f>
        <v>0</v>
      </c>
      <c r="S102" s="22">
        <f>MYRANKS_P[[#This Row],[W]]/3.03-VLOOKUP(MYRANKS_P[[#This Row],[POS]],ReplacementLevel_P[],COLUMN(ReplacementLevel_P[W]),FALSE)</f>
        <v>-3.23</v>
      </c>
      <c r="T102" s="22">
        <f>MYRANKS_P[[#This Row],[SV]]/9.95</f>
        <v>0</v>
      </c>
      <c r="U102" s="22">
        <f>MYRANKS_P[[#This Row],[SO]]/39.3-VLOOKUP(MYRANKS_P[[#This Row],[POS]],ReplacementLevel_P[],COLUMN(ReplacementLevel_P[SO]),FALSE)</f>
        <v>-2.68</v>
      </c>
      <c r="V102" s="22">
        <f>((475+MYRANKS_P[[#This Row],[ER]])*9/(1192+MYRANKS_P[[#This Row],[IP]])-3.59)/-0.076-VLOOKUP(MYRANKS_P[[#This Row],[POS]],ReplacementLevel_P[],COLUMN(ReplacementLevel_P[ERA]),FALSE)</f>
        <v>0.89724478982691325</v>
      </c>
      <c r="W102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02" s="22">
        <f>MYRANKS_P[[#This Row],[WSGP]]+MYRANKS_P[[#This Row],[SVSGP]]+MYRANKS_P[[#This Row],[SOSGP]]+MYRANKS_P[[#This Row],[ERASGP]]+MYRANKS_P[[#This Row],[WHIPSGP]]</f>
        <v>-4.1238066643117852</v>
      </c>
    </row>
    <row r="103" spans="1:24" x14ac:dyDescent="0.25">
      <c r="A103" s="7" t="s">
        <v>2912</v>
      </c>
      <c r="B103" s="18" t="str">
        <f>VLOOKUP(MYRANKS_P[[#This Row],[PLAYERID]],PLAYERIDMAP[],COLUMN(PLAYERIDMAP[LASTNAME]),FALSE)</f>
        <v>Frieri</v>
      </c>
      <c r="C103" s="18" t="str">
        <f>VLOOKUP(MYRANKS_P[[#This Row],[PLAYERID]],PLAYERIDMAP[],COLUMN(PLAYERIDMAP[FIRSTNAME]),FALSE)</f>
        <v xml:space="preserve">Ernesto </v>
      </c>
      <c r="D103" s="18" t="str">
        <f>VLOOKUP(MYRANKS_P[[#This Row],[PLAYERID]],PLAYERIDMAP[],COLUMN(PLAYERIDMAP[TEAM]),FALSE)</f>
        <v>LAA</v>
      </c>
      <c r="E103" s="18" t="str">
        <f>VLOOKUP(MYRANKS_P[[#This Row],[PLAYERID]],PLAYERIDMAP[],COLUMN(PLAYERIDMAP[POS]),FALSE)</f>
        <v>P</v>
      </c>
      <c r="F103" s="18">
        <f>VLOOKUP(MYRANKS_P[[#This Row],[PLAYERID]],PLAYERIDMAP[],COLUMN(PLAYERIDMAP[IDFANGRAPHS]),FALSE)</f>
        <v>5178</v>
      </c>
      <c r="G103" s="20">
        <f>IFERROR(VLOOKUP(MYRANKS_P[[#This Row],[IDFANGRAPHS]],STEAMER_P[],COLUMN(STEAMER_P[W]),FALSE),0)</f>
        <v>4</v>
      </c>
      <c r="H103" s="20">
        <f>IFERROR(VLOOKUP(MYRANKS_P[[#This Row],[IDFANGRAPHS]],STEAMER_P[],COLUMN(STEAMER_P[GS]),FALSE),0)</f>
        <v>0</v>
      </c>
      <c r="I103" s="20">
        <f>IFERROR(VLOOKUP(MYRANKS_P[[#This Row],[IDFANGRAPHS]],STEAMER_P[],COLUMN(STEAMER_P[SV]),FALSE),0)</f>
        <v>26</v>
      </c>
      <c r="J103" s="20">
        <f>IFERROR(VLOOKUP(MYRANKS_P[[#This Row],[IDFANGRAPHS]],STEAMER_P[],COLUMN(STEAMER_P[IP]),FALSE),0)</f>
        <v>55</v>
      </c>
      <c r="K103" s="20">
        <f>IFERROR(VLOOKUP(MYRANKS_P[[#This Row],[IDFANGRAPHS]],STEAMER_P[],COLUMN(STEAMER_P[H]),FALSE),0)</f>
        <v>43</v>
      </c>
      <c r="L103" s="20">
        <f>IFERROR(VLOOKUP(MYRANKS_P[[#This Row],[IDFANGRAPHS]],STEAMER_P[],COLUMN(STEAMER_P[ER]),FALSE),0)</f>
        <v>17</v>
      </c>
      <c r="M103" s="20">
        <f>IFERROR(VLOOKUP(MYRANKS_P[[#This Row],[IDFANGRAPHS]],STEAMER_P[],COLUMN(STEAMER_P[HR]),FALSE),0)</f>
        <v>7</v>
      </c>
      <c r="N103" s="20">
        <f>IFERROR(VLOOKUP(MYRANKS_P[[#This Row],[IDFANGRAPHS]],STEAMER_P[],COLUMN(STEAMER_P[SO]),FALSE),0)</f>
        <v>66</v>
      </c>
      <c r="O103" s="20">
        <f>IFERROR(VLOOKUP(MYRANKS_P[[#This Row],[IDFANGRAPHS]],STEAMER_P[],COLUMN(STEAMER_P[BB]),FALSE),0)</f>
        <v>20</v>
      </c>
      <c r="P103" s="20">
        <f>IFERROR(VLOOKUP(MYRANKS_P[[#This Row],[IDFANGRAPHS]],STEAMER_P[],COLUMN(STEAMER_P[FIP]),FALSE),0)</f>
        <v>3.57</v>
      </c>
      <c r="Q103" s="22">
        <f>IFERROR(MYRANKS_P[[#This Row],[ER]]*9/MYRANKS_P[[#This Row],[IP]],0)</f>
        <v>2.7818181818181817</v>
      </c>
      <c r="R103" s="22">
        <f>IFERROR((MYRANKS_P[[#This Row],[BB]]+MYRANKS_P[[#This Row],[H]])/MYRANKS_P[[#This Row],[IP]],0)</f>
        <v>1.1454545454545455</v>
      </c>
      <c r="S103" s="22">
        <f>MYRANKS_P[[#This Row],[W]]/3.03-VLOOKUP(MYRANKS_P[[#This Row],[POS]],ReplacementLevel_P[],COLUMN(ReplacementLevel_P[W]),FALSE)</f>
        <v>-1.9098679867986799</v>
      </c>
      <c r="T103" s="22">
        <f>MYRANKS_P[[#This Row],[SV]]/9.95</f>
        <v>2.613065326633166</v>
      </c>
      <c r="U103" s="22">
        <f>MYRANKS_P[[#This Row],[SO]]/39.3-VLOOKUP(MYRANKS_P[[#This Row],[POS]],ReplacementLevel_P[],COLUMN(ReplacementLevel_P[SO]),FALSE)</f>
        <v>-1.0006106870229008</v>
      </c>
      <c r="V103" s="22">
        <f>((475+MYRANKS_P[[#This Row],[ER]])*9/(1192+MYRANKS_P[[#This Row],[IP]])-3.59)/-0.076-VLOOKUP(MYRANKS_P[[#This Row],[POS]],ReplacementLevel_P[],COLUMN(ReplacementLevel_P[ERA]),FALSE)</f>
        <v>1.3641814037901501</v>
      </c>
      <c r="W103" s="22">
        <f>((1466+MYRANKS_P[[#This Row],[BB]]+MYRANKS_P[[#This Row],[H]])/(1192+MYRANKS_P[[#This Row],[IP]])-1.23)/-0.015-VLOOKUP(MYRANKS_P[[#This Row],[POS]],ReplacementLevel_P[],COLUMN(ReplacementLevel_P[WHIP]),FALSE)</f>
        <v>1.1371504945201751</v>
      </c>
      <c r="X103" s="22">
        <f>MYRANKS_P[[#This Row],[WSGP]]+MYRANKS_P[[#This Row],[SVSGP]]+MYRANKS_P[[#This Row],[SOSGP]]+MYRANKS_P[[#This Row],[ERASGP]]+MYRANKS_P[[#This Row],[WHIPSGP]]</f>
        <v>2.2039185511219106</v>
      </c>
    </row>
    <row r="104" spans="1:24" x14ac:dyDescent="0.25">
      <c r="A104" s="7" t="s">
        <v>2224</v>
      </c>
      <c r="B104" s="18" t="str">
        <f>VLOOKUP(MYRANKS_P[[#This Row],[PLAYERID]],PLAYERIDMAP[],COLUMN(PLAYERIDMAP[LASTNAME]),FALSE)</f>
        <v>Carpenter</v>
      </c>
      <c r="C104" s="18" t="str">
        <f>VLOOKUP(MYRANKS_P[[#This Row],[PLAYERID]],PLAYERIDMAP[],COLUMN(PLAYERIDMAP[FIRSTNAME]),FALSE)</f>
        <v xml:space="preserve">Chris </v>
      </c>
      <c r="D104" s="18" t="str">
        <f>VLOOKUP(MYRANKS_P[[#This Row],[PLAYERID]],PLAYERIDMAP[],COLUMN(PLAYERIDMAP[TEAM]),FALSE)</f>
        <v>STL</v>
      </c>
      <c r="E104" s="18" t="str">
        <f>VLOOKUP(MYRANKS_P[[#This Row],[PLAYERID]],PLAYERIDMAP[],COLUMN(PLAYERIDMAP[POS]),FALSE)</f>
        <v>P</v>
      </c>
      <c r="F104" s="18">
        <f>VLOOKUP(MYRANKS_P[[#This Row],[PLAYERID]],PLAYERIDMAP[],COLUMN(PLAYERIDMAP[IDFANGRAPHS]),FALSE)</f>
        <v>1292</v>
      </c>
      <c r="G104" s="20">
        <f>IFERROR(VLOOKUP(MYRANKS_P[[#This Row],[IDFANGRAPHS]],STEAMER_P[],COLUMN(STEAMER_P[W]),FALSE),0)</f>
        <v>0</v>
      </c>
      <c r="H104" s="20">
        <f>IFERROR(VLOOKUP(MYRANKS_P[[#This Row],[IDFANGRAPHS]],STEAMER_P[],COLUMN(STEAMER_P[GS]),FALSE),0)</f>
        <v>0</v>
      </c>
      <c r="I104" s="20">
        <f>IFERROR(VLOOKUP(MYRANKS_P[[#This Row],[IDFANGRAPHS]],STEAMER_P[],COLUMN(STEAMER_P[SV]),FALSE),0)</f>
        <v>0</v>
      </c>
      <c r="J104" s="20">
        <f>IFERROR(VLOOKUP(MYRANKS_P[[#This Row],[IDFANGRAPHS]],STEAMER_P[],COLUMN(STEAMER_P[IP]),FALSE),0)</f>
        <v>0</v>
      </c>
      <c r="K104" s="20">
        <f>IFERROR(VLOOKUP(MYRANKS_P[[#This Row],[IDFANGRAPHS]],STEAMER_P[],COLUMN(STEAMER_P[H]),FALSE),0)</f>
        <v>0</v>
      </c>
      <c r="L104" s="20">
        <f>IFERROR(VLOOKUP(MYRANKS_P[[#This Row],[IDFANGRAPHS]],STEAMER_P[],COLUMN(STEAMER_P[ER]),FALSE),0)</f>
        <v>0</v>
      </c>
      <c r="M104" s="20">
        <f>IFERROR(VLOOKUP(MYRANKS_P[[#This Row],[IDFANGRAPHS]],STEAMER_P[],COLUMN(STEAMER_P[HR]),FALSE),0)</f>
        <v>0</v>
      </c>
      <c r="N104" s="20">
        <f>IFERROR(VLOOKUP(MYRANKS_P[[#This Row],[IDFANGRAPHS]],STEAMER_P[],COLUMN(STEAMER_P[SO]),FALSE),0)</f>
        <v>0</v>
      </c>
      <c r="O104" s="20">
        <f>IFERROR(VLOOKUP(MYRANKS_P[[#This Row],[IDFANGRAPHS]],STEAMER_P[],COLUMN(STEAMER_P[BB]),FALSE),0)</f>
        <v>0</v>
      </c>
      <c r="P104" s="20">
        <f>IFERROR(VLOOKUP(MYRANKS_P[[#This Row],[IDFANGRAPHS]],STEAMER_P[],COLUMN(STEAMER_P[FIP]),FALSE),0)</f>
        <v>0</v>
      </c>
      <c r="Q104" s="22">
        <f>IFERROR(MYRANKS_P[[#This Row],[ER]]*9/MYRANKS_P[[#This Row],[IP]],0)</f>
        <v>0</v>
      </c>
      <c r="R104" s="22">
        <f>IFERROR((MYRANKS_P[[#This Row],[BB]]+MYRANKS_P[[#This Row],[H]])/MYRANKS_P[[#This Row],[IP]],0)</f>
        <v>0</v>
      </c>
      <c r="S104" s="22">
        <f>MYRANKS_P[[#This Row],[W]]/3.03-VLOOKUP(MYRANKS_P[[#This Row],[POS]],ReplacementLevel_P[],COLUMN(ReplacementLevel_P[W]),FALSE)</f>
        <v>-3.23</v>
      </c>
      <c r="T104" s="22">
        <f>MYRANKS_P[[#This Row],[SV]]/9.95</f>
        <v>0</v>
      </c>
      <c r="U104" s="22">
        <f>MYRANKS_P[[#This Row],[SO]]/39.3-VLOOKUP(MYRANKS_P[[#This Row],[POS]],ReplacementLevel_P[],COLUMN(ReplacementLevel_P[SO]),FALSE)</f>
        <v>-2.68</v>
      </c>
      <c r="V104" s="22">
        <f>((475+MYRANKS_P[[#This Row],[ER]])*9/(1192+MYRANKS_P[[#This Row],[IP]])-3.59)/-0.076-VLOOKUP(MYRANKS_P[[#This Row],[POS]],ReplacementLevel_P[],COLUMN(ReplacementLevel_P[ERA]),FALSE)</f>
        <v>0.89724478982691325</v>
      </c>
      <c r="W10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04" s="22">
        <f>MYRANKS_P[[#This Row],[WSGP]]+MYRANKS_P[[#This Row],[SVSGP]]+MYRANKS_P[[#This Row],[SOSGP]]+MYRANKS_P[[#This Row],[ERASGP]]+MYRANKS_P[[#This Row],[WHIPSGP]]</f>
        <v>-4.1238066643117852</v>
      </c>
    </row>
    <row r="105" spans="1:24" x14ac:dyDescent="0.25">
      <c r="A105" s="7" t="s">
        <v>5395</v>
      </c>
      <c r="B105" s="18" t="str">
        <f>VLOOKUP(MYRANKS_P[[#This Row],[PLAYERID]],PLAYERIDMAP[],COLUMN(PLAYERIDMAP[LASTNAME]),FALSE)</f>
        <v>Volquez</v>
      </c>
      <c r="C105" s="18" t="str">
        <f>VLOOKUP(MYRANKS_P[[#This Row],[PLAYERID]],PLAYERIDMAP[],COLUMN(PLAYERIDMAP[FIRSTNAME]),FALSE)</f>
        <v xml:space="preserve">Edinson </v>
      </c>
      <c r="D105" s="18" t="str">
        <f>VLOOKUP(MYRANKS_P[[#This Row],[PLAYERID]],PLAYERIDMAP[],COLUMN(PLAYERIDMAP[TEAM]),FALSE)</f>
        <v>SD</v>
      </c>
      <c r="E105" s="18" t="str">
        <f>VLOOKUP(MYRANKS_P[[#This Row],[PLAYERID]],PLAYERIDMAP[],COLUMN(PLAYERIDMAP[POS]),FALSE)</f>
        <v>P</v>
      </c>
      <c r="F105" s="18">
        <f>VLOOKUP(MYRANKS_P[[#This Row],[PLAYERID]],PLAYERIDMAP[],COLUMN(PLAYERIDMAP[IDFANGRAPHS]),FALSE)</f>
        <v>3990</v>
      </c>
      <c r="G105" s="20">
        <f>IFERROR(VLOOKUP(MYRANKS_P[[#This Row],[IDFANGRAPHS]],STEAMER_P[],COLUMN(STEAMER_P[W]),FALSE),0)</f>
        <v>6</v>
      </c>
      <c r="H105" s="20">
        <f>IFERROR(VLOOKUP(MYRANKS_P[[#This Row],[IDFANGRAPHS]],STEAMER_P[],COLUMN(STEAMER_P[GS]),FALSE),0)</f>
        <v>18</v>
      </c>
      <c r="I105" s="20">
        <f>IFERROR(VLOOKUP(MYRANKS_P[[#This Row],[IDFANGRAPHS]],STEAMER_P[],COLUMN(STEAMER_P[SV]),FALSE),0)</f>
        <v>0</v>
      </c>
      <c r="J105" s="20">
        <f>IFERROR(VLOOKUP(MYRANKS_P[[#This Row],[IDFANGRAPHS]],STEAMER_P[],COLUMN(STEAMER_P[IP]),FALSE),0)</f>
        <v>105</v>
      </c>
      <c r="K105" s="20">
        <f>IFERROR(VLOOKUP(MYRANKS_P[[#This Row],[IDFANGRAPHS]],STEAMER_P[],COLUMN(STEAMER_P[H]),FALSE),0)</f>
        <v>106</v>
      </c>
      <c r="L105" s="20">
        <f>IFERROR(VLOOKUP(MYRANKS_P[[#This Row],[IDFANGRAPHS]],STEAMER_P[],COLUMN(STEAMER_P[ER]),FALSE),0)</f>
        <v>53</v>
      </c>
      <c r="M105" s="20">
        <f>IFERROR(VLOOKUP(MYRANKS_P[[#This Row],[IDFANGRAPHS]],STEAMER_P[],COLUMN(STEAMER_P[HR]),FALSE),0)</f>
        <v>10</v>
      </c>
      <c r="N105" s="20">
        <f>IFERROR(VLOOKUP(MYRANKS_P[[#This Row],[IDFANGRAPHS]],STEAMER_P[],COLUMN(STEAMER_P[SO]),FALSE),0)</f>
        <v>78</v>
      </c>
      <c r="O105" s="20">
        <f>IFERROR(VLOOKUP(MYRANKS_P[[#This Row],[IDFANGRAPHS]],STEAMER_P[],COLUMN(STEAMER_P[BB]),FALSE),0)</f>
        <v>43</v>
      </c>
      <c r="P105" s="20">
        <f>IFERROR(VLOOKUP(MYRANKS_P[[#This Row],[IDFANGRAPHS]],STEAMER_P[],COLUMN(STEAMER_P[FIP]),FALSE),0)</f>
        <v>4.1500000000000004</v>
      </c>
      <c r="Q105" s="22">
        <f>IFERROR(MYRANKS_P[[#This Row],[ER]]*9/MYRANKS_P[[#This Row],[IP]],0)</f>
        <v>4.5428571428571427</v>
      </c>
      <c r="R105" s="22">
        <f>IFERROR((MYRANKS_P[[#This Row],[BB]]+MYRANKS_P[[#This Row],[H]])/MYRANKS_P[[#This Row],[IP]],0)</f>
        <v>1.4190476190476191</v>
      </c>
      <c r="S105" s="22">
        <f>MYRANKS_P[[#This Row],[W]]/3.03-VLOOKUP(MYRANKS_P[[#This Row],[POS]],ReplacementLevel_P[],COLUMN(ReplacementLevel_P[W]),FALSE)</f>
        <v>-1.2498019801980196</v>
      </c>
      <c r="T105" s="22">
        <f>MYRANKS_P[[#This Row],[SV]]/9.95</f>
        <v>0</v>
      </c>
      <c r="U105" s="22">
        <f>MYRANKS_P[[#This Row],[SO]]/39.3-VLOOKUP(MYRANKS_P[[#This Row],[POS]],ReplacementLevel_P[],COLUMN(ReplacementLevel_P[SO]),FALSE)</f>
        <v>-0.69526717557251905</v>
      </c>
      <c r="V105" s="22">
        <f>((475+MYRANKS_P[[#This Row],[ER]])*9/(1192+MYRANKS_P[[#This Row],[IP]])-3.59)/-0.076-VLOOKUP(MYRANKS_P[[#This Row],[POS]],ReplacementLevel_P[],COLUMN(ReplacementLevel_P[ERA]),FALSE)</f>
        <v>-0.12157407783143281</v>
      </c>
      <c r="W105" s="22">
        <f>((1466+MYRANKS_P[[#This Row],[BB]]+MYRANKS_P[[#This Row],[H]])/(1192+MYRANKS_P[[#This Row],[IP]])-1.23)/-0.015-VLOOKUP(MYRANKS_P[[#This Row],[POS]],ReplacementLevel_P[],COLUMN(ReplacementLevel_P[WHIP]),FALSE)</f>
        <v>-0.13207915702904816</v>
      </c>
      <c r="X105" s="22">
        <f>MYRANKS_P[[#This Row],[WSGP]]+MYRANKS_P[[#This Row],[SVSGP]]+MYRANKS_P[[#This Row],[SOSGP]]+MYRANKS_P[[#This Row],[ERASGP]]+MYRANKS_P[[#This Row],[WHIPSGP]]</f>
        <v>-2.1987223906310196</v>
      </c>
    </row>
    <row r="106" spans="1:24" x14ac:dyDescent="0.25">
      <c r="A106" s="7" t="s">
        <v>2376</v>
      </c>
      <c r="B106" s="18" t="str">
        <f>VLOOKUP(MYRANKS_P[[#This Row],[PLAYERID]],PLAYERIDMAP[],COLUMN(PLAYERIDMAP[LASTNAME]),FALSE)</f>
        <v>Cobb</v>
      </c>
      <c r="C106" s="18" t="str">
        <f>VLOOKUP(MYRANKS_P[[#This Row],[PLAYERID]],PLAYERIDMAP[],COLUMN(PLAYERIDMAP[FIRSTNAME]),FALSE)</f>
        <v xml:space="preserve">Alex </v>
      </c>
      <c r="D106" s="18" t="str">
        <f>VLOOKUP(MYRANKS_P[[#This Row],[PLAYERID]],PLAYERIDMAP[],COLUMN(PLAYERIDMAP[TEAM]),FALSE)</f>
        <v>TB</v>
      </c>
      <c r="E106" s="18" t="str">
        <f>VLOOKUP(MYRANKS_P[[#This Row],[PLAYERID]],PLAYERIDMAP[],COLUMN(PLAYERIDMAP[POS]),FALSE)</f>
        <v>P</v>
      </c>
      <c r="F106" s="18">
        <f>VLOOKUP(MYRANKS_P[[#This Row],[PLAYERID]],PLAYERIDMAP[],COLUMN(PLAYERIDMAP[IDFANGRAPHS]),FALSE)</f>
        <v>6562</v>
      </c>
      <c r="G106" s="20">
        <f>IFERROR(VLOOKUP(MYRANKS_P[[#This Row],[IDFANGRAPHS]],STEAMER_P[],COLUMN(STEAMER_P[W]),FALSE),0)</f>
        <v>8</v>
      </c>
      <c r="H106" s="20">
        <f>IFERROR(VLOOKUP(MYRANKS_P[[#This Row],[IDFANGRAPHS]],STEAMER_P[],COLUMN(STEAMER_P[GS]),FALSE),0)</f>
        <v>20</v>
      </c>
      <c r="I106" s="20">
        <f>IFERROR(VLOOKUP(MYRANKS_P[[#This Row],[IDFANGRAPHS]],STEAMER_P[],COLUMN(STEAMER_P[SV]),FALSE),0)</f>
        <v>0</v>
      </c>
      <c r="J106" s="20">
        <f>IFERROR(VLOOKUP(MYRANKS_P[[#This Row],[IDFANGRAPHS]],STEAMER_P[],COLUMN(STEAMER_P[IP]),FALSE),0)</f>
        <v>113</v>
      </c>
      <c r="K106" s="20">
        <f>IFERROR(VLOOKUP(MYRANKS_P[[#This Row],[IDFANGRAPHS]],STEAMER_P[],COLUMN(STEAMER_P[H]),FALSE),0)</f>
        <v>104</v>
      </c>
      <c r="L106" s="20">
        <f>IFERROR(VLOOKUP(MYRANKS_P[[#This Row],[IDFANGRAPHS]],STEAMER_P[],COLUMN(STEAMER_P[ER]),FALSE),0)</f>
        <v>44</v>
      </c>
      <c r="M106" s="20">
        <f>IFERROR(VLOOKUP(MYRANKS_P[[#This Row],[IDFANGRAPHS]],STEAMER_P[],COLUMN(STEAMER_P[HR]),FALSE),0)</f>
        <v>8</v>
      </c>
      <c r="N106" s="20">
        <f>IFERROR(VLOOKUP(MYRANKS_P[[#This Row],[IDFANGRAPHS]],STEAMER_P[],COLUMN(STEAMER_P[SO]),FALSE),0)</f>
        <v>96</v>
      </c>
      <c r="O106" s="20">
        <f>IFERROR(VLOOKUP(MYRANKS_P[[#This Row],[IDFANGRAPHS]],STEAMER_P[],COLUMN(STEAMER_P[BB]),FALSE),0)</f>
        <v>37</v>
      </c>
      <c r="P106" s="20">
        <f>IFERROR(VLOOKUP(MYRANKS_P[[#This Row],[IDFANGRAPHS]],STEAMER_P[],COLUMN(STEAMER_P[FIP]),FALSE),0)</f>
        <v>3.45</v>
      </c>
      <c r="Q106" s="22">
        <f>IFERROR(MYRANKS_P[[#This Row],[ER]]*9/MYRANKS_P[[#This Row],[IP]],0)</f>
        <v>3.5044247787610621</v>
      </c>
      <c r="R106" s="22">
        <f>IFERROR((MYRANKS_P[[#This Row],[BB]]+MYRANKS_P[[#This Row],[H]])/MYRANKS_P[[#This Row],[IP]],0)</f>
        <v>1.247787610619469</v>
      </c>
      <c r="S106" s="22">
        <f>MYRANKS_P[[#This Row],[W]]/3.03-VLOOKUP(MYRANKS_P[[#This Row],[POS]],ReplacementLevel_P[],COLUMN(ReplacementLevel_P[W]),FALSE)</f>
        <v>-0.58973597359735974</v>
      </c>
      <c r="T106" s="22">
        <f>MYRANKS_P[[#This Row],[SV]]/9.95</f>
        <v>0</v>
      </c>
      <c r="U106" s="22">
        <f>MYRANKS_P[[#This Row],[SO]]/39.3-VLOOKUP(MYRANKS_P[[#This Row],[POS]],ReplacementLevel_P[],COLUMN(ReplacementLevel_P[SO]),FALSE)</f>
        <v>-0.23725190839694665</v>
      </c>
      <c r="V106" s="22">
        <f>((475+MYRANKS_P[[#This Row],[ER]])*9/(1192+MYRANKS_P[[#This Row],[IP]])-3.59)/-0.076-VLOOKUP(MYRANKS_P[[#This Row],[POS]],ReplacementLevel_P[],COLUMN(ReplacementLevel_P[ERA]),FALSE)</f>
        <v>0.99065335753176087</v>
      </c>
      <c r="W106" s="22">
        <f>((1466+MYRANKS_P[[#This Row],[BB]]+MYRANKS_P[[#This Row],[H]])/(1192+MYRANKS_P[[#This Row],[IP]])-1.23)/-0.015-VLOOKUP(MYRANKS_P[[#This Row],[POS]],ReplacementLevel_P[],COLUMN(ReplacementLevel_P[WHIP]),FALSE)</f>
        <v>0.78549169859514278</v>
      </c>
      <c r="X106" s="22">
        <f>MYRANKS_P[[#This Row],[WSGP]]+MYRANKS_P[[#This Row],[SVSGP]]+MYRANKS_P[[#This Row],[SOSGP]]+MYRANKS_P[[#This Row],[ERASGP]]+MYRANKS_P[[#This Row],[WHIPSGP]]</f>
        <v>0.94915717413259726</v>
      </c>
    </row>
    <row r="107" spans="1:24" x14ac:dyDescent="0.25">
      <c r="A107" s="7" t="s">
        <v>3211</v>
      </c>
      <c r="B107" s="18" t="str">
        <f>VLOOKUP(MYRANKS_P[[#This Row],[PLAYERID]],PLAYERIDMAP[],COLUMN(PLAYERIDMAP[LASTNAME]),FALSE)</f>
        <v>Harrison</v>
      </c>
      <c r="C107" s="18" t="str">
        <f>VLOOKUP(MYRANKS_P[[#This Row],[PLAYERID]],PLAYERIDMAP[],COLUMN(PLAYERIDMAP[FIRSTNAME]),FALSE)</f>
        <v xml:space="preserve">Matt </v>
      </c>
      <c r="D107" s="18" t="str">
        <f>VLOOKUP(MYRANKS_P[[#This Row],[PLAYERID]],PLAYERIDMAP[],COLUMN(PLAYERIDMAP[TEAM]),FALSE)</f>
        <v>TEX</v>
      </c>
      <c r="E107" s="18" t="str">
        <f>VLOOKUP(MYRANKS_P[[#This Row],[PLAYERID]],PLAYERIDMAP[],COLUMN(PLAYERIDMAP[POS]),FALSE)</f>
        <v>P</v>
      </c>
      <c r="F107" s="18">
        <f>VLOOKUP(MYRANKS_P[[#This Row],[PLAYERID]],PLAYERIDMAP[],COLUMN(PLAYERIDMAP[IDFANGRAPHS]),FALSE)</f>
        <v>5551</v>
      </c>
      <c r="G107" s="20">
        <f>IFERROR(VLOOKUP(MYRANKS_P[[#This Row],[IDFANGRAPHS]],STEAMER_P[],COLUMN(STEAMER_P[W]),FALSE),0)</f>
        <v>9</v>
      </c>
      <c r="H107" s="20">
        <f>IFERROR(VLOOKUP(MYRANKS_P[[#This Row],[IDFANGRAPHS]],STEAMER_P[],COLUMN(STEAMER_P[GS]),FALSE),0)</f>
        <v>23</v>
      </c>
      <c r="I107" s="20">
        <f>IFERROR(VLOOKUP(MYRANKS_P[[#This Row],[IDFANGRAPHS]],STEAMER_P[],COLUMN(STEAMER_P[SV]),FALSE),0)</f>
        <v>0</v>
      </c>
      <c r="J107" s="20">
        <f>IFERROR(VLOOKUP(MYRANKS_P[[#This Row],[IDFANGRAPHS]],STEAMER_P[],COLUMN(STEAMER_P[IP]),FALSE),0)</f>
        <v>137</v>
      </c>
      <c r="K107" s="20">
        <f>IFERROR(VLOOKUP(MYRANKS_P[[#This Row],[IDFANGRAPHS]],STEAMER_P[],COLUMN(STEAMER_P[H]),FALSE),0)</f>
        <v>146</v>
      </c>
      <c r="L107" s="20">
        <f>IFERROR(VLOOKUP(MYRANKS_P[[#This Row],[IDFANGRAPHS]],STEAMER_P[],COLUMN(STEAMER_P[ER]),FALSE),0)</f>
        <v>68</v>
      </c>
      <c r="M107" s="20">
        <f>IFERROR(VLOOKUP(MYRANKS_P[[#This Row],[IDFANGRAPHS]],STEAMER_P[],COLUMN(STEAMER_P[HR]),FALSE),0)</f>
        <v>16</v>
      </c>
      <c r="N107" s="20">
        <f>IFERROR(VLOOKUP(MYRANKS_P[[#This Row],[IDFANGRAPHS]],STEAMER_P[],COLUMN(STEAMER_P[SO]),FALSE),0)</f>
        <v>93</v>
      </c>
      <c r="O107" s="20">
        <f>IFERROR(VLOOKUP(MYRANKS_P[[#This Row],[IDFANGRAPHS]],STEAMER_P[],COLUMN(STEAMER_P[BB]),FALSE),0)</f>
        <v>45</v>
      </c>
      <c r="P107" s="20">
        <f>IFERROR(VLOOKUP(MYRANKS_P[[#This Row],[IDFANGRAPHS]],STEAMER_P[],COLUMN(STEAMER_P[FIP]),FALSE),0)</f>
        <v>4.32</v>
      </c>
      <c r="Q107" s="22">
        <f>IFERROR(MYRANKS_P[[#This Row],[ER]]*9/MYRANKS_P[[#This Row],[IP]],0)</f>
        <v>4.4671532846715332</v>
      </c>
      <c r="R107" s="22">
        <f>IFERROR((MYRANKS_P[[#This Row],[BB]]+MYRANKS_P[[#This Row],[H]])/MYRANKS_P[[#This Row],[IP]],0)</f>
        <v>1.3941605839416058</v>
      </c>
      <c r="S107" s="22">
        <f>MYRANKS_P[[#This Row],[W]]/3.03-VLOOKUP(MYRANKS_P[[#This Row],[POS]],ReplacementLevel_P[],COLUMN(ReplacementLevel_P[W]),FALSE)</f>
        <v>-0.25970297029702971</v>
      </c>
      <c r="T107" s="22">
        <f>MYRANKS_P[[#This Row],[SV]]/9.95</f>
        <v>0</v>
      </c>
      <c r="U107" s="22">
        <f>MYRANKS_P[[#This Row],[SO]]/39.3-VLOOKUP(MYRANKS_P[[#This Row],[POS]],ReplacementLevel_P[],COLUMN(ReplacementLevel_P[SO]),FALSE)</f>
        <v>-0.31358778625954198</v>
      </c>
      <c r="V107" s="22">
        <f>((475+MYRANKS_P[[#This Row],[ER]])*9/(1192+MYRANKS_P[[#This Row],[IP]])-3.59)/-0.076-VLOOKUP(MYRANKS_P[[#This Row],[POS]],ReplacementLevel_P[],COLUMN(ReplacementLevel_P[ERA]),FALSE)</f>
        <v>-0.29738030177023067</v>
      </c>
      <c r="W107" s="22">
        <f>((1466+MYRANKS_P[[#This Row],[BB]]+MYRANKS_P[[#This Row],[H]])/(1192+MYRANKS_P[[#This Row],[IP]])-1.23)/-0.015-VLOOKUP(MYRANKS_P[[#This Row],[POS]],ReplacementLevel_P[],COLUMN(ReplacementLevel_P[WHIP]),FALSE)</f>
        <v>-0.24014045648357973</v>
      </c>
      <c r="X107" s="22">
        <f>MYRANKS_P[[#This Row],[WSGP]]+MYRANKS_P[[#This Row],[SVSGP]]+MYRANKS_P[[#This Row],[SOSGP]]+MYRANKS_P[[#This Row],[ERASGP]]+MYRANKS_P[[#This Row],[WHIPSGP]]</f>
        <v>-1.1108115148103821</v>
      </c>
    </row>
    <row r="108" spans="1:24" x14ac:dyDescent="0.25">
      <c r="A108" s="7" t="s">
        <v>2973</v>
      </c>
      <c r="B108" s="18" t="str">
        <f>VLOOKUP(MYRANKS_P[[#This Row],[PLAYERID]],PLAYERIDMAP[],COLUMN(PLAYERIDMAP[LASTNAME]),FALSE)</f>
        <v>Gee</v>
      </c>
      <c r="C108" s="18" t="str">
        <f>VLOOKUP(MYRANKS_P[[#This Row],[PLAYERID]],PLAYERIDMAP[],COLUMN(PLAYERIDMAP[FIRSTNAME]),FALSE)</f>
        <v xml:space="preserve">Dillon </v>
      </c>
      <c r="D108" s="18" t="str">
        <f>VLOOKUP(MYRANKS_P[[#This Row],[PLAYERID]],PLAYERIDMAP[],COLUMN(PLAYERIDMAP[TEAM]),FALSE)</f>
        <v>NYM</v>
      </c>
      <c r="E108" s="18" t="str">
        <f>VLOOKUP(MYRANKS_P[[#This Row],[PLAYERID]],PLAYERIDMAP[],COLUMN(PLAYERIDMAP[POS]),FALSE)</f>
        <v>P</v>
      </c>
      <c r="F108" s="18">
        <f>VLOOKUP(MYRANKS_P[[#This Row],[PLAYERID]],PLAYERIDMAP[],COLUMN(PLAYERIDMAP[IDFANGRAPHS]),FALSE)</f>
        <v>7396</v>
      </c>
      <c r="G108" s="20">
        <f>IFERROR(VLOOKUP(MYRANKS_P[[#This Row],[IDFANGRAPHS]],STEAMER_P[],COLUMN(STEAMER_P[W]),FALSE),0)</f>
        <v>8</v>
      </c>
      <c r="H108" s="20">
        <f>IFERROR(VLOOKUP(MYRANKS_P[[#This Row],[IDFANGRAPHS]],STEAMER_P[],COLUMN(STEAMER_P[GS]),FALSE),0)</f>
        <v>26</v>
      </c>
      <c r="I108" s="20">
        <f>IFERROR(VLOOKUP(MYRANKS_P[[#This Row],[IDFANGRAPHS]],STEAMER_P[],COLUMN(STEAMER_P[SV]),FALSE),0)</f>
        <v>0</v>
      </c>
      <c r="J108" s="20">
        <f>IFERROR(VLOOKUP(MYRANKS_P[[#This Row],[IDFANGRAPHS]],STEAMER_P[],COLUMN(STEAMER_P[IP]),FALSE),0)</f>
        <v>154</v>
      </c>
      <c r="K108" s="20">
        <f>IFERROR(VLOOKUP(MYRANKS_P[[#This Row],[IDFANGRAPHS]],STEAMER_P[],COLUMN(STEAMER_P[H]),FALSE),0)</f>
        <v>158</v>
      </c>
      <c r="L108" s="20">
        <f>IFERROR(VLOOKUP(MYRANKS_P[[#This Row],[IDFANGRAPHS]],STEAMER_P[],COLUMN(STEAMER_P[ER]),FALSE),0)</f>
        <v>74</v>
      </c>
      <c r="M108" s="20">
        <f>IFERROR(VLOOKUP(MYRANKS_P[[#This Row],[IDFANGRAPHS]],STEAMER_P[],COLUMN(STEAMER_P[HR]),FALSE),0)</f>
        <v>20</v>
      </c>
      <c r="N108" s="20">
        <f>IFERROR(VLOOKUP(MYRANKS_P[[#This Row],[IDFANGRAPHS]],STEAMER_P[],COLUMN(STEAMER_P[SO]),FALSE),0)</f>
        <v>114</v>
      </c>
      <c r="O108" s="20">
        <f>IFERROR(VLOOKUP(MYRANKS_P[[#This Row],[IDFANGRAPHS]],STEAMER_P[],COLUMN(STEAMER_P[BB]),FALSE),0)</f>
        <v>45</v>
      </c>
      <c r="P108" s="20">
        <f>IFERROR(VLOOKUP(MYRANKS_P[[#This Row],[IDFANGRAPHS]],STEAMER_P[],COLUMN(STEAMER_P[FIP]),FALSE),0)</f>
        <v>4.29</v>
      </c>
      <c r="Q108" s="22">
        <f>IFERROR(MYRANKS_P[[#This Row],[ER]]*9/MYRANKS_P[[#This Row],[IP]],0)</f>
        <v>4.3246753246753249</v>
      </c>
      <c r="R108" s="22">
        <f>IFERROR((MYRANKS_P[[#This Row],[BB]]+MYRANKS_P[[#This Row],[H]])/MYRANKS_P[[#This Row],[IP]],0)</f>
        <v>1.3181818181818181</v>
      </c>
      <c r="S108" s="22">
        <f>MYRANKS_P[[#This Row],[W]]/3.03-VLOOKUP(MYRANKS_P[[#This Row],[POS]],ReplacementLevel_P[],COLUMN(ReplacementLevel_P[W]),FALSE)</f>
        <v>-0.58973597359735974</v>
      </c>
      <c r="T108" s="22">
        <f>MYRANKS_P[[#This Row],[SV]]/9.95</f>
        <v>0</v>
      </c>
      <c r="U108" s="22">
        <f>MYRANKS_P[[#This Row],[SO]]/39.3-VLOOKUP(MYRANKS_P[[#This Row],[POS]],ReplacementLevel_P[],COLUMN(ReplacementLevel_P[SO]),FALSE)</f>
        <v>0.22076335877862618</v>
      </c>
      <c r="V108" s="22">
        <f>((475+MYRANKS_P[[#This Row],[ER]])*9/(1192+MYRANKS_P[[#This Row],[IP]])-3.59)/-0.076-VLOOKUP(MYRANKS_P[[#This Row],[POS]],ReplacementLevel_P[],COLUMN(ReplacementLevel_P[ERA]),FALSE)</f>
        <v>-0.21416673183702184</v>
      </c>
      <c r="W108" s="22">
        <f>((1466+MYRANKS_P[[#This Row],[BB]]+MYRANKS_P[[#This Row],[H]])/(1192+MYRANKS_P[[#This Row],[IP]])-1.23)/-0.015-VLOOKUP(MYRANKS_P[[#This Row],[POS]],ReplacementLevel_P[],COLUMN(ReplacementLevel_P[WHIP]),FALSE)</f>
        <v>0.21531451213471653</v>
      </c>
      <c r="X108" s="22">
        <f>MYRANKS_P[[#This Row],[WSGP]]+MYRANKS_P[[#This Row],[SVSGP]]+MYRANKS_P[[#This Row],[SOSGP]]+MYRANKS_P[[#This Row],[ERASGP]]+MYRANKS_P[[#This Row],[WHIPSGP]]</f>
        <v>-0.36782483452103887</v>
      </c>
    </row>
    <row r="109" spans="1:24" x14ac:dyDescent="0.25">
      <c r="A109" s="7" t="s">
        <v>4310</v>
      </c>
      <c r="B109" s="18" t="str">
        <f>VLOOKUP(MYRANKS_P[[#This Row],[PLAYERID]],PLAYERIDMAP[],COLUMN(PLAYERIDMAP[LASTNAME]),FALSE)</f>
        <v>Nova</v>
      </c>
      <c r="C109" s="18" t="str">
        <f>VLOOKUP(MYRANKS_P[[#This Row],[PLAYERID]],PLAYERIDMAP[],COLUMN(PLAYERIDMAP[FIRSTNAME]),FALSE)</f>
        <v xml:space="preserve">Ivan </v>
      </c>
      <c r="D109" s="18" t="str">
        <f>VLOOKUP(MYRANKS_P[[#This Row],[PLAYERID]],PLAYERIDMAP[],COLUMN(PLAYERIDMAP[TEAM]),FALSE)</f>
        <v>NYY</v>
      </c>
      <c r="E109" s="18" t="str">
        <f>VLOOKUP(MYRANKS_P[[#This Row],[PLAYERID]],PLAYERIDMAP[],COLUMN(PLAYERIDMAP[POS]),FALSE)</f>
        <v>P</v>
      </c>
      <c r="F109" s="18">
        <f>VLOOKUP(MYRANKS_P[[#This Row],[PLAYERID]],PLAYERIDMAP[],COLUMN(PLAYERIDMAP[IDFANGRAPHS]),FALSE)</f>
        <v>1994</v>
      </c>
      <c r="G109" s="20">
        <f>IFERROR(VLOOKUP(MYRANKS_P[[#This Row],[IDFANGRAPHS]],STEAMER_P[],COLUMN(STEAMER_P[W]),FALSE),0)</f>
        <v>0</v>
      </c>
      <c r="H109" s="20">
        <f>IFERROR(VLOOKUP(MYRANKS_P[[#This Row],[IDFANGRAPHS]],STEAMER_P[],COLUMN(STEAMER_P[GS]),FALSE),0)</f>
        <v>0</v>
      </c>
      <c r="I109" s="20">
        <f>IFERROR(VLOOKUP(MYRANKS_P[[#This Row],[IDFANGRAPHS]],STEAMER_P[],COLUMN(STEAMER_P[SV]),FALSE),0)</f>
        <v>0</v>
      </c>
      <c r="J109" s="20">
        <f>IFERROR(VLOOKUP(MYRANKS_P[[#This Row],[IDFANGRAPHS]],STEAMER_P[],COLUMN(STEAMER_P[IP]),FALSE),0)</f>
        <v>0</v>
      </c>
      <c r="K109" s="20">
        <f>IFERROR(VLOOKUP(MYRANKS_P[[#This Row],[IDFANGRAPHS]],STEAMER_P[],COLUMN(STEAMER_P[H]),FALSE),0)</f>
        <v>0</v>
      </c>
      <c r="L109" s="20">
        <f>IFERROR(VLOOKUP(MYRANKS_P[[#This Row],[IDFANGRAPHS]],STEAMER_P[],COLUMN(STEAMER_P[ER]),FALSE),0)</f>
        <v>0</v>
      </c>
      <c r="M109" s="20">
        <f>IFERROR(VLOOKUP(MYRANKS_P[[#This Row],[IDFANGRAPHS]],STEAMER_P[],COLUMN(STEAMER_P[HR]),FALSE),0)</f>
        <v>0</v>
      </c>
      <c r="N109" s="20">
        <f>IFERROR(VLOOKUP(MYRANKS_P[[#This Row],[IDFANGRAPHS]],STEAMER_P[],COLUMN(STEAMER_P[SO]),FALSE),0)</f>
        <v>0</v>
      </c>
      <c r="O109" s="20">
        <f>IFERROR(VLOOKUP(MYRANKS_P[[#This Row],[IDFANGRAPHS]],STEAMER_P[],COLUMN(STEAMER_P[BB]),FALSE),0)</f>
        <v>0</v>
      </c>
      <c r="P109" s="20">
        <f>IFERROR(VLOOKUP(MYRANKS_P[[#This Row],[IDFANGRAPHS]],STEAMER_P[],COLUMN(STEAMER_P[FIP]),FALSE),0)</f>
        <v>0</v>
      </c>
      <c r="Q109" s="22">
        <f>IFERROR(MYRANKS_P[[#This Row],[ER]]*9/MYRANKS_P[[#This Row],[IP]],0)</f>
        <v>0</v>
      </c>
      <c r="R109" s="22">
        <f>IFERROR((MYRANKS_P[[#This Row],[BB]]+MYRANKS_P[[#This Row],[H]])/MYRANKS_P[[#This Row],[IP]],0)</f>
        <v>0</v>
      </c>
      <c r="S109" s="22">
        <f>MYRANKS_P[[#This Row],[W]]/3.03-VLOOKUP(MYRANKS_P[[#This Row],[POS]],ReplacementLevel_P[],COLUMN(ReplacementLevel_P[W]),FALSE)</f>
        <v>-3.23</v>
      </c>
      <c r="T109" s="22">
        <f>MYRANKS_P[[#This Row],[SV]]/9.95</f>
        <v>0</v>
      </c>
      <c r="U109" s="22">
        <f>MYRANKS_P[[#This Row],[SO]]/39.3-VLOOKUP(MYRANKS_P[[#This Row],[POS]],ReplacementLevel_P[],COLUMN(ReplacementLevel_P[SO]),FALSE)</f>
        <v>-2.68</v>
      </c>
      <c r="V109" s="22">
        <f>((475+MYRANKS_P[[#This Row],[ER]])*9/(1192+MYRANKS_P[[#This Row],[IP]])-3.59)/-0.076-VLOOKUP(MYRANKS_P[[#This Row],[POS]],ReplacementLevel_P[],COLUMN(ReplacementLevel_P[ERA]),FALSE)</f>
        <v>0.89724478982691325</v>
      </c>
      <c r="W109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09" s="22">
        <f>MYRANKS_P[[#This Row],[WSGP]]+MYRANKS_P[[#This Row],[SVSGP]]+MYRANKS_P[[#This Row],[SOSGP]]+MYRANKS_P[[#This Row],[ERASGP]]+MYRANKS_P[[#This Row],[WHIPSGP]]</f>
        <v>-4.1238066643117852</v>
      </c>
    </row>
    <row r="110" spans="1:24" x14ac:dyDescent="0.25">
      <c r="A110" s="7" t="s">
        <v>3351</v>
      </c>
      <c r="B110" s="18" t="str">
        <f>VLOOKUP(MYRANKS_P[[#This Row],[PLAYERID]],PLAYERIDMAP[],COLUMN(PLAYERIDMAP[LASTNAME]),FALSE)</f>
        <v>Hudson</v>
      </c>
      <c r="C110" s="18" t="str">
        <f>VLOOKUP(MYRANKS_P[[#This Row],[PLAYERID]],PLAYERIDMAP[],COLUMN(PLAYERIDMAP[FIRSTNAME]),FALSE)</f>
        <v xml:space="preserve">Tim </v>
      </c>
      <c r="D110" s="18" t="str">
        <f>VLOOKUP(MYRANKS_P[[#This Row],[PLAYERID]],PLAYERIDMAP[],COLUMN(PLAYERIDMAP[TEAM]),FALSE)</f>
        <v>ATL</v>
      </c>
      <c r="E110" s="18" t="str">
        <f>VLOOKUP(MYRANKS_P[[#This Row],[PLAYERID]],PLAYERIDMAP[],COLUMN(PLAYERIDMAP[POS]),FALSE)</f>
        <v>P</v>
      </c>
      <c r="F110" s="18">
        <f>VLOOKUP(MYRANKS_P[[#This Row],[PLAYERID]],PLAYERIDMAP[],COLUMN(PLAYERIDMAP[IDFANGRAPHS]),FALSE)</f>
        <v>921</v>
      </c>
      <c r="G110" s="20">
        <f>IFERROR(VLOOKUP(MYRANKS_P[[#This Row],[IDFANGRAPHS]],STEAMER_P[],COLUMN(STEAMER_P[W]),FALSE),0)</f>
        <v>8</v>
      </c>
      <c r="H110" s="20">
        <f>IFERROR(VLOOKUP(MYRANKS_P[[#This Row],[IDFANGRAPHS]],STEAMER_P[],COLUMN(STEAMER_P[GS]),FALSE),0)</f>
        <v>23</v>
      </c>
      <c r="I110" s="20">
        <f>IFERROR(VLOOKUP(MYRANKS_P[[#This Row],[IDFANGRAPHS]],STEAMER_P[],COLUMN(STEAMER_P[SV]),FALSE),0)</f>
        <v>0</v>
      </c>
      <c r="J110" s="20">
        <f>IFERROR(VLOOKUP(MYRANKS_P[[#This Row],[IDFANGRAPHS]],STEAMER_P[],COLUMN(STEAMER_P[IP]),FALSE),0)</f>
        <v>129</v>
      </c>
      <c r="K110" s="20">
        <f>IFERROR(VLOOKUP(MYRANKS_P[[#This Row],[IDFANGRAPHS]],STEAMER_P[],COLUMN(STEAMER_P[H]),FALSE),0)</f>
        <v>135</v>
      </c>
      <c r="L110" s="20">
        <f>IFERROR(VLOOKUP(MYRANKS_P[[#This Row],[IDFANGRAPHS]],STEAMER_P[],COLUMN(STEAMER_P[ER]),FALSE),0)</f>
        <v>56</v>
      </c>
      <c r="M110" s="20">
        <f>IFERROR(VLOOKUP(MYRANKS_P[[#This Row],[IDFANGRAPHS]],STEAMER_P[],COLUMN(STEAMER_P[HR]),FALSE),0)</f>
        <v>10</v>
      </c>
      <c r="N110" s="20">
        <f>IFERROR(VLOOKUP(MYRANKS_P[[#This Row],[IDFANGRAPHS]],STEAMER_P[],COLUMN(STEAMER_P[SO]),FALSE),0)</f>
        <v>87</v>
      </c>
      <c r="O110" s="20">
        <f>IFERROR(VLOOKUP(MYRANKS_P[[#This Row],[IDFANGRAPHS]],STEAMER_P[],COLUMN(STEAMER_P[BB]),FALSE),0)</f>
        <v>33</v>
      </c>
      <c r="P110" s="20">
        <f>IFERROR(VLOOKUP(MYRANKS_P[[#This Row],[IDFANGRAPHS]],STEAMER_P[],COLUMN(STEAMER_P[FIP]),FALSE),0)</f>
        <v>3.66</v>
      </c>
      <c r="Q110" s="22">
        <f>IFERROR(MYRANKS_P[[#This Row],[ER]]*9/MYRANKS_P[[#This Row],[IP]],0)</f>
        <v>3.9069767441860463</v>
      </c>
      <c r="R110" s="22">
        <f>IFERROR((MYRANKS_P[[#This Row],[BB]]+MYRANKS_P[[#This Row],[H]])/MYRANKS_P[[#This Row],[IP]],0)</f>
        <v>1.3023255813953489</v>
      </c>
      <c r="S110" s="22">
        <f>MYRANKS_P[[#This Row],[W]]/3.03-VLOOKUP(MYRANKS_P[[#This Row],[POS]],ReplacementLevel_P[],COLUMN(ReplacementLevel_P[W]),FALSE)</f>
        <v>-0.58973597359735974</v>
      </c>
      <c r="T110" s="22">
        <f>MYRANKS_P[[#This Row],[SV]]/9.95</f>
        <v>0</v>
      </c>
      <c r="U110" s="22">
        <f>MYRANKS_P[[#This Row],[SO]]/39.3-VLOOKUP(MYRANKS_P[[#This Row],[POS]],ReplacementLevel_P[],COLUMN(ReplacementLevel_P[SO]),FALSE)</f>
        <v>-0.46625954198473263</v>
      </c>
      <c r="V110" s="22">
        <f>((475+MYRANKS_P[[#This Row],[ER]])*9/(1192+MYRANKS_P[[#This Row],[IP]])-3.59)/-0.076-VLOOKUP(MYRANKS_P[[#This Row],[POS]],ReplacementLevel_P[],COLUMN(ReplacementLevel_P[ERA]),FALSE)</f>
        <v>0.48534403761105921</v>
      </c>
      <c r="W110" s="22">
        <f>((1466+MYRANKS_P[[#This Row],[BB]]+MYRANKS_P[[#This Row],[H]])/(1192+MYRANKS_P[[#This Row],[IP]])-1.23)/-0.015-VLOOKUP(MYRANKS_P[[#This Row],[POS]],ReplacementLevel_P[],COLUMN(ReplacementLevel_P[WHIP]),FALSE)</f>
        <v>0.41721927832450689</v>
      </c>
      <c r="X110" s="22">
        <f>MYRANKS_P[[#This Row],[WSGP]]+MYRANKS_P[[#This Row],[SVSGP]]+MYRANKS_P[[#This Row],[SOSGP]]+MYRANKS_P[[#This Row],[ERASGP]]+MYRANKS_P[[#This Row],[WHIPSGP]]</f>
        <v>-0.15343219964652632</v>
      </c>
    </row>
    <row r="111" spans="1:24" x14ac:dyDescent="0.25">
      <c r="A111" s="7" t="s">
        <v>3889</v>
      </c>
      <c r="B111" s="18" t="str">
        <f>VLOOKUP(MYRANKS_P[[#This Row],[PLAYERID]],PLAYERIDMAP[],COLUMN(PLAYERIDMAP[LASTNAME]),FALSE)</f>
        <v>Marcum</v>
      </c>
      <c r="C111" s="18" t="str">
        <f>VLOOKUP(MYRANKS_P[[#This Row],[PLAYERID]],PLAYERIDMAP[],COLUMN(PLAYERIDMAP[FIRSTNAME]),FALSE)</f>
        <v xml:space="preserve">Shaun </v>
      </c>
      <c r="D111" s="18" t="str">
        <f>VLOOKUP(MYRANKS_P[[#This Row],[PLAYERID]],PLAYERIDMAP[],COLUMN(PLAYERIDMAP[TEAM]),FALSE)</f>
        <v>NYM</v>
      </c>
      <c r="E111" s="18" t="str">
        <f>VLOOKUP(MYRANKS_P[[#This Row],[PLAYERID]],PLAYERIDMAP[],COLUMN(PLAYERIDMAP[POS]),FALSE)</f>
        <v>P</v>
      </c>
      <c r="F111" s="18">
        <f>VLOOKUP(MYRANKS_P[[#This Row],[PLAYERID]],PLAYERIDMAP[],COLUMN(PLAYERIDMAP[IDFANGRAPHS]),FALSE)</f>
        <v>6204</v>
      </c>
      <c r="G111" s="20">
        <f>IFERROR(VLOOKUP(MYRANKS_P[[#This Row],[IDFANGRAPHS]],STEAMER_P[],COLUMN(STEAMER_P[W]),FALSE),0)</f>
        <v>2</v>
      </c>
      <c r="H111" s="20">
        <f>IFERROR(VLOOKUP(MYRANKS_P[[#This Row],[IDFANGRAPHS]],STEAMER_P[],COLUMN(STEAMER_P[GS]),FALSE),0)</f>
        <v>6</v>
      </c>
      <c r="I111" s="20">
        <f>IFERROR(VLOOKUP(MYRANKS_P[[#This Row],[IDFANGRAPHS]],STEAMER_P[],COLUMN(STEAMER_P[SV]),FALSE),0)</f>
        <v>0</v>
      </c>
      <c r="J111" s="20">
        <f>IFERROR(VLOOKUP(MYRANKS_P[[#This Row],[IDFANGRAPHS]],STEAMER_P[],COLUMN(STEAMER_P[IP]),FALSE),0)</f>
        <v>32</v>
      </c>
      <c r="K111" s="20">
        <f>IFERROR(VLOOKUP(MYRANKS_P[[#This Row],[IDFANGRAPHS]],STEAMER_P[],COLUMN(STEAMER_P[H]),FALSE),0)</f>
        <v>35</v>
      </c>
      <c r="L111" s="20">
        <f>IFERROR(VLOOKUP(MYRANKS_P[[#This Row],[IDFANGRAPHS]],STEAMER_P[],COLUMN(STEAMER_P[ER]),FALSE),0)</f>
        <v>16</v>
      </c>
      <c r="M111" s="20">
        <f>IFERROR(VLOOKUP(MYRANKS_P[[#This Row],[IDFANGRAPHS]],STEAMER_P[],COLUMN(STEAMER_P[HR]),FALSE),0)</f>
        <v>5</v>
      </c>
      <c r="N111" s="20">
        <f>IFERROR(VLOOKUP(MYRANKS_P[[#This Row],[IDFANGRAPHS]],STEAMER_P[],COLUMN(STEAMER_P[SO]),FALSE),0)</f>
        <v>23</v>
      </c>
      <c r="O111" s="20">
        <f>IFERROR(VLOOKUP(MYRANKS_P[[#This Row],[IDFANGRAPHS]],STEAMER_P[],COLUMN(STEAMER_P[BB]),FALSE),0)</f>
        <v>10</v>
      </c>
      <c r="P111" s="20">
        <f>IFERROR(VLOOKUP(MYRANKS_P[[#This Row],[IDFANGRAPHS]],STEAMER_P[],COLUMN(STEAMER_P[FIP]),FALSE),0)</f>
        <v>4.8099999999999996</v>
      </c>
      <c r="Q111" s="22">
        <f>IFERROR(MYRANKS_P[[#This Row],[ER]]*9/MYRANKS_P[[#This Row],[IP]],0)</f>
        <v>4.5</v>
      </c>
      <c r="R111" s="22">
        <f>IFERROR((MYRANKS_P[[#This Row],[BB]]+MYRANKS_P[[#This Row],[H]])/MYRANKS_P[[#This Row],[IP]],0)</f>
        <v>1.40625</v>
      </c>
      <c r="S111" s="22">
        <f>MYRANKS_P[[#This Row],[W]]/3.03-VLOOKUP(MYRANKS_P[[#This Row],[POS]],ReplacementLevel_P[],COLUMN(ReplacementLevel_P[W]),FALSE)</f>
        <v>-2.5699339933993399</v>
      </c>
      <c r="T111" s="22">
        <f>MYRANKS_P[[#This Row],[SV]]/9.95</f>
        <v>0</v>
      </c>
      <c r="U111" s="22">
        <f>MYRANKS_P[[#This Row],[SO]]/39.3-VLOOKUP(MYRANKS_P[[#This Row],[POS]],ReplacementLevel_P[],COLUMN(ReplacementLevel_P[SO]),FALSE)</f>
        <v>-2.0947582697201019</v>
      </c>
      <c r="V111" s="22">
        <f>((475+MYRANKS_P[[#This Row],[ER]])*9/(1192+MYRANKS_P[[#This Row],[IP]])-3.59)/-0.076-VLOOKUP(MYRANKS_P[[#This Row],[POS]],ReplacementLevel_P[],COLUMN(ReplacementLevel_P[ERA]),FALSE)</f>
        <v>0.58297213622290767</v>
      </c>
      <c r="W111" s="22">
        <f>((1466+MYRANKS_P[[#This Row],[BB]]+MYRANKS_P[[#This Row],[H]])/(1192+MYRANKS_P[[#This Row],[IP]])-1.23)/-0.015-VLOOKUP(MYRANKS_P[[#This Row],[POS]],ReplacementLevel_P[],COLUMN(ReplacementLevel_P[WHIP]),FALSE)</f>
        <v>0.58152505446622604</v>
      </c>
      <c r="X111" s="22">
        <f>MYRANKS_P[[#This Row],[WSGP]]+MYRANKS_P[[#This Row],[SVSGP]]+MYRANKS_P[[#This Row],[SOSGP]]+MYRANKS_P[[#This Row],[ERASGP]]+MYRANKS_P[[#This Row],[WHIPSGP]]</f>
        <v>-3.5001950724303077</v>
      </c>
    </row>
    <row r="112" spans="1:24" x14ac:dyDescent="0.25">
      <c r="A112" s="7" t="s">
        <v>4583</v>
      </c>
      <c r="B112" s="18" t="str">
        <f>VLOOKUP(MYRANKS_P[[#This Row],[PLAYERID]],PLAYERIDMAP[],COLUMN(PLAYERIDMAP[LASTNAME]),FALSE)</f>
        <v>Porcello</v>
      </c>
      <c r="C112" s="18" t="str">
        <f>VLOOKUP(MYRANKS_P[[#This Row],[PLAYERID]],PLAYERIDMAP[],COLUMN(PLAYERIDMAP[FIRSTNAME]),FALSE)</f>
        <v xml:space="preserve">Rick </v>
      </c>
      <c r="D112" s="18" t="str">
        <f>VLOOKUP(MYRANKS_P[[#This Row],[PLAYERID]],PLAYERIDMAP[],COLUMN(PLAYERIDMAP[TEAM]),FALSE)</f>
        <v>DET</v>
      </c>
      <c r="E112" s="18" t="str">
        <f>VLOOKUP(MYRANKS_P[[#This Row],[PLAYERID]],PLAYERIDMAP[],COLUMN(PLAYERIDMAP[POS]),FALSE)</f>
        <v>P</v>
      </c>
      <c r="F112" s="18">
        <f>VLOOKUP(MYRANKS_P[[#This Row],[PLAYERID]],PLAYERIDMAP[],COLUMN(PLAYERIDMAP[IDFANGRAPHS]),FALSE)</f>
        <v>2717</v>
      </c>
      <c r="G112" s="20">
        <f>IFERROR(VLOOKUP(MYRANKS_P[[#This Row],[IDFANGRAPHS]],STEAMER_P[],COLUMN(STEAMER_P[W]),FALSE),0)</f>
        <v>11</v>
      </c>
      <c r="H112" s="20">
        <f>IFERROR(VLOOKUP(MYRANKS_P[[#This Row],[IDFANGRAPHS]],STEAMER_P[],COLUMN(STEAMER_P[GS]),FALSE),0)</f>
        <v>28</v>
      </c>
      <c r="I112" s="20">
        <f>IFERROR(VLOOKUP(MYRANKS_P[[#This Row],[IDFANGRAPHS]],STEAMER_P[],COLUMN(STEAMER_P[SV]),FALSE),0)</f>
        <v>0</v>
      </c>
      <c r="J112" s="20">
        <f>IFERROR(VLOOKUP(MYRANKS_P[[#This Row],[IDFANGRAPHS]],STEAMER_P[],COLUMN(STEAMER_P[IP]),FALSE),0)</f>
        <v>159</v>
      </c>
      <c r="K112" s="20">
        <f>IFERROR(VLOOKUP(MYRANKS_P[[#This Row],[IDFANGRAPHS]],STEAMER_P[],COLUMN(STEAMER_P[H]),FALSE),0)</f>
        <v>164</v>
      </c>
      <c r="L112" s="20">
        <f>IFERROR(VLOOKUP(MYRANKS_P[[#This Row],[IDFANGRAPHS]],STEAMER_P[],COLUMN(STEAMER_P[ER]),FALSE),0)</f>
        <v>69</v>
      </c>
      <c r="M112" s="20">
        <f>IFERROR(VLOOKUP(MYRANKS_P[[#This Row],[IDFANGRAPHS]],STEAMER_P[],COLUMN(STEAMER_P[HR]),FALSE),0)</f>
        <v>14</v>
      </c>
      <c r="N112" s="20">
        <f>IFERROR(VLOOKUP(MYRANKS_P[[#This Row],[IDFANGRAPHS]],STEAMER_P[],COLUMN(STEAMER_P[SO]),FALSE),0)</f>
        <v>112</v>
      </c>
      <c r="O112" s="20">
        <f>IFERROR(VLOOKUP(MYRANKS_P[[#This Row],[IDFANGRAPHS]],STEAMER_P[],COLUMN(STEAMER_P[BB]),FALSE),0)</f>
        <v>39</v>
      </c>
      <c r="P112" s="20">
        <f>IFERROR(VLOOKUP(MYRANKS_P[[#This Row],[IDFANGRAPHS]],STEAMER_P[],COLUMN(STEAMER_P[FIP]),FALSE),0)</f>
        <v>3.68</v>
      </c>
      <c r="Q112" s="22">
        <f>IFERROR(MYRANKS_P[[#This Row],[ER]]*9/MYRANKS_P[[#This Row],[IP]],0)</f>
        <v>3.9056603773584904</v>
      </c>
      <c r="R112" s="22">
        <f>IFERROR((MYRANKS_P[[#This Row],[BB]]+MYRANKS_P[[#This Row],[H]])/MYRANKS_P[[#This Row],[IP]],0)</f>
        <v>1.2767295597484276</v>
      </c>
      <c r="S112" s="22">
        <f>MYRANKS_P[[#This Row],[W]]/3.03-VLOOKUP(MYRANKS_P[[#This Row],[POS]],ReplacementLevel_P[],COLUMN(ReplacementLevel_P[W]),FALSE)</f>
        <v>0.40036303630363079</v>
      </c>
      <c r="T112" s="22">
        <f>MYRANKS_P[[#This Row],[SV]]/9.95</f>
        <v>0</v>
      </c>
      <c r="U112" s="22">
        <f>MYRANKS_P[[#This Row],[SO]]/39.3-VLOOKUP(MYRANKS_P[[#This Row],[POS]],ReplacementLevel_P[],COLUMN(ReplacementLevel_P[SO]),FALSE)</f>
        <v>0.16987277353689567</v>
      </c>
      <c r="V112" s="22">
        <f>((475+MYRANKS_P[[#This Row],[ER]])*9/(1192+MYRANKS_P[[#This Row],[IP]])-3.59)/-0.076-VLOOKUP(MYRANKS_P[[#This Row],[POS]],ReplacementLevel_P[],COLUMN(ReplacementLevel_P[ERA]),FALSE)</f>
        <v>0.40286532393158708</v>
      </c>
      <c r="W112" s="22">
        <f>((1466+MYRANKS_P[[#This Row],[BB]]+MYRANKS_P[[#This Row],[H]])/(1192+MYRANKS_P[[#This Row],[IP]])-1.23)/-0.015-VLOOKUP(MYRANKS_P[[#This Row],[POS]],ReplacementLevel_P[],COLUMN(ReplacementLevel_P[WHIP]),FALSE)</f>
        <v>0.52125339254872316</v>
      </c>
      <c r="X112" s="22">
        <f>MYRANKS_P[[#This Row],[WSGP]]+MYRANKS_P[[#This Row],[SVSGP]]+MYRANKS_P[[#This Row],[SOSGP]]+MYRANKS_P[[#This Row],[ERASGP]]+MYRANKS_P[[#This Row],[WHIPSGP]]</f>
        <v>1.4943545263208367</v>
      </c>
    </row>
    <row r="113" spans="1:24" x14ac:dyDescent="0.25">
      <c r="A113" s="7" t="s">
        <v>4939</v>
      </c>
      <c r="B113" s="18" t="str">
        <f>VLOOKUP(MYRANKS_P[[#This Row],[PLAYERID]],PLAYERIDMAP[],COLUMN(PLAYERIDMAP[LASTNAME]),FALSE)</f>
        <v>Santana</v>
      </c>
      <c r="C113" s="18" t="str">
        <f>VLOOKUP(MYRANKS_P[[#This Row],[PLAYERID]],PLAYERIDMAP[],COLUMN(PLAYERIDMAP[FIRSTNAME]),FALSE)</f>
        <v xml:space="preserve">Ervin </v>
      </c>
      <c r="D113" s="18" t="str">
        <f>VLOOKUP(MYRANKS_P[[#This Row],[PLAYERID]],PLAYERIDMAP[],COLUMN(PLAYERIDMAP[TEAM]),FALSE)</f>
        <v>KC</v>
      </c>
      <c r="E113" s="18" t="str">
        <f>VLOOKUP(MYRANKS_P[[#This Row],[PLAYERID]],PLAYERIDMAP[],COLUMN(PLAYERIDMAP[POS]),FALSE)</f>
        <v>P</v>
      </c>
      <c r="F113" s="18">
        <f>VLOOKUP(MYRANKS_P[[#This Row],[PLAYERID]],PLAYERIDMAP[],COLUMN(PLAYERIDMAP[IDFANGRAPHS]),FALSE)</f>
        <v>3200</v>
      </c>
      <c r="G113" s="20">
        <f>IFERROR(VLOOKUP(MYRANKS_P[[#This Row],[IDFANGRAPHS]],STEAMER_P[],COLUMN(STEAMER_P[W]),FALSE),0)</f>
        <v>9</v>
      </c>
      <c r="H113" s="20">
        <f>IFERROR(VLOOKUP(MYRANKS_P[[#This Row],[IDFANGRAPHS]],STEAMER_P[],COLUMN(STEAMER_P[GS]),FALSE),0)</f>
        <v>24</v>
      </c>
      <c r="I113" s="20">
        <f>IFERROR(VLOOKUP(MYRANKS_P[[#This Row],[IDFANGRAPHS]],STEAMER_P[],COLUMN(STEAMER_P[SV]),FALSE),0)</f>
        <v>0</v>
      </c>
      <c r="J113" s="20">
        <f>IFERROR(VLOOKUP(MYRANKS_P[[#This Row],[IDFANGRAPHS]],STEAMER_P[],COLUMN(STEAMER_P[IP]),FALSE),0)</f>
        <v>139</v>
      </c>
      <c r="K113" s="20">
        <f>IFERROR(VLOOKUP(MYRANKS_P[[#This Row],[IDFANGRAPHS]],STEAMER_P[],COLUMN(STEAMER_P[H]),FALSE),0)</f>
        <v>134</v>
      </c>
      <c r="L113" s="20">
        <f>IFERROR(VLOOKUP(MYRANKS_P[[#This Row],[IDFANGRAPHS]],STEAMER_P[],COLUMN(STEAMER_P[ER]),FALSE),0)</f>
        <v>59</v>
      </c>
      <c r="M113" s="20">
        <f>IFERROR(VLOOKUP(MYRANKS_P[[#This Row],[IDFANGRAPHS]],STEAMER_P[],COLUMN(STEAMER_P[HR]),FALSE),0)</f>
        <v>14</v>
      </c>
      <c r="N113" s="20">
        <f>IFERROR(VLOOKUP(MYRANKS_P[[#This Row],[IDFANGRAPHS]],STEAMER_P[],COLUMN(STEAMER_P[SO]),FALSE),0)</f>
        <v>121</v>
      </c>
      <c r="O113" s="20">
        <f>IFERROR(VLOOKUP(MYRANKS_P[[#This Row],[IDFANGRAPHS]],STEAMER_P[],COLUMN(STEAMER_P[BB]),FALSE),0)</f>
        <v>40</v>
      </c>
      <c r="P113" s="20">
        <f>IFERROR(VLOOKUP(MYRANKS_P[[#This Row],[IDFANGRAPHS]],STEAMER_P[],COLUMN(STEAMER_P[FIP]),FALSE),0)</f>
        <v>3.63</v>
      </c>
      <c r="Q113" s="22">
        <f>IFERROR(MYRANKS_P[[#This Row],[ER]]*9/MYRANKS_P[[#This Row],[IP]],0)</f>
        <v>3.8201438848920861</v>
      </c>
      <c r="R113" s="22">
        <f>IFERROR((MYRANKS_P[[#This Row],[BB]]+MYRANKS_P[[#This Row],[H]])/MYRANKS_P[[#This Row],[IP]],0)</f>
        <v>1.2517985611510791</v>
      </c>
      <c r="S113" s="22">
        <f>MYRANKS_P[[#This Row],[W]]/3.03-VLOOKUP(MYRANKS_P[[#This Row],[POS]],ReplacementLevel_P[],COLUMN(ReplacementLevel_P[W]),FALSE)</f>
        <v>-0.25970297029702971</v>
      </c>
      <c r="T113" s="22">
        <f>MYRANKS_P[[#This Row],[SV]]/9.95</f>
        <v>0</v>
      </c>
      <c r="U113" s="22">
        <f>MYRANKS_P[[#This Row],[SO]]/39.3-VLOOKUP(MYRANKS_P[[#This Row],[POS]],ReplacementLevel_P[],COLUMN(ReplacementLevel_P[SO]),FALSE)</f>
        <v>0.39888040712468209</v>
      </c>
      <c r="V113" s="22">
        <f>((475+MYRANKS_P[[#This Row],[ER]])*9/(1192+MYRANKS_P[[#This Row],[IP]])-3.59)/-0.076-VLOOKUP(MYRANKS_P[[#This Row],[POS]],ReplacementLevel_P[],COLUMN(ReplacementLevel_P[ERA]),FALSE)</f>
        <v>0.57606666930285966</v>
      </c>
      <c r="W113" s="22">
        <f>((1466+MYRANKS_P[[#This Row],[BB]]+MYRANKS_P[[#This Row],[H]])/(1192+MYRANKS_P[[#This Row],[IP]])-1.23)/-0.015-VLOOKUP(MYRANKS_P[[#This Row],[POS]],ReplacementLevel_P[],COLUMN(ReplacementLevel_P[WHIP]),FALSE)</f>
        <v>0.73624843476082669</v>
      </c>
      <c r="X113" s="22">
        <f>MYRANKS_P[[#This Row],[WSGP]]+MYRANKS_P[[#This Row],[SVSGP]]+MYRANKS_P[[#This Row],[SOSGP]]+MYRANKS_P[[#This Row],[ERASGP]]+MYRANKS_P[[#This Row],[WHIPSGP]]</f>
        <v>1.4514925408913388</v>
      </c>
    </row>
    <row r="114" spans="1:24" x14ac:dyDescent="0.25">
      <c r="A114" s="7" t="s">
        <v>2263</v>
      </c>
      <c r="B114" s="18" t="str">
        <f>VLOOKUP(MYRANKS_P[[#This Row],[PLAYERID]],PLAYERIDMAP[],COLUMN(PLAYERIDMAP[LASTNAME]),FALSE)</f>
        <v>Cashner</v>
      </c>
      <c r="C114" s="18" t="str">
        <f>VLOOKUP(MYRANKS_P[[#This Row],[PLAYERID]],PLAYERIDMAP[],COLUMN(PLAYERIDMAP[FIRSTNAME]),FALSE)</f>
        <v xml:space="preserve">Andrew </v>
      </c>
      <c r="D114" s="18" t="str">
        <f>VLOOKUP(MYRANKS_P[[#This Row],[PLAYERID]],PLAYERIDMAP[],COLUMN(PLAYERIDMAP[TEAM]),FALSE)</f>
        <v>SD</v>
      </c>
      <c r="E114" s="18" t="str">
        <f>VLOOKUP(MYRANKS_P[[#This Row],[PLAYERID]],PLAYERIDMAP[],COLUMN(PLAYERIDMAP[POS]),FALSE)</f>
        <v>P</v>
      </c>
      <c r="F114" s="18">
        <f>VLOOKUP(MYRANKS_P[[#This Row],[PLAYERID]],PLAYERIDMAP[],COLUMN(PLAYERIDMAP[IDFANGRAPHS]),FALSE)</f>
        <v>8782</v>
      </c>
      <c r="G114" s="20">
        <f>IFERROR(VLOOKUP(MYRANKS_P[[#This Row],[IDFANGRAPHS]],STEAMER_P[],COLUMN(STEAMER_P[W]),FALSE),0)</f>
        <v>9</v>
      </c>
      <c r="H114" s="20">
        <f>IFERROR(VLOOKUP(MYRANKS_P[[#This Row],[IDFANGRAPHS]],STEAMER_P[],COLUMN(STEAMER_P[GS]),FALSE),0)</f>
        <v>25</v>
      </c>
      <c r="I114" s="20">
        <f>IFERROR(VLOOKUP(MYRANKS_P[[#This Row],[IDFANGRAPHS]],STEAMER_P[],COLUMN(STEAMER_P[SV]),FALSE),0)</f>
        <v>0</v>
      </c>
      <c r="J114" s="20">
        <f>IFERROR(VLOOKUP(MYRANKS_P[[#This Row],[IDFANGRAPHS]],STEAMER_P[],COLUMN(STEAMER_P[IP]),FALSE),0)</f>
        <v>160</v>
      </c>
      <c r="K114" s="20">
        <f>IFERROR(VLOOKUP(MYRANKS_P[[#This Row],[IDFANGRAPHS]],STEAMER_P[],COLUMN(STEAMER_P[H]),FALSE),0)</f>
        <v>153</v>
      </c>
      <c r="L114" s="20">
        <f>IFERROR(VLOOKUP(MYRANKS_P[[#This Row],[IDFANGRAPHS]],STEAMER_P[],COLUMN(STEAMER_P[ER]),FALSE),0)</f>
        <v>68</v>
      </c>
      <c r="M114" s="20">
        <f>IFERROR(VLOOKUP(MYRANKS_P[[#This Row],[IDFANGRAPHS]],STEAMER_P[],COLUMN(STEAMER_P[HR]),FALSE),0)</f>
        <v>14</v>
      </c>
      <c r="N114" s="20">
        <f>IFERROR(VLOOKUP(MYRANKS_P[[#This Row],[IDFANGRAPHS]],STEAMER_P[],COLUMN(STEAMER_P[SO]),FALSE),0)</f>
        <v>134</v>
      </c>
      <c r="O114" s="20">
        <f>IFERROR(VLOOKUP(MYRANKS_P[[#This Row],[IDFANGRAPHS]],STEAMER_P[],COLUMN(STEAMER_P[BB]),FALSE),0)</f>
        <v>48</v>
      </c>
      <c r="P114" s="20">
        <f>IFERROR(VLOOKUP(MYRANKS_P[[#This Row],[IDFANGRAPHS]],STEAMER_P[],COLUMN(STEAMER_P[FIP]),FALSE),0)</f>
        <v>3.57</v>
      </c>
      <c r="Q114" s="22">
        <f>IFERROR(MYRANKS_P[[#This Row],[ER]]*9/MYRANKS_P[[#This Row],[IP]],0)</f>
        <v>3.8250000000000002</v>
      </c>
      <c r="R114" s="22">
        <f>IFERROR((MYRANKS_P[[#This Row],[BB]]+MYRANKS_P[[#This Row],[H]])/MYRANKS_P[[#This Row],[IP]],0)</f>
        <v>1.2562500000000001</v>
      </c>
      <c r="S114" s="22">
        <f>MYRANKS_P[[#This Row],[W]]/3.03-VLOOKUP(MYRANKS_P[[#This Row],[POS]],ReplacementLevel_P[],COLUMN(ReplacementLevel_P[W]),FALSE)</f>
        <v>-0.25970297029702971</v>
      </c>
      <c r="T114" s="22">
        <f>MYRANKS_P[[#This Row],[SV]]/9.95</f>
        <v>0</v>
      </c>
      <c r="U114" s="22">
        <f>MYRANKS_P[[#This Row],[SO]]/39.3-VLOOKUP(MYRANKS_P[[#This Row],[POS]],ReplacementLevel_P[],COLUMN(ReplacementLevel_P[SO]),FALSE)</f>
        <v>0.72966921119592865</v>
      </c>
      <c r="V114" s="22">
        <f>((475+MYRANKS_P[[#This Row],[ER]])*9/(1192+MYRANKS_P[[#This Row],[IP]])-3.59)/-0.076-VLOOKUP(MYRANKS_P[[#This Row],[POS]],ReplacementLevel_P[],COLUMN(ReplacementLevel_P[ERA]),FALSE)</f>
        <v>0.52572407349735095</v>
      </c>
      <c r="W114" s="22">
        <f>((1466+MYRANKS_P[[#This Row],[BB]]+MYRANKS_P[[#This Row],[H]])/(1192+MYRANKS_P[[#This Row],[IP]])-1.23)/-0.015-VLOOKUP(MYRANKS_P[[#This Row],[POS]],ReplacementLevel_P[],COLUMN(ReplacementLevel_P[WHIP]),FALSE)</f>
        <v>0.68078895463511124</v>
      </c>
      <c r="X114" s="22">
        <f>MYRANKS_P[[#This Row],[WSGP]]+MYRANKS_P[[#This Row],[SVSGP]]+MYRANKS_P[[#This Row],[SOSGP]]+MYRANKS_P[[#This Row],[ERASGP]]+MYRANKS_P[[#This Row],[WHIPSGP]]</f>
        <v>1.6764792690313612</v>
      </c>
    </row>
    <row r="115" spans="1:24" x14ac:dyDescent="0.25">
      <c r="A115" s="7" t="s">
        <v>4092</v>
      </c>
      <c r="B115" s="18" t="str">
        <f>VLOOKUP(MYRANKS_P[[#This Row],[PLAYERID]],PLAYERIDMAP[],COLUMN(PLAYERIDMAP[LASTNAME]),FALSE)</f>
        <v>Miley</v>
      </c>
      <c r="C115" s="18" t="str">
        <f>VLOOKUP(MYRANKS_P[[#This Row],[PLAYERID]],PLAYERIDMAP[],COLUMN(PLAYERIDMAP[FIRSTNAME]),FALSE)</f>
        <v xml:space="preserve">Wade </v>
      </c>
      <c r="D115" s="18" t="str">
        <f>VLOOKUP(MYRANKS_P[[#This Row],[PLAYERID]],PLAYERIDMAP[],COLUMN(PLAYERIDMAP[TEAM]),FALSE)</f>
        <v>ARI</v>
      </c>
      <c r="E115" s="18" t="str">
        <f>VLOOKUP(MYRANKS_P[[#This Row],[PLAYERID]],PLAYERIDMAP[],COLUMN(PLAYERIDMAP[POS]),FALSE)</f>
        <v>P</v>
      </c>
      <c r="F115" s="18">
        <f>VLOOKUP(MYRANKS_P[[#This Row],[PLAYERID]],PLAYERIDMAP[],COLUMN(PLAYERIDMAP[IDFANGRAPHS]),FALSE)</f>
        <v>8779</v>
      </c>
      <c r="G115" s="20">
        <f>IFERROR(VLOOKUP(MYRANKS_P[[#This Row],[IDFANGRAPHS]],STEAMER_P[],COLUMN(STEAMER_P[W]),FALSE),0)</f>
        <v>9</v>
      </c>
      <c r="H115" s="20">
        <f>IFERROR(VLOOKUP(MYRANKS_P[[#This Row],[IDFANGRAPHS]],STEAMER_P[],COLUMN(STEAMER_P[GS]),FALSE),0)</f>
        <v>25</v>
      </c>
      <c r="I115" s="20">
        <f>IFERROR(VLOOKUP(MYRANKS_P[[#This Row],[IDFANGRAPHS]],STEAMER_P[],COLUMN(STEAMER_P[SV]),FALSE),0)</f>
        <v>0</v>
      </c>
      <c r="J115" s="20">
        <f>IFERROR(VLOOKUP(MYRANKS_P[[#This Row],[IDFANGRAPHS]],STEAMER_P[],COLUMN(STEAMER_P[IP]),FALSE),0)</f>
        <v>157</v>
      </c>
      <c r="K115" s="20">
        <f>IFERROR(VLOOKUP(MYRANKS_P[[#This Row],[IDFANGRAPHS]],STEAMER_P[],COLUMN(STEAMER_P[H]),FALSE),0)</f>
        <v>157</v>
      </c>
      <c r="L115" s="20">
        <f>IFERROR(VLOOKUP(MYRANKS_P[[#This Row],[IDFANGRAPHS]],STEAMER_P[],COLUMN(STEAMER_P[ER]),FALSE),0)</f>
        <v>71</v>
      </c>
      <c r="M115" s="20">
        <f>IFERROR(VLOOKUP(MYRANKS_P[[#This Row],[IDFANGRAPHS]],STEAMER_P[],COLUMN(STEAMER_P[HR]),FALSE),0)</f>
        <v>16</v>
      </c>
      <c r="N115" s="20">
        <f>IFERROR(VLOOKUP(MYRANKS_P[[#This Row],[IDFANGRAPHS]],STEAMER_P[],COLUMN(STEAMER_P[SO]),FALSE),0)</f>
        <v>121</v>
      </c>
      <c r="O115" s="20">
        <f>IFERROR(VLOOKUP(MYRANKS_P[[#This Row],[IDFANGRAPHS]],STEAMER_P[],COLUMN(STEAMER_P[BB]),FALSE),0)</f>
        <v>50</v>
      </c>
      <c r="P115" s="20">
        <f>IFERROR(VLOOKUP(MYRANKS_P[[#This Row],[IDFANGRAPHS]],STEAMER_P[],COLUMN(STEAMER_P[FIP]),FALSE),0)</f>
        <v>3.92</v>
      </c>
      <c r="Q115" s="22">
        <f>IFERROR(MYRANKS_P[[#This Row],[ER]]*9/MYRANKS_P[[#This Row],[IP]],0)</f>
        <v>4.0700636942675157</v>
      </c>
      <c r="R115" s="22">
        <f>IFERROR((MYRANKS_P[[#This Row],[BB]]+MYRANKS_P[[#This Row],[H]])/MYRANKS_P[[#This Row],[IP]],0)</f>
        <v>1.3184713375796178</v>
      </c>
      <c r="S115" s="22">
        <f>MYRANKS_P[[#This Row],[W]]/3.03-VLOOKUP(MYRANKS_P[[#This Row],[POS]],ReplacementLevel_P[],COLUMN(ReplacementLevel_P[W]),FALSE)</f>
        <v>-0.25970297029702971</v>
      </c>
      <c r="T115" s="22">
        <f>MYRANKS_P[[#This Row],[SV]]/9.95</f>
        <v>0</v>
      </c>
      <c r="U115" s="22">
        <f>MYRANKS_P[[#This Row],[SO]]/39.3-VLOOKUP(MYRANKS_P[[#This Row],[POS]],ReplacementLevel_P[],COLUMN(ReplacementLevel_P[SO]),FALSE)</f>
        <v>0.39888040712468209</v>
      </c>
      <c r="V115" s="22">
        <f>((475+MYRANKS_P[[#This Row],[ER]])*9/(1192+MYRANKS_P[[#This Row],[IP]])-3.59)/-0.076-VLOOKUP(MYRANKS_P[[#This Row],[POS]],ReplacementLevel_P[],COLUMN(ReplacementLevel_P[ERA]),FALSE)</f>
        <v>0.15660138114002498</v>
      </c>
      <c r="W115" s="22">
        <f>((1466+MYRANKS_P[[#This Row],[BB]]+MYRANKS_P[[#This Row],[H]])/(1192+MYRANKS_P[[#This Row],[IP]])-1.23)/-0.015-VLOOKUP(MYRANKS_P[[#This Row],[POS]],ReplacementLevel_P[],COLUMN(ReplacementLevel_P[WHIP]),FALSE)</f>
        <v>0.2014726958240608</v>
      </c>
      <c r="X115" s="22">
        <f>MYRANKS_P[[#This Row],[WSGP]]+MYRANKS_P[[#This Row],[SVSGP]]+MYRANKS_P[[#This Row],[SOSGP]]+MYRANKS_P[[#This Row],[ERASGP]]+MYRANKS_P[[#This Row],[WHIPSGP]]</f>
        <v>0.49725151379173815</v>
      </c>
    </row>
    <row r="116" spans="1:24" x14ac:dyDescent="0.25">
      <c r="A116" s="7" t="s">
        <v>2430</v>
      </c>
      <c r="B116" s="18" t="str">
        <f>VLOOKUP(MYRANKS_P[[#This Row],[PLAYERID]],PLAYERIDMAP[],COLUMN(PLAYERIDMAP[LASTNAME]),FALSE)</f>
        <v>Corbin</v>
      </c>
      <c r="C116" s="18" t="str">
        <f>VLOOKUP(MYRANKS_P[[#This Row],[PLAYERID]],PLAYERIDMAP[],COLUMN(PLAYERIDMAP[FIRSTNAME]),FALSE)</f>
        <v xml:space="preserve">Patrick </v>
      </c>
      <c r="D116" s="18" t="str">
        <f>VLOOKUP(MYRANKS_P[[#This Row],[PLAYERID]],PLAYERIDMAP[],COLUMN(PLAYERIDMAP[TEAM]),FALSE)</f>
        <v>ARI</v>
      </c>
      <c r="E116" s="18" t="str">
        <f>VLOOKUP(MYRANKS_P[[#This Row],[PLAYERID]],PLAYERIDMAP[],COLUMN(PLAYERIDMAP[POS]),FALSE)</f>
        <v>P</v>
      </c>
      <c r="F116" s="18">
        <f>VLOOKUP(MYRANKS_P[[#This Row],[PLAYERID]],PLAYERIDMAP[],COLUMN(PLAYERIDMAP[IDFANGRAPHS]),FALSE)</f>
        <v>9323</v>
      </c>
      <c r="G116" s="20">
        <f>IFERROR(VLOOKUP(MYRANKS_P[[#This Row],[IDFANGRAPHS]],STEAMER_P[],COLUMN(STEAMER_P[W]),FALSE),0)</f>
        <v>0</v>
      </c>
      <c r="H116" s="20">
        <f>IFERROR(VLOOKUP(MYRANKS_P[[#This Row],[IDFANGRAPHS]],STEAMER_P[],COLUMN(STEAMER_P[GS]),FALSE),0)</f>
        <v>0</v>
      </c>
      <c r="I116" s="20">
        <f>IFERROR(VLOOKUP(MYRANKS_P[[#This Row],[IDFANGRAPHS]],STEAMER_P[],COLUMN(STEAMER_P[SV]),FALSE),0)</f>
        <v>0</v>
      </c>
      <c r="J116" s="20">
        <f>IFERROR(VLOOKUP(MYRANKS_P[[#This Row],[IDFANGRAPHS]],STEAMER_P[],COLUMN(STEAMER_P[IP]),FALSE),0)</f>
        <v>0</v>
      </c>
      <c r="K116" s="20">
        <f>IFERROR(VLOOKUP(MYRANKS_P[[#This Row],[IDFANGRAPHS]],STEAMER_P[],COLUMN(STEAMER_P[H]),FALSE),0)</f>
        <v>0</v>
      </c>
      <c r="L116" s="20">
        <f>IFERROR(VLOOKUP(MYRANKS_P[[#This Row],[IDFANGRAPHS]],STEAMER_P[],COLUMN(STEAMER_P[ER]),FALSE),0)</f>
        <v>0</v>
      </c>
      <c r="M116" s="20">
        <f>IFERROR(VLOOKUP(MYRANKS_P[[#This Row],[IDFANGRAPHS]],STEAMER_P[],COLUMN(STEAMER_P[HR]),FALSE),0)</f>
        <v>0</v>
      </c>
      <c r="N116" s="20">
        <f>IFERROR(VLOOKUP(MYRANKS_P[[#This Row],[IDFANGRAPHS]],STEAMER_P[],COLUMN(STEAMER_P[SO]),FALSE),0)</f>
        <v>0</v>
      </c>
      <c r="O116" s="20">
        <f>IFERROR(VLOOKUP(MYRANKS_P[[#This Row],[IDFANGRAPHS]],STEAMER_P[],COLUMN(STEAMER_P[BB]),FALSE),0)</f>
        <v>0</v>
      </c>
      <c r="P116" s="20">
        <f>IFERROR(VLOOKUP(MYRANKS_P[[#This Row],[IDFANGRAPHS]],STEAMER_P[],COLUMN(STEAMER_P[FIP]),FALSE),0)</f>
        <v>0</v>
      </c>
      <c r="Q116" s="22">
        <f>IFERROR(MYRANKS_P[[#This Row],[ER]]*9/MYRANKS_P[[#This Row],[IP]],0)</f>
        <v>0</v>
      </c>
      <c r="R116" s="22">
        <f>IFERROR((MYRANKS_P[[#This Row],[BB]]+MYRANKS_P[[#This Row],[H]])/MYRANKS_P[[#This Row],[IP]],0)</f>
        <v>0</v>
      </c>
      <c r="S116" s="22">
        <f>MYRANKS_P[[#This Row],[W]]/3.03-VLOOKUP(MYRANKS_P[[#This Row],[POS]],ReplacementLevel_P[],COLUMN(ReplacementLevel_P[W]),FALSE)</f>
        <v>-3.23</v>
      </c>
      <c r="T116" s="22">
        <f>MYRANKS_P[[#This Row],[SV]]/9.95</f>
        <v>0</v>
      </c>
      <c r="U116" s="22">
        <f>MYRANKS_P[[#This Row],[SO]]/39.3-VLOOKUP(MYRANKS_P[[#This Row],[POS]],ReplacementLevel_P[],COLUMN(ReplacementLevel_P[SO]),FALSE)</f>
        <v>-2.68</v>
      </c>
      <c r="V116" s="22">
        <f>((475+MYRANKS_P[[#This Row],[ER]])*9/(1192+MYRANKS_P[[#This Row],[IP]])-3.59)/-0.076-VLOOKUP(MYRANKS_P[[#This Row],[POS]],ReplacementLevel_P[],COLUMN(ReplacementLevel_P[ERA]),FALSE)</f>
        <v>0.89724478982691325</v>
      </c>
      <c r="W116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16" s="22">
        <f>MYRANKS_P[[#This Row],[WSGP]]+MYRANKS_P[[#This Row],[SVSGP]]+MYRANKS_P[[#This Row],[SOSGP]]+MYRANKS_P[[#This Row],[ERASGP]]+MYRANKS_P[[#This Row],[WHIPSGP]]</f>
        <v>-4.1238066643117852</v>
      </c>
    </row>
    <row r="117" spans="1:24" x14ac:dyDescent="0.25">
      <c r="A117" s="7" t="s">
        <v>1697</v>
      </c>
      <c r="B117" s="18" t="str">
        <f>VLOOKUP(MYRANKS_P[[#This Row],[PLAYERID]],PLAYERIDMAP[],COLUMN(PLAYERIDMAP[LASTNAME]),FALSE)</f>
        <v>Alvarez</v>
      </c>
      <c r="C117" s="18" t="str">
        <f>VLOOKUP(MYRANKS_P[[#This Row],[PLAYERID]],PLAYERIDMAP[],COLUMN(PLAYERIDMAP[FIRSTNAME]),FALSE)</f>
        <v xml:space="preserve">Henderson </v>
      </c>
      <c r="D117" s="18" t="str">
        <f>VLOOKUP(MYRANKS_P[[#This Row],[PLAYERID]],PLAYERIDMAP[],COLUMN(PLAYERIDMAP[TEAM]),FALSE)</f>
        <v>MIA</v>
      </c>
      <c r="E117" s="18" t="str">
        <f>VLOOKUP(MYRANKS_P[[#This Row],[PLAYERID]],PLAYERIDMAP[],COLUMN(PLAYERIDMAP[POS]),FALSE)</f>
        <v>P</v>
      </c>
      <c r="F117" s="18">
        <f>VLOOKUP(MYRANKS_P[[#This Row],[PLAYERID]],PLAYERIDMAP[],COLUMN(PLAYERIDMAP[IDFANGRAPHS]),FALSE)</f>
        <v>5669</v>
      </c>
      <c r="G117" s="20">
        <f>IFERROR(VLOOKUP(MYRANKS_P[[#This Row],[IDFANGRAPHS]],STEAMER_P[],COLUMN(STEAMER_P[W]),FALSE),0)</f>
        <v>7</v>
      </c>
      <c r="H117" s="20">
        <f>IFERROR(VLOOKUP(MYRANKS_P[[#This Row],[IDFANGRAPHS]],STEAMER_P[],COLUMN(STEAMER_P[GS]),FALSE),0)</f>
        <v>22</v>
      </c>
      <c r="I117" s="20">
        <f>IFERROR(VLOOKUP(MYRANKS_P[[#This Row],[IDFANGRAPHS]],STEAMER_P[],COLUMN(STEAMER_P[SV]),FALSE),0)</f>
        <v>0</v>
      </c>
      <c r="J117" s="20">
        <f>IFERROR(VLOOKUP(MYRANKS_P[[#This Row],[IDFANGRAPHS]],STEAMER_P[],COLUMN(STEAMER_P[IP]),FALSE),0)</f>
        <v>130</v>
      </c>
      <c r="K117" s="20">
        <f>IFERROR(VLOOKUP(MYRANKS_P[[#This Row],[IDFANGRAPHS]],STEAMER_P[],COLUMN(STEAMER_P[H]),FALSE),0)</f>
        <v>140</v>
      </c>
      <c r="L117" s="20">
        <f>IFERROR(VLOOKUP(MYRANKS_P[[#This Row],[IDFANGRAPHS]],STEAMER_P[],COLUMN(STEAMER_P[ER]),FALSE),0)</f>
        <v>58</v>
      </c>
      <c r="M117" s="20">
        <f>IFERROR(VLOOKUP(MYRANKS_P[[#This Row],[IDFANGRAPHS]],STEAMER_P[],COLUMN(STEAMER_P[HR]),FALSE),0)</f>
        <v>10</v>
      </c>
      <c r="N117" s="20">
        <f>IFERROR(VLOOKUP(MYRANKS_P[[#This Row],[IDFANGRAPHS]],STEAMER_P[],COLUMN(STEAMER_P[SO]),FALSE),0)</f>
        <v>81</v>
      </c>
      <c r="O117" s="20">
        <f>IFERROR(VLOOKUP(MYRANKS_P[[#This Row],[IDFANGRAPHS]],STEAMER_P[],COLUMN(STEAMER_P[BB]),FALSE),0)</f>
        <v>36</v>
      </c>
      <c r="P117" s="20">
        <f>IFERROR(VLOOKUP(MYRANKS_P[[#This Row],[IDFANGRAPHS]],STEAMER_P[],COLUMN(STEAMER_P[FIP]),FALSE),0)</f>
        <v>3.77</v>
      </c>
      <c r="Q117" s="22">
        <f>IFERROR(MYRANKS_P[[#This Row],[ER]]*9/MYRANKS_P[[#This Row],[IP]],0)</f>
        <v>4.0153846153846153</v>
      </c>
      <c r="R117" s="22">
        <f>IFERROR((MYRANKS_P[[#This Row],[BB]]+MYRANKS_P[[#This Row],[H]])/MYRANKS_P[[#This Row],[IP]],0)</f>
        <v>1.3538461538461539</v>
      </c>
      <c r="S117" s="22">
        <f>MYRANKS_P[[#This Row],[W]]/3.03-VLOOKUP(MYRANKS_P[[#This Row],[POS]],ReplacementLevel_P[],COLUMN(ReplacementLevel_P[W]),FALSE)</f>
        <v>-0.91976897689768977</v>
      </c>
      <c r="T117" s="22">
        <f>MYRANKS_P[[#This Row],[SV]]/9.95</f>
        <v>0</v>
      </c>
      <c r="U117" s="22">
        <f>MYRANKS_P[[#This Row],[SO]]/39.3-VLOOKUP(MYRANKS_P[[#This Row],[POS]],ReplacementLevel_P[],COLUMN(ReplacementLevel_P[SO]),FALSE)</f>
        <v>-0.61893129770992372</v>
      </c>
      <c r="V117" s="22">
        <f>((475+MYRANKS_P[[#This Row],[ER]])*9/(1192+MYRANKS_P[[#This Row],[IP]])-3.59)/-0.076-VLOOKUP(MYRANKS_P[[#This Row],[POS]],ReplacementLevel_P[],COLUMN(ReplacementLevel_P[ERA]),FALSE)</f>
        <v>0.3421968309578779</v>
      </c>
      <c r="W117" s="22">
        <f>((1466+MYRANKS_P[[#This Row],[BB]]+MYRANKS_P[[#This Row],[H]])/(1192+MYRANKS_P[[#This Row],[IP]])-1.23)/-0.015-VLOOKUP(MYRANKS_P[[#This Row],[POS]],ReplacementLevel_P[],COLUMN(ReplacementLevel_P[WHIP]),FALSE)</f>
        <v>7.6167423096322628E-2</v>
      </c>
      <c r="X117" s="22">
        <f>MYRANKS_P[[#This Row],[WSGP]]+MYRANKS_P[[#This Row],[SVSGP]]+MYRANKS_P[[#This Row],[SOSGP]]+MYRANKS_P[[#This Row],[ERASGP]]+MYRANKS_P[[#This Row],[WHIPSGP]]</f>
        <v>-1.1203360205534127</v>
      </c>
    </row>
    <row r="118" spans="1:24" x14ac:dyDescent="0.25">
      <c r="A118" s="7" t="s">
        <v>4721</v>
      </c>
      <c r="B118" s="18" t="str">
        <f>VLOOKUP(MYRANKS_P[[#This Row],[PLAYERID]],PLAYERIDMAP[],COLUMN(PLAYERIDMAP[LASTNAME]),FALSE)</f>
        <v>Richard</v>
      </c>
      <c r="C118" s="18" t="str">
        <f>VLOOKUP(MYRANKS_P[[#This Row],[PLAYERID]],PLAYERIDMAP[],COLUMN(PLAYERIDMAP[FIRSTNAME]),FALSE)</f>
        <v xml:space="preserve">Clayton </v>
      </c>
      <c r="D118" s="18" t="str">
        <f>VLOOKUP(MYRANKS_P[[#This Row],[PLAYERID]],PLAYERIDMAP[],COLUMN(PLAYERIDMAP[TEAM]),FALSE)</f>
        <v>SD</v>
      </c>
      <c r="E118" s="18" t="str">
        <f>VLOOKUP(MYRANKS_P[[#This Row],[PLAYERID]],PLAYERIDMAP[],COLUMN(PLAYERIDMAP[POS]),FALSE)</f>
        <v>P</v>
      </c>
      <c r="F118" s="18">
        <f>VLOOKUP(MYRANKS_P[[#This Row],[PLAYERID]],PLAYERIDMAP[],COLUMN(PLAYERIDMAP[IDFANGRAPHS]),FALSE)</f>
        <v>3551</v>
      </c>
      <c r="G118" s="20">
        <f>IFERROR(VLOOKUP(MYRANKS_P[[#This Row],[IDFANGRAPHS]],STEAMER_P[],COLUMN(STEAMER_P[W]),FALSE),0)</f>
        <v>0</v>
      </c>
      <c r="H118" s="20">
        <f>IFERROR(VLOOKUP(MYRANKS_P[[#This Row],[IDFANGRAPHS]],STEAMER_P[],COLUMN(STEAMER_P[GS]),FALSE),0)</f>
        <v>0</v>
      </c>
      <c r="I118" s="20">
        <f>IFERROR(VLOOKUP(MYRANKS_P[[#This Row],[IDFANGRAPHS]],STEAMER_P[],COLUMN(STEAMER_P[SV]),FALSE),0)</f>
        <v>0</v>
      </c>
      <c r="J118" s="20">
        <f>IFERROR(VLOOKUP(MYRANKS_P[[#This Row],[IDFANGRAPHS]],STEAMER_P[],COLUMN(STEAMER_P[IP]),FALSE),0)</f>
        <v>0</v>
      </c>
      <c r="K118" s="20">
        <f>IFERROR(VLOOKUP(MYRANKS_P[[#This Row],[IDFANGRAPHS]],STEAMER_P[],COLUMN(STEAMER_P[H]),FALSE),0)</f>
        <v>0</v>
      </c>
      <c r="L118" s="20">
        <f>IFERROR(VLOOKUP(MYRANKS_P[[#This Row],[IDFANGRAPHS]],STEAMER_P[],COLUMN(STEAMER_P[ER]),FALSE),0)</f>
        <v>0</v>
      </c>
      <c r="M118" s="20">
        <f>IFERROR(VLOOKUP(MYRANKS_P[[#This Row],[IDFANGRAPHS]],STEAMER_P[],COLUMN(STEAMER_P[HR]),FALSE),0)</f>
        <v>0</v>
      </c>
      <c r="N118" s="20">
        <f>IFERROR(VLOOKUP(MYRANKS_P[[#This Row],[IDFANGRAPHS]],STEAMER_P[],COLUMN(STEAMER_P[SO]),FALSE),0)</f>
        <v>0</v>
      </c>
      <c r="O118" s="20">
        <f>IFERROR(VLOOKUP(MYRANKS_P[[#This Row],[IDFANGRAPHS]],STEAMER_P[],COLUMN(STEAMER_P[BB]),FALSE),0)</f>
        <v>0</v>
      </c>
      <c r="P118" s="20">
        <f>IFERROR(VLOOKUP(MYRANKS_P[[#This Row],[IDFANGRAPHS]],STEAMER_P[],COLUMN(STEAMER_P[FIP]),FALSE),0)</f>
        <v>0</v>
      </c>
      <c r="Q118" s="22">
        <f>IFERROR(MYRANKS_P[[#This Row],[ER]]*9/MYRANKS_P[[#This Row],[IP]],0)</f>
        <v>0</v>
      </c>
      <c r="R118" s="22">
        <f>IFERROR((MYRANKS_P[[#This Row],[BB]]+MYRANKS_P[[#This Row],[H]])/MYRANKS_P[[#This Row],[IP]],0)</f>
        <v>0</v>
      </c>
      <c r="S118" s="22">
        <f>MYRANKS_P[[#This Row],[W]]/3.03-VLOOKUP(MYRANKS_P[[#This Row],[POS]],ReplacementLevel_P[],COLUMN(ReplacementLevel_P[W]),FALSE)</f>
        <v>-3.23</v>
      </c>
      <c r="T118" s="22">
        <f>MYRANKS_P[[#This Row],[SV]]/9.95</f>
        <v>0</v>
      </c>
      <c r="U118" s="22">
        <f>MYRANKS_P[[#This Row],[SO]]/39.3-VLOOKUP(MYRANKS_P[[#This Row],[POS]],ReplacementLevel_P[],COLUMN(ReplacementLevel_P[SO]),FALSE)</f>
        <v>-2.68</v>
      </c>
      <c r="V118" s="22">
        <f>((475+MYRANKS_P[[#This Row],[ER]])*9/(1192+MYRANKS_P[[#This Row],[IP]])-3.59)/-0.076-VLOOKUP(MYRANKS_P[[#This Row],[POS]],ReplacementLevel_P[],COLUMN(ReplacementLevel_P[ERA]),FALSE)</f>
        <v>0.89724478982691325</v>
      </c>
      <c r="W11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18" s="22">
        <f>MYRANKS_P[[#This Row],[WSGP]]+MYRANKS_P[[#This Row],[SVSGP]]+MYRANKS_P[[#This Row],[SOSGP]]+MYRANKS_P[[#This Row],[ERASGP]]+MYRANKS_P[[#This Row],[WHIPSGP]]</f>
        <v>-4.1238066643117852</v>
      </c>
    </row>
    <row r="119" spans="1:24" x14ac:dyDescent="0.25">
      <c r="A119" s="7" t="s">
        <v>2794</v>
      </c>
      <c r="B119" s="18" t="str">
        <f>VLOOKUP(MYRANKS_P[[#This Row],[PLAYERID]],PLAYERIDMAP[],COLUMN(PLAYERIDMAP[LASTNAME]),FALSE)</f>
        <v>Feldman</v>
      </c>
      <c r="C119" s="18" t="str">
        <f>VLOOKUP(MYRANKS_P[[#This Row],[PLAYERID]],PLAYERIDMAP[],COLUMN(PLAYERIDMAP[FIRSTNAME]),FALSE)</f>
        <v xml:space="preserve">Scott </v>
      </c>
      <c r="D119" s="18" t="str">
        <f>VLOOKUP(MYRANKS_P[[#This Row],[PLAYERID]],PLAYERIDMAP[],COLUMN(PLAYERIDMAP[TEAM]),FALSE)</f>
        <v>CHC</v>
      </c>
      <c r="E119" s="18" t="str">
        <f>VLOOKUP(MYRANKS_P[[#This Row],[PLAYERID]],PLAYERIDMAP[],COLUMN(PLAYERIDMAP[POS]),FALSE)</f>
        <v>P</v>
      </c>
      <c r="F119" s="18">
        <f>VLOOKUP(MYRANKS_P[[#This Row],[PLAYERID]],PLAYERIDMAP[],COLUMN(PLAYERIDMAP[IDFANGRAPHS]),FALSE)</f>
        <v>6283</v>
      </c>
      <c r="G119" s="20">
        <f>IFERROR(VLOOKUP(MYRANKS_P[[#This Row],[IDFANGRAPHS]],STEAMER_P[],COLUMN(STEAMER_P[W]),FALSE),0)</f>
        <v>8</v>
      </c>
      <c r="H119" s="20">
        <f>IFERROR(VLOOKUP(MYRANKS_P[[#This Row],[IDFANGRAPHS]],STEAMER_P[],COLUMN(STEAMER_P[GS]),FALSE),0)</f>
        <v>24</v>
      </c>
      <c r="I119" s="20">
        <f>IFERROR(VLOOKUP(MYRANKS_P[[#This Row],[IDFANGRAPHS]],STEAMER_P[],COLUMN(STEAMER_P[SV]),FALSE),0)</f>
        <v>0</v>
      </c>
      <c r="J119" s="20">
        <f>IFERROR(VLOOKUP(MYRANKS_P[[#This Row],[IDFANGRAPHS]],STEAMER_P[],COLUMN(STEAMER_P[IP]),FALSE),0)</f>
        <v>137</v>
      </c>
      <c r="K119" s="20">
        <f>IFERROR(VLOOKUP(MYRANKS_P[[#This Row],[IDFANGRAPHS]],STEAMER_P[],COLUMN(STEAMER_P[H]),FALSE),0)</f>
        <v>147</v>
      </c>
      <c r="L119" s="20">
        <f>IFERROR(VLOOKUP(MYRANKS_P[[#This Row],[IDFANGRAPHS]],STEAMER_P[],COLUMN(STEAMER_P[ER]),FALSE),0)</f>
        <v>71</v>
      </c>
      <c r="M119" s="20">
        <f>IFERROR(VLOOKUP(MYRANKS_P[[#This Row],[IDFANGRAPHS]],STEAMER_P[],COLUMN(STEAMER_P[HR]),FALSE),0)</f>
        <v>17</v>
      </c>
      <c r="N119" s="20">
        <f>IFERROR(VLOOKUP(MYRANKS_P[[#This Row],[IDFANGRAPHS]],STEAMER_P[],COLUMN(STEAMER_P[SO]),FALSE),0)</f>
        <v>92</v>
      </c>
      <c r="O119" s="20">
        <f>IFERROR(VLOOKUP(MYRANKS_P[[#This Row],[IDFANGRAPHS]],STEAMER_P[],COLUMN(STEAMER_P[BB]),FALSE),0)</f>
        <v>43</v>
      </c>
      <c r="P119" s="20">
        <f>IFERROR(VLOOKUP(MYRANKS_P[[#This Row],[IDFANGRAPHS]],STEAMER_P[],COLUMN(STEAMER_P[FIP]),FALSE),0)</f>
        <v>4.41</v>
      </c>
      <c r="Q119" s="22">
        <f>IFERROR(MYRANKS_P[[#This Row],[ER]]*9/MYRANKS_P[[#This Row],[IP]],0)</f>
        <v>4.664233576642336</v>
      </c>
      <c r="R119" s="22">
        <f>IFERROR((MYRANKS_P[[#This Row],[BB]]+MYRANKS_P[[#This Row],[H]])/MYRANKS_P[[#This Row],[IP]],0)</f>
        <v>1.3868613138686132</v>
      </c>
      <c r="S119" s="22">
        <f>MYRANKS_P[[#This Row],[W]]/3.03-VLOOKUP(MYRANKS_P[[#This Row],[POS]],ReplacementLevel_P[],COLUMN(ReplacementLevel_P[W]),FALSE)</f>
        <v>-0.58973597359735974</v>
      </c>
      <c r="T119" s="22">
        <f>MYRANKS_P[[#This Row],[SV]]/9.95</f>
        <v>0</v>
      </c>
      <c r="U119" s="22">
        <f>MYRANKS_P[[#This Row],[SO]]/39.3-VLOOKUP(MYRANKS_P[[#This Row],[POS]],ReplacementLevel_P[],COLUMN(ReplacementLevel_P[SO]),FALSE)</f>
        <v>-0.33903307888040723</v>
      </c>
      <c r="V119" s="22">
        <f>((475+MYRANKS_P[[#This Row],[ER]])*9/(1192+MYRANKS_P[[#This Row],[IP]])-3.59)/-0.076-VLOOKUP(MYRANKS_P[[#This Row],[POS]],ReplacementLevel_P[],COLUMN(ReplacementLevel_P[ERA]),FALSE)</f>
        <v>-0.5646964476654418</v>
      </c>
      <c r="W119" s="22">
        <f>((1466+MYRANKS_P[[#This Row],[BB]]+MYRANKS_P[[#This Row],[H]])/(1192+MYRANKS_P[[#This Row],[IP]])-1.23)/-0.015-VLOOKUP(MYRANKS_P[[#This Row],[POS]],ReplacementLevel_P[],COLUMN(ReplacementLevel_P[WHIP]),FALSE)</f>
        <v>-0.18997742663656292</v>
      </c>
      <c r="X119" s="22">
        <f>MYRANKS_P[[#This Row],[WSGP]]+MYRANKS_P[[#This Row],[SVSGP]]+MYRANKS_P[[#This Row],[SOSGP]]+MYRANKS_P[[#This Row],[ERASGP]]+MYRANKS_P[[#This Row],[WHIPSGP]]</f>
        <v>-1.6834429267797715</v>
      </c>
    </row>
    <row r="120" spans="1:24" x14ac:dyDescent="0.25">
      <c r="A120" s="7" t="s">
        <v>1712</v>
      </c>
      <c r="B120" s="18" t="str">
        <f>VLOOKUP(MYRANKS_P[[#This Row],[PLAYERID]],PLAYERIDMAP[],COLUMN(PLAYERIDMAP[LASTNAME]),FALSE)</f>
        <v>Anderson</v>
      </c>
      <c r="C120" s="18" t="str">
        <f>VLOOKUP(MYRANKS_P[[#This Row],[PLAYERID]],PLAYERIDMAP[],COLUMN(PLAYERIDMAP[FIRSTNAME]),FALSE)</f>
        <v xml:space="preserve">Brett </v>
      </c>
      <c r="D120" s="18" t="str">
        <f>VLOOKUP(MYRANKS_P[[#This Row],[PLAYERID]],PLAYERIDMAP[],COLUMN(PLAYERIDMAP[TEAM]),FALSE)</f>
        <v>OAK</v>
      </c>
      <c r="E120" s="18" t="str">
        <f>VLOOKUP(MYRANKS_P[[#This Row],[PLAYERID]],PLAYERIDMAP[],COLUMN(PLAYERIDMAP[POS]),FALSE)</f>
        <v>P</v>
      </c>
      <c r="F120" s="18">
        <f>VLOOKUP(MYRANKS_P[[#This Row],[PLAYERID]],PLAYERIDMAP[],COLUMN(PLAYERIDMAP[IDFANGRAPHS]),FALSE)</f>
        <v>8223</v>
      </c>
      <c r="G120" s="20">
        <f>IFERROR(VLOOKUP(MYRANKS_P[[#This Row],[IDFANGRAPHS]],STEAMER_P[],COLUMN(STEAMER_P[W]),FALSE),0)</f>
        <v>3</v>
      </c>
      <c r="H120" s="20">
        <f>IFERROR(VLOOKUP(MYRANKS_P[[#This Row],[IDFANGRAPHS]],STEAMER_P[],COLUMN(STEAMER_P[GS]),FALSE),0)</f>
        <v>8</v>
      </c>
      <c r="I120" s="20">
        <f>IFERROR(VLOOKUP(MYRANKS_P[[#This Row],[IDFANGRAPHS]],STEAMER_P[],COLUMN(STEAMER_P[SV]),FALSE),0)</f>
        <v>0</v>
      </c>
      <c r="J120" s="20">
        <f>IFERROR(VLOOKUP(MYRANKS_P[[#This Row],[IDFANGRAPHS]],STEAMER_P[],COLUMN(STEAMER_P[IP]),FALSE),0)</f>
        <v>48</v>
      </c>
      <c r="K120" s="20">
        <f>IFERROR(VLOOKUP(MYRANKS_P[[#This Row],[IDFANGRAPHS]],STEAMER_P[],COLUMN(STEAMER_P[H]),FALSE),0)</f>
        <v>50</v>
      </c>
      <c r="L120" s="20">
        <f>IFERROR(VLOOKUP(MYRANKS_P[[#This Row],[IDFANGRAPHS]],STEAMER_P[],COLUMN(STEAMER_P[ER]),FALSE),0)</f>
        <v>22</v>
      </c>
      <c r="M120" s="20">
        <f>IFERROR(VLOOKUP(MYRANKS_P[[#This Row],[IDFANGRAPHS]],STEAMER_P[],COLUMN(STEAMER_P[HR]),FALSE),0)</f>
        <v>4</v>
      </c>
      <c r="N120" s="20">
        <f>IFERROR(VLOOKUP(MYRANKS_P[[#This Row],[IDFANGRAPHS]],STEAMER_P[],COLUMN(STEAMER_P[SO]),FALSE),0)</f>
        <v>37</v>
      </c>
      <c r="O120" s="20">
        <f>IFERROR(VLOOKUP(MYRANKS_P[[#This Row],[IDFANGRAPHS]],STEAMER_P[],COLUMN(STEAMER_P[BB]),FALSE),0)</f>
        <v>18</v>
      </c>
      <c r="P120" s="20">
        <f>IFERROR(VLOOKUP(MYRANKS_P[[#This Row],[IDFANGRAPHS]],STEAMER_P[],COLUMN(STEAMER_P[FIP]),FALSE),0)</f>
        <v>3.88</v>
      </c>
      <c r="Q120" s="22">
        <f>IFERROR(MYRANKS_P[[#This Row],[ER]]*9/MYRANKS_P[[#This Row],[IP]],0)</f>
        <v>4.125</v>
      </c>
      <c r="R120" s="22">
        <f>IFERROR((MYRANKS_P[[#This Row],[BB]]+MYRANKS_P[[#This Row],[H]])/MYRANKS_P[[#This Row],[IP]],0)</f>
        <v>1.4166666666666667</v>
      </c>
      <c r="S120" s="22">
        <f>MYRANKS_P[[#This Row],[W]]/3.03-VLOOKUP(MYRANKS_P[[#This Row],[POS]],ReplacementLevel_P[],COLUMN(ReplacementLevel_P[W]),FALSE)</f>
        <v>-2.2399009900990099</v>
      </c>
      <c r="T120" s="22">
        <f>MYRANKS_P[[#This Row],[SV]]/9.95</f>
        <v>0</v>
      </c>
      <c r="U120" s="22">
        <f>MYRANKS_P[[#This Row],[SO]]/39.3-VLOOKUP(MYRANKS_P[[#This Row],[POS]],ReplacementLevel_P[],COLUMN(ReplacementLevel_P[SO]),FALSE)</f>
        <v>-1.7385241730279899</v>
      </c>
      <c r="V120" s="22">
        <f>((475+MYRANKS_P[[#This Row],[ER]])*9/(1192+MYRANKS_P[[#This Row],[IP]])-3.59)/-0.076-VLOOKUP(MYRANKS_P[[#This Row],[POS]],ReplacementLevel_P[],COLUMN(ReplacementLevel_P[ERA]),FALSE)</f>
        <v>0.62292020373514045</v>
      </c>
      <c r="W120" s="22">
        <f>((1466+MYRANKS_P[[#This Row],[BB]]+MYRANKS_P[[#This Row],[H]])/(1192+MYRANKS_P[[#This Row],[IP]])-1.23)/-0.015-VLOOKUP(MYRANKS_P[[#This Row],[POS]],ReplacementLevel_P[],COLUMN(ReplacementLevel_P[WHIP]),FALSE)</f>
        <v>0.40688172043010851</v>
      </c>
      <c r="X120" s="22">
        <f>MYRANKS_P[[#This Row],[WSGP]]+MYRANKS_P[[#This Row],[SVSGP]]+MYRANKS_P[[#This Row],[SOSGP]]+MYRANKS_P[[#This Row],[ERASGP]]+MYRANKS_P[[#This Row],[WHIPSGP]]</f>
        <v>-2.9486232389617504</v>
      </c>
    </row>
    <row r="121" spans="1:24" x14ac:dyDescent="0.25">
      <c r="A121" s="7" t="s">
        <v>4304</v>
      </c>
      <c r="B121" s="18" t="str">
        <f>VLOOKUP(MYRANKS_P[[#This Row],[PLAYERID]],PLAYERIDMAP[],COLUMN(PLAYERIDMAP[LASTNAME]),FALSE)</f>
        <v>Norris</v>
      </c>
      <c r="C121" s="18" t="str">
        <f>VLOOKUP(MYRANKS_P[[#This Row],[PLAYERID]],PLAYERIDMAP[],COLUMN(PLAYERIDMAP[FIRSTNAME]),FALSE)</f>
        <v xml:space="preserve">Bud </v>
      </c>
      <c r="D121" s="18" t="str">
        <f>VLOOKUP(MYRANKS_P[[#This Row],[PLAYERID]],PLAYERIDMAP[],COLUMN(PLAYERIDMAP[TEAM]),FALSE)</f>
        <v>HOU</v>
      </c>
      <c r="E121" s="18" t="str">
        <f>VLOOKUP(MYRANKS_P[[#This Row],[PLAYERID]],PLAYERIDMAP[],COLUMN(PLAYERIDMAP[POS]),FALSE)</f>
        <v>P</v>
      </c>
      <c r="F121" s="18">
        <f>VLOOKUP(MYRANKS_P[[#This Row],[PLAYERID]],PLAYERIDMAP[],COLUMN(PLAYERIDMAP[IDFANGRAPHS]),FALSE)</f>
        <v>9492</v>
      </c>
      <c r="G121" s="20">
        <f>IFERROR(VLOOKUP(MYRANKS_P[[#This Row],[IDFANGRAPHS]],STEAMER_P[],COLUMN(STEAMER_P[W]),FALSE),0)</f>
        <v>5</v>
      </c>
      <c r="H121" s="20">
        <f>IFERROR(VLOOKUP(MYRANKS_P[[#This Row],[IDFANGRAPHS]],STEAMER_P[],COLUMN(STEAMER_P[GS]),FALSE),0)</f>
        <v>14</v>
      </c>
      <c r="I121" s="20">
        <f>IFERROR(VLOOKUP(MYRANKS_P[[#This Row],[IDFANGRAPHS]],STEAMER_P[],COLUMN(STEAMER_P[SV]),FALSE),0)</f>
        <v>0</v>
      </c>
      <c r="J121" s="20">
        <f>IFERROR(VLOOKUP(MYRANKS_P[[#This Row],[IDFANGRAPHS]],STEAMER_P[],COLUMN(STEAMER_P[IP]),FALSE),0)</f>
        <v>82</v>
      </c>
      <c r="K121" s="20">
        <f>IFERROR(VLOOKUP(MYRANKS_P[[#This Row],[IDFANGRAPHS]],STEAMER_P[],COLUMN(STEAMER_P[H]),FALSE),0)</f>
        <v>81</v>
      </c>
      <c r="L121" s="20">
        <f>IFERROR(VLOOKUP(MYRANKS_P[[#This Row],[IDFANGRAPHS]],STEAMER_P[],COLUMN(STEAMER_P[ER]),FALSE),0)</f>
        <v>40</v>
      </c>
      <c r="M121" s="20">
        <f>IFERROR(VLOOKUP(MYRANKS_P[[#This Row],[IDFANGRAPHS]],STEAMER_P[],COLUMN(STEAMER_P[HR]),FALSE),0)</f>
        <v>12</v>
      </c>
      <c r="N121" s="20">
        <f>IFERROR(VLOOKUP(MYRANKS_P[[#This Row],[IDFANGRAPHS]],STEAMER_P[],COLUMN(STEAMER_P[SO]),FALSE),0)</f>
        <v>67</v>
      </c>
      <c r="O121" s="20">
        <f>IFERROR(VLOOKUP(MYRANKS_P[[#This Row],[IDFANGRAPHS]],STEAMER_P[],COLUMN(STEAMER_P[BB]),FALSE),0)</f>
        <v>29</v>
      </c>
      <c r="P121" s="20">
        <f>IFERROR(VLOOKUP(MYRANKS_P[[#This Row],[IDFANGRAPHS]],STEAMER_P[],COLUMN(STEAMER_P[FIP]),FALSE),0)</f>
        <v>4.5599999999999996</v>
      </c>
      <c r="Q121" s="22">
        <f>IFERROR(MYRANKS_P[[#This Row],[ER]]*9/MYRANKS_P[[#This Row],[IP]],0)</f>
        <v>4.3902439024390247</v>
      </c>
      <c r="R121" s="22">
        <f>IFERROR((MYRANKS_P[[#This Row],[BB]]+MYRANKS_P[[#This Row],[H]])/MYRANKS_P[[#This Row],[IP]],0)</f>
        <v>1.3414634146341464</v>
      </c>
      <c r="S121" s="22">
        <f>MYRANKS_P[[#This Row],[W]]/3.03-VLOOKUP(MYRANKS_P[[#This Row],[POS]],ReplacementLevel_P[],COLUMN(ReplacementLevel_P[W]),FALSE)</f>
        <v>-1.5798349834983496</v>
      </c>
      <c r="T121" s="22">
        <f>MYRANKS_P[[#This Row],[SV]]/9.95</f>
        <v>0</v>
      </c>
      <c r="U121" s="22">
        <f>MYRANKS_P[[#This Row],[SO]]/39.3-VLOOKUP(MYRANKS_P[[#This Row],[POS]],ReplacementLevel_P[],COLUMN(ReplacementLevel_P[SO]),FALSE)</f>
        <v>-0.97516539440203576</v>
      </c>
      <c r="V121" s="22">
        <f>((475+MYRANKS_P[[#This Row],[ER]])*9/(1192+MYRANKS_P[[#This Row],[IP]])-3.59)/-0.076-VLOOKUP(MYRANKS_P[[#This Row],[POS]],ReplacementLevel_P[],COLUMN(ReplacementLevel_P[ERA]),FALSE)</f>
        <v>0.21647938527637567</v>
      </c>
      <c r="W121" s="22">
        <f>((1466+MYRANKS_P[[#This Row],[BB]]+MYRANKS_P[[#This Row],[H]])/(1192+MYRANKS_P[[#This Row],[IP]])-1.23)/-0.015-VLOOKUP(MYRANKS_P[[#This Row],[POS]],ReplacementLevel_P[],COLUMN(ReplacementLevel_P[WHIP]),FALSE)</f>
        <v>0.41008895866037876</v>
      </c>
      <c r="X121" s="22">
        <f>MYRANKS_P[[#This Row],[WSGP]]+MYRANKS_P[[#This Row],[SVSGP]]+MYRANKS_P[[#This Row],[SOSGP]]+MYRANKS_P[[#This Row],[ERASGP]]+MYRANKS_P[[#This Row],[WHIPSGP]]</f>
        <v>-1.9284320339636309</v>
      </c>
    </row>
    <row r="122" spans="1:24" x14ac:dyDescent="0.25">
      <c r="A122" s="7" t="s">
        <v>4330</v>
      </c>
      <c r="B122" s="18" t="str">
        <f>VLOOKUP(MYRANKS_P[[#This Row],[PLAYERID]],PLAYERIDMAP[],COLUMN(PLAYERIDMAP[LASTNAME]),FALSE)</f>
        <v>Ogando</v>
      </c>
      <c r="C122" s="18" t="str">
        <f>VLOOKUP(MYRANKS_P[[#This Row],[PLAYERID]],PLAYERIDMAP[],COLUMN(PLAYERIDMAP[FIRSTNAME]),FALSE)</f>
        <v xml:space="preserve">Alexi </v>
      </c>
      <c r="D122" s="18" t="str">
        <f>VLOOKUP(MYRANKS_P[[#This Row],[PLAYERID]],PLAYERIDMAP[],COLUMN(PLAYERIDMAP[TEAM]),FALSE)</f>
        <v>TEX</v>
      </c>
      <c r="E122" s="18" t="str">
        <f>VLOOKUP(MYRANKS_P[[#This Row],[PLAYERID]],PLAYERIDMAP[],COLUMN(PLAYERIDMAP[POS]),FALSE)</f>
        <v>P</v>
      </c>
      <c r="F122" s="18">
        <f>VLOOKUP(MYRANKS_P[[#This Row],[PLAYERID]],PLAYERIDMAP[],COLUMN(PLAYERIDMAP[IDFANGRAPHS]),FALSE)</f>
        <v>10261</v>
      </c>
      <c r="G122" s="20">
        <f>IFERROR(VLOOKUP(MYRANKS_P[[#This Row],[IDFANGRAPHS]],STEAMER_P[],COLUMN(STEAMER_P[W]),FALSE),0)</f>
        <v>3</v>
      </c>
      <c r="H122" s="20">
        <f>IFERROR(VLOOKUP(MYRANKS_P[[#This Row],[IDFANGRAPHS]],STEAMER_P[],COLUMN(STEAMER_P[GS]),FALSE),0)</f>
        <v>0</v>
      </c>
      <c r="I122" s="20">
        <f>IFERROR(VLOOKUP(MYRANKS_P[[#This Row],[IDFANGRAPHS]],STEAMER_P[],COLUMN(STEAMER_P[SV]),FALSE),0)</f>
        <v>1</v>
      </c>
      <c r="J122" s="20">
        <f>IFERROR(VLOOKUP(MYRANKS_P[[#This Row],[IDFANGRAPHS]],STEAMER_P[],COLUMN(STEAMER_P[IP]),FALSE),0)</f>
        <v>46</v>
      </c>
      <c r="K122" s="20">
        <f>IFERROR(VLOOKUP(MYRANKS_P[[#This Row],[IDFANGRAPHS]],STEAMER_P[],COLUMN(STEAMER_P[H]),FALSE),0)</f>
        <v>45</v>
      </c>
      <c r="L122" s="20">
        <f>IFERROR(VLOOKUP(MYRANKS_P[[#This Row],[IDFANGRAPHS]],STEAMER_P[],COLUMN(STEAMER_P[ER]),FALSE),0)</f>
        <v>19</v>
      </c>
      <c r="M122" s="20">
        <f>IFERROR(VLOOKUP(MYRANKS_P[[#This Row],[IDFANGRAPHS]],STEAMER_P[],COLUMN(STEAMER_P[HR]),FALSE),0)</f>
        <v>6</v>
      </c>
      <c r="N122" s="20">
        <f>IFERROR(VLOOKUP(MYRANKS_P[[#This Row],[IDFANGRAPHS]],STEAMER_P[],COLUMN(STEAMER_P[SO]),FALSE),0)</f>
        <v>40</v>
      </c>
      <c r="O122" s="20">
        <f>IFERROR(VLOOKUP(MYRANKS_P[[#This Row],[IDFANGRAPHS]],STEAMER_P[],COLUMN(STEAMER_P[BB]),FALSE),0)</f>
        <v>13</v>
      </c>
      <c r="P122" s="20">
        <f>IFERROR(VLOOKUP(MYRANKS_P[[#This Row],[IDFANGRAPHS]],STEAMER_P[],COLUMN(STEAMER_P[FIP]),FALSE),0)</f>
        <v>4.03</v>
      </c>
      <c r="Q122" s="22">
        <f>IFERROR(MYRANKS_P[[#This Row],[ER]]*9/MYRANKS_P[[#This Row],[IP]],0)</f>
        <v>3.7173913043478262</v>
      </c>
      <c r="R122" s="22">
        <f>IFERROR((MYRANKS_P[[#This Row],[BB]]+MYRANKS_P[[#This Row],[H]])/MYRANKS_P[[#This Row],[IP]],0)</f>
        <v>1.2608695652173914</v>
      </c>
      <c r="S122" s="22">
        <f>MYRANKS_P[[#This Row],[W]]/3.03-VLOOKUP(MYRANKS_P[[#This Row],[POS]],ReplacementLevel_P[],COLUMN(ReplacementLevel_P[W]),FALSE)</f>
        <v>-2.2399009900990099</v>
      </c>
      <c r="T122" s="22">
        <f>MYRANKS_P[[#This Row],[SV]]/9.95</f>
        <v>0.10050251256281408</v>
      </c>
      <c r="U122" s="22">
        <f>MYRANKS_P[[#This Row],[SO]]/39.3-VLOOKUP(MYRANKS_P[[#This Row],[POS]],ReplacementLevel_P[],COLUMN(ReplacementLevel_P[SO]),FALSE)</f>
        <v>-1.6621882951653946</v>
      </c>
      <c r="V122" s="22">
        <f>((475+MYRANKS_P[[#This Row],[ER]])*9/(1192+MYRANKS_P[[#This Row],[IP]])-3.59)/-0.076-VLOOKUP(MYRANKS_P[[#This Row],[POS]],ReplacementLevel_P[],COLUMN(ReplacementLevel_P[ERA]),FALSE)</f>
        <v>0.83320721027123579</v>
      </c>
      <c r="W122" s="22">
        <f>((1466+MYRANKS_P[[#This Row],[BB]]+MYRANKS_P[[#This Row],[H]])/(1192+MYRANKS_P[[#This Row],[IP]])-1.23)/-0.015-VLOOKUP(MYRANKS_P[[#This Row],[POS]],ReplacementLevel_P[],COLUMN(ReplacementLevel_P[WHIP]),FALSE)</f>
        <v>0.81214862681744449</v>
      </c>
      <c r="X122" s="22">
        <f>MYRANKS_P[[#This Row],[WSGP]]+MYRANKS_P[[#This Row],[SVSGP]]+MYRANKS_P[[#This Row],[SOSGP]]+MYRANKS_P[[#This Row],[ERASGP]]+MYRANKS_P[[#This Row],[WHIPSGP]]</f>
        <v>-2.1562309356129097</v>
      </c>
    </row>
    <row r="123" spans="1:24" x14ac:dyDescent="0.25">
      <c r="A123" s="7" t="s">
        <v>4402</v>
      </c>
      <c r="B123" s="18" t="str">
        <f>VLOOKUP(MYRANKS_P[[#This Row],[PLAYERID]],PLAYERIDMAP[],COLUMN(PLAYERIDMAP[LASTNAME]),FALSE)</f>
        <v>Parnell</v>
      </c>
      <c r="C123" s="18" t="str">
        <f>VLOOKUP(MYRANKS_P[[#This Row],[PLAYERID]],PLAYERIDMAP[],COLUMN(PLAYERIDMAP[FIRSTNAME]),FALSE)</f>
        <v xml:space="preserve">Bobby </v>
      </c>
      <c r="D123" s="18" t="str">
        <f>VLOOKUP(MYRANKS_P[[#This Row],[PLAYERID]],PLAYERIDMAP[],COLUMN(PLAYERIDMAP[TEAM]),FALSE)</f>
        <v>NYM</v>
      </c>
      <c r="E123" s="18" t="str">
        <f>VLOOKUP(MYRANKS_P[[#This Row],[PLAYERID]],PLAYERIDMAP[],COLUMN(PLAYERIDMAP[POS]),FALSE)</f>
        <v>P</v>
      </c>
      <c r="F123" s="18">
        <f>VLOOKUP(MYRANKS_P[[#This Row],[PLAYERID]],PLAYERIDMAP[],COLUMN(PLAYERIDMAP[IDFANGRAPHS]),FALSE)</f>
        <v>9926</v>
      </c>
      <c r="G123" s="20">
        <f>IFERROR(VLOOKUP(MYRANKS_P[[#This Row],[IDFANGRAPHS]],STEAMER_P[],COLUMN(STEAMER_P[W]),FALSE),0)</f>
        <v>1</v>
      </c>
      <c r="H123" s="20">
        <f>IFERROR(VLOOKUP(MYRANKS_P[[#This Row],[IDFANGRAPHS]],STEAMER_P[],COLUMN(STEAMER_P[GS]),FALSE),0)</f>
        <v>0</v>
      </c>
      <c r="I123" s="20">
        <f>IFERROR(VLOOKUP(MYRANKS_P[[#This Row],[IDFANGRAPHS]],STEAMER_P[],COLUMN(STEAMER_P[SV]),FALSE),0)</f>
        <v>2</v>
      </c>
      <c r="J123" s="20">
        <f>IFERROR(VLOOKUP(MYRANKS_P[[#This Row],[IDFANGRAPHS]],STEAMER_P[],COLUMN(STEAMER_P[IP]),FALSE),0)</f>
        <v>8</v>
      </c>
      <c r="K123" s="20">
        <f>IFERROR(VLOOKUP(MYRANKS_P[[#This Row],[IDFANGRAPHS]],STEAMER_P[],COLUMN(STEAMER_P[H]),FALSE),0)</f>
        <v>8</v>
      </c>
      <c r="L123" s="20">
        <f>IFERROR(VLOOKUP(MYRANKS_P[[#This Row],[IDFANGRAPHS]],STEAMER_P[],COLUMN(STEAMER_P[ER]),FALSE),0)</f>
        <v>3</v>
      </c>
      <c r="M123" s="20">
        <f>IFERROR(VLOOKUP(MYRANKS_P[[#This Row],[IDFANGRAPHS]],STEAMER_P[],COLUMN(STEAMER_P[HR]),FALSE),0)</f>
        <v>1</v>
      </c>
      <c r="N123" s="20">
        <f>IFERROR(VLOOKUP(MYRANKS_P[[#This Row],[IDFANGRAPHS]],STEAMER_P[],COLUMN(STEAMER_P[SO]),FALSE),0)</f>
        <v>8</v>
      </c>
      <c r="O123" s="20">
        <f>IFERROR(VLOOKUP(MYRANKS_P[[#This Row],[IDFANGRAPHS]],STEAMER_P[],COLUMN(STEAMER_P[BB]),FALSE),0)</f>
        <v>2</v>
      </c>
      <c r="P123" s="20">
        <f>IFERROR(VLOOKUP(MYRANKS_P[[#This Row],[IDFANGRAPHS]],STEAMER_P[],COLUMN(STEAMER_P[FIP]),FALSE),0)</f>
        <v>3.32</v>
      </c>
      <c r="Q123" s="22">
        <f>IFERROR(MYRANKS_P[[#This Row],[ER]]*9/MYRANKS_P[[#This Row],[IP]],0)</f>
        <v>3.375</v>
      </c>
      <c r="R123" s="22">
        <f>IFERROR((MYRANKS_P[[#This Row],[BB]]+MYRANKS_P[[#This Row],[H]])/MYRANKS_P[[#This Row],[IP]],0)</f>
        <v>1.25</v>
      </c>
      <c r="S123" s="22">
        <f>MYRANKS_P[[#This Row],[W]]/3.03-VLOOKUP(MYRANKS_P[[#This Row],[POS]],ReplacementLevel_P[],COLUMN(ReplacementLevel_P[W]),FALSE)</f>
        <v>-2.89996699669967</v>
      </c>
      <c r="T123" s="22">
        <f>MYRANKS_P[[#This Row],[SV]]/9.95</f>
        <v>0.20100502512562815</v>
      </c>
      <c r="U123" s="22">
        <f>MYRANKS_P[[#This Row],[SO]]/39.3-VLOOKUP(MYRANKS_P[[#This Row],[POS]],ReplacementLevel_P[],COLUMN(ReplacementLevel_P[SO]),FALSE)</f>
        <v>-2.476437659033079</v>
      </c>
      <c r="V123" s="22">
        <f>((475+MYRANKS_P[[#This Row],[ER]])*9/(1192+MYRANKS_P[[#This Row],[IP]])-3.59)/-0.076-VLOOKUP(MYRANKS_P[[#This Row],[POS]],ReplacementLevel_P[],COLUMN(ReplacementLevel_P[ERA]),FALSE)</f>
        <v>0.91578947368420915</v>
      </c>
      <c r="W123" s="22">
        <f>((1466+MYRANKS_P[[#This Row],[BB]]+MYRANKS_P[[#This Row],[H]])/(1192+MYRANKS_P[[#This Row],[IP]])-1.23)/-0.015-VLOOKUP(MYRANKS_P[[#This Row],[POS]],ReplacementLevel_P[],COLUMN(ReplacementLevel_P[WHIP]),FALSE)</f>
        <v>0.88</v>
      </c>
      <c r="X123" s="22">
        <f>MYRANKS_P[[#This Row],[WSGP]]+MYRANKS_P[[#This Row],[SVSGP]]+MYRANKS_P[[#This Row],[SOSGP]]+MYRANKS_P[[#This Row],[ERASGP]]+MYRANKS_P[[#This Row],[WHIPSGP]]</f>
        <v>-3.3796101569229116</v>
      </c>
    </row>
    <row r="124" spans="1:24" x14ac:dyDescent="0.25">
      <c r="A124" s="7" t="s">
        <v>5379</v>
      </c>
      <c r="B124" s="18" t="str">
        <f>VLOOKUP(MYRANKS_P[[#This Row],[PLAYERID]],PLAYERIDMAP[],COLUMN(PLAYERIDMAP[LASTNAME]),FALSE)</f>
        <v>Villanueva</v>
      </c>
      <c r="C124" s="18" t="str">
        <f>VLOOKUP(MYRANKS_P[[#This Row],[PLAYERID]],PLAYERIDMAP[],COLUMN(PLAYERIDMAP[FIRSTNAME]),FALSE)</f>
        <v xml:space="preserve">Carlos </v>
      </c>
      <c r="D124" s="18" t="str">
        <f>VLOOKUP(MYRANKS_P[[#This Row],[PLAYERID]],PLAYERIDMAP[],COLUMN(PLAYERIDMAP[TEAM]),FALSE)</f>
        <v>CHC</v>
      </c>
      <c r="E124" s="18" t="str">
        <f>VLOOKUP(MYRANKS_P[[#This Row],[PLAYERID]],PLAYERIDMAP[],COLUMN(PLAYERIDMAP[POS]),FALSE)</f>
        <v>P</v>
      </c>
      <c r="F124" s="18">
        <f>VLOOKUP(MYRANKS_P[[#This Row],[PLAYERID]],PLAYERIDMAP[],COLUMN(PLAYERIDMAP[IDFANGRAPHS]),FALSE)</f>
        <v>4138</v>
      </c>
      <c r="G124" s="20">
        <f>IFERROR(VLOOKUP(MYRANKS_P[[#This Row],[IDFANGRAPHS]],STEAMER_P[],COLUMN(STEAMER_P[W]),FALSE),0)</f>
        <v>7</v>
      </c>
      <c r="H124" s="20">
        <f>IFERROR(VLOOKUP(MYRANKS_P[[#This Row],[IDFANGRAPHS]],STEAMER_P[],COLUMN(STEAMER_P[GS]),FALSE),0)</f>
        <v>19</v>
      </c>
      <c r="I124" s="20">
        <f>IFERROR(VLOOKUP(MYRANKS_P[[#This Row],[IDFANGRAPHS]],STEAMER_P[],COLUMN(STEAMER_P[SV]),FALSE),0)</f>
        <v>0</v>
      </c>
      <c r="J124" s="20">
        <f>IFERROR(VLOOKUP(MYRANKS_P[[#This Row],[IDFANGRAPHS]],STEAMER_P[],COLUMN(STEAMER_P[IP]),FALSE),0)</f>
        <v>128</v>
      </c>
      <c r="K124" s="20">
        <f>IFERROR(VLOOKUP(MYRANKS_P[[#This Row],[IDFANGRAPHS]],STEAMER_P[],COLUMN(STEAMER_P[H]),FALSE),0)</f>
        <v>128</v>
      </c>
      <c r="L124" s="20">
        <f>IFERROR(VLOOKUP(MYRANKS_P[[#This Row],[IDFANGRAPHS]],STEAMER_P[],COLUMN(STEAMER_P[ER]),FALSE),0)</f>
        <v>60</v>
      </c>
      <c r="M124" s="20">
        <f>IFERROR(VLOOKUP(MYRANKS_P[[#This Row],[IDFANGRAPHS]],STEAMER_P[],COLUMN(STEAMER_P[HR]),FALSE),0)</f>
        <v>18</v>
      </c>
      <c r="N124" s="20">
        <f>IFERROR(VLOOKUP(MYRANKS_P[[#This Row],[IDFANGRAPHS]],STEAMER_P[],COLUMN(STEAMER_P[SO]),FALSE),0)</f>
        <v>100</v>
      </c>
      <c r="O124" s="20">
        <f>IFERROR(VLOOKUP(MYRANKS_P[[#This Row],[IDFANGRAPHS]],STEAMER_P[],COLUMN(STEAMER_P[BB]),FALSE),0)</f>
        <v>40</v>
      </c>
      <c r="P124" s="20">
        <f>IFERROR(VLOOKUP(MYRANKS_P[[#This Row],[IDFANGRAPHS]],STEAMER_P[],COLUMN(STEAMER_P[FIP]),FALSE),0)</f>
        <v>4.3600000000000003</v>
      </c>
      <c r="Q124" s="22">
        <f>IFERROR(MYRANKS_P[[#This Row],[ER]]*9/MYRANKS_P[[#This Row],[IP]],0)</f>
        <v>4.21875</v>
      </c>
      <c r="R124" s="22">
        <f>IFERROR((MYRANKS_P[[#This Row],[BB]]+MYRANKS_P[[#This Row],[H]])/MYRANKS_P[[#This Row],[IP]],0)</f>
        <v>1.3125</v>
      </c>
      <c r="S124" s="22">
        <f>MYRANKS_P[[#This Row],[W]]/3.03-VLOOKUP(MYRANKS_P[[#This Row],[POS]],ReplacementLevel_P[],COLUMN(ReplacementLevel_P[W]),FALSE)</f>
        <v>-0.91976897689768977</v>
      </c>
      <c r="T124" s="22">
        <f>MYRANKS_P[[#This Row],[SV]]/9.95</f>
        <v>0</v>
      </c>
      <c r="U124" s="22">
        <f>MYRANKS_P[[#This Row],[SO]]/39.3-VLOOKUP(MYRANKS_P[[#This Row],[POS]],ReplacementLevel_P[],COLUMN(ReplacementLevel_P[SO]),FALSE)</f>
        <v>-0.13547073791348607</v>
      </c>
      <c r="V124" s="22">
        <f>((475+MYRANKS_P[[#This Row],[ER]])*9/(1192+MYRANKS_P[[#This Row],[IP]])-3.59)/-0.076-VLOOKUP(MYRANKS_P[[#This Row],[POS]],ReplacementLevel_P[],COLUMN(ReplacementLevel_P[ERA]),FALSE)</f>
        <v>9.0430622009564865E-2</v>
      </c>
      <c r="W124" s="22">
        <f>((1466+MYRANKS_P[[#This Row],[BB]]+MYRANKS_P[[#This Row],[H]])/(1192+MYRANKS_P[[#This Row],[IP]])-1.23)/-0.015-VLOOKUP(MYRANKS_P[[#This Row],[POS]],ReplacementLevel_P[],COLUMN(ReplacementLevel_P[WHIP]),FALSE)</f>
        <v>0.3547474747474787</v>
      </c>
      <c r="X124" s="22">
        <f>MYRANKS_P[[#This Row],[WSGP]]+MYRANKS_P[[#This Row],[SVSGP]]+MYRANKS_P[[#This Row],[SOSGP]]+MYRANKS_P[[#This Row],[ERASGP]]+MYRANKS_P[[#This Row],[WHIPSGP]]</f>
        <v>-0.61006161805413228</v>
      </c>
    </row>
    <row r="125" spans="1:24" x14ac:dyDescent="0.25">
      <c r="A125" s="7" t="s">
        <v>3162</v>
      </c>
      <c r="B125" s="18" t="str">
        <f>VLOOKUP(MYRANKS_P[[#This Row],[PLAYERID]],PLAYERIDMAP[],COLUMN(PLAYERIDMAP[LASTNAME]),FALSE)</f>
        <v>Hammel</v>
      </c>
      <c r="C125" s="18" t="str">
        <f>VLOOKUP(MYRANKS_P[[#This Row],[PLAYERID]],PLAYERIDMAP[],COLUMN(PLAYERIDMAP[FIRSTNAME]),FALSE)</f>
        <v xml:space="preserve">Jason </v>
      </c>
      <c r="D125" s="18" t="str">
        <f>VLOOKUP(MYRANKS_P[[#This Row],[PLAYERID]],PLAYERIDMAP[],COLUMN(PLAYERIDMAP[TEAM]),FALSE)</f>
        <v>BAL</v>
      </c>
      <c r="E125" s="18" t="str">
        <f>VLOOKUP(MYRANKS_P[[#This Row],[PLAYERID]],PLAYERIDMAP[],COLUMN(PLAYERIDMAP[POS]),FALSE)</f>
        <v>P</v>
      </c>
      <c r="F125" s="18">
        <f>VLOOKUP(MYRANKS_P[[#This Row],[PLAYERID]],PLAYERIDMAP[],COLUMN(PLAYERIDMAP[IDFANGRAPHS]),FALSE)</f>
        <v>4538</v>
      </c>
      <c r="G125" s="20">
        <f>IFERROR(VLOOKUP(MYRANKS_P[[#This Row],[IDFANGRAPHS]],STEAMER_P[],COLUMN(STEAMER_P[W]),FALSE),0)</f>
        <v>7</v>
      </c>
      <c r="H125" s="20">
        <f>IFERROR(VLOOKUP(MYRANKS_P[[#This Row],[IDFANGRAPHS]],STEAMER_P[],COLUMN(STEAMER_P[GS]),FALSE),0)</f>
        <v>23</v>
      </c>
      <c r="I125" s="20">
        <f>IFERROR(VLOOKUP(MYRANKS_P[[#This Row],[IDFANGRAPHS]],STEAMER_P[],COLUMN(STEAMER_P[SV]),FALSE),0)</f>
        <v>0</v>
      </c>
      <c r="J125" s="20">
        <f>IFERROR(VLOOKUP(MYRANKS_P[[#This Row],[IDFANGRAPHS]],STEAMER_P[],COLUMN(STEAMER_P[IP]),FALSE),0)</f>
        <v>131</v>
      </c>
      <c r="K125" s="20">
        <f>IFERROR(VLOOKUP(MYRANKS_P[[#This Row],[IDFANGRAPHS]],STEAMER_P[],COLUMN(STEAMER_P[H]),FALSE),0)</f>
        <v>130</v>
      </c>
      <c r="L125" s="20">
        <f>IFERROR(VLOOKUP(MYRANKS_P[[#This Row],[IDFANGRAPHS]],STEAMER_P[],COLUMN(STEAMER_P[ER]),FALSE),0)</f>
        <v>60</v>
      </c>
      <c r="M125" s="20">
        <f>IFERROR(VLOOKUP(MYRANKS_P[[#This Row],[IDFANGRAPHS]],STEAMER_P[],COLUMN(STEAMER_P[HR]),FALSE),0)</f>
        <v>15</v>
      </c>
      <c r="N125" s="20">
        <f>IFERROR(VLOOKUP(MYRANKS_P[[#This Row],[IDFANGRAPHS]],STEAMER_P[],COLUMN(STEAMER_P[SO]),FALSE),0)</f>
        <v>104</v>
      </c>
      <c r="O125" s="20">
        <f>IFERROR(VLOOKUP(MYRANKS_P[[#This Row],[IDFANGRAPHS]],STEAMER_P[],COLUMN(STEAMER_P[BB]),FALSE),0)</f>
        <v>43</v>
      </c>
      <c r="P125" s="20">
        <f>IFERROR(VLOOKUP(MYRANKS_P[[#This Row],[IDFANGRAPHS]],STEAMER_P[],COLUMN(STEAMER_P[FIP]),FALSE),0)</f>
        <v>4.0999999999999996</v>
      </c>
      <c r="Q125" s="22">
        <f>IFERROR(MYRANKS_P[[#This Row],[ER]]*9/MYRANKS_P[[#This Row],[IP]],0)</f>
        <v>4.1221374045801529</v>
      </c>
      <c r="R125" s="22">
        <f>IFERROR((MYRANKS_P[[#This Row],[BB]]+MYRANKS_P[[#This Row],[H]])/MYRANKS_P[[#This Row],[IP]],0)</f>
        <v>1.3206106870229009</v>
      </c>
      <c r="S125" s="22">
        <f>MYRANKS_P[[#This Row],[W]]/3.03-VLOOKUP(MYRANKS_P[[#This Row],[POS]],ReplacementLevel_P[],COLUMN(ReplacementLevel_P[W]),FALSE)</f>
        <v>-0.91976897689768977</v>
      </c>
      <c r="T125" s="22">
        <f>MYRANKS_P[[#This Row],[SV]]/9.95</f>
        <v>0</v>
      </c>
      <c r="U125" s="22">
        <f>MYRANKS_P[[#This Row],[SO]]/39.3-VLOOKUP(MYRANKS_P[[#This Row],[POS]],ReplacementLevel_P[],COLUMN(ReplacementLevel_P[SO]),FALSE)</f>
        <v>-3.3689567430025491E-2</v>
      </c>
      <c r="V125" s="22">
        <f>((475+MYRANKS_P[[#This Row],[ER]])*9/(1192+MYRANKS_P[[#This Row],[IP]])-3.59)/-0.076-VLOOKUP(MYRANKS_P[[#This Row],[POS]],ReplacementLevel_P[],COLUMN(ReplacementLevel_P[ERA]),FALSE)</f>
        <v>0.19926602219835343</v>
      </c>
      <c r="W125" s="22">
        <f>((1466+MYRANKS_P[[#This Row],[BB]]+MYRANKS_P[[#This Row],[H]])/(1192+MYRANKS_P[[#This Row],[IP]])-1.23)/-0.015-VLOOKUP(MYRANKS_P[[#This Row],[POS]],ReplacementLevel_P[],COLUMN(ReplacementLevel_P[WHIP]),FALSE)</f>
        <v>0.28992693373645506</v>
      </c>
      <c r="X125" s="22">
        <f>MYRANKS_P[[#This Row],[WSGP]]+MYRANKS_P[[#This Row],[SVSGP]]+MYRANKS_P[[#This Row],[SOSGP]]+MYRANKS_P[[#This Row],[ERASGP]]+MYRANKS_P[[#This Row],[WHIPSGP]]</f>
        <v>-0.46426558839290677</v>
      </c>
    </row>
    <row r="126" spans="1:24" x14ac:dyDescent="0.25">
      <c r="A126" s="7" t="s">
        <v>1817</v>
      </c>
      <c r="B126" s="18" t="str">
        <f>VLOOKUP(MYRANKS_P[[#This Row],[PLAYERID]],PLAYERIDMAP[],COLUMN(PLAYERIDMAP[LASTNAME]),FALSE)</f>
        <v>Baker</v>
      </c>
      <c r="C126" s="18" t="str">
        <f>VLOOKUP(MYRANKS_P[[#This Row],[PLAYERID]],PLAYERIDMAP[],COLUMN(PLAYERIDMAP[FIRSTNAME]),FALSE)</f>
        <v xml:space="preserve">Scott </v>
      </c>
      <c r="D126" s="18" t="str">
        <f>VLOOKUP(MYRANKS_P[[#This Row],[PLAYERID]],PLAYERIDMAP[],COLUMN(PLAYERIDMAP[TEAM]),FALSE)</f>
        <v>CHC</v>
      </c>
      <c r="E126" s="18" t="str">
        <f>VLOOKUP(MYRANKS_P[[#This Row],[PLAYERID]],PLAYERIDMAP[],COLUMN(PLAYERIDMAP[POS]),FALSE)</f>
        <v>P</v>
      </c>
      <c r="F126" s="18">
        <f>VLOOKUP(MYRANKS_P[[#This Row],[PLAYERID]],PLAYERIDMAP[],COLUMN(PLAYERIDMAP[IDFANGRAPHS]),FALSE)</f>
        <v>6176</v>
      </c>
      <c r="G126" s="20">
        <f>IFERROR(VLOOKUP(MYRANKS_P[[#This Row],[IDFANGRAPHS]],STEAMER_P[],COLUMN(STEAMER_P[W]),FALSE),0)</f>
        <v>0</v>
      </c>
      <c r="H126" s="20">
        <f>IFERROR(VLOOKUP(MYRANKS_P[[#This Row],[IDFANGRAPHS]],STEAMER_P[],COLUMN(STEAMER_P[GS]),FALSE),0)</f>
        <v>0</v>
      </c>
      <c r="I126" s="20">
        <f>IFERROR(VLOOKUP(MYRANKS_P[[#This Row],[IDFANGRAPHS]],STEAMER_P[],COLUMN(STEAMER_P[SV]),FALSE),0)</f>
        <v>0</v>
      </c>
      <c r="J126" s="20">
        <f>IFERROR(VLOOKUP(MYRANKS_P[[#This Row],[IDFANGRAPHS]],STEAMER_P[],COLUMN(STEAMER_P[IP]),FALSE),0)</f>
        <v>0</v>
      </c>
      <c r="K126" s="20">
        <f>IFERROR(VLOOKUP(MYRANKS_P[[#This Row],[IDFANGRAPHS]],STEAMER_P[],COLUMN(STEAMER_P[H]),FALSE),0)</f>
        <v>0</v>
      </c>
      <c r="L126" s="20">
        <f>IFERROR(VLOOKUP(MYRANKS_P[[#This Row],[IDFANGRAPHS]],STEAMER_P[],COLUMN(STEAMER_P[ER]),FALSE),0)</f>
        <v>0</v>
      </c>
      <c r="M126" s="20">
        <f>IFERROR(VLOOKUP(MYRANKS_P[[#This Row],[IDFANGRAPHS]],STEAMER_P[],COLUMN(STEAMER_P[HR]),FALSE),0)</f>
        <v>0</v>
      </c>
      <c r="N126" s="20">
        <f>IFERROR(VLOOKUP(MYRANKS_P[[#This Row],[IDFANGRAPHS]],STEAMER_P[],COLUMN(STEAMER_P[SO]),FALSE),0)</f>
        <v>0</v>
      </c>
      <c r="O126" s="20">
        <f>IFERROR(VLOOKUP(MYRANKS_P[[#This Row],[IDFANGRAPHS]],STEAMER_P[],COLUMN(STEAMER_P[BB]),FALSE),0)</f>
        <v>0</v>
      </c>
      <c r="P126" s="20">
        <f>IFERROR(VLOOKUP(MYRANKS_P[[#This Row],[IDFANGRAPHS]],STEAMER_P[],COLUMN(STEAMER_P[FIP]),FALSE),0)</f>
        <v>0</v>
      </c>
      <c r="Q126" s="22">
        <f>IFERROR(MYRANKS_P[[#This Row],[ER]]*9/MYRANKS_P[[#This Row],[IP]],0)</f>
        <v>0</v>
      </c>
      <c r="R126" s="22">
        <f>IFERROR((MYRANKS_P[[#This Row],[BB]]+MYRANKS_P[[#This Row],[H]])/MYRANKS_P[[#This Row],[IP]],0)</f>
        <v>0</v>
      </c>
      <c r="S126" s="22">
        <f>MYRANKS_P[[#This Row],[W]]/3.03-VLOOKUP(MYRANKS_P[[#This Row],[POS]],ReplacementLevel_P[],COLUMN(ReplacementLevel_P[W]),FALSE)</f>
        <v>-3.23</v>
      </c>
      <c r="T126" s="22">
        <f>MYRANKS_P[[#This Row],[SV]]/9.95</f>
        <v>0</v>
      </c>
      <c r="U126" s="22">
        <f>MYRANKS_P[[#This Row],[SO]]/39.3-VLOOKUP(MYRANKS_P[[#This Row],[POS]],ReplacementLevel_P[],COLUMN(ReplacementLevel_P[SO]),FALSE)</f>
        <v>-2.68</v>
      </c>
      <c r="V126" s="22">
        <f>((475+MYRANKS_P[[#This Row],[ER]])*9/(1192+MYRANKS_P[[#This Row],[IP]])-3.59)/-0.076-VLOOKUP(MYRANKS_P[[#This Row],[POS]],ReplacementLevel_P[],COLUMN(ReplacementLevel_P[ERA]),FALSE)</f>
        <v>0.89724478982691325</v>
      </c>
      <c r="W126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26" s="22">
        <f>MYRANKS_P[[#This Row],[WSGP]]+MYRANKS_P[[#This Row],[SVSGP]]+MYRANKS_P[[#This Row],[SOSGP]]+MYRANKS_P[[#This Row],[ERASGP]]+MYRANKS_P[[#This Row],[WHIPSGP]]</f>
        <v>-4.1238066643117852</v>
      </c>
    </row>
    <row r="127" spans="1:24" x14ac:dyDescent="0.25">
      <c r="A127" s="7" t="s">
        <v>4943</v>
      </c>
      <c r="B127" s="18" t="str">
        <f>VLOOKUP(MYRANKS_P[[#This Row],[PLAYERID]],PLAYERIDMAP[],COLUMN(PLAYERIDMAP[LASTNAME]),FALSE)</f>
        <v>Santana</v>
      </c>
      <c r="C127" s="18" t="str">
        <f>VLOOKUP(MYRANKS_P[[#This Row],[PLAYERID]],PLAYERIDMAP[],COLUMN(PLAYERIDMAP[FIRSTNAME]),FALSE)</f>
        <v xml:space="preserve">Johan </v>
      </c>
      <c r="D127" s="18" t="str">
        <f>VLOOKUP(MYRANKS_P[[#This Row],[PLAYERID]],PLAYERIDMAP[],COLUMN(PLAYERIDMAP[TEAM]),FALSE)</f>
        <v>NYM</v>
      </c>
      <c r="E127" s="18" t="str">
        <f>VLOOKUP(MYRANKS_P[[#This Row],[PLAYERID]],PLAYERIDMAP[],COLUMN(PLAYERIDMAP[POS]),FALSE)</f>
        <v>P</v>
      </c>
      <c r="F127" s="18">
        <f>VLOOKUP(MYRANKS_P[[#This Row],[PLAYERID]],PLAYERIDMAP[],COLUMN(PLAYERIDMAP[IDFANGRAPHS]),FALSE)</f>
        <v>755</v>
      </c>
      <c r="G127" s="20">
        <f>IFERROR(VLOOKUP(MYRANKS_P[[#This Row],[IDFANGRAPHS]],STEAMER_P[],COLUMN(STEAMER_P[W]),FALSE),0)</f>
        <v>1</v>
      </c>
      <c r="H127" s="20">
        <f>IFERROR(VLOOKUP(MYRANKS_P[[#This Row],[IDFANGRAPHS]],STEAMER_P[],COLUMN(STEAMER_P[GS]),FALSE),0)</f>
        <v>3</v>
      </c>
      <c r="I127" s="20">
        <f>IFERROR(VLOOKUP(MYRANKS_P[[#This Row],[IDFANGRAPHS]],STEAMER_P[],COLUMN(STEAMER_P[SV]),FALSE),0)</f>
        <v>0</v>
      </c>
      <c r="J127" s="20">
        <f>IFERROR(VLOOKUP(MYRANKS_P[[#This Row],[IDFANGRAPHS]],STEAMER_P[],COLUMN(STEAMER_P[IP]),FALSE),0)</f>
        <v>16</v>
      </c>
      <c r="K127" s="20">
        <f>IFERROR(VLOOKUP(MYRANKS_P[[#This Row],[IDFANGRAPHS]],STEAMER_P[],COLUMN(STEAMER_P[H]),FALSE),0)</f>
        <v>16</v>
      </c>
      <c r="L127" s="20">
        <f>IFERROR(VLOOKUP(MYRANKS_P[[#This Row],[IDFANGRAPHS]],STEAMER_P[],COLUMN(STEAMER_P[ER]),FALSE),0)</f>
        <v>8</v>
      </c>
      <c r="M127" s="20">
        <f>IFERROR(VLOOKUP(MYRANKS_P[[#This Row],[IDFANGRAPHS]],STEAMER_P[],COLUMN(STEAMER_P[HR]),FALSE),0)</f>
        <v>3</v>
      </c>
      <c r="N127" s="20">
        <f>IFERROR(VLOOKUP(MYRANKS_P[[#This Row],[IDFANGRAPHS]],STEAMER_P[],COLUMN(STEAMER_P[SO]),FALSE),0)</f>
        <v>13</v>
      </c>
      <c r="O127" s="20">
        <f>IFERROR(VLOOKUP(MYRANKS_P[[#This Row],[IDFANGRAPHS]],STEAMER_P[],COLUMN(STEAMER_P[BB]),FALSE),0)</f>
        <v>5</v>
      </c>
      <c r="P127" s="20">
        <f>IFERROR(VLOOKUP(MYRANKS_P[[#This Row],[IDFANGRAPHS]],STEAMER_P[],COLUMN(STEAMER_P[FIP]),FALSE),0)</f>
        <v>4.75</v>
      </c>
      <c r="Q127" s="22">
        <f>IFERROR(MYRANKS_P[[#This Row],[ER]]*9/MYRANKS_P[[#This Row],[IP]],0)</f>
        <v>4.5</v>
      </c>
      <c r="R127" s="22">
        <f>IFERROR((MYRANKS_P[[#This Row],[BB]]+MYRANKS_P[[#This Row],[H]])/MYRANKS_P[[#This Row],[IP]],0)</f>
        <v>1.3125</v>
      </c>
      <c r="S127" s="22">
        <f>MYRANKS_P[[#This Row],[W]]/3.03-VLOOKUP(MYRANKS_P[[#This Row],[POS]],ReplacementLevel_P[],COLUMN(ReplacementLevel_P[W]),FALSE)</f>
        <v>-2.89996699669967</v>
      </c>
      <c r="T127" s="22">
        <f>MYRANKS_P[[#This Row],[SV]]/9.95</f>
        <v>0</v>
      </c>
      <c r="U127" s="22">
        <f>MYRANKS_P[[#This Row],[SO]]/39.3-VLOOKUP(MYRANKS_P[[#This Row],[POS]],ReplacementLevel_P[],COLUMN(ReplacementLevel_P[SO]),FALSE)</f>
        <v>-2.3492111959287532</v>
      </c>
      <c r="V127" s="22">
        <f>((475+MYRANKS_P[[#This Row],[ER]])*9/(1192+MYRANKS_P[[#This Row],[IP]])-3.59)/-0.076-VLOOKUP(MYRANKS_P[[#This Row],[POS]],ReplacementLevel_P[],COLUMN(ReplacementLevel_P[ERA]),FALSE)</f>
        <v>0.73802718717323101</v>
      </c>
      <c r="W127" s="22">
        <f>((1466+MYRANKS_P[[#This Row],[BB]]+MYRANKS_P[[#This Row],[H]])/(1192+MYRANKS_P[[#This Row],[IP]])-1.23)/-0.015-VLOOKUP(MYRANKS_P[[#This Row],[POS]],ReplacementLevel_P[],COLUMN(ReplacementLevel_P[WHIP]),FALSE)</f>
        <v>0.81598233995584224</v>
      </c>
      <c r="X127" s="22">
        <f>MYRANKS_P[[#This Row],[WSGP]]+MYRANKS_P[[#This Row],[SVSGP]]+MYRANKS_P[[#This Row],[SOSGP]]+MYRANKS_P[[#This Row],[ERASGP]]+MYRANKS_P[[#This Row],[WHIPSGP]]</f>
        <v>-3.6951686654993496</v>
      </c>
    </row>
    <row r="128" spans="1:24" x14ac:dyDescent="0.25">
      <c r="A128" s="7" t="s">
        <v>4261</v>
      </c>
      <c r="B128" s="18" t="str">
        <f>VLOOKUP(MYRANKS_P[[#This Row],[PLAYERID]],PLAYERIDMAP[],COLUMN(PLAYERIDMAP[LASTNAME]),FALSE)</f>
        <v>Nicasio</v>
      </c>
      <c r="C128" s="18" t="str">
        <f>VLOOKUP(MYRANKS_P[[#This Row],[PLAYERID]],PLAYERIDMAP[],COLUMN(PLAYERIDMAP[FIRSTNAME]),FALSE)</f>
        <v xml:space="preserve">Juan </v>
      </c>
      <c r="D128" s="18" t="str">
        <f>VLOOKUP(MYRANKS_P[[#This Row],[PLAYERID]],PLAYERIDMAP[],COLUMN(PLAYERIDMAP[TEAM]),FALSE)</f>
        <v>COL</v>
      </c>
      <c r="E128" s="18" t="str">
        <f>VLOOKUP(MYRANKS_P[[#This Row],[PLAYERID]],PLAYERIDMAP[],COLUMN(PLAYERIDMAP[POS]),FALSE)</f>
        <v>P</v>
      </c>
      <c r="F128" s="18">
        <f>VLOOKUP(MYRANKS_P[[#This Row],[PLAYERID]],PLAYERIDMAP[],COLUMN(PLAYERIDMAP[IDFANGRAPHS]),FALSE)</f>
        <v>7731</v>
      </c>
      <c r="G128" s="20">
        <f>IFERROR(VLOOKUP(MYRANKS_P[[#This Row],[IDFANGRAPHS]],STEAMER_P[],COLUMN(STEAMER_P[W]),FALSE),0)</f>
        <v>9</v>
      </c>
      <c r="H128" s="20">
        <f>IFERROR(VLOOKUP(MYRANKS_P[[#This Row],[IDFANGRAPHS]],STEAMER_P[],COLUMN(STEAMER_P[GS]),FALSE),0)</f>
        <v>24</v>
      </c>
      <c r="I128" s="20">
        <f>IFERROR(VLOOKUP(MYRANKS_P[[#This Row],[IDFANGRAPHS]],STEAMER_P[],COLUMN(STEAMER_P[SV]),FALSE),0)</f>
        <v>0</v>
      </c>
      <c r="J128" s="20">
        <f>IFERROR(VLOOKUP(MYRANKS_P[[#This Row],[IDFANGRAPHS]],STEAMER_P[],COLUMN(STEAMER_P[IP]),FALSE),0)</f>
        <v>144</v>
      </c>
      <c r="K128" s="20">
        <f>IFERROR(VLOOKUP(MYRANKS_P[[#This Row],[IDFANGRAPHS]],STEAMER_P[],COLUMN(STEAMER_P[H]),FALSE),0)</f>
        <v>151</v>
      </c>
      <c r="L128" s="20">
        <f>IFERROR(VLOOKUP(MYRANKS_P[[#This Row],[IDFANGRAPHS]],STEAMER_P[],COLUMN(STEAMER_P[ER]),FALSE),0)</f>
        <v>72</v>
      </c>
      <c r="M128" s="20">
        <f>IFERROR(VLOOKUP(MYRANKS_P[[#This Row],[IDFANGRAPHS]],STEAMER_P[],COLUMN(STEAMER_P[HR]),FALSE),0)</f>
        <v>19</v>
      </c>
      <c r="N128" s="20">
        <f>IFERROR(VLOOKUP(MYRANKS_P[[#This Row],[IDFANGRAPHS]],STEAMER_P[],COLUMN(STEAMER_P[SO]),FALSE),0)</f>
        <v>114</v>
      </c>
      <c r="O128" s="20">
        <f>IFERROR(VLOOKUP(MYRANKS_P[[#This Row],[IDFANGRAPHS]],STEAMER_P[],COLUMN(STEAMER_P[BB]),FALSE),0)</f>
        <v>49</v>
      </c>
      <c r="P128" s="20">
        <f>IFERROR(VLOOKUP(MYRANKS_P[[#This Row],[IDFANGRAPHS]],STEAMER_P[],COLUMN(STEAMER_P[FIP]),FALSE),0)</f>
        <v>4.32</v>
      </c>
      <c r="Q128" s="22">
        <f>IFERROR(MYRANKS_P[[#This Row],[ER]]*9/MYRANKS_P[[#This Row],[IP]],0)</f>
        <v>4.5</v>
      </c>
      <c r="R128" s="22">
        <f>IFERROR((MYRANKS_P[[#This Row],[BB]]+MYRANKS_P[[#This Row],[H]])/MYRANKS_P[[#This Row],[IP]],0)</f>
        <v>1.3888888888888888</v>
      </c>
      <c r="S128" s="22">
        <f>MYRANKS_P[[#This Row],[W]]/3.03-VLOOKUP(MYRANKS_P[[#This Row],[POS]],ReplacementLevel_P[],COLUMN(ReplacementLevel_P[W]),FALSE)</f>
        <v>-0.25970297029702971</v>
      </c>
      <c r="T128" s="22">
        <f>MYRANKS_P[[#This Row],[SV]]/9.95</f>
        <v>0</v>
      </c>
      <c r="U128" s="22">
        <f>MYRANKS_P[[#This Row],[SO]]/39.3-VLOOKUP(MYRANKS_P[[#This Row],[POS]],ReplacementLevel_P[],COLUMN(ReplacementLevel_P[SO]),FALSE)</f>
        <v>0.22076335877862618</v>
      </c>
      <c r="V128" s="22">
        <f>((475+MYRANKS_P[[#This Row],[ER]])*9/(1192+MYRANKS_P[[#This Row],[IP]])-3.59)/-0.076-VLOOKUP(MYRANKS_P[[#This Row],[POS]],ReplacementLevel_P[],COLUMN(ReplacementLevel_P[ERA]),FALSE)</f>
        <v>-0.39842420422313196</v>
      </c>
      <c r="W128" s="22">
        <f>((1466+MYRANKS_P[[#This Row],[BB]]+MYRANKS_P[[#This Row],[H]])/(1192+MYRANKS_P[[#This Row],[IP]])-1.23)/-0.015-VLOOKUP(MYRANKS_P[[#This Row],[POS]],ReplacementLevel_P[],COLUMN(ReplacementLevel_P[WHIP]),FALSE)</f>
        <v>-0.25373253493014303</v>
      </c>
      <c r="X128" s="22">
        <f>MYRANKS_P[[#This Row],[WSGP]]+MYRANKS_P[[#This Row],[SVSGP]]+MYRANKS_P[[#This Row],[SOSGP]]+MYRANKS_P[[#This Row],[ERASGP]]+MYRANKS_P[[#This Row],[WHIPSGP]]</f>
        <v>-0.69109635067167852</v>
      </c>
    </row>
    <row r="129" spans="1:24" x14ac:dyDescent="0.25">
      <c r="A129" s="7" t="s">
        <v>3484</v>
      </c>
      <c r="B129" s="18" t="str">
        <f>VLOOKUP(MYRANKS_P[[#This Row],[PLAYERID]],PLAYERIDMAP[],COLUMN(PLAYERIDMAP[LASTNAME]),FALSE)</f>
        <v>Jimenez</v>
      </c>
      <c r="C129" s="18" t="str">
        <f>VLOOKUP(MYRANKS_P[[#This Row],[PLAYERID]],PLAYERIDMAP[],COLUMN(PLAYERIDMAP[FIRSTNAME]),FALSE)</f>
        <v xml:space="preserve">Ubaldo </v>
      </c>
      <c r="D129" s="18" t="str">
        <f>VLOOKUP(MYRANKS_P[[#This Row],[PLAYERID]],PLAYERIDMAP[],COLUMN(PLAYERIDMAP[TEAM]),FALSE)</f>
        <v>CLE</v>
      </c>
      <c r="E129" s="18" t="str">
        <f>VLOOKUP(MYRANKS_P[[#This Row],[PLAYERID]],PLAYERIDMAP[],COLUMN(PLAYERIDMAP[POS]),FALSE)</f>
        <v>P</v>
      </c>
      <c r="F129" s="18">
        <f>VLOOKUP(MYRANKS_P[[#This Row],[PLAYERID]],PLAYERIDMAP[],COLUMN(PLAYERIDMAP[IDFANGRAPHS]),FALSE)</f>
        <v>3374</v>
      </c>
      <c r="G129" s="20">
        <f>IFERROR(VLOOKUP(MYRANKS_P[[#This Row],[IDFANGRAPHS]],STEAMER_P[],COLUMN(STEAMER_P[W]),FALSE),0)</f>
        <v>9</v>
      </c>
      <c r="H129" s="20">
        <f>IFERROR(VLOOKUP(MYRANKS_P[[#This Row],[IDFANGRAPHS]],STEAMER_P[],COLUMN(STEAMER_P[GS]),FALSE),0)</f>
        <v>26</v>
      </c>
      <c r="I129" s="20">
        <f>IFERROR(VLOOKUP(MYRANKS_P[[#This Row],[IDFANGRAPHS]],STEAMER_P[],COLUMN(STEAMER_P[SV]),FALSE),0)</f>
        <v>0</v>
      </c>
      <c r="J129" s="20">
        <f>IFERROR(VLOOKUP(MYRANKS_P[[#This Row],[IDFANGRAPHS]],STEAMER_P[],COLUMN(STEAMER_P[IP]),FALSE),0)</f>
        <v>163</v>
      </c>
      <c r="K129" s="20">
        <f>IFERROR(VLOOKUP(MYRANKS_P[[#This Row],[IDFANGRAPHS]],STEAMER_P[],COLUMN(STEAMER_P[H]),FALSE),0)</f>
        <v>158</v>
      </c>
      <c r="L129" s="20">
        <f>IFERROR(VLOOKUP(MYRANKS_P[[#This Row],[IDFANGRAPHS]],STEAMER_P[],COLUMN(STEAMER_P[ER]),FALSE),0)</f>
        <v>83</v>
      </c>
      <c r="M129" s="20">
        <f>IFERROR(VLOOKUP(MYRANKS_P[[#This Row],[IDFANGRAPHS]],STEAMER_P[],COLUMN(STEAMER_P[HR]),FALSE),0)</f>
        <v>22</v>
      </c>
      <c r="N129" s="20">
        <f>IFERROR(VLOOKUP(MYRANKS_P[[#This Row],[IDFANGRAPHS]],STEAMER_P[],COLUMN(STEAMER_P[SO]),FALSE),0)</f>
        <v>143</v>
      </c>
      <c r="O129" s="20">
        <f>IFERROR(VLOOKUP(MYRANKS_P[[#This Row],[IDFANGRAPHS]],STEAMER_P[],COLUMN(STEAMER_P[BB]),FALSE),0)</f>
        <v>73</v>
      </c>
      <c r="P129" s="20">
        <f>IFERROR(VLOOKUP(MYRANKS_P[[#This Row],[IDFANGRAPHS]],STEAMER_P[],COLUMN(STEAMER_P[FIP]),FALSE),0)</f>
        <v>4.53</v>
      </c>
      <c r="Q129" s="22">
        <f>IFERROR(MYRANKS_P[[#This Row],[ER]]*9/MYRANKS_P[[#This Row],[IP]],0)</f>
        <v>4.5828220858895703</v>
      </c>
      <c r="R129" s="22">
        <f>IFERROR((MYRANKS_P[[#This Row],[BB]]+MYRANKS_P[[#This Row],[H]])/MYRANKS_P[[#This Row],[IP]],0)</f>
        <v>1.4171779141104295</v>
      </c>
      <c r="S129" s="22">
        <f>MYRANKS_P[[#This Row],[W]]/3.03-VLOOKUP(MYRANKS_P[[#This Row],[POS]],ReplacementLevel_P[],COLUMN(ReplacementLevel_P[W]),FALSE)</f>
        <v>-0.25970297029702971</v>
      </c>
      <c r="T129" s="22">
        <f>MYRANKS_P[[#This Row],[SV]]/9.95</f>
        <v>0</v>
      </c>
      <c r="U129" s="22">
        <f>MYRANKS_P[[#This Row],[SO]]/39.3-VLOOKUP(MYRANKS_P[[#This Row],[POS]],ReplacementLevel_P[],COLUMN(ReplacementLevel_P[SO]),FALSE)</f>
        <v>0.95867684478371507</v>
      </c>
      <c r="V129" s="22">
        <f>((475+MYRANKS_P[[#This Row],[ER]])*9/(1192+MYRANKS_P[[#This Row],[IP]])-3.59)/-0.076-VLOOKUP(MYRANKS_P[[#This Row],[POS]],ReplacementLevel_P[],COLUMN(ReplacementLevel_P[ERA]),FALSE)</f>
        <v>-0.67990872013983472</v>
      </c>
      <c r="W129" s="22">
        <f>((1466+MYRANKS_P[[#This Row],[BB]]+MYRANKS_P[[#This Row],[H]])/(1192+MYRANKS_P[[#This Row],[IP]])-1.23)/-0.015-VLOOKUP(MYRANKS_P[[#This Row],[POS]],ReplacementLevel_P[],COLUMN(ReplacementLevel_P[WHIP]),FALSE)</f>
        <v>-0.61323493234931881</v>
      </c>
      <c r="X129" s="22">
        <f>MYRANKS_P[[#This Row],[WSGP]]+MYRANKS_P[[#This Row],[SVSGP]]+MYRANKS_P[[#This Row],[SOSGP]]+MYRANKS_P[[#This Row],[ERASGP]]+MYRANKS_P[[#This Row],[WHIPSGP]]</f>
        <v>-0.59416977800246817</v>
      </c>
    </row>
    <row r="130" spans="1:24" x14ac:dyDescent="0.25">
      <c r="A130" s="7" t="s">
        <v>3704</v>
      </c>
      <c r="B130" s="18" t="str">
        <f>VLOOKUP(MYRANKS_P[[#This Row],[PLAYERID]],PLAYERIDMAP[],COLUMN(PLAYERIDMAP[LASTNAME]),FALSE)</f>
        <v>League</v>
      </c>
      <c r="C130" s="18" t="str">
        <f>VLOOKUP(MYRANKS_P[[#This Row],[PLAYERID]],PLAYERIDMAP[],COLUMN(PLAYERIDMAP[FIRSTNAME]),FALSE)</f>
        <v xml:space="preserve">Brandon </v>
      </c>
      <c r="D130" s="18" t="str">
        <f>VLOOKUP(MYRANKS_P[[#This Row],[PLAYERID]],PLAYERIDMAP[],COLUMN(PLAYERIDMAP[TEAM]),FALSE)</f>
        <v>LAD</v>
      </c>
      <c r="E130" s="18" t="str">
        <f>VLOOKUP(MYRANKS_P[[#This Row],[PLAYERID]],PLAYERIDMAP[],COLUMN(PLAYERIDMAP[POS]),FALSE)</f>
        <v>P</v>
      </c>
      <c r="F130" s="18">
        <f>VLOOKUP(MYRANKS_P[[#This Row],[PLAYERID]],PLAYERIDMAP[],COLUMN(PLAYERIDMAP[IDFANGRAPHS]),FALSE)</f>
        <v>3731</v>
      </c>
      <c r="G130" s="20">
        <f>IFERROR(VLOOKUP(MYRANKS_P[[#This Row],[IDFANGRAPHS]],STEAMER_P[],COLUMN(STEAMER_P[W]),FALSE),0)</f>
        <v>1</v>
      </c>
      <c r="H130" s="20">
        <f>IFERROR(VLOOKUP(MYRANKS_P[[#This Row],[IDFANGRAPHS]],STEAMER_P[],COLUMN(STEAMER_P[GS]),FALSE),0)</f>
        <v>0</v>
      </c>
      <c r="I130" s="20">
        <f>IFERROR(VLOOKUP(MYRANKS_P[[#This Row],[IDFANGRAPHS]],STEAMER_P[],COLUMN(STEAMER_P[SV]),FALSE),0)</f>
        <v>0</v>
      </c>
      <c r="J130" s="20">
        <f>IFERROR(VLOOKUP(MYRANKS_P[[#This Row],[IDFANGRAPHS]],STEAMER_P[],COLUMN(STEAMER_P[IP]),FALSE),0)</f>
        <v>25</v>
      </c>
      <c r="K130" s="20">
        <f>IFERROR(VLOOKUP(MYRANKS_P[[#This Row],[IDFANGRAPHS]],STEAMER_P[],COLUMN(STEAMER_P[H]),FALSE),0)</f>
        <v>26</v>
      </c>
      <c r="L130" s="20">
        <f>IFERROR(VLOOKUP(MYRANKS_P[[#This Row],[IDFANGRAPHS]],STEAMER_P[],COLUMN(STEAMER_P[ER]),FALSE),0)</f>
        <v>10</v>
      </c>
      <c r="M130" s="20">
        <f>IFERROR(VLOOKUP(MYRANKS_P[[#This Row],[IDFANGRAPHS]],STEAMER_P[],COLUMN(STEAMER_P[HR]),FALSE),0)</f>
        <v>2</v>
      </c>
      <c r="N130" s="20">
        <f>IFERROR(VLOOKUP(MYRANKS_P[[#This Row],[IDFANGRAPHS]],STEAMER_P[],COLUMN(STEAMER_P[SO]),FALSE),0)</f>
        <v>18</v>
      </c>
      <c r="O130" s="20">
        <f>IFERROR(VLOOKUP(MYRANKS_P[[#This Row],[IDFANGRAPHS]],STEAMER_P[],COLUMN(STEAMER_P[BB]),FALSE),0)</f>
        <v>7</v>
      </c>
      <c r="P130" s="20">
        <f>IFERROR(VLOOKUP(MYRANKS_P[[#This Row],[IDFANGRAPHS]],STEAMER_P[],COLUMN(STEAMER_P[FIP]),FALSE),0)</f>
        <v>3.62</v>
      </c>
      <c r="Q130" s="22">
        <f>IFERROR(MYRANKS_P[[#This Row],[ER]]*9/MYRANKS_P[[#This Row],[IP]],0)</f>
        <v>3.6</v>
      </c>
      <c r="R130" s="22">
        <f>IFERROR((MYRANKS_P[[#This Row],[BB]]+MYRANKS_P[[#This Row],[H]])/MYRANKS_P[[#This Row],[IP]],0)</f>
        <v>1.32</v>
      </c>
      <c r="S130" s="22">
        <f>MYRANKS_P[[#This Row],[W]]/3.03-VLOOKUP(MYRANKS_P[[#This Row],[POS]],ReplacementLevel_P[],COLUMN(ReplacementLevel_P[W]),FALSE)</f>
        <v>-2.89996699669967</v>
      </c>
      <c r="T130" s="22">
        <f>MYRANKS_P[[#This Row],[SV]]/9.95</f>
        <v>0</v>
      </c>
      <c r="U130" s="22">
        <f>MYRANKS_P[[#This Row],[SO]]/39.3-VLOOKUP(MYRANKS_P[[#This Row],[POS]],ReplacementLevel_P[],COLUMN(ReplacementLevel_P[SO]),FALSE)</f>
        <v>-2.2219847328244278</v>
      </c>
      <c r="V130" s="22">
        <f>((475+MYRANKS_P[[#This Row],[ER]])*9/(1192+MYRANKS_P[[#This Row],[IP]])-3.59)/-0.076-VLOOKUP(MYRANKS_P[[#This Row],[POS]],ReplacementLevel_P[],COLUMN(ReplacementLevel_P[ERA]),FALSE)</f>
        <v>0.89357133589931959</v>
      </c>
      <c r="W130" s="22">
        <f>((1466+MYRANKS_P[[#This Row],[BB]]+MYRANKS_P[[#This Row],[H]])/(1192+MYRANKS_P[[#This Row],[IP]])-1.23)/-0.015-VLOOKUP(MYRANKS_P[[#This Row],[POS]],ReplacementLevel_P[],COLUMN(ReplacementLevel_P[WHIP]),FALSE)</f>
        <v>0.76551081895371553</v>
      </c>
      <c r="X130" s="22">
        <f>MYRANKS_P[[#This Row],[WSGP]]+MYRANKS_P[[#This Row],[SVSGP]]+MYRANKS_P[[#This Row],[SOSGP]]+MYRANKS_P[[#This Row],[ERASGP]]+MYRANKS_P[[#This Row],[WHIPSGP]]</f>
        <v>-3.4628695746710623</v>
      </c>
    </row>
    <row r="131" spans="1:24" x14ac:dyDescent="0.25">
      <c r="A131" s="7" t="s">
        <v>3422</v>
      </c>
      <c r="B131" s="18" t="str">
        <f>VLOOKUP(MYRANKS_P[[#This Row],[PLAYERID]],PLAYERIDMAP[],COLUMN(PLAYERIDMAP[LASTNAME]),FALSE)</f>
        <v>Iwakuma</v>
      </c>
      <c r="C131" s="18" t="str">
        <f>VLOOKUP(MYRANKS_P[[#This Row],[PLAYERID]],PLAYERIDMAP[],COLUMN(PLAYERIDMAP[FIRSTNAME]),FALSE)</f>
        <v xml:space="preserve">Hisashi </v>
      </c>
      <c r="D131" s="18" t="str">
        <f>VLOOKUP(MYRANKS_P[[#This Row],[PLAYERID]],PLAYERIDMAP[],COLUMN(PLAYERIDMAP[TEAM]),FALSE)</f>
        <v>SEA</v>
      </c>
      <c r="E131" s="18" t="str">
        <f>VLOOKUP(MYRANKS_P[[#This Row],[PLAYERID]],PLAYERIDMAP[],COLUMN(PLAYERIDMAP[POS]),FALSE)</f>
        <v>P</v>
      </c>
      <c r="F131" s="18">
        <f>VLOOKUP(MYRANKS_P[[#This Row],[PLAYERID]],PLAYERIDMAP[],COLUMN(PLAYERIDMAP[IDFANGRAPHS]),FALSE)</f>
        <v>13048</v>
      </c>
      <c r="G131" s="20">
        <f>IFERROR(VLOOKUP(MYRANKS_P[[#This Row],[IDFANGRAPHS]],STEAMER_P[],COLUMN(STEAMER_P[W]),FALSE),0)</f>
        <v>9</v>
      </c>
      <c r="H131" s="20">
        <f>IFERROR(VLOOKUP(MYRANKS_P[[#This Row],[IDFANGRAPHS]],STEAMER_P[],COLUMN(STEAMER_P[GS]),FALSE),0)</f>
        <v>24</v>
      </c>
      <c r="I131" s="20">
        <f>IFERROR(VLOOKUP(MYRANKS_P[[#This Row],[IDFANGRAPHS]],STEAMER_P[],COLUMN(STEAMER_P[SV]),FALSE),0)</f>
        <v>0</v>
      </c>
      <c r="J131" s="20">
        <f>IFERROR(VLOOKUP(MYRANKS_P[[#This Row],[IDFANGRAPHS]],STEAMER_P[],COLUMN(STEAMER_P[IP]),FALSE),0)</f>
        <v>139</v>
      </c>
      <c r="K131" s="20">
        <f>IFERROR(VLOOKUP(MYRANKS_P[[#This Row],[IDFANGRAPHS]],STEAMER_P[],COLUMN(STEAMER_P[H]),FALSE),0)</f>
        <v>137</v>
      </c>
      <c r="L131" s="20">
        <f>IFERROR(VLOOKUP(MYRANKS_P[[#This Row],[IDFANGRAPHS]],STEAMER_P[],COLUMN(STEAMER_P[ER]),FALSE),0)</f>
        <v>59</v>
      </c>
      <c r="M131" s="20">
        <f>IFERROR(VLOOKUP(MYRANKS_P[[#This Row],[IDFANGRAPHS]],STEAMER_P[],COLUMN(STEAMER_P[HR]),FALSE),0)</f>
        <v>15</v>
      </c>
      <c r="N131" s="20">
        <f>IFERROR(VLOOKUP(MYRANKS_P[[#This Row],[IDFANGRAPHS]],STEAMER_P[],COLUMN(STEAMER_P[SO]),FALSE),0)</f>
        <v>109</v>
      </c>
      <c r="O131" s="20">
        <f>IFERROR(VLOOKUP(MYRANKS_P[[#This Row],[IDFANGRAPHS]],STEAMER_P[],COLUMN(STEAMER_P[BB]),FALSE),0)</f>
        <v>34</v>
      </c>
      <c r="P131" s="20">
        <f>IFERROR(VLOOKUP(MYRANKS_P[[#This Row],[IDFANGRAPHS]],STEAMER_P[],COLUMN(STEAMER_P[FIP]),FALSE),0)</f>
        <v>3.72</v>
      </c>
      <c r="Q131" s="22">
        <f>IFERROR(MYRANKS_P[[#This Row],[ER]]*9/MYRANKS_P[[#This Row],[IP]],0)</f>
        <v>3.8201438848920861</v>
      </c>
      <c r="R131" s="22">
        <f>IFERROR((MYRANKS_P[[#This Row],[BB]]+MYRANKS_P[[#This Row],[H]])/MYRANKS_P[[#This Row],[IP]],0)</f>
        <v>1.2302158273381294</v>
      </c>
      <c r="S131" s="22">
        <f>MYRANKS_P[[#This Row],[W]]/3.03-VLOOKUP(MYRANKS_P[[#This Row],[POS]],ReplacementLevel_P[],COLUMN(ReplacementLevel_P[W]),FALSE)</f>
        <v>-0.25970297029702971</v>
      </c>
      <c r="T131" s="22">
        <f>MYRANKS_P[[#This Row],[SV]]/9.95</f>
        <v>0</v>
      </c>
      <c r="U131" s="22">
        <f>MYRANKS_P[[#This Row],[SO]]/39.3-VLOOKUP(MYRANKS_P[[#This Row],[POS]],ReplacementLevel_P[],COLUMN(ReplacementLevel_P[SO]),FALSE)</f>
        <v>9.3536895674300347E-2</v>
      </c>
      <c r="V131" s="22">
        <f>((475+MYRANKS_P[[#This Row],[ER]])*9/(1192+MYRANKS_P[[#This Row],[IP]])-3.59)/-0.076-VLOOKUP(MYRANKS_P[[#This Row],[POS]],ReplacementLevel_P[],COLUMN(ReplacementLevel_P[ERA]),FALSE)</f>
        <v>0.57606666930285966</v>
      </c>
      <c r="W131" s="22">
        <f>((1466+MYRANKS_P[[#This Row],[BB]]+MYRANKS_P[[#This Row],[H]])/(1192+MYRANKS_P[[#This Row],[IP]])-1.23)/-0.015-VLOOKUP(MYRANKS_P[[#This Row],[POS]],ReplacementLevel_P[],COLUMN(ReplacementLevel_P[WHIP]),FALSE)</f>
        <v>0.88651139494114439</v>
      </c>
      <c r="X131" s="22">
        <f>MYRANKS_P[[#This Row],[WSGP]]+MYRANKS_P[[#This Row],[SVSGP]]+MYRANKS_P[[#This Row],[SOSGP]]+MYRANKS_P[[#This Row],[ERASGP]]+MYRANKS_P[[#This Row],[WHIPSGP]]</f>
        <v>1.2964119896212747</v>
      </c>
    </row>
    <row r="132" spans="1:24" x14ac:dyDescent="0.25">
      <c r="A132" s="7" t="s">
        <v>5359</v>
      </c>
      <c r="B132" s="18" t="str">
        <f>VLOOKUP(MYRANKS_P[[#This Row],[PLAYERID]],PLAYERIDMAP[],COLUMN(PLAYERIDMAP[LASTNAME]),FALSE)</f>
        <v>Veras</v>
      </c>
      <c r="C132" s="18" t="str">
        <f>VLOOKUP(MYRANKS_P[[#This Row],[PLAYERID]],PLAYERIDMAP[],COLUMN(PLAYERIDMAP[FIRSTNAME]),FALSE)</f>
        <v xml:space="preserve">Jose </v>
      </c>
      <c r="D132" s="18" t="str">
        <f>VLOOKUP(MYRANKS_P[[#This Row],[PLAYERID]],PLAYERIDMAP[],COLUMN(PLAYERIDMAP[TEAM]),FALSE)</f>
        <v>HOU</v>
      </c>
      <c r="E132" s="18" t="str">
        <f>VLOOKUP(MYRANKS_P[[#This Row],[PLAYERID]],PLAYERIDMAP[],COLUMN(PLAYERIDMAP[POS]),FALSE)</f>
        <v>P</v>
      </c>
      <c r="F132" s="18">
        <f>VLOOKUP(MYRANKS_P[[#This Row],[PLAYERID]],PLAYERIDMAP[],COLUMN(PLAYERIDMAP[IDFANGRAPHS]),FALSE)</f>
        <v>2063</v>
      </c>
      <c r="G132" s="20">
        <f>IFERROR(VLOOKUP(MYRANKS_P[[#This Row],[IDFANGRAPHS]],STEAMER_P[],COLUMN(STEAMER_P[W]),FALSE),0)</f>
        <v>0</v>
      </c>
      <c r="H132" s="20">
        <f>IFERROR(VLOOKUP(MYRANKS_P[[#This Row],[IDFANGRAPHS]],STEAMER_P[],COLUMN(STEAMER_P[GS]),FALSE),0)</f>
        <v>0</v>
      </c>
      <c r="I132" s="20">
        <f>IFERROR(VLOOKUP(MYRANKS_P[[#This Row],[IDFANGRAPHS]],STEAMER_P[],COLUMN(STEAMER_P[SV]),FALSE),0)</f>
        <v>1</v>
      </c>
      <c r="J132" s="20">
        <f>IFERROR(VLOOKUP(MYRANKS_P[[#This Row],[IDFANGRAPHS]],STEAMER_P[],COLUMN(STEAMER_P[IP]),FALSE),0)</f>
        <v>9</v>
      </c>
      <c r="K132" s="20">
        <f>IFERROR(VLOOKUP(MYRANKS_P[[#This Row],[IDFANGRAPHS]],STEAMER_P[],COLUMN(STEAMER_P[H]),FALSE),0)</f>
        <v>8</v>
      </c>
      <c r="L132" s="20">
        <f>IFERROR(VLOOKUP(MYRANKS_P[[#This Row],[IDFANGRAPHS]],STEAMER_P[],COLUMN(STEAMER_P[ER]),FALSE),0)</f>
        <v>4</v>
      </c>
      <c r="M132" s="20">
        <f>IFERROR(VLOOKUP(MYRANKS_P[[#This Row],[IDFANGRAPHS]],STEAMER_P[],COLUMN(STEAMER_P[HR]),FALSE),0)</f>
        <v>1</v>
      </c>
      <c r="N132" s="20">
        <f>IFERROR(VLOOKUP(MYRANKS_P[[#This Row],[IDFANGRAPHS]],STEAMER_P[],COLUMN(STEAMER_P[SO]),FALSE),0)</f>
        <v>8</v>
      </c>
      <c r="O132" s="20">
        <f>IFERROR(VLOOKUP(MYRANKS_P[[#This Row],[IDFANGRAPHS]],STEAMER_P[],COLUMN(STEAMER_P[BB]),FALSE),0)</f>
        <v>4</v>
      </c>
      <c r="P132" s="20">
        <f>IFERROR(VLOOKUP(MYRANKS_P[[#This Row],[IDFANGRAPHS]],STEAMER_P[],COLUMN(STEAMER_P[FIP]),FALSE),0)</f>
        <v>4.01</v>
      </c>
      <c r="Q132" s="22">
        <f>IFERROR(MYRANKS_P[[#This Row],[ER]]*9/MYRANKS_P[[#This Row],[IP]],0)</f>
        <v>4</v>
      </c>
      <c r="R132" s="22">
        <f>IFERROR((MYRANKS_P[[#This Row],[BB]]+MYRANKS_P[[#This Row],[H]])/MYRANKS_P[[#This Row],[IP]],0)</f>
        <v>1.3333333333333333</v>
      </c>
      <c r="S132" s="22">
        <f>MYRANKS_P[[#This Row],[W]]/3.03-VLOOKUP(MYRANKS_P[[#This Row],[POS]],ReplacementLevel_P[],COLUMN(ReplacementLevel_P[W]),FALSE)</f>
        <v>-3.23</v>
      </c>
      <c r="T132" s="22">
        <f>MYRANKS_P[[#This Row],[SV]]/9.95</f>
        <v>0.10050251256281408</v>
      </c>
      <c r="U132" s="22">
        <f>MYRANKS_P[[#This Row],[SO]]/39.3-VLOOKUP(MYRANKS_P[[#This Row],[POS]],ReplacementLevel_P[],COLUMN(ReplacementLevel_P[SO]),FALSE)</f>
        <v>-2.476437659033079</v>
      </c>
      <c r="V132" s="22">
        <f>((475+MYRANKS_P[[#This Row],[ER]])*9/(1192+MYRANKS_P[[#This Row],[IP]])-3.59)/-0.076-VLOOKUP(MYRANKS_P[[#This Row],[POS]],ReplacementLevel_P[],COLUMN(ReplacementLevel_P[ERA]),FALSE)</f>
        <v>0.85646391165256963</v>
      </c>
      <c r="W132" s="22">
        <f>((1466+MYRANKS_P[[#This Row],[BB]]+MYRANKS_P[[#This Row],[H]])/(1192+MYRANKS_P[[#This Row],[IP]])-1.23)/-0.015-VLOOKUP(MYRANKS_P[[#This Row],[POS]],ReplacementLevel_P[],COLUMN(ReplacementLevel_P[WHIP]),FALSE)</f>
        <v>0.83725784068831088</v>
      </c>
      <c r="X132" s="22">
        <f>MYRANKS_P[[#This Row],[WSGP]]+MYRANKS_P[[#This Row],[SVSGP]]+MYRANKS_P[[#This Row],[SOSGP]]+MYRANKS_P[[#This Row],[ERASGP]]+MYRANKS_P[[#This Row],[WHIPSGP]]</f>
        <v>-3.9122133941293846</v>
      </c>
    </row>
    <row r="133" spans="1:24" x14ac:dyDescent="0.25">
      <c r="A133" s="7" t="s">
        <v>3258</v>
      </c>
      <c r="B133" s="18" t="str">
        <f>VLOOKUP(MYRANKS_P[[#This Row],[PLAYERID]],PLAYERIDMAP[],COLUMN(PLAYERIDMAP[LASTNAME]),FALSE)</f>
        <v>Hernandez</v>
      </c>
      <c r="C133" s="18" t="str">
        <f>VLOOKUP(MYRANKS_P[[#This Row],[PLAYERID]],PLAYERIDMAP[],COLUMN(PLAYERIDMAP[FIRSTNAME]),FALSE)</f>
        <v xml:space="preserve">David </v>
      </c>
      <c r="D133" s="18" t="str">
        <f>VLOOKUP(MYRANKS_P[[#This Row],[PLAYERID]],PLAYERIDMAP[],COLUMN(PLAYERIDMAP[TEAM]),FALSE)</f>
        <v>ARI</v>
      </c>
      <c r="E133" s="18" t="str">
        <f>VLOOKUP(MYRANKS_P[[#This Row],[PLAYERID]],PLAYERIDMAP[],COLUMN(PLAYERIDMAP[POS]),FALSE)</f>
        <v>P</v>
      </c>
      <c r="F133" s="18">
        <f>VLOOKUP(MYRANKS_P[[#This Row],[PLAYERID]],PLAYERIDMAP[],COLUMN(PLAYERIDMAP[IDFANGRAPHS]),FALSE)</f>
        <v>4259</v>
      </c>
      <c r="G133" s="20">
        <f>IFERROR(VLOOKUP(MYRANKS_P[[#This Row],[IDFANGRAPHS]],STEAMER_P[],COLUMN(STEAMER_P[W]),FALSE),0)</f>
        <v>0</v>
      </c>
      <c r="H133" s="20">
        <f>IFERROR(VLOOKUP(MYRANKS_P[[#This Row],[IDFANGRAPHS]],STEAMER_P[],COLUMN(STEAMER_P[GS]),FALSE),0)</f>
        <v>0</v>
      </c>
      <c r="I133" s="20">
        <f>IFERROR(VLOOKUP(MYRANKS_P[[#This Row],[IDFANGRAPHS]],STEAMER_P[],COLUMN(STEAMER_P[SV]),FALSE),0)</f>
        <v>0</v>
      </c>
      <c r="J133" s="20">
        <f>IFERROR(VLOOKUP(MYRANKS_P[[#This Row],[IDFANGRAPHS]],STEAMER_P[],COLUMN(STEAMER_P[IP]),FALSE),0)</f>
        <v>0</v>
      </c>
      <c r="K133" s="20">
        <f>IFERROR(VLOOKUP(MYRANKS_P[[#This Row],[IDFANGRAPHS]],STEAMER_P[],COLUMN(STEAMER_P[H]),FALSE),0)</f>
        <v>0</v>
      </c>
      <c r="L133" s="20">
        <f>IFERROR(VLOOKUP(MYRANKS_P[[#This Row],[IDFANGRAPHS]],STEAMER_P[],COLUMN(STEAMER_P[ER]),FALSE),0)</f>
        <v>0</v>
      </c>
      <c r="M133" s="20">
        <f>IFERROR(VLOOKUP(MYRANKS_P[[#This Row],[IDFANGRAPHS]],STEAMER_P[],COLUMN(STEAMER_P[HR]),FALSE),0)</f>
        <v>0</v>
      </c>
      <c r="N133" s="20">
        <f>IFERROR(VLOOKUP(MYRANKS_P[[#This Row],[IDFANGRAPHS]],STEAMER_P[],COLUMN(STEAMER_P[SO]),FALSE),0)</f>
        <v>0</v>
      </c>
      <c r="O133" s="20">
        <f>IFERROR(VLOOKUP(MYRANKS_P[[#This Row],[IDFANGRAPHS]],STEAMER_P[],COLUMN(STEAMER_P[BB]),FALSE),0)</f>
        <v>0</v>
      </c>
      <c r="P133" s="20">
        <f>IFERROR(VLOOKUP(MYRANKS_P[[#This Row],[IDFANGRAPHS]],STEAMER_P[],COLUMN(STEAMER_P[FIP]),FALSE),0)</f>
        <v>0</v>
      </c>
      <c r="Q133" s="22">
        <f>IFERROR(MYRANKS_P[[#This Row],[ER]]*9/MYRANKS_P[[#This Row],[IP]],0)</f>
        <v>0</v>
      </c>
      <c r="R133" s="22">
        <f>IFERROR((MYRANKS_P[[#This Row],[BB]]+MYRANKS_P[[#This Row],[H]])/MYRANKS_P[[#This Row],[IP]],0)</f>
        <v>0</v>
      </c>
      <c r="S133" s="22">
        <f>MYRANKS_P[[#This Row],[W]]/3.03-VLOOKUP(MYRANKS_P[[#This Row],[POS]],ReplacementLevel_P[],COLUMN(ReplacementLevel_P[W]),FALSE)</f>
        <v>-3.23</v>
      </c>
      <c r="T133" s="22">
        <f>MYRANKS_P[[#This Row],[SV]]/9.95</f>
        <v>0</v>
      </c>
      <c r="U133" s="22">
        <f>MYRANKS_P[[#This Row],[SO]]/39.3-VLOOKUP(MYRANKS_P[[#This Row],[POS]],ReplacementLevel_P[],COLUMN(ReplacementLevel_P[SO]),FALSE)</f>
        <v>-2.68</v>
      </c>
      <c r="V133" s="22">
        <f>((475+MYRANKS_P[[#This Row],[ER]])*9/(1192+MYRANKS_P[[#This Row],[IP]])-3.59)/-0.076-VLOOKUP(MYRANKS_P[[#This Row],[POS]],ReplacementLevel_P[],COLUMN(ReplacementLevel_P[ERA]),FALSE)</f>
        <v>0.89724478982691325</v>
      </c>
      <c r="W133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33" s="22">
        <f>MYRANKS_P[[#This Row],[WSGP]]+MYRANKS_P[[#This Row],[SVSGP]]+MYRANKS_P[[#This Row],[SOSGP]]+MYRANKS_P[[#This Row],[ERASGP]]+MYRANKS_P[[#This Row],[WHIPSGP]]</f>
        <v>-4.1238066643117852</v>
      </c>
    </row>
    <row r="134" spans="1:24" x14ac:dyDescent="0.25">
      <c r="A134" s="7" t="s">
        <v>3090</v>
      </c>
      <c r="B134" s="18" t="str">
        <f>VLOOKUP(MYRANKS_P[[#This Row],[PLAYERID]],PLAYERIDMAP[],COLUMN(PLAYERIDMAP[LASTNAME]),FALSE)</f>
        <v>Griffin</v>
      </c>
      <c r="C134" s="18" t="str">
        <f>VLOOKUP(MYRANKS_P[[#This Row],[PLAYERID]],PLAYERIDMAP[],COLUMN(PLAYERIDMAP[FIRSTNAME]),FALSE)</f>
        <v xml:space="preserve">A.J. </v>
      </c>
      <c r="D134" s="18" t="str">
        <f>VLOOKUP(MYRANKS_P[[#This Row],[PLAYERID]],PLAYERIDMAP[],COLUMN(PLAYERIDMAP[TEAM]),FALSE)</f>
        <v>OAK</v>
      </c>
      <c r="E134" s="18" t="str">
        <f>VLOOKUP(MYRANKS_P[[#This Row],[PLAYERID]],PLAYERIDMAP[],COLUMN(PLAYERIDMAP[POS]),FALSE)</f>
        <v>P</v>
      </c>
      <c r="F134" s="18">
        <f>VLOOKUP(MYRANKS_P[[#This Row],[PLAYERID]],PLAYERIDMAP[],COLUMN(PLAYERIDMAP[IDFANGRAPHS]),FALSE)</f>
        <v>11132</v>
      </c>
      <c r="G134" s="20">
        <f>IFERROR(VLOOKUP(MYRANKS_P[[#This Row],[IDFANGRAPHS]],STEAMER_P[],COLUMN(STEAMER_P[W]),FALSE),0)</f>
        <v>7</v>
      </c>
      <c r="H134" s="20">
        <f>IFERROR(VLOOKUP(MYRANKS_P[[#This Row],[IDFANGRAPHS]],STEAMER_P[],COLUMN(STEAMER_P[GS]),FALSE),0)</f>
        <v>17</v>
      </c>
      <c r="I134" s="20">
        <f>IFERROR(VLOOKUP(MYRANKS_P[[#This Row],[IDFANGRAPHS]],STEAMER_P[],COLUMN(STEAMER_P[SV]),FALSE),0)</f>
        <v>0</v>
      </c>
      <c r="J134" s="20">
        <f>IFERROR(VLOOKUP(MYRANKS_P[[#This Row],[IDFANGRAPHS]],STEAMER_P[],COLUMN(STEAMER_P[IP]),FALSE),0)</f>
        <v>97</v>
      </c>
      <c r="K134" s="20">
        <f>IFERROR(VLOOKUP(MYRANKS_P[[#This Row],[IDFANGRAPHS]],STEAMER_P[],COLUMN(STEAMER_P[H]),FALSE),0)</f>
        <v>95</v>
      </c>
      <c r="L134" s="20">
        <f>IFERROR(VLOOKUP(MYRANKS_P[[#This Row],[IDFANGRAPHS]],STEAMER_P[],COLUMN(STEAMER_P[ER]),FALSE),0)</f>
        <v>42</v>
      </c>
      <c r="M134" s="20">
        <f>IFERROR(VLOOKUP(MYRANKS_P[[#This Row],[IDFANGRAPHS]],STEAMER_P[],COLUMN(STEAMER_P[HR]),FALSE),0)</f>
        <v>14</v>
      </c>
      <c r="N134" s="20">
        <f>IFERROR(VLOOKUP(MYRANKS_P[[#This Row],[IDFANGRAPHS]],STEAMER_P[],COLUMN(STEAMER_P[SO]),FALSE),0)</f>
        <v>78</v>
      </c>
      <c r="O134" s="20">
        <f>IFERROR(VLOOKUP(MYRANKS_P[[#This Row],[IDFANGRAPHS]],STEAMER_P[],COLUMN(STEAMER_P[BB]),FALSE),0)</f>
        <v>27</v>
      </c>
      <c r="P134" s="20">
        <f>IFERROR(VLOOKUP(MYRANKS_P[[#This Row],[IDFANGRAPHS]],STEAMER_P[],COLUMN(STEAMER_P[FIP]),FALSE),0)</f>
        <v>4.3499999999999996</v>
      </c>
      <c r="Q134" s="22">
        <f>IFERROR(MYRANKS_P[[#This Row],[ER]]*9/MYRANKS_P[[#This Row],[IP]],0)</f>
        <v>3.8969072164948453</v>
      </c>
      <c r="R134" s="22">
        <f>IFERROR((MYRANKS_P[[#This Row],[BB]]+MYRANKS_P[[#This Row],[H]])/MYRANKS_P[[#This Row],[IP]],0)</f>
        <v>1.2577319587628866</v>
      </c>
      <c r="S134" s="22">
        <f>MYRANKS_P[[#This Row],[W]]/3.03-VLOOKUP(MYRANKS_P[[#This Row],[POS]],ReplacementLevel_P[],COLUMN(ReplacementLevel_P[W]),FALSE)</f>
        <v>-0.91976897689768977</v>
      </c>
      <c r="T134" s="22">
        <f>MYRANKS_P[[#This Row],[SV]]/9.95</f>
        <v>0</v>
      </c>
      <c r="U134" s="22">
        <f>MYRANKS_P[[#This Row],[SO]]/39.3-VLOOKUP(MYRANKS_P[[#This Row],[POS]],ReplacementLevel_P[],COLUMN(ReplacementLevel_P[SO]),FALSE)</f>
        <v>-0.69526717557251905</v>
      </c>
      <c r="V134" s="22">
        <f>((475+MYRANKS_P[[#This Row],[ER]])*9/(1192+MYRANKS_P[[#This Row],[IP]])-3.59)/-0.076-VLOOKUP(MYRANKS_P[[#This Row],[POS]],ReplacementLevel_P[],COLUMN(ReplacementLevel_P[ERA]),FALSE)</f>
        <v>0.58980237638315758</v>
      </c>
      <c r="W134" s="22">
        <f>((1466+MYRANKS_P[[#This Row],[BB]]+MYRANKS_P[[#This Row],[H]])/(1192+MYRANKS_P[[#This Row],[IP]])-1.23)/-0.015-VLOOKUP(MYRANKS_P[[#This Row],[POS]],ReplacementLevel_P[],COLUMN(ReplacementLevel_P[WHIP]),FALSE)</f>
        <v>0.74914921127489165</v>
      </c>
      <c r="X134" s="22">
        <f>MYRANKS_P[[#This Row],[WSGP]]+MYRANKS_P[[#This Row],[SVSGP]]+MYRANKS_P[[#This Row],[SOSGP]]+MYRANKS_P[[#This Row],[ERASGP]]+MYRANKS_P[[#This Row],[WHIPSGP]]</f>
        <v>-0.27608456481215948</v>
      </c>
    </row>
    <row r="135" spans="1:24" x14ac:dyDescent="0.25">
      <c r="A135" s="7" t="s">
        <v>5335</v>
      </c>
      <c r="B135" s="18" t="str">
        <f>VLOOKUP(MYRANKS_P[[#This Row],[PLAYERID]],PLAYERIDMAP[],COLUMN(PLAYERIDMAP[LASTNAME]),FALSE)</f>
        <v>Vargas</v>
      </c>
      <c r="C135" s="18" t="str">
        <f>VLOOKUP(MYRANKS_P[[#This Row],[PLAYERID]],PLAYERIDMAP[],COLUMN(PLAYERIDMAP[FIRSTNAME]),FALSE)</f>
        <v xml:space="preserve">Jason </v>
      </c>
      <c r="D135" s="18" t="str">
        <f>VLOOKUP(MYRANKS_P[[#This Row],[PLAYERID]],PLAYERIDMAP[],COLUMN(PLAYERIDMAP[TEAM]),FALSE)</f>
        <v>LAD</v>
      </c>
      <c r="E135" s="18" t="str">
        <f>VLOOKUP(MYRANKS_P[[#This Row],[PLAYERID]],PLAYERIDMAP[],COLUMN(PLAYERIDMAP[POS]),FALSE)</f>
        <v>P</v>
      </c>
      <c r="F135" s="18">
        <f>VLOOKUP(MYRANKS_P[[#This Row],[PLAYERID]],PLAYERIDMAP[],COLUMN(PLAYERIDMAP[IDFANGRAPHS]),FALSE)</f>
        <v>8044</v>
      </c>
      <c r="G135" s="20">
        <f>IFERROR(VLOOKUP(MYRANKS_P[[#This Row],[IDFANGRAPHS]],STEAMER_P[],COLUMN(STEAMER_P[W]),FALSE),0)</f>
        <v>9</v>
      </c>
      <c r="H135" s="20">
        <f>IFERROR(VLOOKUP(MYRANKS_P[[#This Row],[IDFANGRAPHS]],STEAMER_P[],COLUMN(STEAMER_P[GS]),FALSE),0)</f>
        <v>25</v>
      </c>
      <c r="I135" s="20">
        <f>IFERROR(VLOOKUP(MYRANKS_P[[#This Row],[IDFANGRAPHS]],STEAMER_P[],COLUMN(STEAMER_P[SV]),FALSE),0)</f>
        <v>0</v>
      </c>
      <c r="J135" s="20">
        <f>IFERROR(VLOOKUP(MYRANKS_P[[#This Row],[IDFANGRAPHS]],STEAMER_P[],COLUMN(STEAMER_P[IP]),FALSE),0)</f>
        <v>155</v>
      </c>
      <c r="K135" s="20">
        <f>IFERROR(VLOOKUP(MYRANKS_P[[#This Row],[IDFANGRAPHS]],STEAMER_P[],COLUMN(STEAMER_P[H]),FALSE),0)</f>
        <v>163</v>
      </c>
      <c r="L135" s="20">
        <f>IFERROR(VLOOKUP(MYRANKS_P[[#This Row],[IDFANGRAPHS]],STEAMER_P[],COLUMN(STEAMER_P[ER]),FALSE),0)</f>
        <v>75</v>
      </c>
      <c r="M135" s="20">
        <f>IFERROR(VLOOKUP(MYRANKS_P[[#This Row],[IDFANGRAPHS]],STEAMER_P[],COLUMN(STEAMER_P[HR]),FALSE),0)</f>
        <v>22</v>
      </c>
      <c r="N135" s="20">
        <f>IFERROR(VLOOKUP(MYRANKS_P[[#This Row],[IDFANGRAPHS]],STEAMER_P[],COLUMN(STEAMER_P[SO]),FALSE),0)</f>
        <v>97</v>
      </c>
      <c r="O135" s="20">
        <f>IFERROR(VLOOKUP(MYRANKS_P[[#This Row],[IDFANGRAPHS]],STEAMER_P[],COLUMN(STEAMER_P[BB]),FALSE),0)</f>
        <v>46</v>
      </c>
      <c r="P135" s="20">
        <f>IFERROR(VLOOKUP(MYRANKS_P[[#This Row],[IDFANGRAPHS]],STEAMER_P[],COLUMN(STEAMER_P[FIP]),FALSE),0)</f>
        <v>4.63</v>
      </c>
      <c r="Q135" s="22">
        <f>IFERROR(MYRANKS_P[[#This Row],[ER]]*9/MYRANKS_P[[#This Row],[IP]],0)</f>
        <v>4.354838709677419</v>
      </c>
      <c r="R135" s="22">
        <f>IFERROR((MYRANKS_P[[#This Row],[BB]]+MYRANKS_P[[#This Row],[H]])/MYRANKS_P[[#This Row],[IP]],0)</f>
        <v>1.3483870967741935</v>
      </c>
      <c r="S135" s="22">
        <f>MYRANKS_P[[#This Row],[W]]/3.03-VLOOKUP(MYRANKS_P[[#This Row],[POS]],ReplacementLevel_P[],COLUMN(ReplacementLevel_P[W]),FALSE)</f>
        <v>-0.25970297029702971</v>
      </c>
      <c r="T135" s="22">
        <f>MYRANKS_P[[#This Row],[SV]]/9.95</f>
        <v>0</v>
      </c>
      <c r="U135" s="22">
        <f>MYRANKS_P[[#This Row],[SO]]/39.3-VLOOKUP(MYRANKS_P[[#This Row],[POS]],ReplacementLevel_P[],COLUMN(ReplacementLevel_P[SO]),FALSE)</f>
        <v>-0.2118066157760814</v>
      </c>
      <c r="V135" s="22">
        <f>((475+MYRANKS_P[[#This Row],[ER]])*9/(1192+MYRANKS_P[[#This Row],[IP]])-3.59)/-0.076-VLOOKUP(MYRANKS_P[[#This Row],[POS]],ReplacementLevel_P[],COLUMN(ReplacementLevel_P[ERA]),FALSE)</f>
        <v>-0.26622318602743122</v>
      </c>
      <c r="W135" s="22">
        <f>((1466+MYRANKS_P[[#This Row],[BB]]+MYRANKS_P[[#This Row],[H]])/(1192+MYRANKS_P[[#This Row],[IP]])-1.23)/-0.015-VLOOKUP(MYRANKS_P[[#This Row],[POS]],ReplacementLevel_P[],COLUMN(ReplacementLevel_P[WHIP]),FALSE)</f>
        <v>-2.0272209849051204E-2</v>
      </c>
      <c r="X135" s="22">
        <f>MYRANKS_P[[#This Row],[WSGP]]+MYRANKS_P[[#This Row],[SVSGP]]+MYRANKS_P[[#This Row],[SOSGP]]+MYRANKS_P[[#This Row],[ERASGP]]+MYRANKS_P[[#This Row],[WHIPSGP]]</f>
        <v>-0.75800498194959354</v>
      </c>
    </row>
    <row r="136" spans="1:24" x14ac:dyDescent="0.25">
      <c r="A136" s="7" t="s">
        <v>5327</v>
      </c>
      <c r="B136" s="18" t="str">
        <f>VLOOKUP(MYRANKS_P[[#This Row],[PLAYERID]],PLAYERIDMAP[],COLUMN(PLAYERIDMAP[LASTNAME]),FALSE)</f>
        <v>Valverde</v>
      </c>
      <c r="C136" s="18" t="str">
        <f>VLOOKUP(MYRANKS_P[[#This Row],[PLAYERID]],PLAYERIDMAP[],COLUMN(PLAYERIDMAP[FIRSTNAME]),FALSE)</f>
        <v xml:space="preserve">Jose </v>
      </c>
      <c r="D136" s="18" t="str">
        <f>VLOOKUP(MYRANKS_P[[#This Row],[PLAYERID]],PLAYERIDMAP[],COLUMN(PLAYERIDMAP[TEAM]),FALSE)</f>
        <v>DET</v>
      </c>
      <c r="E136" s="18" t="str">
        <f>VLOOKUP(MYRANKS_P[[#This Row],[PLAYERID]],PLAYERIDMAP[],COLUMN(PLAYERIDMAP[POS]),FALSE)</f>
        <v>P</v>
      </c>
      <c r="F136" s="18">
        <f>VLOOKUP(MYRANKS_P[[#This Row],[PLAYERID]],PLAYERIDMAP[],COLUMN(PLAYERIDMAP[IDFANGRAPHS]),FALSE)</f>
        <v>1726</v>
      </c>
      <c r="G136" s="20">
        <f>IFERROR(VLOOKUP(MYRANKS_P[[#This Row],[IDFANGRAPHS]],STEAMER_P[],COLUMN(STEAMER_P[W]),FALSE),0)</f>
        <v>3</v>
      </c>
      <c r="H136" s="20">
        <f>IFERROR(VLOOKUP(MYRANKS_P[[#This Row],[IDFANGRAPHS]],STEAMER_P[],COLUMN(STEAMER_P[GS]),FALSE),0)</f>
        <v>0</v>
      </c>
      <c r="I136" s="20">
        <f>IFERROR(VLOOKUP(MYRANKS_P[[#This Row],[IDFANGRAPHS]],STEAMER_P[],COLUMN(STEAMER_P[SV]),FALSE),0)</f>
        <v>1</v>
      </c>
      <c r="J136" s="20">
        <f>IFERROR(VLOOKUP(MYRANKS_P[[#This Row],[IDFANGRAPHS]],STEAMER_P[],COLUMN(STEAMER_P[IP]),FALSE),0)</f>
        <v>47</v>
      </c>
      <c r="K136" s="20">
        <f>IFERROR(VLOOKUP(MYRANKS_P[[#This Row],[IDFANGRAPHS]],STEAMER_P[],COLUMN(STEAMER_P[H]),FALSE),0)</f>
        <v>43</v>
      </c>
      <c r="L136" s="20">
        <f>IFERROR(VLOOKUP(MYRANKS_P[[#This Row],[IDFANGRAPHS]],STEAMER_P[],COLUMN(STEAMER_P[ER]),FALSE),0)</f>
        <v>19</v>
      </c>
      <c r="M136" s="20">
        <f>IFERROR(VLOOKUP(MYRANKS_P[[#This Row],[IDFANGRAPHS]],STEAMER_P[],COLUMN(STEAMER_P[HR]),FALSE),0)</f>
        <v>5</v>
      </c>
      <c r="N136" s="20">
        <f>IFERROR(VLOOKUP(MYRANKS_P[[#This Row],[IDFANGRAPHS]],STEAMER_P[],COLUMN(STEAMER_P[SO]),FALSE),0)</f>
        <v>43</v>
      </c>
      <c r="O136" s="20">
        <f>IFERROR(VLOOKUP(MYRANKS_P[[#This Row],[IDFANGRAPHS]],STEAMER_P[],COLUMN(STEAMER_P[BB]),FALSE),0)</f>
        <v>17</v>
      </c>
      <c r="P136" s="20">
        <f>IFERROR(VLOOKUP(MYRANKS_P[[#This Row],[IDFANGRAPHS]],STEAMER_P[],COLUMN(STEAMER_P[FIP]),FALSE),0)</f>
        <v>3.94</v>
      </c>
      <c r="Q136" s="22">
        <f>IFERROR(MYRANKS_P[[#This Row],[ER]]*9/MYRANKS_P[[#This Row],[IP]],0)</f>
        <v>3.6382978723404253</v>
      </c>
      <c r="R136" s="22">
        <f>IFERROR((MYRANKS_P[[#This Row],[BB]]+MYRANKS_P[[#This Row],[H]])/MYRANKS_P[[#This Row],[IP]],0)</f>
        <v>1.2765957446808511</v>
      </c>
      <c r="S136" s="22">
        <f>MYRANKS_P[[#This Row],[W]]/3.03-VLOOKUP(MYRANKS_P[[#This Row],[POS]],ReplacementLevel_P[],COLUMN(ReplacementLevel_P[W]),FALSE)</f>
        <v>-2.2399009900990099</v>
      </c>
      <c r="T136" s="22">
        <f>MYRANKS_P[[#This Row],[SV]]/9.95</f>
        <v>0.10050251256281408</v>
      </c>
      <c r="U136" s="22">
        <f>MYRANKS_P[[#This Row],[SO]]/39.3-VLOOKUP(MYRANKS_P[[#This Row],[POS]],ReplacementLevel_P[],COLUMN(ReplacementLevel_P[SO]),FALSE)</f>
        <v>-1.585852417302799</v>
      </c>
      <c r="V136" s="22">
        <f>((475+MYRANKS_P[[#This Row],[ER]])*9/(1192+MYRANKS_P[[#This Row],[IP]])-3.59)/-0.076-VLOOKUP(MYRANKS_P[[#This Row],[POS]],ReplacementLevel_P[],COLUMN(ReplacementLevel_P[ERA]),FALSE)</f>
        <v>0.87134573722441322</v>
      </c>
      <c r="W136" s="22">
        <f>((1466+MYRANKS_P[[#This Row],[BB]]+MYRANKS_P[[#This Row],[H]])/(1192+MYRANKS_P[[#This Row],[IP]])-1.23)/-0.015-VLOOKUP(MYRANKS_P[[#This Row],[POS]],ReplacementLevel_P[],COLUMN(ReplacementLevel_P[WHIP]),FALSE)</f>
        <v>0.77077212806026418</v>
      </c>
      <c r="X136" s="22">
        <f>MYRANKS_P[[#This Row],[WSGP]]+MYRANKS_P[[#This Row],[SVSGP]]+MYRANKS_P[[#This Row],[SOSGP]]+MYRANKS_P[[#This Row],[ERASGP]]+MYRANKS_P[[#This Row],[WHIPSGP]]</f>
        <v>-2.0831330295543173</v>
      </c>
    </row>
    <row r="137" spans="1:24" x14ac:dyDescent="0.25">
      <c r="A137" s="7" t="s">
        <v>4001</v>
      </c>
      <c r="B137" s="18" t="str">
        <f>VLOOKUP(MYRANKS_P[[#This Row],[PLAYERID]],PLAYERIDMAP[],COLUMN(PLAYERIDMAP[LASTNAME]),FALSE)</f>
        <v>McAllister</v>
      </c>
      <c r="C137" s="18" t="str">
        <f>VLOOKUP(MYRANKS_P[[#This Row],[PLAYERID]],PLAYERIDMAP[],COLUMN(PLAYERIDMAP[FIRSTNAME]),FALSE)</f>
        <v xml:space="preserve">Zach </v>
      </c>
      <c r="D137" s="18" t="str">
        <f>VLOOKUP(MYRANKS_P[[#This Row],[PLAYERID]],PLAYERIDMAP[],COLUMN(PLAYERIDMAP[TEAM]),FALSE)</f>
        <v>CLE</v>
      </c>
      <c r="E137" s="18" t="str">
        <f>VLOOKUP(MYRANKS_P[[#This Row],[PLAYERID]],PLAYERIDMAP[],COLUMN(PLAYERIDMAP[POS]),FALSE)</f>
        <v>P</v>
      </c>
      <c r="F137" s="18">
        <f>VLOOKUP(MYRANKS_P[[#This Row],[PLAYERID]],PLAYERIDMAP[],COLUMN(PLAYERIDMAP[IDFANGRAPHS]),FALSE)</f>
        <v>2895</v>
      </c>
      <c r="G137" s="20">
        <f>IFERROR(VLOOKUP(MYRANKS_P[[#This Row],[IDFANGRAPHS]],STEAMER_P[],COLUMN(STEAMER_P[W]),FALSE),0)</f>
        <v>8</v>
      </c>
      <c r="H137" s="20">
        <f>IFERROR(VLOOKUP(MYRANKS_P[[#This Row],[IDFANGRAPHS]],STEAMER_P[],COLUMN(STEAMER_P[GS]),FALSE),0)</f>
        <v>24</v>
      </c>
      <c r="I137" s="20">
        <f>IFERROR(VLOOKUP(MYRANKS_P[[#This Row],[IDFANGRAPHS]],STEAMER_P[],COLUMN(STEAMER_P[SV]),FALSE),0)</f>
        <v>0</v>
      </c>
      <c r="J137" s="20">
        <f>IFERROR(VLOOKUP(MYRANKS_P[[#This Row],[IDFANGRAPHS]],STEAMER_P[],COLUMN(STEAMER_P[IP]),FALSE),0)</f>
        <v>137</v>
      </c>
      <c r="K137" s="20">
        <f>IFERROR(VLOOKUP(MYRANKS_P[[#This Row],[IDFANGRAPHS]],STEAMER_P[],COLUMN(STEAMER_P[H]),FALSE),0)</f>
        <v>143</v>
      </c>
      <c r="L137" s="20">
        <f>IFERROR(VLOOKUP(MYRANKS_P[[#This Row],[IDFANGRAPHS]],STEAMER_P[],COLUMN(STEAMER_P[ER]),FALSE),0)</f>
        <v>69</v>
      </c>
      <c r="M137" s="20">
        <f>IFERROR(VLOOKUP(MYRANKS_P[[#This Row],[IDFANGRAPHS]],STEAMER_P[],COLUMN(STEAMER_P[HR]),FALSE),0)</f>
        <v>19</v>
      </c>
      <c r="N137" s="20">
        <f>IFERROR(VLOOKUP(MYRANKS_P[[#This Row],[IDFANGRAPHS]],STEAMER_P[],COLUMN(STEAMER_P[SO]),FALSE),0)</f>
        <v>106</v>
      </c>
      <c r="O137" s="20">
        <f>IFERROR(VLOOKUP(MYRANKS_P[[#This Row],[IDFANGRAPHS]],STEAMER_P[],COLUMN(STEAMER_P[BB]),FALSE),0)</f>
        <v>44</v>
      </c>
      <c r="P137" s="20">
        <f>IFERROR(VLOOKUP(MYRANKS_P[[#This Row],[IDFANGRAPHS]],STEAMER_P[],COLUMN(STEAMER_P[FIP]),FALSE),0)</f>
        <v>4.3899999999999997</v>
      </c>
      <c r="Q137" s="22">
        <f>IFERROR(MYRANKS_P[[#This Row],[ER]]*9/MYRANKS_P[[#This Row],[IP]],0)</f>
        <v>4.5328467153284668</v>
      </c>
      <c r="R137" s="22">
        <f>IFERROR((MYRANKS_P[[#This Row],[BB]]+MYRANKS_P[[#This Row],[H]])/MYRANKS_P[[#This Row],[IP]],0)</f>
        <v>1.364963503649635</v>
      </c>
      <c r="S137" s="22">
        <f>MYRANKS_P[[#This Row],[W]]/3.03-VLOOKUP(MYRANKS_P[[#This Row],[POS]],ReplacementLevel_P[],COLUMN(ReplacementLevel_P[W]),FALSE)</f>
        <v>-0.58973597359735974</v>
      </c>
      <c r="T137" s="22">
        <f>MYRANKS_P[[#This Row],[SV]]/9.95</f>
        <v>0</v>
      </c>
      <c r="U137" s="22">
        <f>MYRANKS_P[[#This Row],[SO]]/39.3-VLOOKUP(MYRANKS_P[[#This Row],[POS]],ReplacementLevel_P[],COLUMN(ReplacementLevel_P[SO]),FALSE)</f>
        <v>1.7201017811705022E-2</v>
      </c>
      <c r="V137" s="22">
        <f>((475+MYRANKS_P[[#This Row],[ER]])*9/(1192+MYRANKS_P[[#This Row],[IP]])-3.59)/-0.076-VLOOKUP(MYRANKS_P[[#This Row],[POS]],ReplacementLevel_P[],COLUMN(ReplacementLevel_P[ERA]),FALSE)</f>
        <v>-0.38648568373529713</v>
      </c>
      <c r="W137" s="22">
        <f>((1466+MYRANKS_P[[#This Row],[BB]]+MYRANKS_P[[#This Row],[H]])/(1192+MYRANKS_P[[#This Row],[IP]])-1.23)/-0.015-VLOOKUP(MYRANKS_P[[#This Row],[POS]],ReplacementLevel_P[],COLUMN(ReplacementLevel_P[WHIP]),FALSE)</f>
        <v>-3.948833709555688E-2</v>
      </c>
      <c r="X137" s="22">
        <f>MYRANKS_P[[#This Row],[WSGP]]+MYRANKS_P[[#This Row],[SVSGP]]+MYRANKS_P[[#This Row],[SOSGP]]+MYRANKS_P[[#This Row],[ERASGP]]+MYRANKS_P[[#This Row],[WHIPSGP]]</f>
        <v>-0.99850897661650873</v>
      </c>
    </row>
    <row r="138" spans="1:24" x14ac:dyDescent="0.25">
      <c r="A138" s="7" t="s">
        <v>2369</v>
      </c>
      <c r="B138" s="18" t="str">
        <f>VLOOKUP(MYRANKS_P[[#This Row],[PLAYERID]],PLAYERIDMAP[],COLUMN(PLAYERIDMAP[LASTNAME]),FALSE)</f>
        <v>Clippard</v>
      </c>
      <c r="C138" s="18" t="str">
        <f>VLOOKUP(MYRANKS_P[[#This Row],[PLAYERID]],PLAYERIDMAP[],COLUMN(PLAYERIDMAP[FIRSTNAME]),FALSE)</f>
        <v xml:space="preserve">Tyler </v>
      </c>
      <c r="D138" s="18" t="str">
        <f>VLOOKUP(MYRANKS_P[[#This Row],[PLAYERID]],PLAYERIDMAP[],COLUMN(PLAYERIDMAP[TEAM]),FALSE)</f>
        <v>WAS</v>
      </c>
      <c r="E138" s="18" t="str">
        <f>VLOOKUP(MYRANKS_P[[#This Row],[PLAYERID]],PLAYERIDMAP[],COLUMN(PLAYERIDMAP[POS]),FALSE)</f>
        <v>P</v>
      </c>
      <c r="F138" s="18">
        <f>VLOOKUP(MYRANKS_P[[#This Row],[PLAYERID]],PLAYERIDMAP[],COLUMN(PLAYERIDMAP[IDFANGRAPHS]),FALSE)</f>
        <v>5640</v>
      </c>
      <c r="G138" s="20">
        <f>IFERROR(VLOOKUP(MYRANKS_P[[#This Row],[IDFANGRAPHS]],STEAMER_P[],COLUMN(STEAMER_P[W]),FALSE),0)</f>
        <v>4</v>
      </c>
      <c r="H138" s="20">
        <f>IFERROR(VLOOKUP(MYRANKS_P[[#This Row],[IDFANGRAPHS]],STEAMER_P[],COLUMN(STEAMER_P[GS]),FALSE),0)</f>
        <v>0</v>
      </c>
      <c r="I138" s="20">
        <f>IFERROR(VLOOKUP(MYRANKS_P[[#This Row],[IDFANGRAPHS]],STEAMER_P[],COLUMN(STEAMER_P[SV]),FALSE),0)</f>
        <v>3</v>
      </c>
      <c r="J138" s="20">
        <f>IFERROR(VLOOKUP(MYRANKS_P[[#This Row],[IDFANGRAPHS]],STEAMER_P[],COLUMN(STEAMER_P[IP]),FALSE),0)</f>
        <v>55</v>
      </c>
      <c r="K138" s="20">
        <f>IFERROR(VLOOKUP(MYRANKS_P[[#This Row],[IDFANGRAPHS]],STEAMER_P[],COLUMN(STEAMER_P[H]),FALSE),0)</f>
        <v>46</v>
      </c>
      <c r="L138" s="20">
        <f>IFERROR(VLOOKUP(MYRANKS_P[[#This Row],[IDFANGRAPHS]],STEAMER_P[],COLUMN(STEAMER_P[ER]),FALSE),0)</f>
        <v>19</v>
      </c>
      <c r="M138" s="20">
        <f>IFERROR(VLOOKUP(MYRANKS_P[[#This Row],[IDFANGRAPHS]],STEAMER_P[],COLUMN(STEAMER_P[HR]),FALSE),0)</f>
        <v>8</v>
      </c>
      <c r="N138" s="20">
        <f>IFERROR(VLOOKUP(MYRANKS_P[[#This Row],[IDFANGRAPHS]],STEAMER_P[],COLUMN(STEAMER_P[SO]),FALSE),0)</f>
        <v>59</v>
      </c>
      <c r="O138" s="20">
        <f>IFERROR(VLOOKUP(MYRANKS_P[[#This Row],[IDFANGRAPHS]],STEAMER_P[],COLUMN(STEAMER_P[BB]),FALSE),0)</f>
        <v>19</v>
      </c>
      <c r="P138" s="20">
        <f>IFERROR(VLOOKUP(MYRANKS_P[[#This Row],[IDFANGRAPHS]],STEAMER_P[],COLUMN(STEAMER_P[FIP]),FALSE),0)</f>
        <v>3.9</v>
      </c>
      <c r="Q138" s="22">
        <f>IFERROR(MYRANKS_P[[#This Row],[ER]]*9/MYRANKS_P[[#This Row],[IP]],0)</f>
        <v>3.1090909090909089</v>
      </c>
      <c r="R138" s="22">
        <f>IFERROR((MYRANKS_P[[#This Row],[BB]]+MYRANKS_P[[#This Row],[H]])/MYRANKS_P[[#This Row],[IP]],0)</f>
        <v>1.1818181818181819</v>
      </c>
      <c r="S138" s="22">
        <f>MYRANKS_P[[#This Row],[W]]/3.03-VLOOKUP(MYRANKS_P[[#This Row],[POS]],ReplacementLevel_P[],COLUMN(ReplacementLevel_P[W]),FALSE)</f>
        <v>-1.9098679867986799</v>
      </c>
      <c r="T138" s="22">
        <f>MYRANKS_P[[#This Row],[SV]]/9.95</f>
        <v>0.30150753768844224</v>
      </c>
      <c r="U138" s="22">
        <f>MYRANKS_P[[#This Row],[SO]]/39.3-VLOOKUP(MYRANKS_P[[#This Row],[POS]],ReplacementLevel_P[],COLUMN(ReplacementLevel_P[SO]),FALSE)</f>
        <v>-1.1787277353689567</v>
      </c>
      <c r="V138" s="22">
        <f>((475+MYRANKS_P[[#This Row],[ER]])*9/(1192+MYRANKS_P[[#This Row],[IP]])-3.59)/-0.076-VLOOKUP(MYRANKS_P[[#This Row],[POS]],ReplacementLevel_P[],COLUMN(ReplacementLevel_P[ERA]),FALSE)</f>
        <v>1.1742518887435092</v>
      </c>
      <c r="W138" s="22">
        <f>((1466+MYRANKS_P[[#This Row],[BB]]+MYRANKS_P[[#This Row],[H]])/(1192+MYRANKS_P[[#This Row],[IP]])-1.23)/-0.015-VLOOKUP(MYRANKS_P[[#This Row],[POS]],ReplacementLevel_P[],COLUMN(ReplacementLevel_P[WHIP]),FALSE)</f>
        <v>1.030227211975403</v>
      </c>
      <c r="X138" s="22">
        <f>MYRANKS_P[[#This Row],[WSGP]]+MYRANKS_P[[#This Row],[SVSGP]]+MYRANKS_P[[#This Row],[SOSGP]]+MYRANKS_P[[#This Row],[ERASGP]]+MYRANKS_P[[#This Row],[WHIPSGP]]</f>
        <v>-0.5826090837602822</v>
      </c>
    </row>
    <row r="139" spans="1:24" x14ac:dyDescent="0.25">
      <c r="A139" s="7" t="s">
        <v>4961</v>
      </c>
      <c r="B139" s="18" t="str">
        <f>VLOOKUP(MYRANKS_P[[#This Row],[PLAYERID]],PLAYERIDMAP[],COLUMN(PLAYERIDMAP[LASTNAME]),FALSE)</f>
        <v>Saunders</v>
      </c>
      <c r="C139" s="18" t="str">
        <f>VLOOKUP(MYRANKS_P[[#This Row],[PLAYERID]],PLAYERIDMAP[],COLUMN(PLAYERIDMAP[FIRSTNAME]),FALSE)</f>
        <v xml:space="preserve">Joe </v>
      </c>
      <c r="D139" s="18" t="str">
        <f>VLOOKUP(MYRANKS_P[[#This Row],[PLAYERID]],PLAYERIDMAP[],COLUMN(PLAYERIDMAP[TEAM]),FALSE)</f>
        <v>SEA</v>
      </c>
      <c r="E139" s="18" t="str">
        <f>VLOOKUP(MYRANKS_P[[#This Row],[PLAYERID]],PLAYERIDMAP[],COLUMN(PLAYERIDMAP[POS]),FALSE)</f>
        <v>P</v>
      </c>
      <c r="F139" s="18">
        <f>VLOOKUP(MYRANKS_P[[#This Row],[PLAYERID]],PLAYERIDMAP[],COLUMN(PLAYERIDMAP[IDFANGRAPHS]),FALSE)</f>
        <v>4366</v>
      </c>
      <c r="G139" s="20">
        <f>IFERROR(VLOOKUP(MYRANKS_P[[#This Row],[IDFANGRAPHS]],STEAMER_P[],COLUMN(STEAMER_P[W]),FALSE),0)</f>
        <v>1</v>
      </c>
      <c r="H139" s="20">
        <f>IFERROR(VLOOKUP(MYRANKS_P[[#This Row],[IDFANGRAPHS]],STEAMER_P[],COLUMN(STEAMER_P[GS]),FALSE),0)</f>
        <v>4</v>
      </c>
      <c r="I139" s="20">
        <f>IFERROR(VLOOKUP(MYRANKS_P[[#This Row],[IDFANGRAPHS]],STEAMER_P[],COLUMN(STEAMER_P[SV]),FALSE),0)</f>
        <v>0</v>
      </c>
      <c r="J139" s="20">
        <f>IFERROR(VLOOKUP(MYRANKS_P[[#This Row],[IDFANGRAPHS]],STEAMER_P[],COLUMN(STEAMER_P[IP]),FALSE),0)</f>
        <v>24</v>
      </c>
      <c r="K139" s="20">
        <f>IFERROR(VLOOKUP(MYRANKS_P[[#This Row],[IDFANGRAPHS]],STEAMER_P[],COLUMN(STEAMER_P[H]),FALSE),0)</f>
        <v>27</v>
      </c>
      <c r="L139" s="20">
        <f>IFERROR(VLOOKUP(MYRANKS_P[[#This Row],[IDFANGRAPHS]],STEAMER_P[],COLUMN(STEAMER_P[ER]),FALSE),0)</f>
        <v>13</v>
      </c>
      <c r="M139" s="20">
        <f>IFERROR(VLOOKUP(MYRANKS_P[[#This Row],[IDFANGRAPHS]],STEAMER_P[],COLUMN(STEAMER_P[HR]),FALSE),0)</f>
        <v>3</v>
      </c>
      <c r="N139" s="20">
        <f>IFERROR(VLOOKUP(MYRANKS_P[[#This Row],[IDFANGRAPHS]],STEAMER_P[],COLUMN(STEAMER_P[SO]),FALSE),0)</f>
        <v>14</v>
      </c>
      <c r="O139" s="20">
        <f>IFERROR(VLOOKUP(MYRANKS_P[[#This Row],[IDFANGRAPHS]],STEAMER_P[],COLUMN(STEAMER_P[BB]),FALSE),0)</f>
        <v>8</v>
      </c>
      <c r="P139" s="20">
        <f>IFERROR(VLOOKUP(MYRANKS_P[[#This Row],[IDFANGRAPHS]],STEAMER_P[],COLUMN(STEAMER_P[FIP]),FALSE),0)</f>
        <v>4.75</v>
      </c>
      <c r="Q139" s="22">
        <f>IFERROR(MYRANKS_P[[#This Row],[ER]]*9/MYRANKS_P[[#This Row],[IP]],0)</f>
        <v>4.875</v>
      </c>
      <c r="R139" s="22">
        <f>IFERROR((MYRANKS_P[[#This Row],[BB]]+MYRANKS_P[[#This Row],[H]])/MYRANKS_P[[#This Row],[IP]],0)</f>
        <v>1.4583333333333333</v>
      </c>
      <c r="S139" s="22">
        <f>MYRANKS_P[[#This Row],[W]]/3.03-VLOOKUP(MYRANKS_P[[#This Row],[POS]],ReplacementLevel_P[],COLUMN(ReplacementLevel_P[W]),FALSE)</f>
        <v>-2.89996699669967</v>
      </c>
      <c r="T139" s="22">
        <f>MYRANKS_P[[#This Row],[SV]]/9.95</f>
        <v>0</v>
      </c>
      <c r="U139" s="22">
        <f>MYRANKS_P[[#This Row],[SO]]/39.3-VLOOKUP(MYRANKS_P[[#This Row],[POS]],ReplacementLevel_P[],COLUMN(ReplacementLevel_P[SO]),FALSE)</f>
        <v>-2.3237659033078883</v>
      </c>
      <c r="V139" s="22">
        <f>((475+MYRANKS_P[[#This Row],[ER]])*9/(1192+MYRANKS_P[[#This Row],[IP]])-3.59)/-0.076-VLOOKUP(MYRANKS_P[[#This Row],[POS]],ReplacementLevel_P[],COLUMN(ReplacementLevel_P[ERA]),FALSE)</f>
        <v>0.56260387811634072</v>
      </c>
      <c r="W139" s="22">
        <f>((1466+MYRANKS_P[[#This Row],[BB]]+MYRANKS_P[[#This Row],[H]])/(1192+MYRANKS_P[[#This Row],[IP]])-1.23)/-0.015-VLOOKUP(MYRANKS_P[[#This Row],[POS]],ReplacementLevel_P[],COLUMN(ReplacementLevel_P[WHIP]),FALSE)</f>
        <v>0.58833333333333215</v>
      </c>
      <c r="X139" s="22">
        <f>MYRANKS_P[[#This Row],[WSGP]]+MYRANKS_P[[#This Row],[SVSGP]]+MYRANKS_P[[#This Row],[SOSGP]]+MYRANKS_P[[#This Row],[ERASGP]]+MYRANKS_P[[#This Row],[WHIPSGP]]</f>
        <v>-4.0727956885578855</v>
      </c>
    </row>
    <row r="140" spans="1:24" x14ac:dyDescent="0.25">
      <c r="A140" s="7" t="s">
        <v>5115</v>
      </c>
      <c r="B140" s="18" t="str">
        <f>VLOOKUP(MYRANKS_P[[#This Row],[PLAYERID]],PLAYERIDMAP[],COLUMN(PLAYERIDMAP[LASTNAME]),FALSE)</f>
        <v>Storen</v>
      </c>
      <c r="C140" s="18" t="str">
        <f>VLOOKUP(MYRANKS_P[[#This Row],[PLAYERID]],PLAYERIDMAP[],COLUMN(PLAYERIDMAP[FIRSTNAME]),FALSE)</f>
        <v xml:space="preserve">Drew </v>
      </c>
      <c r="D140" s="18" t="str">
        <f>VLOOKUP(MYRANKS_P[[#This Row],[PLAYERID]],PLAYERIDMAP[],COLUMN(PLAYERIDMAP[TEAM]),FALSE)</f>
        <v>WAS</v>
      </c>
      <c r="E140" s="18" t="str">
        <f>VLOOKUP(MYRANKS_P[[#This Row],[PLAYERID]],PLAYERIDMAP[],COLUMN(PLAYERIDMAP[POS]),FALSE)</f>
        <v>P</v>
      </c>
      <c r="F140" s="18">
        <f>VLOOKUP(MYRANKS_P[[#This Row],[PLAYERID]],PLAYERIDMAP[],COLUMN(PLAYERIDMAP[IDFANGRAPHS]),FALSE)</f>
        <v>6983</v>
      </c>
      <c r="G140" s="20">
        <f>IFERROR(VLOOKUP(MYRANKS_P[[#This Row],[IDFANGRAPHS]],STEAMER_P[],COLUMN(STEAMER_P[W]),FALSE),0)</f>
        <v>3</v>
      </c>
      <c r="H140" s="20">
        <f>IFERROR(VLOOKUP(MYRANKS_P[[#This Row],[IDFANGRAPHS]],STEAMER_P[],COLUMN(STEAMER_P[GS]),FALSE),0)</f>
        <v>0</v>
      </c>
      <c r="I140" s="20">
        <f>IFERROR(VLOOKUP(MYRANKS_P[[#This Row],[IDFANGRAPHS]],STEAMER_P[],COLUMN(STEAMER_P[SV]),FALSE),0)</f>
        <v>3</v>
      </c>
      <c r="J140" s="20">
        <f>IFERROR(VLOOKUP(MYRANKS_P[[#This Row],[IDFANGRAPHS]],STEAMER_P[],COLUMN(STEAMER_P[IP]),FALSE),0)</f>
        <v>46</v>
      </c>
      <c r="K140" s="20">
        <f>IFERROR(VLOOKUP(MYRANKS_P[[#This Row],[IDFANGRAPHS]],STEAMER_P[],COLUMN(STEAMER_P[H]),FALSE),0)</f>
        <v>41</v>
      </c>
      <c r="L140" s="20">
        <f>IFERROR(VLOOKUP(MYRANKS_P[[#This Row],[IDFANGRAPHS]],STEAMER_P[],COLUMN(STEAMER_P[ER]),FALSE),0)</f>
        <v>16</v>
      </c>
      <c r="M140" s="20">
        <f>IFERROR(VLOOKUP(MYRANKS_P[[#This Row],[IDFANGRAPHS]],STEAMER_P[],COLUMN(STEAMER_P[HR]),FALSE),0)</f>
        <v>5</v>
      </c>
      <c r="N140" s="20">
        <f>IFERROR(VLOOKUP(MYRANKS_P[[#This Row],[IDFANGRAPHS]],STEAMER_P[],COLUMN(STEAMER_P[SO]),FALSE),0)</f>
        <v>46</v>
      </c>
      <c r="O140" s="20">
        <f>IFERROR(VLOOKUP(MYRANKS_P[[#This Row],[IDFANGRAPHS]],STEAMER_P[],COLUMN(STEAMER_P[BB]),FALSE),0)</f>
        <v>12</v>
      </c>
      <c r="P140" s="20">
        <f>IFERROR(VLOOKUP(MYRANKS_P[[#This Row],[IDFANGRAPHS]],STEAMER_P[],COLUMN(STEAMER_P[FIP]),FALSE),0)</f>
        <v>3.26</v>
      </c>
      <c r="Q140" s="22">
        <f>IFERROR(MYRANKS_P[[#This Row],[ER]]*9/MYRANKS_P[[#This Row],[IP]],0)</f>
        <v>3.1304347826086958</v>
      </c>
      <c r="R140" s="22">
        <f>IFERROR((MYRANKS_P[[#This Row],[BB]]+MYRANKS_P[[#This Row],[H]])/MYRANKS_P[[#This Row],[IP]],0)</f>
        <v>1.1521739130434783</v>
      </c>
      <c r="S140" s="22">
        <f>MYRANKS_P[[#This Row],[W]]/3.03-VLOOKUP(MYRANKS_P[[#This Row],[POS]],ReplacementLevel_P[],COLUMN(ReplacementLevel_P[W]),FALSE)</f>
        <v>-2.2399009900990099</v>
      </c>
      <c r="T140" s="22">
        <f>MYRANKS_P[[#This Row],[SV]]/9.95</f>
        <v>0.30150753768844224</v>
      </c>
      <c r="U140" s="22">
        <f>MYRANKS_P[[#This Row],[SO]]/39.3-VLOOKUP(MYRANKS_P[[#This Row],[POS]],ReplacementLevel_P[],COLUMN(ReplacementLevel_P[SO]),FALSE)</f>
        <v>-1.5095165394402037</v>
      </c>
      <c r="V140" s="22">
        <f>((475+MYRANKS_P[[#This Row],[ER]])*9/(1192+MYRANKS_P[[#This Row],[IP]])-3.59)/-0.076-VLOOKUP(MYRANKS_P[[#This Row],[POS]],ReplacementLevel_P[],COLUMN(ReplacementLevel_P[ERA]),FALSE)</f>
        <v>1.1201726043703737</v>
      </c>
      <c r="W140" s="22">
        <f>((1466+MYRANKS_P[[#This Row],[BB]]+MYRANKS_P[[#This Row],[H]])/(1192+MYRANKS_P[[#This Row],[IP]])-1.23)/-0.015-VLOOKUP(MYRANKS_P[[#This Row],[POS]],ReplacementLevel_P[],COLUMN(ReplacementLevel_P[WHIP]),FALSE)</f>
        <v>1.0814001077005853</v>
      </c>
      <c r="X140" s="22">
        <f>MYRANKS_P[[#This Row],[WSGP]]+MYRANKS_P[[#This Row],[SVSGP]]+MYRANKS_P[[#This Row],[SOSGP]]+MYRANKS_P[[#This Row],[ERASGP]]+MYRANKS_P[[#This Row],[WHIPSGP]]</f>
        <v>-1.2463372797798127</v>
      </c>
    </row>
    <row r="141" spans="1:24" x14ac:dyDescent="0.25">
      <c r="A141" s="7" t="s">
        <v>4817</v>
      </c>
      <c r="B141" s="18" t="str">
        <f>VLOOKUP(MYRANKS_P[[#This Row],[PLAYERID]],PLAYERIDMAP[],COLUMN(PLAYERIDMAP[LASTNAME]),FALSE)</f>
        <v>Romero</v>
      </c>
      <c r="C141" s="18" t="str">
        <f>VLOOKUP(MYRANKS_P[[#This Row],[PLAYERID]],PLAYERIDMAP[],COLUMN(PLAYERIDMAP[FIRSTNAME]),FALSE)</f>
        <v xml:space="preserve">Ricky </v>
      </c>
      <c r="D141" s="18" t="str">
        <f>VLOOKUP(MYRANKS_P[[#This Row],[PLAYERID]],PLAYERIDMAP[],COLUMN(PLAYERIDMAP[TEAM]),FALSE)</f>
        <v>TOR</v>
      </c>
      <c r="E141" s="18" t="str">
        <f>VLOOKUP(MYRANKS_P[[#This Row],[PLAYERID]],PLAYERIDMAP[],COLUMN(PLAYERIDMAP[POS]),FALSE)</f>
        <v>P</v>
      </c>
      <c r="F141" s="18">
        <f>VLOOKUP(MYRANKS_P[[#This Row],[PLAYERID]],PLAYERIDMAP[],COLUMN(PLAYERIDMAP[IDFANGRAPHS]),FALSE)</f>
        <v>3403</v>
      </c>
      <c r="G141" s="20">
        <f>IFERROR(VLOOKUP(MYRANKS_P[[#This Row],[IDFANGRAPHS]],STEAMER_P[],COLUMN(STEAMER_P[W]),FALSE),0)</f>
        <v>0</v>
      </c>
      <c r="H141" s="20">
        <f>IFERROR(VLOOKUP(MYRANKS_P[[#This Row],[IDFANGRAPHS]],STEAMER_P[],COLUMN(STEAMER_P[GS]),FALSE),0)</f>
        <v>1</v>
      </c>
      <c r="I141" s="20">
        <f>IFERROR(VLOOKUP(MYRANKS_P[[#This Row],[IDFANGRAPHS]],STEAMER_P[],COLUMN(STEAMER_P[SV]),FALSE),0)</f>
        <v>0</v>
      </c>
      <c r="J141" s="20">
        <f>IFERROR(VLOOKUP(MYRANKS_P[[#This Row],[IDFANGRAPHS]],STEAMER_P[],COLUMN(STEAMER_P[IP]),FALSE),0)</f>
        <v>8</v>
      </c>
      <c r="K141" s="20">
        <f>IFERROR(VLOOKUP(MYRANKS_P[[#This Row],[IDFANGRAPHS]],STEAMER_P[],COLUMN(STEAMER_P[H]),FALSE),0)</f>
        <v>9</v>
      </c>
      <c r="L141" s="20">
        <f>IFERROR(VLOOKUP(MYRANKS_P[[#This Row],[IDFANGRAPHS]],STEAMER_P[],COLUMN(STEAMER_P[ER]),FALSE),0)</f>
        <v>5</v>
      </c>
      <c r="M141" s="20">
        <f>IFERROR(VLOOKUP(MYRANKS_P[[#This Row],[IDFANGRAPHS]],STEAMER_P[],COLUMN(STEAMER_P[HR]),FALSE),0)</f>
        <v>1</v>
      </c>
      <c r="N141" s="20">
        <f>IFERROR(VLOOKUP(MYRANKS_P[[#This Row],[IDFANGRAPHS]],STEAMER_P[],COLUMN(STEAMER_P[SO]),FALSE),0)</f>
        <v>5</v>
      </c>
      <c r="O141" s="20">
        <f>IFERROR(VLOOKUP(MYRANKS_P[[#This Row],[IDFANGRAPHS]],STEAMER_P[],COLUMN(STEAMER_P[BB]),FALSE),0)</f>
        <v>4</v>
      </c>
      <c r="P141" s="20">
        <f>IFERROR(VLOOKUP(MYRANKS_P[[#This Row],[IDFANGRAPHS]],STEAMER_P[],COLUMN(STEAMER_P[FIP]),FALSE),0)</f>
        <v>4.95</v>
      </c>
      <c r="Q141" s="22">
        <f>IFERROR(MYRANKS_P[[#This Row],[ER]]*9/MYRANKS_P[[#This Row],[IP]],0)</f>
        <v>5.625</v>
      </c>
      <c r="R141" s="22">
        <f>IFERROR((MYRANKS_P[[#This Row],[BB]]+MYRANKS_P[[#This Row],[H]])/MYRANKS_P[[#This Row],[IP]],0)</f>
        <v>1.625</v>
      </c>
      <c r="S141" s="22">
        <f>MYRANKS_P[[#This Row],[W]]/3.03-VLOOKUP(MYRANKS_P[[#This Row],[POS]],ReplacementLevel_P[],COLUMN(ReplacementLevel_P[W]),FALSE)</f>
        <v>-3.23</v>
      </c>
      <c r="T141" s="22">
        <f>MYRANKS_P[[#This Row],[SV]]/9.95</f>
        <v>0</v>
      </c>
      <c r="U141" s="22">
        <f>MYRANKS_P[[#This Row],[SO]]/39.3-VLOOKUP(MYRANKS_P[[#This Row],[POS]],ReplacementLevel_P[],COLUMN(ReplacementLevel_P[SO]),FALSE)</f>
        <v>-2.5527735368956743</v>
      </c>
      <c r="V141" s="22">
        <f>((475+MYRANKS_P[[#This Row],[ER]])*9/(1192+MYRANKS_P[[#This Row],[IP]])-3.59)/-0.076-VLOOKUP(MYRANKS_P[[#This Row],[POS]],ReplacementLevel_P[],COLUMN(ReplacementLevel_P[ERA]),FALSE)</f>
        <v>0.71842105263157585</v>
      </c>
      <c r="W141" s="22">
        <f>((1466+MYRANKS_P[[#This Row],[BB]]+MYRANKS_P[[#This Row],[H]])/(1192+MYRANKS_P[[#This Row],[IP]])-1.23)/-0.015-VLOOKUP(MYRANKS_P[[#This Row],[POS]],ReplacementLevel_P[],COLUMN(ReplacementLevel_P[WHIP]),FALSE)</f>
        <v>0.71333333333333693</v>
      </c>
      <c r="X141" s="22">
        <f>MYRANKS_P[[#This Row],[WSGP]]+MYRANKS_P[[#This Row],[SVSGP]]+MYRANKS_P[[#This Row],[SOSGP]]+MYRANKS_P[[#This Row],[ERASGP]]+MYRANKS_P[[#This Row],[WHIPSGP]]</f>
        <v>-4.3510191509307621</v>
      </c>
    </row>
    <row r="142" spans="1:24" x14ac:dyDescent="0.25">
      <c r="A142" s="7" t="s">
        <v>3909</v>
      </c>
      <c r="B142" s="18" t="str">
        <f>VLOOKUP(MYRANKS_P[[#This Row],[PLAYERID]],PLAYERIDMAP[],COLUMN(PLAYERIDMAP[LASTNAME]),FALSE)</f>
        <v>Marshall</v>
      </c>
      <c r="C142" s="18" t="str">
        <f>VLOOKUP(MYRANKS_P[[#This Row],[PLAYERID]],PLAYERIDMAP[],COLUMN(PLAYERIDMAP[FIRSTNAME]),FALSE)</f>
        <v xml:space="preserve">Sean </v>
      </c>
      <c r="D142" s="18" t="str">
        <f>VLOOKUP(MYRANKS_P[[#This Row],[PLAYERID]],PLAYERIDMAP[],COLUMN(PLAYERIDMAP[TEAM]),FALSE)</f>
        <v>CIN</v>
      </c>
      <c r="E142" s="18" t="str">
        <f>VLOOKUP(MYRANKS_P[[#This Row],[PLAYERID]],PLAYERIDMAP[],COLUMN(PLAYERIDMAP[POS]),FALSE)</f>
        <v>P</v>
      </c>
      <c r="F142" s="18">
        <f>VLOOKUP(MYRANKS_P[[#This Row],[PLAYERID]],PLAYERIDMAP[],COLUMN(PLAYERIDMAP[IDFANGRAPHS]),FALSE)</f>
        <v>5905</v>
      </c>
      <c r="G142" s="20">
        <f>IFERROR(VLOOKUP(MYRANKS_P[[#This Row],[IDFANGRAPHS]],STEAMER_P[],COLUMN(STEAMER_P[W]),FALSE),0)</f>
        <v>3</v>
      </c>
      <c r="H142" s="20">
        <f>IFERROR(VLOOKUP(MYRANKS_P[[#This Row],[IDFANGRAPHS]],STEAMER_P[],COLUMN(STEAMER_P[GS]),FALSE),0)</f>
        <v>0</v>
      </c>
      <c r="I142" s="20">
        <f>IFERROR(VLOOKUP(MYRANKS_P[[#This Row],[IDFANGRAPHS]],STEAMER_P[],COLUMN(STEAMER_P[SV]),FALSE),0)</f>
        <v>1</v>
      </c>
      <c r="J142" s="20">
        <f>IFERROR(VLOOKUP(MYRANKS_P[[#This Row],[IDFANGRAPHS]],STEAMER_P[],COLUMN(STEAMER_P[IP]),FALSE),0)</f>
        <v>47</v>
      </c>
      <c r="K142" s="20">
        <f>IFERROR(VLOOKUP(MYRANKS_P[[#This Row],[IDFANGRAPHS]],STEAMER_P[],COLUMN(STEAMER_P[H]),FALSE),0)</f>
        <v>41</v>
      </c>
      <c r="L142" s="20">
        <f>IFERROR(VLOOKUP(MYRANKS_P[[#This Row],[IDFANGRAPHS]],STEAMER_P[],COLUMN(STEAMER_P[ER]),FALSE),0)</f>
        <v>15</v>
      </c>
      <c r="M142" s="20">
        <f>IFERROR(VLOOKUP(MYRANKS_P[[#This Row],[IDFANGRAPHS]],STEAMER_P[],COLUMN(STEAMER_P[HR]),FALSE),0)</f>
        <v>4</v>
      </c>
      <c r="N142" s="20">
        <f>IFERROR(VLOOKUP(MYRANKS_P[[#This Row],[IDFANGRAPHS]],STEAMER_P[],COLUMN(STEAMER_P[SO]),FALSE),0)</f>
        <v>44</v>
      </c>
      <c r="O142" s="20">
        <f>IFERROR(VLOOKUP(MYRANKS_P[[#This Row],[IDFANGRAPHS]],STEAMER_P[],COLUMN(STEAMER_P[BB]),FALSE),0)</f>
        <v>13</v>
      </c>
      <c r="P142" s="20">
        <f>IFERROR(VLOOKUP(MYRANKS_P[[#This Row],[IDFANGRAPHS]],STEAMER_P[],COLUMN(STEAMER_P[FIP]),FALSE),0)</f>
        <v>3.18</v>
      </c>
      <c r="Q142" s="22">
        <f>IFERROR(MYRANKS_P[[#This Row],[ER]]*9/MYRANKS_P[[#This Row],[IP]],0)</f>
        <v>2.8723404255319149</v>
      </c>
      <c r="R142" s="22">
        <f>IFERROR((MYRANKS_P[[#This Row],[BB]]+MYRANKS_P[[#This Row],[H]])/MYRANKS_P[[#This Row],[IP]],0)</f>
        <v>1.1489361702127661</v>
      </c>
      <c r="S142" s="22">
        <f>MYRANKS_P[[#This Row],[W]]/3.03-VLOOKUP(MYRANKS_P[[#This Row],[POS]],ReplacementLevel_P[],COLUMN(ReplacementLevel_P[W]),FALSE)</f>
        <v>-2.2399009900990099</v>
      </c>
      <c r="T142" s="22">
        <f>MYRANKS_P[[#This Row],[SV]]/9.95</f>
        <v>0.10050251256281408</v>
      </c>
      <c r="U142" s="22">
        <f>MYRANKS_P[[#This Row],[SO]]/39.3-VLOOKUP(MYRANKS_P[[#This Row],[POS]],ReplacementLevel_P[],COLUMN(ReplacementLevel_P[SO]),FALSE)</f>
        <v>-1.560407124681934</v>
      </c>
      <c r="V142" s="22">
        <f>((475+MYRANKS_P[[#This Row],[ER]])*9/(1192+MYRANKS_P[[#This Row],[IP]])-3.59)/-0.076-VLOOKUP(MYRANKS_P[[#This Row],[POS]],ReplacementLevel_P[],COLUMN(ReplacementLevel_P[ERA]),FALSE)</f>
        <v>1.2536574487065122</v>
      </c>
      <c r="W142" s="22">
        <f>((1466+MYRANKS_P[[#This Row],[BB]]+MYRANKS_P[[#This Row],[H]])/(1192+MYRANKS_P[[#This Row],[IP]])-1.23)/-0.015-VLOOKUP(MYRANKS_P[[#This Row],[POS]],ReplacementLevel_P[],COLUMN(ReplacementLevel_P[WHIP]),FALSE)</f>
        <v>1.0936131288673701</v>
      </c>
      <c r="X142" s="22">
        <f>MYRANKS_P[[#This Row],[WSGP]]+MYRANKS_P[[#This Row],[SVSGP]]+MYRANKS_P[[#This Row],[SOSGP]]+MYRANKS_P[[#This Row],[ERASGP]]+MYRANKS_P[[#This Row],[WHIPSGP]]</f>
        <v>-1.3525350246442476</v>
      </c>
    </row>
    <row r="143" spans="1:24" x14ac:dyDescent="0.25">
      <c r="A143" s="7" t="s">
        <v>4752</v>
      </c>
      <c r="B143" s="18" t="str">
        <f>VLOOKUP(MYRANKS_P[[#This Row],[PLAYERID]],PLAYERIDMAP[],COLUMN(PLAYERIDMAP[LASTNAME]),FALSE)</f>
        <v>Robertson</v>
      </c>
      <c r="C143" s="18" t="str">
        <f>VLOOKUP(MYRANKS_P[[#This Row],[PLAYERID]],PLAYERIDMAP[],COLUMN(PLAYERIDMAP[FIRSTNAME]),FALSE)</f>
        <v xml:space="preserve">David </v>
      </c>
      <c r="D143" s="18" t="str">
        <f>VLOOKUP(MYRANKS_P[[#This Row],[PLAYERID]],PLAYERIDMAP[],COLUMN(PLAYERIDMAP[TEAM]),FALSE)</f>
        <v>NYY</v>
      </c>
      <c r="E143" s="18" t="str">
        <f>VLOOKUP(MYRANKS_P[[#This Row],[PLAYERID]],PLAYERIDMAP[],COLUMN(PLAYERIDMAP[POS]),FALSE)</f>
        <v>P</v>
      </c>
      <c r="F143" s="18">
        <f>VLOOKUP(MYRANKS_P[[#This Row],[PLAYERID]],PLAYERIDMAP[],COLUMN(PLAYERIDMAP[IDFANGRAPHS]),FALSE)</f>
        <v>8241</v>
      </c>
      <c r="G143" s="20">
        <f>IFERROR(VLOOKUP(MYRANKS_P[[#This Row],[IDFANGRAPHS]],STEAMER_P[],COLUMN(STEAMER_P[W]),FALSE),0)</f>
        <v>4</v>
      </c>
      <c r="H143" s="20">
        <f>IFERROR(VLOOKUP(MYRANKS_P[[#This Row],[IDFANGRAPHS]],STEAMER_P[],COLUMN(STEAMER_P[GS]),FALSE),0)</f>
        <v>0</v>
      </c>
      <c r="I143" s="20">
        <f>IFERROR(VLOOKUP(MYRANKS_P[[#This Row],[IDFANGRAPHS]],STEAMER_P[],COLUMN(STEAMER_P[SV]),FALSE),0)</f>
        <v>28</v>
      </c>
      <c r="J143" s="20">
        <f>IFERROR(VLOOKUP(MYRANKS_P[[#This Row],[IDFANGRAPHS]],STEAMER_P[],COLUMN(STEAMER_P[IP]),FALSE),0)</f>
        <v>55</v>
      </c>
      <c r="K143" s="20">
        <f>IFERROR(VLOOKUP(MYRANKS_P[[#This Row],[IDFANGRAPHS]],STEAMER_P[],COLUMN(STEAMER_P[H]),FALSE),0)</f>
        <v>46</v>
      </c>
      <c r="L143" s="20">
        <f>IFERROR(VLOOKUP(MYRANKS_P[[#This Row],[IDFANGRAPHS]],STEAMER_P[],COLUMN(STEAMER_P[ER]),FALSE),0)</f>
        <v>19</v>
      </c>
      <c r="M143" s="20">
        <f>IFERROR(VLOOKUP(MYRANKS_P[[#This Row],[IDFANGRAPHS]],STEAMER_P[],COLUMN(STEAMER_P[HR]),FALSE),0)</f>
        <v>5</v>
      </c>
      <c r="N143" s="20">
        <f>IFERROR(VLOOKUP(MYRANKS_P[[#This Row],[IDFANGRAPHS]],STEAMER_P[],COLUMN(STEAMER_P[SO]),FALSE),0)</f>
        <v>60</v>
      </c>
      <c r="O143" s="20">
        <f>IFERROR(VLOOKUP(MYRANKS_P[[#This Row],[IDFANGRAPHS]],STEAMER_P[],COLUMN(STEAMER_P[BB]),FALSE),0)</f>
        <v>17</v>
      </c>
      <c r="P143" s="20">
        <f>IFERROR(VLOOKUP(MYRANKS_P[[#This Row],[IDFANGRAPHS]],STEAMER_P[],COLUMN(STEAMER_P[FIP]),FALSE),0)</f>
        <v>3.14</v>
      </c>
      <c r="Q143" s="22">
        <f>IFERROR(MYRANKS_P[[#This Row],[ER]]*9/MYRANKS_P[[#This Row],[IP]],0)</f>
        <v>3.1090909090909089</v>
      </c>
      <c r="R143" s="22">
        <f>IFERROR((MYRANKS_P[[#This Row],[BB]]+MYRANKS_P[[#This Row],[H]])/MYRANKS_P[[#This Row],[IP]],0)</f>
        <v>1.1454545454545455</v>
      </c>
      <c r="S143" s="22">
        <f>MYRANKS_P[[#This Row],[W]]/3.03-VLOOKUP(MYRANKS_P[[#This Row],[POS]],ReplacementLevel_P[],COLUMN(ReplacementLevel_P[W]),FALSE)</f>
        <v>-1.9098679867986799</v>
      </c>
      <c r="T143" s="22">
        <f>MYRANKS_P[[#This Row],[SV]]/9.95</f>
        <v>2.8140703517587942</v>
      </c>
      <c r="U143" s="22">
        <f>MYRANKS_P[[#This Row],[SO]]/39.3-VLOOKUP(MYRANKS_P[[#This Row],[POS]],ReplacementLevel_P[],COLUMN(ReplacementLevel_P[SO]),FALSE)</f>
        <v>-1.1532824427480917</v>
      </c>
      <c r="V143" s="22">
        <f>((475+MYRANKS_P[[#This Row],[ER]])*9/(1192+MYRANKS_P[[#This Row],[IP]])-3.59)/-0.076-VLOOKUP(MYRANKS_P[[#This Row],[POS]],ReplacementLevel_P[],COLUMN(ReplacementLevel_P[ERA]),FALSE)</f>
        <v>1.1742518887435092</v>
      </c>
      <c r="W143" s="22">
        <f>((1466+MYRANKS_P[[#This Row],[BB]]+MYRANKS_P[[#This Row],[H]])/(1192+MYRANKS_P[[#This Row],[IP]])-1.23)/-0.015-VLOOKUP(MYRANKS_P[[#This Row],[POS]],ReplacementLevel_P[],COLUMN(ReplacementLevel_P[WHIP]),FALSE)</f>
        <v>1.1371504945201751</v>
      </c>
      <c r="X143" s="22">
        <f>MYRANKS_P[[#This Row],[WSGP]]+MYRANKS_P[[#This Row],[SVSGP]]+MYRANKS_P[[#This Row],[SOSGP]]+MYRANKS_P[[#This Row],[ERASGP]]+MYRANKS_P[[#This Row],[WHIPSGP]]</f>
        <v>2.0623223054757069</v>
      </c>
    </row>
    <row r="144" spans="1:24" x14ac:dyDescent="0.25">
      <c r="A144" s="7" t="s">
        <v>1764</v>
      </c>
      <c r="B144" s="18" t="str">
        <f>VLOOKUP(MYRANKS_P[[#This Row],[PLAYERID]],PLAYERIDMAP[],COLUMN(PLAYERIDMAP[LASTNAME]),FALSE)</f>
        <v>Arroyo</v>
      </c>
      <c r="C144" s="18" t="str">
        <f>VLOOKUP(MYRANKS_P[[#This Row],[PLAYERID]],PLAYERIDMAP[],COLUMN(PLAYERIDMAP[FIRSTNAME]),FALSE)</f>
        <v xml:space="preserve">Bronson </v>
      </c>
      <c r="D144" s="18" t="str">
        <f>VLOOKUP(MYRANKS_P[[#This Row],[PLAYERID]],PLAYERIDMAP[],COLUMN(PLAYERIDMAP[TEAM]),FALSE)</f>
        <v>CIN</v>
      </c>
      <c r="E144" s="18" t="str">
        <f>VLOOKUP(MYRANKS_P[[#This Row],[PLAYERID]],PLAYERIDMAP[],COLUMN(PLAYERIDMAP[POS]),FALSE)</f>
        <v>P</v>
      </c>
      <c r="F144" s="18">
        <f>VLOOKUP(MYRANKS_P[[#This Row],[PLAYERID]],PLAYERIDMAP[],COLUMN(PLAYERIDMAP[IDFANGRAPHS]),FALSE)</f>
        <v>978</v>
      </c>
      <c r="G144" s="20">
        <f>IFERROR(VLOOKUP(MYRANKS_P[[#This Row],[IDFANGRAPHS]],STEAMER_P[],COLUMN(STEAMER_P[W]),FALSE),0)</f>
        <v>8</v>
      </c>
      <c r="H144" s="20">
        <f>IFERROR(VLOOKUP(MYRANKS_P[[#This Row],[IDFANGRAPHS]],STEAMER_P[],COLUMN(STEAMER_P[GS]),FALSE),0)</f>
        <v>25</v>
      </c>
      <c r="I144" s="20">
        <f>IFERROR(VLOOKUP(MYRANKS_P[[#This Row],[IDFANGRAPHS]],STEAMER_P[],COLUMN(STEAMER_P[SV]),FALSE),0)</f>
        <v>0</v>
      </c>
      <c r="J144" s="20">
        <f>IFERROR(VLOOKUP(MYRANKS_P[[#This Row],[IDFANGRAPHS]],STEAMER_P[],COLUMN(STEAMER_P[IP]),FALSE),0)</f>
        <v>150</v>
      </c>
      <c r="K144" s="20">
        <f>IFERROR(VLOOKUP(MYRANKS_P[[#This Row],[IDFANGRAPHS]],STEAMER_P[],COLUMN(STEAMER_P[H]),FALSE),0)</f>
        <v>165</v>
      </c>
      <c r="L144" s="20">
        <f>IFERROR(VLOOKUP(MYRANKS_P[[#This Row],[IDFANGRAPHS]],STEAMER_P[],COLUMN(STEAMER_P[ER]),FALSE),0)</f>
        <v>75</v>
      </c>
      <c r="M144" s="20">
        <f>IFERROR(VLOOKUP(MYRANKS_P[[#This Row],[IDFANGRAPHS]],STEAMER_P[],COLUMN(STEAMER_P[HR]),FALSE),0)</f>
        <v>23</v>
      </c>
      <c r="N144" s="20">
        <f>IFERROR(VLOOKUP(MYRANKS_P[[#This Row],[IDFANGRAPHS]],STEAMER_P[],COLUMN(STEAMER_P[SO]),FALSE),0)</f>
        <v>86</v>
      </c>
      <c r="O144" s="20">
        <f>IFERROR(VLOOKUP(MYRANKS_P[[#This Row],[IDFANGRAPHS]],STEAMER_P[],COLUMN(STEAMER_P[BB]),FALSE),0)</f>
        <v>32</v>
      </c>
      <c r="P144" s="20">
        <f>IFERROR(VLOOKUP(MYRANKS_P[[#This Row],[IDFANGRAPHS]],STEAMER_P[],COLUMN(STEAMER_P[FIP]),FALSE),0)</f>
        <v>4.6500000000000004</v>
      </c>
      <c r="Q144" s="22">
        <f>IFERROR(MYRANKS_P[[#This Row],[ER]]*9/MYRANKS_P[[#This Row],[IP]],0)</f>
        <v>4.5</v>
      </c>
      <c r="R144" s="22">
        <f>IFERROR((MYRANKS_P[[#This Row],[BB]]+MYRANKS_P[[#This Row],[H]])/MYRANKS_P[[#This Row],[IP]],0)</f>
        <v>1.3133333333333332</v>
      </c>
      <c r="S144" s="22">
        <f>MYRANKS_P[[#This Row],[W]]/3.03-VLOOKUP(MYRANKS_P[[#This Row],[POS]],ReplacementLevel_P[],COLUMN(ReplacementLevel_P[W]),FALSE)</f>
        <v>-0.58973597359735974</v>
      </c>
      <c r="T144" s="22">
        <f>MYRANKS_P[[#This Row],[SV]]/9.95</f>
        <v>0</v>
      </c>
      <c r="U144" s="22">
        <f>MYRANKS_P[[#This Row],[SO]]/39.3-VLOOKUP(MYRANKS_P[[#This Row],[POS]],ReplacementLevel_P[],COLUMN(ReplacementLevel_P[SO]),FALSE)</f>
        <v>-0.49170483460559788</v>
      </c>
      <c r="V144" s="22">
        <f>((475+MYRANKS_P[[#This Row],[ER]])*9/(1192+MYRANKS_P[[#This Row],[IP]])-3.59)/-0.076-VLOOKUP(MYRANKS_P[[#This Row],[POS]],ReplacementLevel_P[],COLUMN(ReplacementLevel_P[ERA]),FALSE)</f>
        <v>-0.44637618636755849</v>
      </c>
      <c r="W144" s="22">
        <f>((1466+MYRANKS_P[[#This Row],[BB]]+MYRANKS_P[[#This Row],[H]])/(1192+MYRANKS_P[[#This Row],[IP]])-1.23)/-0.015-VLOOKUP(MYRANKS_P[[#This Row],[POS]],ReplacementLevel_P[],COLUMN(ReplacementLevel_P[WHIP]),FALSE)</f>
        <v>0.2669846000993521</v>
      </c>
      <c r="X144" s="22">
        <f>MYRANKS_P[[#This Row],[WSGP]]+MYRANKS_P[[#This Row],[SVSGP]]+MYRANKS_P[[#This Row],[SOSGP]]+MYRANKS_P[[#This Row],[ERASGP]]+MYRANKS_P[[#This Row],[WHIPSGP]]</f>
        <v>-1.2608323944711641</v>
      </c>
    </row>
    <row r="145" spans="1:24" x14ac:dyDescent="0.25">
      <c r="A145" s="7" t="s">
        <v>3786</v>
      </c>
      <c r="B145" s="18" t="str">
        <f>VLOOKUP(MYRANKS_P[[#This Row],[PLAYERID]],PLAYERIDMAP[],COLUMN(PLAYERIDMAP[LASTNAME]),FALSE)</f>
        <v>Loe</v>
      </c>
      <c r="C145" s="18" t="str">
        <f>VLOOKUP(MYRANKS_P[[#This Row],[PLAYERID]],PLAYERIDMAP[],COLUMN(PLAYERIDMAP[FIRSTNAME]),FALSE)</f>
        <v xml:space="preserve">Kameron </v>
      </c>
      <c r="D145" s="18" t="str">
        <f>VLOOKUP(MYRANKS_P[[#This Row],[PLAYERID]],PLAYERIDMAP[],COLUMN(PLAYERIDMAP[TEAM]),FALSE)</f>
        <v>MIL</v>
      </c>
      <c r="E145" s="18" t="str">
        <f>VLOOKUP(MYRANKS_P[[#This Row],[PLAYERID]],PLAYERIDMAP[],COLUMN(PLAYERIDMAP[POS]),FALSE)</f>
        <v>P</v>
      </c>
      <c r="F145" s="18">
        <f>VLOOKUP(MYRANKS_P[[#This Row],[PLAYERID]],PLAYERIDMAP[],COLUMN(PLAYERIDMAP[IDFANGRAPHS]),FALSE)</f>
        <v>4422</v>
      </c>
      <c r="G145" s="20">
        <f>IFERROR(VLOOKUP(MYRANKS_P[[#This Row],[IDFANGRAPHS]],STEAMER_P[],COLUMN(STEAMER_P[W]),FALSE),0)</f>
        <v>3</v>
      </c>
      <c r="H145" s="20">
        <f>IFERROR(VLOOKUP(MYRANKS_P[[#This Row],[IDFANGRAPHS]],STEAMER_P[],COLUMN(STEAMER_P[GS]),FALSE),0)</f>
        <v>0</v>
      </c>
      <c r="I145" s="20">
        <f>IFERROR(VLOOKUP(MYRANKS_P[[#This Row],[IDFANGRAPHS]],STEAMER_P[],COLUMN(STEAMER_P[SV]),FALSE),0)</f>
        <v>2</v>
      </c>
      <c r="J145" s="20">
        <f>IFERROR(VLOOKUP(MYRANKS_P[[#This Row],[IDFANGRAPHS]],STEAMER_P[],COLUMN(STEAMER_P[IP]),FALSE),0)</f>
        <v>47</v>
      </c>
      <c r="K145" s="20">
        <f>IFERROR(VLOOKUP(MYRANKS_P[[#This Row],[IDFANGRAPHS]],STEAMER_P[],COLUMN(STEAMER_P[H]),FALSE),0)</f>
        <v>50</v>
      </c>
      <c r="L145" s="20">
        <f>IFERROR(VLOOKUP(MYRANKS_P[[#This Row],[IDFANGRAPHS]],STEAMER_P[],COLUMN(STEAMER_P[ER]),FALSE),0)</f>
        <v>21</v>
      </c>
      <c r="M145" s="20">
        <f>IFERROR(VLOOKUP(MYRANKS_P[[#This Row],[IDFANGRAPHS]],STEAMER_P[],COLUMN(STEAMER_P[HR]),FALSE),0)</f>
        <v>4</v>
      </c>
      <c r="N145" s="20">
        <f>IFERROR(VLOOKUP(MYRANKS_P[[#This Row],[IDFANGRAPHS]],STEAMER_P[],COLUMN(STEAMER_P[SO]),FALSE),0)</f>
        <v>30</v>
      </c>
      <c r="O145" s="20">
        <f>IFERROR(VLOOKUP(MYRANKS_P[[#This Row],[IDFANGRAPHS]],STEAMER_P[],COLUMN(STEAMER_P[BB]),FALSE),0)</f>
        <v>12</v>
      </c>
      <c r="P145" s="20">
        <f>IFERROR(VLOOKUP(MYRANKS_P[[#This Row],[IDFANGRAPHS]],STEAMER_P[],COLUMN(STEAMER_P[FIP]),FALSE),0)</f>
        <v>3.88</v>
      </c>
      <c r="Q145" s="22">
        <f>IFERROR(MYRANKS_P[[#This Row],[ER]]*9/MYRANKS_P[[#This Row],[IP]],0)</f>
        <v>4.0212765957446805</v>
      </c>
      <c r="R145" s="22">
        <f>IFERROR((MYRANKS_P[[#This Row],[BB]]+MYRANKS_P[[#This Row],[H]])/MYRANKS_P[[#This Row],[IP]],0)</f>
        <v>1.3191489361702127</v>
      </c>
      <c r="S145" s="22">
        <f>MYRANKS_P[[#This Row],[W]]/3.03-VLOOKUP(MYRANKS_P[[#This Row],[POS]],ReplacementLevel_P[],COLUMN(ReplacementLevel_P[W]),FALSE)</f>
        <v>-2.2399009900990099</v>
      </c>
      <c r="T145" s="22">
        <f>MYRANKS_P[[#This Row],[SV]]/9.95</f>
        <v>0.20100502512562815</v>
      </c>
      <c r="U145" s="22">
        <f>MYRANKS_P[[#This Row],[SO]]/39.3-VLOOKUP(MYRANKS_P[[#This Row],[POS]],ReplacementLevel_P[],COLUMN(ReplacementLevel_P[SO]),FALSE)</f>
        <v>-1.916641221374046</v>
      </c>
      <c r="V145" s="22">
        <f>((475+MYRANKS_P[[#This Row],[ER]])*9/(1192+MYRANKS_P[[#This Row],[IP]])-3.59)/-0.076-VLOOKUP(MYRANKS_P[[#This Row],[POS]],ReplacementLevel_P[],COLUMN(ReplacementLevel_P[ERA]),FALSE)</f>
        <v>0.68018988148336945</v>
      </c>
      <c r="W145" s="22">
        <f>((1466+MYRANKS_P[[#This Row],[BB]]+MYRANKS_P[[#This Row],[H]])/(1192+MYRANKS_P[[#This Row],[IP]])-1.23)/-0.015-VLOOKUP(MYRANKS_P[[#This Row],[POS]],ReplacementLevel_P[],COLUMN(ReplacementLevel_P[WHIP]),FALSE)</f>
        <v>0.66315846112456223</v>
      </c>
      <c r="X145" s="22">
        <f>MYRANKS_P[[#This Row],[WSGP]]+MYRANKS_P[[#This Row],[SVSGP]]+MYRANKS_P[[#This Row],[SOSGP]]+MYRANKS_P[[#This Row],[ERASGP]]+MYRANKS_P[[#This Row],[WHIPSGP]]</f>
        <v>-2.6121888437394962</v>
      </c>
    </row>
    <row r="146" spans="1:24" x14ac:dyDescent="0.25">
      <c r="A146" s="7" t="s">
        <v>5529</v>
      </c>
      <c r="B146" s="18" t="str">
        <f>VLOOKUP(MYRANKS_P[[#This Row],[PLAYERID]],PLAYERIDMAP[],COLUMN(PLAYERIDMAP[LASTNAME]),FALSE)</f>
        <v>Wood</v>
      </c>
      <c r="C146" s="18" t="str">
        <f>VLOOKUP(MYRANKS_P[[#This Row],[PLAYERID]],PLAYERIDMAP[],COLUMN(PLAYERIDMAP[FIRSTNAME]),FALSE)</f>
        <v xml:space="preserve">Travis </v>
      </c>
      <c r="D146" s="18" t="str">
        <f>VLOOKUP(MYRANKS_P[[#This Row],[PLAYERID]],PLAYERIDMAP[],COLUMN(PLAYERIDMAP[TEAM]),FALSE)</f>
        <v>CHC</v>
      </c>
      <c r="E146" s="18" t="str">
        <f>VLOOKUP(MYRANKS_P[[#This Row],[PLAYERID]],PLAYERIDMAP[],COLUMN(PLAYERIDMAP[POS]),FALSE)</f>
        <v>P</v>
      </c>
      <c r="F146" s="18">
        <f>VLOOKUP(MYRANKS_P[[#This Row],[PLAYERID]],PLAYERIDMAP[],COLUMN(PLAYERIDMAP[IDFANGRAPHS]),FALSE)</f>
        <v>9884</v>
      </c>
      <c r="G146" s="20">
        <f>IFERROR(VLOOKUP(MYRANKS_P[[#This Row],[IDFANGRAPHS]],STEAMER_P[],COLUMN(STEAMER_P[W]),FALSE),0)</f>
        <v>8</v>
      </c>
      <c r="H146" s="20">
        <f>IFERROR(VLOOKUP(MYRANKS_P[[#This Row],[IDFANGRAPHS]],STEAMER_P[],COLUMN(STEAMER_P[GS]),FALSE),0)</f>
        <v>25</v>
      </c>
      <c r="I146" s="20">
        <f>IFERROR(VLOOKUP(MYRANKS_P[[#This Row],[IDFANGRAPHS]],STEAMER_P[],COLUMN(STEAMER_P[SV]),FALSE),0)</f>
        <v>0</v>
      </c>
      <c r="J146" s="20">
        <f>IFERROR(VLOOKUP(MYRANKS_P[[#This Row],[IDFANGRAPHS]],STEAMER_P[],COLUMN(STEAMER_P[IP]),FALSE),0)</f>
        <v>155</v>
      </c>
      <c r="K146" s="20">
        <f>IFERROR(VLOOKUP(MYRANKS_P[[#This Row],[IDFANGRAPHS]],STEAMER_P[],COLUMN(STEAMER_P[H]),FALSE),0)</f>
        <v>155</v>
      </c>
      <c r="L146" s="20">
        <f>IFERROR(VLOOKUP(MYRANKS_P[[#This Row],[IDFANGRAPHS]],STEAMER_P[],COLUMN(STEAMER_P[ER]),FALSE),0)</f>
        <v>72</v>
      </c>
      <c r="M146" s="20">
        <f>IFERROR(VLOOKUP(MYRANKS_P[[#This Row],[IDFANGRAPHS]],STEAMER_P[],COLUMN(STEAMER_P[HR]),FALSE),0)</f>
        <v>24</v>
      </c>
      <c r="N146" s="20">
        <f>IFERROR(VLOOKUP(MYRANKS_P[[#This Row],[IDFANGRAPHS]],STEAMER_P[],COLUMN(STEAMER_P[SO]),FALSE),0)</f>
        <v>123</v>
      </c>
      <c r="O146" s="20">
        <f>IFERROR(VLOOKUP(MYRANKS_P[[#This Row],[IDFANGRAPHS]],STEAMER_P[],COLUMN(STEAMER_P[BB]),FALSE),0)</f>
        <v>53</v>
      </c>
      <c r="P146" s="20">
        <f>IFERROR(VLOOKUP(MYRANKS_P[[#This Row],[IDFANGRAPHS]],STEAMER_P[],COLUMN(STEAMER_P[FIP]),FALSE),0)</f>
        <v>4.63</v>
      </c>
      <c r="Q146" s="22">
        <f>IFERROR(MYRANKS_P[[#This Row],[ER]]*9/MYRANKS_P[[#This Row],[IP]],0)</f>
        <v>4.1806451612903226</v>
      </c>
      <c r="R146" s="22">
        <f>IFERROR((MYRANKS_P[[#This Row],[BB]]+MYRANKS_P[[#This Row],[H]])/MYRANKS_P[[#This Row],[IP]],0)</f>
        <v>1.3419354838709678</v>
      </c>
      <c r="S146" s="22">
        <f>MYRANKS_P[[#This Row],[W]]/3.03-VLOOKUP(MYRANKS_P[[#This Row],[POS]],ReplacementLevel_P[],COLUMN(ReplacementLevel_P[W]),FALSE)</f>
        <v>-0.58973597359735974</v>
      </c>
      <c r="T146" s="22">
        <f>MYRANKS_P[[#This Row],[SV]]/9.95</f>
        <v>0</v>
      </c>
      <c r="U146" s="22">
        <f>MYRANKS_P[[#This Row],[SO]]/39.3-VLOOKUP(MYRANKS_P[[#This Row],[POS]],ReplacementLevel_P[],COLUMN(ReplacementLevel_P[SO]),FALSE)</f>
        <v>0.44977099236641216</v>
      </c>
      <c r="V146" s="22">
        <f>((475+MYRANKS_P[[#This Row],[ER]])*9/(1192+MYRANKS_P[[#This Row],[IP]])-3.59)/-0.076-VLOOKUP(MYRANKS_P[[#This Row],[POS]],ReplacementLevel_P[],COLUMN(ReplacementLevel_P[ERA]),FALSE)</f>
        <v>-2.4791935294815604E-3</v>
      </c>
      <c r="W146" s="22">
        <f>((1466+MYRANKS_P[[#This Row],[BB]]+MYRANKS_P[[#This Row],[H]])/(1192+MYRANKS_P[[#This Row],[IP]])-1.23)/-0.015-VLOOKUP(MYRANKS_P[[#This Row],[POS]],ReplacementLevel_P[],COLUMN(ReplacementLevel_P[WHIP]),FALSE)</f>
        <v>2.9220489977733299E-2</v>
      </c>
      <c r="X146" s="22">
        <f>MYRANKS_P[[#This Row],[WSGP]]+MYRANKS_P[[#This Row],[SVSGP]]+MYRANKS_P[[#This Row],[SOSGP]]+MYRANKS_P[[#This Row],[ERASGP]]+MYRANKS_P[[#This Row],[WHIPSGP]]</f>
        <v>-0.11322368478269584</v>
      </c>
    </row>
    <row r="147" spans="1:24" x14ac:dyDescent="0.25">
      <c r="A147" s="7" t="s">
        <v>2103</v>
      </c>
      <c r="B147" s="18" t="str">
        <f>VLOOKUP(MYRANKS_P[[#This Row],[PLAYERID]],PLAYERIDMAP[],COLUMN(PLAYERIDMAP[LASTNAME]),FALSE)</f>
        <v>Buchholz</v>
      </c>
      <c r="C147" s="18" t="str">
        <f>VLOOKUP(MYRANKS_P[[#This Row],[PLAYERID]],PLAYERIDMAP[],COLUMN(PLAYERIDMAP[FIRSTNAME]),FALSE)</f>
        <v xml:space="preserve">Clay </v>
      </c>
      <c r="D147" s="18" t="str">
        <f>VLOOKUP(MYRANKS_P[[#This Row],[PLAYERID]],PLAYERIDMAP[],COLUMN(PLAYERIDMAP[TEAM]),FALSE)</f>
        <v>BOS</v>
      </c>
      <c r="E147" s="18" t="str">
        <f>VLOOKUP(MYRANKS_P[[#This Row],[PLAYERID]],PLAYERIDMAP[],COLUMN(PLAYERIDMAP[POS]),FALSE)</f>
        <v>P</v>
      </c>
      <c r="F147" s="18">
        <f>VLOOKUP(MYRANKS_P[[#This Row],[PLAYERID]],PLAYERIDMAP[],COLUMN(PLAYERIDMAP[IDFANGRAPHS]),FALSE)</f>
        <v>3543</v>
      </c>
      <c r="G147" s="20">
        <f>IFERROR(VLOOKUP(MYRANKS_P[[#This Row],[IDFANGRAPHS]],STEAMER_P[],COLUMN(STEAMER_P[W]),FALSE),0)</f>
        <v>7</v>
      </c>
      <c r="H147" s="20">
        <f>IFERROR(VLOOKUP(MYRANKS_P[[#This Row],[IDFANGRAPHS]],STEAMER_P[],COLUMN(STEAMER_P[GS]),FALSE),0)</f>
        <v>18</v>
      </c>
      <c r="I147" s="20">
        <f>IFERROR(VLOOKUP(MYRANKS_P[[#This Row],[IDFANGRAPHS]],STEAMER_P[],COLUMN(STEAMER_P[SV]),FALSE),0)</f>
        <v>0</v>
      </c>
      <c r="J147" s="20">
        <f>IFERROR(VLOOKUP(MYRANKS_P[[#This Row],[IDFANGRAPHS]],STEAMER_P[],COLUMN(STEAMER_P[IP]),FALSE),0)</f>
        <v>113</v>
      </c>
      <c r="K147" s="20">
        <f>IFERROR(VLOOKUP(MYRANKS_P[[#This Row],[IDFANGRAPHS]],STEAMER_P[],COLUMN(STEAMER_P[H]),FALSE),0)</f>
        <v>115</v>
      </c>
      <c r="L147" s="20">
        <f>IFERROR(VLOOKUP(MYRANKS_P[[#This Row],[IDFANGRAPHS]],STEAMER_P[],COLUMN(STEAMER_P[ER]),FALSE),0)</f>
        <v>53</v>
      </c>
      <c r="M147" s="20">
        <f>IFERROR(VLOOKUP(MYRANKS_P[[#This Row],[IDFANGRAPHS]],STEAMER_P[],COLUMN(STEAMER_P[HR]),FALSE),0)</f>
        <v>12</v>
      </c>
      <c r="N147" s="20">
        <f>IFERROR(VLOOKUP(MYRANKS_P[[#This Row],[IDFANGRAPHS]],STEAMER_P[],COLUMN(STEAMER_P[SO]),FALSE),0)</f>
        <v>87</v>
      </c>
      <c r="O147" s="20">
        <f>IFERROR(VLOOKUP(MYRANKS_P[[#This Row],[IDFANGRAPHS]],STEAMER_P[],COLUMN(STEAMER_P[BB]),FALSE),0)</f>
        <v>37</v>
      </c>
      <c r="P147" s="20">
        <f>IFERROR(VLOOKUP(MYRANKS_P[[#This Row],[IDFANGRAPHS]],STEAMER_P[],COLUMN(STEAMER_P[FIP]),FALSE),0)</f>
        <v>4.07</v>
      </c>
      <c r="Q147" s="22">
        <f>IFERROR(MYRANKS_P[[#This Row],[ER]]*9/MYRANKS_P[[#This Row],[IP]],0)</f>
        <v>4.221238938053097</v>
      </c>
      <c r="R147" s="22">
        <f>IFERROR((MYRANKS_P[[#This Row],[BB]]+MYRANKS_P[[#This Row],[H]])/MYRANKS_P[[#This Row],[IP]],0)</f>
        <v>1.345132743362832</v>
      </c>
      <c r="S147" s="22">
        <f>MYRANKS_P[[#This Row],[W]]/3.03-VLOOKUP(MYRANKS_P[[#This Row],[POS]],ReplacementLevel_P[],COLUMN(ReplacementLevel_P[W]),FALSE)</f>
        <v>-0.91976897689768977</v>
      </c>
      <c r="T147" s="22">
        <f>MYRANKS_P[[#This Row],[SV]]/9.95</f>
        <v>0</v>
      </c>
      <c r="U147" s="22">
        <f>MYRANKS_P[[#This Row],[SO]]/39.3-VLOOKUP(MYRANKS_P[[#This Row],[POS]],ReplacementLevel_P[],COLUMN(ReplacementLevel_P[SO]),FALSE)</f>
        <v>-0.46625954198473263</v>
      </c>
      <c r="V147" s="22">
        <f>((475+MYRANKS_P[[#This Row],[ER]])*9/(1192+MYRANKS_P[[#This Row],[IP]])-3.59)/-0.076-VLOOKUP(MYRANKS_P[[#This Row],[POS]],ReplacementLevel_P[],COLUMN(ReplacementLevel_P[ERA]),FALSE)</f>
        <v>0.17395644283121181</v>
      </c>
      <c r="W147" s="22">
        <f>((1466+MYRANKS_P[[#This Row],[BB]]+MYRANKS_P[[#This Row],[H]])/(1192+MYRANKS_P[[#This Row],[IP]])-1.23)/-0.015-VLOOKUP(MYRANKS_P[[#This Row],[POS]],ReplacementLevel_P[],COLUMN(ReplacementLevel_P[WHIP]),FALSE)</f>
        <v>0.22355044699872584</v>
      </c>
      <c r="X147" s="22">
        <f>MYRANKS_P[[#This Row],[WSGP]]+MYRANKS_P[[#This Row],[SVSGP]]+MYRANKS_P[[#This Row],[SOSGP]]+MYRANKS_P[[#This Row],[ERASGP]]+MYRANKS_P[[#This Row],[WHIPSGP]]</f>
        <v>-0.98852162905248486</v>
      </c>
    </row>
    <row r="148" spans="1:24" x14ac:dyDescent="0.25">
      <c r="A148" s="7" t="s">
        <v>5121</v>
      </c>
      <c r="B148" s="18" t="str">
        <f>VLOOKUP(MYRANKS_P[[#This Row],[PLAYERID]],PLAYERIDMAP[],COLUMN(PLAYERIDMAP[LASTNAME]),FALSE)</f>
        <v>Straily</v>
      </c>
      <c r="C148" s="18" t="str">
        <f>VLOOKUP(MYRANKS_P[[#This Row],[PLAYERID]],PLAYERIDMAP[],COLUMN(PLAYERIDMAP[FIRSTNAME]),FALSE)</f>
        <v xml:space="preserve">Dan </v>
      </c>
      <c r="D148" s="18" t="str">
        <f>VLOOKUP(MYRANKS_P[[#This Row],[PLAYERID]],PLAYERIDMAP[],COLUMN(PLAYERIDMAP[TEAM]),FALSE)</f>
        <v>OAK</v>
      </c>
      <c r="E148" s="18" t="str">
        <f>VLOOKUP(MYRANKS_P[[#This Row],[PLAYERID]],PLAYERIDMAP[],COLUMN(PLAYERIDMAP[POS]),FALSE)</f>
        <v>P</v>
      </c>
      <c r="F148" s="18">
        <f>VLOOKUP(MYRANKS_P[[#This Row],[PLAYERID]],PLAYERIDMAP[],COLUMN(PLAYERIDMAP[IDFANGRAPHS]),FALSE)</f>
        <v>9460</v>
      </c>
      <c r="G148" s="20">
        <f>IFERROR(VLOOKUP(MYRANKS_P[[#This Row],[IDFANGRAPHS]],STEAMER_P[],COLUMN(STEAMER_P[W]),FALSE),0)</f>
        <v>9</v>
      </c>
      <c r="H148" s="20">
        <f>IFERROR(VLOOKUP(MYRANKS_P[[#This Row],[IDFANGRAPHS]],STEAMER_P[],COLUMN(STEAMER_P[GS]),FALSE),0)</f>
        <v>23</v>
      </c>
      <c r="I148" s="20">
        <f>IFERROR(VLOOKUP(MYRANKS_P[[#This Row],[IDFANGRAPHS]],STEAMER_P[],COLUMN(STEAMER_P[SV]),FALSE),0)</f>
        <v>0</v>
      </c>
      <c r="J148" s="20">
        <f>IFERROR(VLOOKUP(MYRANKS_P[[#This Row],[IDFANGRAPHS]],STEAMER_P[],COLUMN(STEAMER_P[IP]),FALSE),0)</f>
        <v>137</v>
      </c>
      <c r="K148" s="20">
        <f>IFERROR(VLOOKUP(MYRANKS_P[[#This Row],[IDFANGRAPHS]],STEAMER_P[],COLUMN(STEAMER_P[H]),FALSE),0)</f>
        <v>130</v>
      </c>
      <c r="L148" s="20">
        <f>IFERROR(VLOOKUP(MYRANKS_P[[#This Row],[IDFANGRAPHS]],STEAMER_P[],COLUMN(STEAMER_P[ER]),FALSE),0)</f>
        <v>60</v>
      </c>
      <c r="M148" s="20">
        <f>IFERROR(VLOOKUP(MYRANKS_P[[#This Row],[IDFANGRAPHS]],STEAMER_P[],COLUMN(STEAMER_P[HR]),FALSE),0)</f>
        <v>19</v>
      </c>
      <c r="N148" s="20">
        <f>IFERROR(VLOOKUP(MYRANKS_P[[#This Row],[IDFANGRAPHS]],STEAMER_P[],COLUMN(STEAMER_P[SO]),FALSE),0)</f>
        <v>116</v>
      </c>
      <c r="O148" s="20">
        <f>IFERROR(VLOOKUP(MYRANKS_P[[#This Row],[IDFANGRAPHS]],STEAMER_P[],COLUMN(STEAMER_P[BB]),FALSE),0)</f>
        <v>48</v>
      </c>
      <c r="P148" s="20">
        <f>IFERROR(VLOOKUP(MYRANKS_P[[#This Row],[IDFANGRAPHS]],STEAMER_P[],COLUMN(STEAMER_P[FIP]),FALSE),0)</f>
        <v>4.3600000000000003</v>
      </c>
      <c r="Q148" s="22">
        <f>IFERROR(MYRANKS_P[[#This Row],[ER]]*9/MYRANKS_P[[#This Row],[IP]],0)</f>
        <v>3.9416058394160585</v>
      </c>
      <c r="R148" s="22">
        <f>IFERROR((MYRANKS_P[[#This Row],[BB]]+MYRANKS_P[[#This Row],[H]])/MYRANKS_P[[#This Row],[IP]],0)</f>
        <v>1.2992700729927007</v>
      </c>
      <c r="S148" s="22">
        <f>MYRANKS_P[[#This Row],[W]]/3.03-VLOOKUP(MYRANKS_P[[#This Row],[POS]],ReplacementLevel_P[],COLUMN(ReplacementLevel_P[W]),FALSE)</f>
        <v>-0.25970297029702971</v>
      </c>
      <c r="T148" s="22">
        <f>MYRANKS_P[[#This Row],[SV]]/9.95</f>
        <v>0</v>
      </c>
      <c r="U148" s="22">
        <f>MYRANKS_P[[#This Row],[SO]]/39.3-VLOOKUP(MYRANKS_P[[#This Row],[POS]],ReplacementLevel_P[],COLUMN(ReplacementLevel_P[SO]),FALSE)</f>
        <v>0.27165394402035625</v>
      </c>
      <c r="V148" s="22">
        <f>((475+MYRANKS_P[[#This Row],[ER]])*9/(1192+MYRANKS_P[[#This Row],[IP]])-3.59)/-0.076-VLOOKUP(MYRANKS_P[[#This Row],[POS]],ReplacementLevel_P[],COLUMN(ReplacementLevel_P[ERA]),FALSE)</f>
        <v>0.41546275395033594</v>
      </c>
      <c r="W148" s="22">
        <f>((1466+MYRANKS_P[[#This Row],[BB]]+MYRANKS_P[[#This Row],[H]])/(1192+MYRANKS_P[[#This Row],[IP]])-1.23)/-0.015-VLOOKUP(MYRANKS_P[[#This Row],[POS]],ReplacementLevel_P[],COLUMN(ReplacementLevel_P[WHIP]),FALSE)</f>
        <v>0.41197893152746129</v>
      </c>
      <c r="X148" s="22">
        <f>MYRANKS_P[[#This Row],[WSGP]]+MYRANKS_P[[#This Row],[SVSGP]]+MYRANKS_P[[#This Row],[SOSGP]]+MYRANKS_P[[#This Row],[ERASGP]]+MYRANKS_P[[#This Row],[WHIPSGP]]</f>
        <v>0.83939265920112383</v>
      </c>
    </row>
    <row r="149" spans="1:24" x14ac:dyDescent="0.25">
      <c r="A149" s="7" t="s">
        <v>3243</v>
      </c>
      <c r="B149" s="18" t="str">
        <f>VLOOKUP(MYRANKS_P[[#This Row],[PLAYERID]],PLAYERIDMAP[],COLUMN(PLAYERIDMAP[LASTNAME]),FALSE)</f>
        <v>Hellickson</v>
      </c>
      <c r="C149" s="18" t="str">
        <f>VLOOKUP(MYRANKS_P[[#This Row],[PLAYERID]],PLAYERIDMAP[],COLUMN(PLAYERIDMAP[FIRSTNAME]),FALSE)</f>
        <v xml:space="preserve">Jeremy </v>
      </c>
      <c r="D149" s="18" t="str">
        <f>VLOOKUP(MYRANKS_P[[#This Row],[PLAYERID]],PLAYERIDMAP[],COLUMN(PLAYERIDMAP[TEAM]),FALSE)</f>
        <v>TB</v>
      </c>
      <c r="E149" s="18" t="str">
        <f>VLOOKUP(MYRANKS_P[[#This Row],[PLAYERID]],PLAYERIDMAP[],COLUMN(PLAYERIDMAP[POS]),FALSE)</f>
        <v>P</v>
      </c>
      <c r="F149" s="18">
        <f>VLOOKUP(MYRANKS_P[[#This Row],[PLAYERID]],PLAYERIDMAP[],COLUMN(PLAYERIDMAP[IDFANGRAPHS]),FALSE)</f>
        <v>4371</v>
      </c>
      <c r="G149" s="20">
        <f>IFERROR(VLOOKUP(MYRANKS_P[[#This Row],[IDFANGRAPHS]],STEAMER_P[],COLUMN(STEAMER_P[W]),FALSE),0)</f>
        <v>5</v>
      </c>
      <c r="H149" s="20">
        <f>IFERROR(VLOOKUP(MYRANKS_P[[#This Row],[IDFANGRAPHS]],STEAMER_P[],COLUMN(STEAMER_P[GS]),FALSE),0)</f>
        <v>14</v>
      </c>
      <c r="I149" s="20">
        <f>IFERROR(VLOOKUP(MYRANKS_P[[#This Row],[IDFANGRAPHS]],STEAMER_P[],COLUMN(STEAMER_P[SV]),FALSE),0)</f>
        <v>0</v>
      </c>
      <c r="J149" s="20">
        <f>IFERROR(VLOOKUP(MYRANKS_P[[#This Row],[IDFANGRAPHS]],STEAMER_P[],COLUMN(STEAMER_P[IP]),FALSE),0)</f>
        <v>81</v>
      </c>
      <c r="K149" s="20">
        <f>IFERROR(VLOOKUP(MYRANKS_P[[#This Row],[IDFANGRAPHS]],STEAMER_P[],COLUMN(STEAMER_P[H]),FALSE),0)</f>
        <v>80</v>
      </c>
      <c r="L149" s="20">
        <f>IFERROR(VLOOKUP(MYRANKS_P[[#This Row],[IDFANGRAPHS]],STEAMER_P[],COLUMN(STEAMER_P[ER]),FALSE),0)</f>
        <v>37</v>
      </c>
      <c r="M149" s="20">
        <f>IFERROR(VLOOKUP(MYRANKS_P[[#This Row],[IDFANGRAPHS]],STEAMER_P[],COLUMN(STEAMER_P[HR]),FALSE),0)</f>
        <v>11</v>
      </c>
      <c r="N149" s="20">
        <f>IFERROR(VLOOKUP(MYRANKS_P[[#This Row],[IDFANGRAPHS]],STEAMER_P[],COLUMN(STEAMER_P[SO]),FALSE),0)</f>
        <v>59</v>
      </c>
      <c r="O149" s="20">
        <f>IFERROR(VLOOKUP(MYRANKS_P[[#This Row],[IDFANGRAPHS]],STEAMER_P[],COLUMN(STEAMER_P[BB]),FALSE),0)</f>
        <v>26</v>
      </c>
      <c r="P149" s="20">
        <f>IFERROR(VLOOKUP(MYRANKS_P[[#This Row],[IDFANGRAPHS]],STEAMER_P[],COLUMN(STEAMER_P[FIP]),FALSE),0)</f>
        <v>4.4800000000000004</v>
      </c>
      <c r="Q149" s="22">
        <f>IFERROR(MYRANKS_P[[#This Row],[ER]]*9/MYRANKS_P[[#This Row],[IP]],0)</f>
        <v>4.1111111111111107</v>
      </c>
      <c r="R149" s="22">
        <f>IFERROR((MYRANKS_P[[#This Row],[BB]]+MYRANKS_P[[#This Row],[H]])/MYRANKS_P[[#This Row],[IP]],0)</f>
        <v>1.308641975308642</v>
      </c>
      <c r="S149" s="22">
        <f>MYRANKS_P[[#This Row],[W]]/3.03-VLOOKUP(MYRANKS_P[[#This Row],[POS]],ReplacementLevel_P[],COLUMN(ReplacementLevel_P[W]),FALSE)</f>
        <v>-1.5798349834983496</v>
      </c>
      <c r="T149" s="22">
        <f>MYRANKS_P[[#This Row],[SV]]/9.95</f>
        <v>0</v>
      </c>
      <c r="U149" s="22">
        <f>MYRANKS_P[[#This Row],[SO]]/39.3-VLOOKUP(MYRANKS_P[[#This Row],[POS]],ReplacementLevel_P[],COLUMN(ReplacementLevel_P[SO]),FALSE)</f>
        <v>-1.1787277353689567</v>
      </c>
      <c r="V149" s="22">
        <f>((475+MYRANKS_P[[#This Row],[ER]])*9/(1192+MYRANKS_P[[#This Row],[IP]])-3.59)/-0.076-VLOOKUP(MYRANKS_P[[#This Row],[POS]],ReplacementLevel_P[],COLUMN(ReplacementLevel_P[ERA]),FALSE)</f>
        <v>0.4579505519493921</v>
      </c>
      <c r="W149" s="22">
        <f>((1466+MYRANKS_P[[#This Row],[BB]]+MYRANKS_P[[#This Row],[H]])/(1192+MYRANKS_P[[#This Row],[IP]])-1.23)/-0.015-VLOOKUP(MYRANKS_P[[#This Row],[POS]],ReplacementLevel_P[],COLUMN(ReplacementLevel_P[WHIP]),FALSE)</f>
        <v>0.55478397486253528</v>
      </c>
      <c r="X149" s="22">
        <f>MYRANKS_P[[#This Row],[WSGP]]+MYRANKS_P[[#This Row],[SVSGP]]+MYRANKS_P[[#This Row],[SOSGP]]+MYRANKS_P[[#This Row],[ERASGP]]+MYRANKS_P[[#This Row],[WHIPSGP]]</f>
        <v>-1.7458281920553791</v>
      </c>
    </row>
    <row r="150" spans="1:24" x14ac:dyDescent="0.25">
      <c r="A150" s="7" t="s">
        <v>2909</v>
      </c>
      <c r="B150" s="18" t="str">
        <f>VLOOKUP(MYRANKS_P[[#This Row],[PLAYERID]],PLAYERIDMAP[],COLUMN(PLAYERIDMAP[LASTNAME]),FALSE)</f>
        <v>Friedrich</v>
      </c>
      <c r="C150" s="18" t="str">
        <f>VLOOKUP(MYRANKS_P[[#This Row],[PLAYERID]],PLAYERIDMAP[],COLUMN(PLAYERIDMAP[FIRSTNAME]),FALSE)</f>
        <v xml:space="preserve">Christian </v>
      </c>
      <c r="D150" s="18" t="str">
        <f>VLOOKUP(MYRANKS_P[[#This Row],[PLAYERID]],PLAYERIDMAP[],COLUMN(PLAYERIDMAP[TEAM]),FALSE)</f>
        <v>COL</v>
      </c>
      <c r="E150" s="18" t="str">
        <f>VLOOKUP(MYRANKS_P[[#This Row],[PLAYERID]],PLAYERIDMAP[],COLUMN(PLAYERIDMAP[POS]),FALSE)</f>
        <v>P</v>
      </c>
      <c r="F150" s="18">
        <f>VLOOKUP(MYRANKS_P[[#This Row],[PLAYERID]],PLAYERIDMAP[],COLUMN(PLAYERIDMAP[IDFANGRAPHS]),FALSE)</f>
        <v>7942</v>
      </c>
      <c r="G150" s="20">
        <f>IFERROR(VLOOKUP(MYRANKS_P[[#This Row],[IDFANGRAPHS]],STEAMER_P[],COLUMN(STEAMER_P[W]),FALSE),0)</f>
        <v>1</v>
      </c>
      <c r="H150" s="20">
        <f>IFERROR(VLOOKUP(MYRANKS_P[[#This Row],[IDFANGRAPHS]],STEAMER_P[],COLUMN(STEAMER_P[GS]),FALSE),0)</f>
        <v>1</v>
      </c>
      <c r="I150" s="20">
        <f>IFERROR(VLOOKUP(MYRANKS_P[[#This Row],[IDFANGRAPHS]],STEAMER_P[],COLUMN(STEAMER_P[SV]),FALSE),0)</f>
        <v>0</v>
      </c>
      <c r="J150" s="20">
        <f>IFERROR(VLOOKUP(MYRANKS_P[[#This Row],[IDFANGRAPHS]],STEAMER_P[],COLUMN(STEAMER_P[IP]),FALSE),0)</f>
        <v>8</v>
      </c>
      <c r="K150" s="20">
        <f>IFERROR(VLOOKUP(MYRANKS_P[[#This Row],[IDFANGRAPHS]],STEAMER_P[],COLUMN(STEAMER_P[H]),FALSE),0)</f>
        <v>8</v>
      </c>
      <c r="L150" s="20">
        <f>IFERROR(VLOOKUP(MYRANKS_P[[#This Row],[IDFANGRAPHS]],STEAMER_P[],COLUMN(STEAMER_P[ER]),FALSE),0)</f>
        <v>4</v>
      </c>
      <c r="M150" s="20">
        <f>IFERROR(VLOOKUP(MYRANKS_P[[#This Row],[IDFANGRAPHS]],STEAMER_P[],COLUMN(STEAMER_P[HR]),FALSE),0)</f>
        <v>1</v>
      </c>
      <c r="N150" s="20">
        <f>IFERROR(VLOOKUP(MYRANKS_P[[#This Row],[IDFANGRAPHS]],STEAMER_P[],COLUMN(STEAMER_P[SO]),FALSE),0)</f>
        <v>6</v>
      </c>
      <c r="O150" s="20">
        <f>IFERROR(VLOOKUP(MYRANKS_P[[#This Row],[IDFANGRAPHS]],STEAMER_P[],COLUMN(STEAMER_P[BB]),FALSE),0)</f>
        <v>3</v>
      </c>
      <c r="P150" s="20">
        <f>IFERROR(VLOOKUP(MYRANKS_P[[#This Row],[IDFANGRAPHS]],STEAMER_P[],COLUMN(STEAMER_P[FIP]),FALSE),0)</f>
        <v>4.3499999999999996</v>
      </c>
      <c r="Q150" s="22">
        <f>IFERROR(MYRANKS_P[[#This Row],[ER]]*9/MYRANKS_P[[#This Row],[IP]],0)</f>
        <v>4.5</v>
      </c>
      <c r="R150" s="22">
        <f>IFERROR((MYRANKS_P[[#This Row],[BB]]+MYRANKS_P[[#This Row],[H]])/MYRANKS_P[[#This Row],[IP]],0)</f>
        <v>1.375</v>
      </c>
      <c r="S150" s="22">
        <f>MYRANKS_P[[#This Row],[W]]/3.03-VLOOKUP(MYRANKS_P[[#This Row],[POS]],ReplacementLevel_P[],COLUMN(ReplacementLevel_P[W]),FALSE)</f>
        <v>-2.89996699669967</v>
      </c>
      <c r="T150" s="22">
        <f>MYRANKS_P[[#This Row],[SV]]/9.95</f>
        <v>0</v>
      </c>
      <c r="U150" s="22">
        <f>MYRANKS_P[[#This Row],[SO]]/39.3-VLOOKUP(MYRANKS_P[[#This Row],[POS]],ReplacementLevel_P[],COLUMN(ReplacementLevel_P[SO]),FALSE)</f>
        <v>-2.5273282442748095</v>
      </c>
      <c r="V150" s="22">
        <f>((475+MYRANKS_P[[#This Row],[ER]])*9/(1192+MYRANKS_P[[#This Row],[IP]])-3.59)/-0.076-VLOOKUP(MYRANKS_P[[#This Row],[POS]],ReplacementLevel_P[],COLUMN(ReplacementLevel_P[ERA]),FALSE)</f>
        <v>0.81710526315789545</v>
      </c>
      <c r="W150" s="22">
        <f>((1466+MYRANKS_P[[#This Row],[BB]]+MYRANKS_P[[#This Row],[H]])/(1192+MYRANKS_P[[#This Row],[IP]])-1.23)/-0.015-VLOOKUP(MYRANKS_P[[#This Row],[POS]],ReplacementLevel_P[],COLUMN(ReplacementLevel_P[WHIP]),FALSE)</f>
        <v>0.82444444444445053</v>
      </c>
      <c r="X150" s="22">
        <f>MYRANKS_P[[#This Row],[WSGP]]+MYRANKS_P[[#This Row],[SVSGP]]+MYRANKS_P[[#This Row],[SOSGP]]+MYRANKS_P[[#This Row],[ERASGP]]+MYRANKS_P[[#This Row],[WHIPSGP]]</f>
        <v>-3.7857455333721335</v>
      </c>
    </row>
    <row r="151" spans="1:24" x14ac:dyDescent="0.25">
      <c r="A151" s="7" t="s">
        <v>2424</v>
      </c>
      <c r="B151" s="18" t="str">
        <f>VLOOKUP(MYRANKS_P[[#This Row],[PLAYERID]],PLAYERIDMAP[],COLUMN(PLAYERIDMAP[LASTNAME]),FALSE)</f>
        <v>Cook</v>
      </c>
      <c r="C151" s="18" t="str">
        <f>VLOOKUP(MYRANKS_P[[#This Row],[PLAYERID]],PLAYERIDMAP[],COLUMN(PLAYERIDMAP[FIRSTNAME]),FALSE)</f>
        <v xml:space="preserve">Ryan </v>
      </c>
      <c r="D151" s="18" t="str">
        <f>VLOOKUP(MYRANKS_P[[#This Row],[PLAYERID]],PLAYERIDMAP[],COLUMN(PLAYERIDMAP[TEAM]),FALSE)</f>
        <v>OAK</v>
      </c>
      <c r="E151" s="18" t="str">
        <f>VLOOKUP(MYRANKS_P[[#This Row],[PLAYERID]],PLAYERIDMAP[],COLUMN(PLAYERIDMAP[POS]),FALSE)</f>
        <v>P</v>
      </c>
      <c r="F151" s="18">
        <f>VLOOKUP(MYRANKS_P[[#This Row],[PLAYERID]],PLAYERIDMAP[],COLUMN(PLAYERIDMAP[IDFANGRAPHS]),FALSE)</f>
        <v>8855</v>
      </c>
      <c r="G151" s="20">
        <f>IFERROR(VLOOKUP(MYRANKS_P[[#This Row],[IDFANGRAPHS]],STEAMER_P[],COLUMN(STEAMER_P[W]),FALSE),0)</f>
        <v>3</v>
      </c>
      <c r="H151" s="20">
        <f>IFERROR(VLOOKUP(MYRANKS_P[[#This Row],[IDFANGRAPHS]],STEAMER_P[],COLUMN(STEAMER_P[GS]),FALSE),0)</f>
        <v>0</v>
      </c>
      <c r="I151" s="20">
        <f>IFERROR(VLOOKUP(MYRANKS_P[[#This Row],[IDFANGRAPHS]],STEAMER_P[],COLUMN(STEAMER_P[SV]),FALSE),0)</f>
        <v>6</v>
      </c>
      <c r="J151" s="20">
        <f>IFERROR(VLOOKUP(MYRANKS_P[[#This Row],[IDFANGRAPHS]],STEAMER_P[],COLUMN(STEAMER_P[IP]),FALSE),0)</f>
        <v>55</v>
      </c>
      <c r="K151" s="20">
        <f>IFERROR(VLOOKUP(MYRANKS_P[[#This Row],[IDFANGRAPHS]],STEAMER_P[],COLUMN(STEAMER_P[H]),FALSE),0)</f>
        <v>48</v>
      </c>
      <c r="L151" s="20">
        <f>IFERROR(VLOOKUP(MYRANKS_P[[#This Row],[IDFANGRAPHS]],STEAMER_P[],COLUMN(STEAMER_P[ER]),FALSE),0)</f>
        <v>21</v>
      </c>
      <c r="M151" s="20">
        <f>IFERROR(VLOOKUP(MYRANKS_P[[#This Row],[IDFANGRAPHS]],STEAMER_P[],COLUMN(STEAMER_P[HR]),FALSE),0)</f>
        <v>5</v>
      </c>
      <c r="N151" s="20">
        <f>IFERROR(VLOOKUP(MYRANKS_P[[#This Row],[IDFANGRAPHS]],STEAMER_P[],COLUMN(STEAMER_P[SO]),FALSE),0)</f>
        <v>53</v>
      </c>
      <c r="O151" s="20">
        <f>IFERROR(VLOOKUP(MYRANKS_P[[#This Row],[IDFANGRAPHS]],STEAMER_P[],COLUMN(STEAMER_P[BB]),FALSE),0)</f>
        <v>21</v>
      </c>
      <c r="P151" s="20">
        <f>IFERROR(VLOOKUP(MYRANKS_P[[#This Row],[IDFANGRAPHS]],STEAMER_P[],COLUMN(STEAMER_P[FIP]),FALSE),0)</f>
        <v>3.59</v>
      </c>
      <c r="Q151" s="22">
        <f>IFERROR(MYRANKS_P[[#This Row],[ER]]*9/MYRANKS_P[[#This Row],[IP]],0)</f>
        <v>3.4363636363636365</v>
      </c>
      <c r="R151" s="22">
        <f>IFERROR((MYRANKS_P[[#This Row],[BB]]+MYRANKS_P[[#This Row],[H]])/MYRANKS_P[[#This Row],[IP]],0)</f>
        <v>1.2545454545454546</v>
      </c>
      <c r="S151" s="22">
        <f>MYRANKS_P[[#This Row],[W]]/3.03-VLOOKUP(MYRANKS_P[[#This Row],[POS]],ReplacementLevel_P[],COLUMN(ReplacementLevel_P[W]),FALSE)</f>
        <v>-2.2399009900990099</v>
      </c>
      <c r="T151" s="22">
        <f>MYRANKS_P[[#This Row],[SV]]/9.95</f>
        <v>0.60301507537688448</v>
      </c>
      <c r="U151" s="22">
        <f>MYRANKS_P[[#This Row],[SO]]/39.3-VLOOKUP(MYRANKS_P[[#This Row],[POS]],ReplacementLevel_P[],COLUMN(ReplacementLevel_P[SO]),FALSE)</f>
        <v>-1.3313994910941476</v>
      </c>
      <c r="V151" s="22">
        <f>((475+MYRANKS_P[[#This Row],[ER]])*9/(1192+MYRANKS_P[[#This Row],[IP]])-3.59)/-0.076-VLOOKUP(MYRANKS_P[[#This Row],[POS]],ReplacementLevel_P[],COLUMN(ReplacementLevel_P[ERA]),FALSE)</f>
        <v>0.98432237369686837</v>
      </c>
      <c r="W151" s="22">
        <f>((1466+MYRANKS_P[[#This Row],[BB]]+MYRANKS_P[[#This Row],[H]])/(1192+MYRANKS_P[[#This Row],[IP]])-1.23)/-0.015-VLOOKUP(MYRANKS_P[[#This Row],[POS]],ReplacementLevel_P[],COLUMN(ReplacementLevel_P[WHIP]),FALSE)</f>
        <v>0.81638064688585843</v>
      </c>
      <c r="X151" s="22">
        <f>MYRANKS_P[[#This Row],[WSGP]]+MYRANKS_P[[#This Row],[SVSGP]]+MYRANKS_P[[#This Row],[SOSGP]]+MYRANKS_P[[#This Row],[ERASGP]]+MYRANKS_P[[#This Row],[WHIPSGP]]</f>
        <v>-1.1675823852335463</v>
      </c>
    </row>
    <row r="152" spans="1:24" x14ac:dyDescent="0.25">
      <c r="A152" s="7" t="s">
        <v>4104</v>
      </c>
      <c r="B152" s="18" t="str">
        <f>VLOOKUP(MYRANKS_P[[#This Row],[PLAYERID]],PLAYERIDMAP[],COLUMN(PLAYERIDMAP[LASTNAME]),FALSE)</f>
        <v>Miller</v>
      </c>
      <c r="C152" s="18" t="str">
        <f>VLOOKUP(MYRANKS_P[[#This Row],[PLAYERID]],PLAYERIDMAP[],COLUMN(PLAYERIDMAP[FIRSTNAME]),FALSE)</f>
        <v xml:space="preserve">Shelby </v>
      </c>
      <c r="D152" s="18" t="str">
        <f>VLOOKUP(MYRANKS_P[[#This Row],[PLAYERID]],PLAYERIDMAP[],COLUMN(PLAYERIDMAP[TEAM]),FALSE)</f>
        <v>STL</v>
      </c>
      <c r="E152" s="18" t="str">
        <f>VLOOKUP(MYRANKS_P[[#This Row],[PLAYERID]],PLAYERIDMAP[],COLUMN(PLAYERIDMAP[POS]),FALSE)</f>
        <v>P</v>
      </c>
      <c r="F152" s="18">
        <f>VLOOKUP(MYRANKS_P[[#This Row],[PLAYERID]],PLAYERIDMAP[],COLUMN(PLAYERIDMAP[IDFANGRAPHS]),FALSE)</f>
        <v>10197</v>
      </c>
      <c r="G152" s="20">
        <f>IFERROR(VLOOKUP(MYRANKS_P[[#This Row],[IDFANGRAPHS]],STEAMER_P[],COLUMN(STEAMER_P[W]),FALSE),0)</f>
        <v>9</v>
      </c>
      <c r="H152" s="20">
        <f>IFERROR(VLOOKUP(MYRANKS_P[[#This Row],[IDFANGRAPHS]],STEAMER_P[],COLUMN(STEAMER_P[GS]),FALSE),0)</f>
        <v>24</v>
      </c>
      <c r="I152" s="20">
        <f>IFERROR(VLOOKUP(MYRANKS_P[[#This Row],[IDFANGRAPHS]],STEAMER_P[],COLUMN(STEAMER_P[SV]),FALSE),0)</f>
        <v>0</v>
      </c>
      <c r="J152" s="20">
        <f>IFERROR(VLOOKUP(MYRANKS_P[[#This Row],[IDFANGRAPHS]],STEAMER_P[],COLUMN(STEAMER_P[IP]),FALSE),0)</f>
        <v>136</v>
      </c>
      <c r="K152" s="20">
        <f>IFERROR(VLOOKUP(MYRANKS_P[[#This Row],[IDFANGRAPHS]],STEAMER_P[],COLUMN(STEAMER_P[H]),FALSE),0)</f>
        <v>123</v>
      </c>
      <c r="L152" s="20">
        <f>IFERROR(VLOOKUP(MYRANKS_P[[#This Row],[IDFANGRAPHS]],STEAMER_P[],COLUMN(STEAMER_P[ER]),FALSE),0)</f>
        <v>58</v>
      </c>
      <c r="M152" s="20">
        <f>IFERROR(VLOOKUP(MYRANKS_P[[#This Row],[IDFANGRAPHS]],STEAMER_P[],COLUMN(STEAMER_P[HR]),FALSE),0)</f>
        <v>15</v>
      </c>
      <c r="N152" s="20">
        <f>IFERROR(VLOOKUP(MYRANKS_P[[#This Row],[IDFANGRAPHS]],STEAMER_P[],COLUMN(STEAMER_P[SO]),FALSE),0)</f>
        <v>133</v>
      </c>
      <c r="O152" s="20">
        <f>IFERROR(VLOOKUP(MYRANKS_P[[#This Row],[IDFANGRAPHS]],STEAMER_P[],COLUMN(STEAMER_P[BB]),FALSE),0)</f>
        <v>54</v>
      </c>
      <c r="P152" s="20">
        <f>IFERROR(VLOOKUP(MYRANKS_P[[#This Row],[IDFANGRAPHS]],STEAMER_P[],COLUMN(STEAMER_P[FIP]),FALSE),0)</f>
        <v>3.9</v>
      </c>
      <c r="Q152" s="22">
        <f>IFERROR(MYRANKS_P[[#This Row],[ER]]*9/MYRANKS_P[[#This Row],[IP]],0)</f>
        <v>3.8382352941176472</v>
      </c>
      <c r="R152" s="22">
        <f>IFERROR((MYRANKS_P[[#This Row],[BB]]+MYRANKS_P[[#This Row],[H]])/MYRANKS_P[[#This Row],[IP]],0)</f>
        <v>1.3014705882352942</v>
      </c>
      <c r="S152" s="22">
        <f>MYRANKS_P[[#This Row],[W]]/3.03-VLOOKUP(MYRANKS_P[[#This Row],[POS]],ReplacementLevel_P[],COLUMN(ReplacementLevel_P[W]),FALSE)</f>
        <v>-0.25970297029702971</v>
      </c>
      <c r="T152" s="22">
        <f>MYRANKS_P[[#This Row],[SV]]/9.95</f>
        <v>0</v>
      </c>
      <c r="U152" s="22">
        <f>MYRANKS_P[[#This Row],[SO]]/39.3-VLOOKUP(MYRANKS_P[[#This Row],[POS]],ReplacementLevel_P[],COLUMN(ReplacementLevel_P[SO]),FALSE)</f>
        <v>0.70422391857506383</v>
      </c>
      <c r="V152" s="22">
        <f>((475+MYRANKS_P[[#This Row],[ER]])*9/(1192+MYRANKS_P[[#This Row],[IP]])-3.59)/-0.076-VLOOKUP(MYRANKS_P[[#This Row],[POS]],ReplacementLevel_P[],COLUMN(ReplacementLevel_P[ERA]),FALSE)</f>
        <v>0.5579105897273291</v>
      </c>
      <c r="W152" s="22">
        <f>((1466+MYRANKS_P[[#This Row],[BB]]+MYRANKS_P[[#This Row],[H]])/(1192+MYRANKS_P[[#This Row],[IP]])-1.23)/-0.015-VLOOKUP(MYRANKS_P[[#This Row],[POS]],ReplacementLevel_P[],COLUMN(ReplacementLevel_P[WHIP]),FALSE)</f>
        <v>0.40008032128514259</v>
      </c>
      <c r="X152" s="22">
        <f>MYRANKS_P[[#This Row],[WSGP]]+MYRANKS_P[[#This Row],[SVSGP]]+MYRANKS_P[[#This Row],[SOSGP]]+MYRANKS_P[[#This Row],[ERASGP]]+MYRANKS_P[[#This Row],[WHIPSGP]]</f>
        <v>1.4025118592905059</v>
      </c>
    </row>
    <row r="153" spans="1:24" x14ac:dyDescent="0.25">
      <c r="A153" s="7" t="s">
        <v>3310</v>
      </c>
      <c r="B153" s="18" t="str">
        <f>VLOOKUP(MYRANKS_P[[#This Row],[PLAYERID]],PLAYERIDMAP[],COLUMN(PLAYERIDMAP[LASTNAME]),FALSE)</f>
        <v>Hochevar</v>
      </c>
      <c r="C153" s="18" t="str">
        <f>VLOOKUP(MYRANKS_P[[#This Row],[PLAYERID]],PLAYERIDMAP[],COLUMN(PLAYERIDMAP[FIRSTNAME]),FALSE)</f>
        <v xml:space="preserve">Luke </v>
      </c>
      <c r="D153" s="18" t="str">
        <f>VLOOKUP(MYRANKS_P[[#This Row],[PLAYERID]],PLAYERIDMAP[],COLUMN(PLAYERIDMAP[TEAM]),FALSE)</f>
        <v>KC</v>
      </c>
      <c r="E153" s="18" t="str">
        <f>VLOOKUP(MYRANKS_P[[#This Row],[PLAYERID]],PLAYERIDMAP[],COLUMN(PLAYERIDMAP[POS]),FALSE)</f>
        <v>P</v>
      </c>
      <c r="F153" s="18">
        <f>VLOOKUP(MYRANKS_P[[#This Row],[PLAYERID]],PLAYERIDMAP[],COLUMN(PLAYERIDMAP[IDFANGRAPHS]),FALSE)</f>
        <v>6943</v>
      </c>
      <c r="G153" s="20">
        <f>IFERROR(VLOOKUP(MYRANKS_P[[#This Row],[IDFANGRAPHS]],STEAMER_P[],COLUMN(STEAMER_P[W]),FALSE),0)</f>
        <v>0</v>
      </c>
      <c r="H153" s="20">
        <f>IFERROR(VLOOKUP(MYRANKS_P[[#This Row],[IDFANGRAPHS]],STEAMER_P[],COLUMN(STEAMER_P[GS]),FALSE),0)</f>
        <v>0</v>
      </c>
      <c r="I153" s="20">
        <f>IFERROR(VLOOKUP(MYRANKS_P[[#This Row],[IDFANGRAPHS]],STEAMER_P[],COLUMN(STEAMER_P[SV]),FALSE),0)</f>
        <v>0</v>
      </c>
      <c r="J153" s="20">
        <f>IFERROR(VLOOKUP(MYRANKS_P[[#This Row],[IDFANGRAPHS]],STEAMER_P[],COLUMN(STEAMER_P[IP]),FALSE),0)</f>
        <v>0</v>
      </c>
      <c r="K153" s="20">
        <f>IFERROR(VLOOKUP(MYRANKS_P[[#This Row],[IDFANGRAPHS]],STEAMER_P[],COLUMN(STEAMER_P[H]),FALSE),0)</f>
        <v>0</v>
      </c>
      <c r="L153" s="20">
        <f>IFERROR(VLOOKUP(MYRANKS_P[[#This Row],[IDFANGRAPHS]],STEAMER_P[],COLUMN(STEAMER_P[ER]),FALSE),0)</f>
        <v>0</v>
      </c>
      <c r="M153" s="20">
        <f>IFERROR(VLOOKUP(MYRANKS_P[[#This Row],[IDFANGRAPHS]],STEAMER_P[],COLUMN(STEAMER_P[HR]),FALSE),0)</f>
        <v>0</v>
      </c>
      <c r="N153" s="20">
        <f>IFERROR(VLOOKUP(MYRANKS_P[[#This Row],[IDFANGRAPHS]],STEAMER_P[],COLUMN(STEAMER_P[SO]),FALSE),0)</f>
        <v>0</v>
      </c>
      <c r="O153" s="20">
        <f>IFERROR(VLOOKUP(MYRANKS_P[[#This Row],[IDFANGRAPHS]],STEAMER_P[],COLUMN(STEAMER_P[BB]),FALSE),0)</f>
        <v>0</v>
      </c>
      <c r="P153" s="20">
        <f>IFERROR(VLOOKUP(MYRANKS_P[[#This Row],[IDFANGRAPHS]],STEAMER_P[],COLUMN(STEAMER_P[FIP]),FALSE),0)</f>
        <v>0</v>
      </c>
      <c r="Q153" s="22">
        <f>IFERROR(MYRANKS_P[[#This Row],[ER]]*9/MYRANKS_P[[#This Row],[IP]],0)</f>
        <v>0</v>
      </c>
      <c r="R153" s="22">
        <f>IFERROR((MYRANKS_P[[#This Row],[BB]]+MYRANKS_P[[#This Row],[H]])/MYRANKS_P[[#This Row],[IP]],0)</f>
        <v>0</v>
      </c>
      <c r="S153" s="22">
        <f>MYRANKS_P[[#This Row],[W]]/3.03-VLOOKUP(MYRANKS_P[[#This Row],[POS]],ReplacementLevel_P[],COLUMN(ReplacementLevel_P[W]),FALSE)</f>
        <v>-3.23</v>
      </c>
      <c r="T153" s="22">
        <f>MYRANKS_P[[#This Row],[SV]]/9.95</f>
        <v>0</v>
      </c>
      <c r="U153" s="22">
        <f>MYRANKS_P[[#This Row],[SO]]/39.3-VLOOKUP(MYRANKS_P[[#This Row],[POS]],ReplacementLevel_P[],COLUMN(ReplacementLevel_P[SO]),FALSE)</f>
        <v>-2.68</v>
      </c>
      <c r="V153" s="22">
        <f>((475+MYRANKS_P[[#This Row],[ER]])*9/(1192+MYRANKS_P[[#This Row],[IP]])-3.59)/-0.076-VLOOKUP(MYRANKS_P[[#This Row],[POS]],ReplacementLevel_P[],COLUMN(ReplacementLevel_P[ERA]),FALSE)</f>
        <v>0.89724478982691325</v>
      </c>
      <c r="W153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53" s="22">
        <f>MYRANKS_P[[#This Row],[WSGP]]+MYRANKS_P[[#This Row],[SVSGP]]+MYRANKS_P[[#This Row],[SOSGP]]+MYRANKS_P[[#This Row],[ERASGP]]+MYRANKS_P[[#This Row],[WHIPSGP]]</f>
        <v>-4.1238066643117852</v>
      </c>
    </row>
    <row r="154" spans="1:24" x14ac:dyDescent="0.25">
      <c r="A154" s="7" t="s">
        <v>2595</v>
      </c>
      <c r="B154" s="18" t="str">
        <f>VLOOKUP(MYRANKS_P[[#This Row],[PLAYERID]],PLAYERIDMAP[],COLUMN(PLAYERIDMAP[LASTNAME]),FALSE)</f>
        <v>Detwiler</v>
      </c>
      <c r="C154" s="18" t="str">
        <f>VLOOKUP(MYRANKS_P[[#This Row],[PLAYERID]],PLAYERIDMAP[],COLUMN(PLAYERIDMAP[FIRSTNAME]),FALSE)</f>
        <v xml:space="preserve">Ross </v>
      </c>
      <c r="D154" s="18" t="str">
        <f>VLOOKUP(MYRANKS_P[[#This Row],[PLAYERID]],PLAYERIDMAP[],COLUMN(PLAYERIDMAP[TEAM]),FALSE)</f>
        <v>WAS</v>
      </c>
      <c r="E154" s="18" t="str">
        <f>VLOOKUP(MYRANKS_P[[#This Row],[PLAYERID]],PLAYERIDMAP[],COLUMN(PLAYERIDMAP[POS]),FALSE)</f>
        <v>P</v>
      </c>
      <c r="F154" s="18">
        <f>VLOOKUP(MYRANKS_P[[#This Row],[PLAYERID]],PLAYERIDMAP[],COLUMN(PLAYERIDMAP[IDFANGRAPHS]),FALSE)</f>
        <v>2859</v>
      </c>
      <c r="G154" s="20">
        <f>IFERROR(VLOOKUP(MYRANKS_P[[#This Row],[IDFANGRAPHS]],STEAMER_P[],COLUMN(STEAMER_P[W]),FALSE),0)</f>
        <v>2</v>
      </c>
      <c r="H154" s="20">
        <f>IFERROR(VLOOKUP(MYRANKS_P[[#This Row],[IDFANGRAPHS]],STEAMER_P[],COLUMN(STEAMER_P[GS]),FALSE),0)</f>
        <v>0</v>
      </c>
      <c r="I154" s="20">
        <f>IFERROR(VLOOKUP(MYRANKS_P[[#This Row],[IDFANGRAPHS]],STEAMER_P[],COLUMN(STEAMER_P[SV]),FALSE),0)</f>
        <v>0</v>
      </c>
      <c r="J154" s="20">
        <f>IFERROR(VLOOKUP(MYRANKS_P[[#This Row],[IDFANGRAPHS]],STEAMER_P[],COLUMN(STEAMER_P[IP]),FALSE),0)</f>
        <v>29</v>
      </c>
      <c r="K154" s="20">
        <f>IFERROR(VLOOKUP(MYRANKS_P[[#This Row],[IDFANGRAPHS]],STEAMER_P[],COLUMN(STEAMER_P[H]),FALSE),0)</f>
        <v>30</v>
      </c>
      <c r="L154" s="20">
        <f>IFERROR(VLOOKUP(MYRANKS_P[[#This Row],[IDFANGRAPHS]],STEAMER_P[],COLUMN(STEAMER_P[ER]),FALSE),0)</f>
        <v>12</v>
      </c>
      <c r="M154" s="20">
        <f>IFERROR(VLOOKUP(MYRANKS_P[[#This Row],[IDFANGRAPHS]],STEAMER_P[],COLUMN(STEAMER_P[HR]),FALSE),0)</f>
        <v>3</v>
      </c>
      <c r="N154" s="20">
        <f>IFERROR(VLOOKUP(MYRANKS_P[[#This Row],[IDFANGRAPHS]],STEAMER_P[],COLUMN(STEAMER_P[SO]),FALSE),0)</f>
        <v>22</v>
      </c>
      <c r="O154" s="20">
        <f>IFERROR(VLOOKUP(MYRANKS_P[[#This Row],[IDFANGRAPHS]],STEAMER_P[],COLUMN(STEAMER_P[BB]),FALSE),0)</f>
        <v>7</v>
      </c>
      <c r="P154" s="20">
        <f>IFERROR(VLOOKUP(MYRANKS_P[[#This Row],[IDFANGRAPHS]],STEAMER_P[],COLUMN(STEAMER_P[FIP]),FALSE),0)</f>
        <v>3.75</v>
      </c>
      <c r="Q154" s="22">
        <f>IFERROR(MYRANKS_P[[#This Row],[ER]]*9/MYRANKS_P[[#This Row],[IP]],0)</f>
        <v>3.7241379310344827</v>
      </c>
      <c r="R154" s="22">
        <f>IFERROR((MYRANKS_P[[#This Row],[BB]]+MYRANKS_P[[#This Row],[H]])/MYRANKS_P[[#This Row],[IP]],0)</f>
        <v>1.2758620689655173</v>
      </c>
      <c r="S154" s="22">
        <f>MYRANKS_P[[#This Row],[W]]/3.03-VLOOKUP(MYRANKS_P[[#This Row],[POS]],ReplacementLevel_P[],COLUMN(ReplacementLevel_P[W]),FALSE)</f>
        <v>-2.5699339933993399</v>
      </c>
      <c r="T154" s="22">
        <f>MYRANKS_P[[#This Row],[SV]]/9.95</f>
        <v>0</v>
      </c>
      <c r="U154" s="22">
        <f>MYRANKS_P[[#This Row],[SO]]/39.3-VLOOKUP(MYRANKS_P[[#This Row],[POS]],ReplacementLevel_P[],COLUMN(ReplacementLevel_P[SO]),FALSE)</f>
        <v>-2.1202035623409672</v>
      </c>
      <c r="V154" s="22">
        <f>((475+MYRANKS_P[[#This Row],[ER]])*9/(1192+MYRANKS_P[[#This Row],[IP]])-3.59)/-0.076-VLOOKUP(MYRANKS_P[[#This Row],[POS]],ReplacementLevel_P[],COLUMN(ReplacementLevel_P[ERA]),FALSE)</f>
        <v>0.85420276736066025</v>
      </c>
      <c r="W154" s="22">
        <f>((1466+MYRANKS_P[[#This Row],[BB]]+MYRANKS_P[[#This Row],[H]])/(1192+MYRANKS_P[[#This Row],[IP]])-1.23)/-0.015-VLOOKUP(MYRANKS_P[[#This Row],[POS]],ReplacementLevel_P[],COLUMN(ReplacementLevel_P[WHIP]),FALSE)</f>
        <v>0.81611793611793337</v>
      </c>
      <c r="X154" s="22">
        <f>MYRANKS_P[[#This Row],[WSGP]]+MYRANKS_P[[#This Row],[SVSGP]]+MYRANKS_P[[#This Row],[SOSGP]]+MYRANKS_P[[#This Row],[ERASGP]]+MYRANKS_P[[#This Row],[WHIPSGP]]</f>
        <v>-3.0198168522617133</v>
      </c>
    </row>
    <row r="155" spans="1:24" x14ac:dyDescent="0.25">
      <c r="A155" s="7" t="s">
        <v>3817</v>
      </c>
      <c r="B155" s="18" t="str">
        <f>VLOOKUP(MYRANKS_P[[#This Row],[PLAYERID]],PLAYERIDMAP[],COLUMN(PLAYERIDMAP[LASTNAME]),FALSE)</f>
        <v>Lopez</v>
      </c>
      <c r="C155" s="18" t="str">
        <f>VLOOKUP(MYRANKS_P[[#This Row],[PLAYERID]],PLAYERIDMAP[],COLUMN(PLAYERIDMAP[FIRSTNAME]),FALSE)</f>
        <v xml:space="preserve">Wilton </v>
      </c>
      <c r="D155" s="18" t="str">
        <f>VLOOKUP(MYRANKS_P[[#This Row],[PLAYERID]],PLAYERIDMAP[],COLUMN(PLAYERIDMAP[TEAM]),FALSE)</f>
        <v>COL</v>
      </c>
      <c r="E155" s="18" t="str">
        <f>VLOOKUP(MYRANKS_P[[#This Row],[PLAYERID]],PLAYERIDMAP[],COLUMN(PLAYERIDMAP[POS]),FALSE)</f>
        <v>P</v>
      </c>
      <c r="F155" s="18">
        <f>VLOOKUP(MYRANKS_P[[#This Row],[PLAYERID]],PLAYERIDMAP[],COLUMN(PLAYERIDMAP[IDFANGRAPHS]),FALSE)</f>
        <v>4227</v>
      </c>
      <c r="G155" s="20">
        <f>IFERROR(VLOOKUP(MYRANKS_P[[#This Row],[IDFANGRAPHS]],STEAMER_P[],COLUMN(STEAMER_P[W]),FALSE),0)</f>
        <v>1</v>
      </c>
      <c r="H155" s="20">
        <f>IFERROR(VLOOKUP(MYRANKS_P[[#This Row],[IDFANGRAPHS]],STEAMER_P[],COLUMN(STEAMER_P[GS]),FALSE),0)</f>
        <v>0</v>
      </c>
      <c r="I155" s="20">
        <f>IFERROR(VLOOKUP(MYRANKS_P[[#This Row],[IDFANGRAPHS]],STEAMER_P[],COLUMN(STEAMER_P[SV]),FALSE),0)</f>
        <v>0</v>
      </c>
      <c r="J155" s="20">
        <f>IFERROR(VLOOKUP(MYRANKS_P[[#This Row],[IDFANGRAPHS]],STEAMER_P[],COLUMN(STEAMER_P[IP]),FALSE),0)</f>
        <v>25</v>
      </c>
      <c r="K155" s="20">
        <f>IFERROR(VLOOKUP(MYRANKS_P[[#This Row],[IDFANGRAPHS]],STEAMER_P[],COLUMN(STEAMER_P[H]),FALSE),0)</f>
        <v>27</v>
      </c>
      <c r="L155" s="20">
        <f>IFERROR(VLOOKUP(MYRANKS_P[[#This Row],[IDFANGRAPHS]],STEAMER_P[],COLUMN(STEAMER_P[ER]),FALSE),0)</f>
        <v>11</v>
      </c>
      <c r="M155" s="20">
        <f>IFERROR(VLOOKUP(MYRANKS_P[[#This Row],[IDFANGRAPHS]],STEAMER_P[],COLUMN(STEAMER_P[HR]),FALSE),0)</f>
        <v>2</v>
      </c>
      <c r="N155" s="20">
        <f>IFERROR(VLOOKUP(MYRANKS_P[[#This Row],[IDFANGRAPHS]],STEAMER_P[],COLUMN(STEAMER_P[SO]),FALSE),0)</f>
        <v>17</v>
      </c>
      <c r="O155" s="20">
        <f>IFERROR(VLOOKUP(MYRANKS_P[[#This Row],[IDFANGRAPHS]],STEAMER_P[],COLUMN(STEAMER_P[BB]),FALSE),0)</f>
        <v>6</v>
      </c>
      <c r="P155" s="20">
        <f>IFERROR(VLOOKUP(MYRANKS_P[[#This Row],[IDFANGRAPHS]],STEAMER_P[],COLUMN(STEAMER_P[FIP]),FALSE),0)</f>
        <v>3.78</v>
      </c>
      <c r="Q155" s="22">
        <f>IFERROR(MYRANKS_P[[#This Row],[ER]]*9/MYRANKS_P[[#This Row],[IP]],0)</f>
        <v>3.96</v>
      </c>
      <c r="R155" s="22">
        <f>IFERROR((MYRANKS_P[[#This Row],[BB]]+MYRANKS_P[[#This Row],[H]])/MYRANKS_P[[#This Row],[IP]],0)</f>
        <v>1.32</v>
      </c>
      <c r="S155" s="22">
        <f>MYRANKS_P[[#This Row],[W]]/3.03-VLOOKUP(MYRANKS_P[[#This Row],[POS]],ReplacementLevel_P[],COLUMN(ReplacementLevel_P[W]),FALSE)</f>
        <v>-2.89996699669967</v>
      </c>
      <c r="T155" s="22">
        <f>MYRANKS_P[[#This Row],[SV]]/9.95</f>
        <v>0</v>
      </c>
      <c r="U155" s="22">
        <f>MYRANKS_P[[#This Row],[SO]]/39.3-VLOOKUP(MYRANKS_P[[#This Row],[POS]],ReplacementLevel_P[],COLUMN(ReplacementLevel_P[SO]),FALSE)</f>
        <v>-2.2474300254452926</v>
      </c>
      <c r="V155" s="22">
        <f>((475+MYRANKS_P[[#This Row],[ER]])*9/(1192+MYRANKS_P[[#This Row],[IP]])-3.59)/-0.076-VLOOKUP(MYRANKS_P[[#This Row],[POS]],ReplacementLevel_P[],COLUMN(ReplacementLevel_P[ERA]),FALSE)</f>
        <v>0.79626562297279402</v>
      </c>
      <c r="W155" s="22">
        <f>((1466+MYRANKS_P[[#This Row],[BB]]+MYRANKS_P[[#This Row],[H]])/(1192+MYRANKS_P[[#This Row],[IP]])-1.23)/-0.015-VLOOKUP(MYRANKS_P[[#This Row],[POS]],ReplacementLevel_P[],COLUMN(ReplacementLevel_P[WHIP]),FALSE)</f>
        <v>0.76551081895371553</v>
      </c>
      <c r="X155" s="22">
        <f>MYRANKS_P[[#This Row],[WSGP]]+MYRANKS_P[[#This Row],[SVSGP]]+MYRANKS_P[[#This Row],[SOSGP]]+MYRANKS_P[[#This Row],[ERASGP]]+MYRANKS_P[[#This Row],[WHIPSGP]]</f>
        <v>-3.5856205802184533</v>
      </c>
    </row>
    <row r="156" spans="1:24" x14ac:dyDescent="0.25">
      <c r="A156" s="7" t="s">
        <v>4523</v>
      </c>
      <c r="B156" s="18" t="str">
        <f>VLOOKUP(MYRANKS_P[[#This Row],[PLAYERID]],PLAYERIDMAP[],COLUMN(PLAYERIDMAP[LASTNAME]),FALSE)</f>
        <v>Pestano</v>
      </c>
      <c r="C156" s="18" t="str">
        <f>VLOOKUP(MYRANKS_P[[#This Row],[PLAYERID]],PLAYERIDMAP[],COLUMN(PLAYERIDMAP[FIRSTNAME]),FALSE)</f>
        <v xml:space="preserve">Vinnie </v>
      </c>
      <c r="D156" s="18" t="str">
        <f>VLOOKUP(MYRANKS_P[[#This Row],[PLAYERID]],PLAYERIDMAP[],COLUMN(PLAYERIDMAP[TEAM]),FALSE)</f>
        <v>CLE</v>
      </c>
      <c r="E156" s="18" t="str">
        <f>VLOOKUP(MYRANKS_P[[#This Row],[PLAYERID]],PLAYERIDMAP[],COLUMN(PLAYERIDMAP[POS]),FALSE)</f>
        <v>P</v>
      </c>
      <c r="F156" s="18">
        <f>VLOOKUP(MYRANKS_P[[#This Row],[PLAYERID]],PLAYERIDMAP[],COLUMN(PLAYERIDMAP[IDFANGRAPHS]),FALSE)</f>
        <v>4782</v>
      </c>
      <c r="G156" s="20">
        <f>IFERROR(VLOOKUP(MYRANKS_P[[#This Row],[IDFANGRAPHS]],STEAMER_P[],COLUMN(STEAMER_P[W]),FALSE),0)</f>
        <v>2</v>
      </c>
      <c r="H156" s="20">
        <f>IFERROR(VLOOKUP(MYRANKS_P[[#This Row],[IDFANGRAPHS]],STEAMER_P[],COLUMN(STEAMER_P[GS]),FALSE),0)</f>
        <v>0</v>
      </c>
      <c r="I156" s="20">
        <f>IFERROR(VLOOKUP(MYRANKS_P[[#This Row],[IDFANGRAPHS]],STEAMER_P[],COLUMN(STEAMER_P[SV]),FALSE),0)</f>
        <v>2</v>
      </c>
      <c r="J156" s="20">
        <f>IFERROR(VLOOKUP(MYRANKS_P[[#This Row],[IDFANGRAPHS]],STEAMER_P[],COLUMN(STEAMER_P[IP]),FALSE),0)</f>
        <v>25</v>
      </c>
      <c r="K156" s="20">
        <f>IFERROR(VLOOKUP(MYRANKS_P[[#This Row],[IDFANGRAPHS]],STEAMER_P[],COLUMN(STEAMER_P[H]),FALSE),0)</f>
        <v>23</v>
      </c>
      <c r="L156" s="20">
        <f>IFERROR(VLOOKUP(MYRANKS_P[[#This Row],[IDFANGRAPHS]],STEAMER_P[],COLUMN(STEAMER_P[ER]),FALSE),0)</f>
        <v>10</v>
      </c>
      <c r="M156" s="20">
        <f>IFERROR(VLOOKUP(MYRANKS_P[[#This Row],[IDFANGRAPHS]],STEAMER_P[],COLUMN(STEAMER_P[HR]),FALSE),0)</f>
        <v>3</v>
      </c>
      <c r="N156" s="20">
        <f>IFERROR(VLOOKUP(MYRANKS_P[[#This Row],[IDFANGRAPHS]],STEAMER_P[],COLUMN(STEAMER_P[SO]),FALSE),0)</f>
        <v>24</v>
      </c>
      <c r="O156" s="20">
        <f>IFERROR(VLOOKUP(MYRANKS_P[[#This Row],[IDFANGRAPHS]],STEAMER_P[],COLUMN(STEAMER_P[BB]),FALSE),0)</f>
        <v>9</v>
      </c>
      <c r="P156" s="20">
        <f>IFERROR(VLOOKUP(MYRANKS_P[[#This Row],[IDFANGRAPHS]],STEAMER_P[],COLUMN(STEAMER_P[FIP]),FALSE),0)</f>
        <v>3.88</v>
      </c>
      <c r="Q156" s="22">
        <f>IFERROR(MYRANKS_P[[#This Row],[ER]]*9/MYRANKS_P[[#This Row],[IP]],0)</f>
        <v>3.6</v>
      </c>
      <c r="R156" s="22">
        <f>IFERROR((MYRANKS_P[[#This Row],[BB]]+MYRANKS_P[[#This Row],[H]])/MYRANKS_P[[#This Row],[IP]],0)</f>
        <v>1.28</v>
      </c>
      <c r="S156" s="22">
        <f>MYRANKS_P[[#This Row],[W]]/3.03-VLOOKUP(MYRANKS_P[[#This Row],[POS]],ReplacementLevel_P[],COLUMN(ReplacementLevel_P[W]),FALSE)</f>
        <v>-2.5699339933993399</v>
      </c>
      <c r="T156" s="22">
        <f>MYRANKS_P[[#This Row],[SV]]/9.95</f>
        <v>0.20100502512562815</v>
      </c>
      <c r="U156" s="22">
        <f>MYRANKS_P[[#This Row],[SO]]/39.3-VLOOKUP(MYRANKS_P[[#This Row],[POS]],ReplacementLevel_P[],COLUMN(ReplacementLevel_P[SO]),FALSE)</f>
        <v>-2.0693129770992367</v>
      </c>
      <c r="V156" s="22">
        <f>((475+MYRANKS_P[[#This Row],[ER]])*9/(1192+MYRANKS_P[[#This Row],[IP]])-3.59)/-0.076-VLOOKUP(MYRANKS_P[[#This Row],[POS]],ReplacementLevel_P[],COLUMN(ReplacementLevel_P[ERA]),FALSE)</f>
        <v>0.89357133589931959</v>
      </c>
      <c r="W156" s="22">
        <f>((1466+MYRANKS_P[[#This Row],[BB]]+MYRANKS_P[[#This Row],[H]])/(1192+MYRANKS_P[[#This Row],[IP]])-1.23)/-0.015-VLOOKUP(MYRANKS_P[[#This Row],[POS]],ReplacementLevel_P[],COLUMN(ReplacementLevel_P[WHIP]),FALSE)</f>
        <v>0.8202903314160559</v>
      </c>
      <c r="X156" s="22">
        <f>MYRANKS_P[[#This Row],[WSGP]]+MYRANKS_P[[#This Row],[SVSGP]]+MYRANKS_P[[#This Row],[SOSGP]]+MYRANKS_P[[#This Row],[ERASGP]]+MYRANKS_P[[#This Row],[WHIPSGP]]</f>
        <v>-2.724380278057573</v>
      </c>
    </row>
    <row r="157" spans="1:24" x14ac:dyDescent="0.25">
      <c r="A157" s="7" t="s">
        <v>5499</v>
      </c>
      <c r="B157" s="18" t="str">
        <f>VLOOKUP(MYRANKS_P[[#This Row],[PLAYERID]],PLAYERIDMAP[],COLUMN(PLAYERIDMAP[LASTNAME]),FALSE)</f>
        <v>Williams</v>
      </c>
      <c r="C157" s="18" t="str">
        <f>VLOOKUP(MYRANKS_P[[#This Row],[PLAYERID]],PLAYERIDMAP[],COLUMN(PLAYERIDMAP[FIRSTNAME]),FALSE)</f>
        <v xml:space="preserve">Jerome </v>
      </c>
      <c r="D157" s="18" t="str">
        <f>VLOOKUP(MYRANKS_P[[#This Row],[PLAYERID]],PLAYERIDMAP[],COLUMN(PLAYERIDMAP[TEAM]),FALSE)</f>
        <v>LAA</v>
      </c>
      <c r="E157" s="18" t="str">
        <f>VLOOKUP(MYRANKS_P[[#This Row],[PLAYERID]],PLAYERIDMAP[],COLUMN(PLAYERIDMAP[POS]),FALSE)</f>
        <v>P</v>
      </c>
      <c r="F157" s="18">
        <f>VLOOKUP(MYRANKS_P[[#This Row],[PLAYERID]],PLAYERIDMAP[],COLUMN(PLAYERIDMAP[IDFANGRAPHS]),FALSE)</f>
        <v>1137</v>
      </c>
      <c r="G157" s="20">
        <f>IFERROR(VLOOKUP(MYRANKS_P[[#This Row],[IDFANGRAPHS]],STEAMER_P[],COLUMN(STEAMER_P[W]),FALSE),0)</f>
        <v>4</v>
      </c>
      <c r="H157" s="20">
        <f>IFERROR(VLOOKUP(MYRANKS_P[[#This Row],[IDFANGRAPHS]],STEAMER_P[],COLUMN(STEAMER_P[GS]),FALSE),0)</f>
        <v>6</v>
      </c>
      <c r="I157" s="20">
        <f>IFERROR(VLOOKUP(MYRANKS_P[[#This Row],[IDFANGRAPHS]],STEAMER_P[],COLUMN(STEAMER_P[SV]),FALSE),0)</f>
        <v>1</v>
      </c>
      <c r="J157" s="20">
        <f>IFERROR(VLOOKUP(MYRANKS_P[[#This Row],[IDFANGRAPHS]],STEAMER_P[],COLUMN(STEAMER_P[IP]),FALSE),0)</f>
        <v>78</v>
      </c>
      <c r="K157" s="20">
        <f>IFERROR(VLOOKUP(MYRANKS_P[[#This Row],[IDFANGRAPHS]],STEAMER_P[],COLUMN(STEAMER_P[H]),FALSE),0)</f>
        <v>83</v>
      </c>
      <c r="L157" s="20">
        <f>IFERROR(VLOOKUP(MYRANKS_P[[#This Row],[IDFANGRAPHS]],STEAMER_P[],COLUMN(STEAMER_P[ER]),FALSE),0)</f>
        <v>37</v>
      </c>
      <c r="M157" s="20">
        <f>IFERROR(VLOOKUP(MYRANKS_P[[#This Row],[IDFANGRAPHS]],STEAMER_P[],COLUMN(STEAMER_P[HR]),FALSE),0)</f>
        <v>9</v>
      </c>
      <c r="N157" s="20">
        <f>IFERROR(VLOOKUP(MYRANKS_P[[#This Row],[IDFANGRAPHS]],STEAMER_P[],COLUMN(STEAMER_P[SO]),FALSE),0)</f>
        <v>55</v>
      </c>
      <c r="O157" s="20">
        <f>IFERROR(VLOOKUP(MYRANKS_P[[#This Row],[IDFANGRAPHS]],STEAMER_P[],COLUMN(STEAMER_P[BB]),FALSE),0)</f>
        <v>22</v>
      </c>
      <c r="P157" s="20">
        <f>IFERROR(VLOOKUP(MYRANKS_P[[#This Row],[IDFANGRAPHS]],STEAMER_P[],COLUMN(STEAMER_P[FIP]),FALSE),0)</f>
        <v>4.09</v>
      </c>
      <c r="Q157" s="22">
        <f>IFERROR(MYRANKS_P[[#This Row],[ER]]*9/MYRANKS_P[[#This Row],[IP]],0)</f>
        <v>4.2692307692307692</v>
      </c>
      <c r="R157" s="22">
        <f>IFERROR((MYRANKS_P[[#This Row],[BB]]+MYRANKS_P[[#This Row],[H]])/MYRANKS_P[[#This Row],[IP]],0)</f>
        <v>1.3461538461538463</v>
      </c>
      <c r="S157" s="22">
        <f>MYRANKS_P[[#This Row],[W]]/3.03-VLOOKUP(MYRANKS_P[[#This Row],[POS]],ReplacementLevel_P[],COLUMN(ReplacementLevel_P[W]),FALSE)</f>
        <v>-1.9098679867986799</v>
      </c>
      <c r="T157" s="22">
        <f>MYRANKS_P[[#This Row],[SV]]/9.95</f>
        <v>0.10050251256281408</v>
      </c>
      <c r="U157" s="22">
        <f>MYRANKS_P[[#This Row],[SO]]/39.3-VLOOKUP(MYRANKS_P[[#This Row],[POS]],ReplacementLevel_P[],COLUMN(ReplacementLevel_P[SO]),FALSE)</f>
        <v>-1.2805089058524173</v>
      </c>
      <c r="V157" s="22">
        <f>((475+MYRANKS_P[[#This Row],[ER]])*9/(1192+MYRANKS_P[[#This Row],[IP]])-3.59)/-0.076-VLOOKUP(MYRANKS_P[[#This Row],[POS]],ReplacementLevel_P[],COLUMN(ReplacementLevel_P[ERA]),FALSE)</f>
        <v>0.34544135930376996</v>
      </c>
      <c r="W157" s="22">
        <f>((1466+MYRANKS_P[[#This Row],[BB]]+MYRANKS_P[[#This Row],[H]])/(1192+MYRANKS_P[[#This Row],[IP]])-1.23)/-0.015-VLOOKUP(MYRANKS_P[[#This Row],[POS]],ReplacementLevel_P[],COLUMN(ReplacementLevel_P[WHIP]),FALSE)</f>
        <v>0.41280839895013444</v>
      </c>
      <c r="X157" s="22">
        <f>MYRANKS_P[[#This Row],[WSGP]]+MYRANKS_P[[#This Row],[SVSGP]]+MYRANKS_P[[#This Row],[SOSGP]]+MYRANKS_P[[#This Row],[ERASGP]]+MYRANKS_P[[#This Row],[WHIPSGP]]</f>
        <v>-2.3316246218343788</v>
      </c>
    </row>
    <row r="158" spans="1:24" x14ac:dyDescent="0.25">
      <c r="A158" s="7" t="s">
        <v>5355</v>
      </c>
      <c r="B158" s="18" t="str">
        <f>VLOOKUP(MYRANKS_P[[#This Row],[PLAYERID]],PLAYERIDMAP[],COLUMN(PLAYERIDMAP[LASTNAME]),FALSE)</f>
        <v>Venters</v>
      </c>
      <c r="C158" s="18" t="str">
        <f>VLOOKUP(MYRANKS_P[[#This Row],[PLAYERID]],PLAYERIDMAP[],COLUMN(PLAYERIDMAP[FIRSTNAME]),FALSE)</f>
        <v xml:space="preserve">Jonny </v>
      </c>
      <c r="D158" s="18" t="str">
        <f>VLOOKUP(MYRANKS_P[[#This Row],[PLAYERID]],PLAYERIDMAP[],COLUMN(PLAYERIDMAP[TEAM]),FALSE)</f>
        <v>ATL</v>
      </c>
      <c r="E158" s="18" t="str">
        <f>VLOOKUP(MYRANKS_P[[#This Row],[PLAYERID]],PLAYERIDMAP[],COLUMN(PLAYERIDMAP[POS]),FALSE)</f>
        <v>P</v>
      </c>
      <c r="F158" s="18">
        <f>VLOOKUP(MYRANKS_P[[#This Row],[PLAYERID]],PLAYERIDMAP[],COLUMN(PLAYERIDMAP[IDFANGRAPHS]),FALSE)</f>
        <v>7175</v>
      </c>
      <c r="G158" s="20">
        <f>IFERROR(VLOOKUP(MYRANKS_P[[#This Row],[IDFANGRAPHS]],STEAMER_P[],COLUMN(STEAMER_P[W]),FALSE),0)</f>
        <v>1</v>
      </c>
      <c r="H158" s="20">
        <f>IFERROR(VLOOKUP(MYRANKS_P[[#This Row],[IDFANGRAPHS]],STEAMER_P[],COLUMN(STEAMER_P[GS]),FALSE),0)</f>
        <v>0</v>
      </c>
      <c r="I158" s="20">
        <f>IFERROR(VLOOKUP(MYRANKS_P[[#This Row],[IDFANGRAPHS]],STEAMER_P[],COLUMN(STEAMER_P[SV]),FALSE),0)</f>
        <v>0</v>
      </c>
      <c r="J158" s="20">
        <f>IFERROR(VLOOKUP(MYRANKS_P[[#This Row],[IDFANGRAPHS]],STEAMER_P[],COLUMN(STEAMER_P[IP]),FALSE),0)</f>
        <v>9</v>
      </c>
      <c r="K158" s="20">
        <f>IFERROR(VLOOKUP(MYRANKS_P[[#This Row],[IDFANGRAPHS]],STEAMER_P[],COLUMN(STEAMER_P[H]),FALSE),0)</f>
        <v>7</v>
      </c>
      <c r="L158" s="20">
        <f>IFERROR(VLOOKUP(MYRANKS_P[[#This Row],[IDFANGRAPHS]],STEAMER_P[],COLUMN(STEAMER_P[ER]),FALSE),0)</f>
        <v>3</v>
      </c>
      <c r="M158" s="20">
        <f>IFERROR(VLOOKUP(MYRANKS_P[[#This Row],[IDFANGRAPHS]],STEAMER_P[],COLUMN(STEAMER_P[HR]),FALSE),0)</f>
        <v>0</v>
      </c>
      <c r="N158" s="20">
        <f>IFERROR(VLOOKUP(MYRANKS_P[[#This Row],[IDFANGRAPHS]],STEAMER_P[],COLUMN(STEAMER_P[SO]),FALSE),0)</f>
        <v>9</v>
      </c>
      <c r="O158" s="20">
        <f>IFERROR(VLOOKUP(MYRANKS_P[[#This Row],[IDFANGRAPHS]],STEAMER_P[],COLUMN(STEAMER_P[BB]),FALSE),0)</f>
        <v>3</v>
      </c>
      <c r="P158" s="20">
        <f>IFERROR(VLOOKUP(MYRANKS_P[[#This Row],[IDFANGRAPHS]],STEAMER_P[],COLUMN(STEAMER_P[FIP]),FALSE),0)</f>
        <v>2.93</v>
      </c>
      <c r="Q158" s="22">
        <f>IFERROR(MYRANKS_P[[#This Row],[ER]]*9/MYRANKS_P[[#This Row],[IP]],0)</f>
        <v>3</v>
      </c>
      <c r="R158" s="22">
        <f>IFERROR((MYRANKS_P[[#This Row],[BB]]+MYRANKS_P[[#This Row],[H]])/MYRANKS_P[[#This Row],[IP]],0)</f>
        <v>1.1111111111111112</v>
      </c>
      <c r="S158" s="22">
        <f>MYRANKS_P[[#This Row],[W]]/3.03-VLOOKUP(MYRANKS_P[[#This Row],[POS]],ReplacementLevel_P[],COLUMN(ReplacementLevel_P[W]),FALSE)</f>
        <v>-2.89996699669967</v>
      </c>
      <c r="T158" s="22">
        <f>MYRANKS_P[[#This Row],[SV]]/9.95</f>
        <v>0</v>
      </c>
      <c r="U158" s="22">
        <f>MYRANKS_P[[#This Row],[SO]]/39.3-VLOOKUP(MYRANKS_P[[#This Row],[POS]],ReplacementLevel_P[],COLUMN(ReplacementLevel_P[SO]),FALSE)</f>
        <v>-2.4509923664122137</v>
      </c>
      <c r="V158" s="22">
        <f>((475+MYRANKS_P[[#This Row],[ER]])*9/(1192+MYRANKS_P[[#This Row],[IP]])-3.59)/-0.076-VLOOKUP(MYRANKS_P[[#This Row],[POS]],ReplacementLevel_P[],COLUMN(ReplacementLevel_P[ERA]),FALSE)</f>
        <v>0.95506595381041726</v>
      </c>
      <c r="W158" s="22">
        <f>((1466+MYRANKS_P[[#This Row],[BB]]+MYRANKS_P[[#This Row],[H]])/(1192+MYRANKS_P[[#This Row],[IP]])-1.23)/-0.015-VLOOKUP(MYRANKS_P[[#This Row],[POS]],ReplacementLevel_P[],COLUMN(ReplacementLevel_P[WHIP]),FALSE)</f>
        <v>0.94827643630307934</v>
      </c>
      <c r="X158" s="22">
        <f>MYRANKS_P[[#This Row],[WSGP]]+MYRANKS_P[[#This Row],[SVSGP]]+MYRANKS_P[[#This Row],[SOSGP]]+MYRANKS_P[[#This Row],[ERASGP]]+MYRANKS_P[[#This Row],[WHIPSGP]]</f>
        <v>-3.4476169729983863</v>
      </c>
    </row>
    <row r="159" spans="1:24" x14ac:dyDescent="0.25">
      <c r="A159" s="7" t="s">
        <v>4485</v>
      </c>
      <c r="B159" s="18" t="str">
        <f>VLOOKUP(MYRANKS_P[[#This Row],[PLAYERID]],PLAYERIDMAP[],COLUMN(PLAYERIDMAP[LASTNAME]),FALSE)</f>
        <v>Peralta</v>
      </c>
      <c r="C159" s="18" t="str">
        <f>VLOOKUP(MYRANKS_P[[#This Row],[PLAYERID]],PLAYERIDMAP[],COLUMN(PLAYERIDMAP[FIRSTNAME]),FALSE)</f>
        <v xml:space="preserve">Joel </v>
      </c>
      <c r="D159" s="18" t="str">
        <f>VLOOKUP(MYRANKS_P[[#This Row],[PLAYERID]],PLAYERIDMAP[],COLUMN(PLAYERIDMAP[TEAM]),FALSE)</f>
        <v>TB</v>
      </c>
      <c r="E159" s="18" t="str">
        <f>VLOOKUP(MYRANKS_P[[#This Row],[PLAYERID]],PLAYERIDMAP[],COLUMN(PLAYERIDMAP[POS]),FALSE)</f>
        <v>P</v>
      </c>
      <c r="F159" s="18">
        <f>VLOOKUP(MYRANKS_P[[#This Row],[PLAYERID]],PLAYERIDMAP[],COLUMN(PLAYERIDMAP[IDFANGRAPHS]),FALSE)</f>
        <v>2332</v>
      </c>
      <c r="G159" s="20">
        <f>IFERROR(VLOOKUP(MYRANKS_P[[#This Row],[IDFANGRAPHS]],STEAMER_P[],COLUMN(STEAMER_P[W]),FALSE),0)</f>
        <v>3</v>
      </c>
      <c r="H159" s="20">
        <f>IFERROR(VLOOKUP(MYRANKS_P[[#This Row],[IDFANGRAPHS]],STEAMER_P[],COLUMN(STEAMER_P[GS]),FALSE),0)</f>
        <v>0</v>
      </c>
      <c r="I159" s="20">
        <f>IFERROR(VLOOKUP(MYRANKS_P[[#This Row],[IDFANGRAPHS]],STEAMER_P[],COLUMN(STEAMER_P[SV]),FALSE),0)</f>
        <v>2</v>
      </c>
      <c r="J159" s="20">
        <f>IFERROR(VLOOKUP(MYRANKS_P[[#This Row],[IDFANGRAPHS]],STEAMER_P[],COLUMN(STEAMER_P[IP]),FALSE),0)</f>
        <v>46</v>
      </c>
      <c r="K159" s="20">
        <f>IFERROR(VLOOKUP(MYRANKS_P[[#This Row],[IDFANGRAPHS]],STEAMER_P[],COLUMN(STEAMER_P[H]),FALSE),0)</f>
        <v>41</v>
      </c>
      <c r="L159" s="20">
        <f>IFERROR(VLOOKUP(MYRANKS_P[[#This Row],[IDFANGRAPHS]],STEAMER_P[],COLUMN(STEAMER_P[ER]),FALSE),0)</f>
        <v>17</v>
      </c>
      <c r="M159" s="20">
        <f>IFERROR(VLOOKUP(MYRANKS_P[[#This Row],[IDFANGRAPHS]],STEAMER_P[],COLUMN(STEAMER_P[HR]),FALSE),0)</f>
        <v>6</v>
      </c>
      <c r="N159" s="20">
        <f>IFERROR(VLOOKUP(MYRANKS_P[[#This Row],[IDFANGRAPHS]],STEAMER_P[],COLUMN(STEAMER_P[SO]),FALSE),0)</f>
        <v>45</v>
      </c>
      <c r="O159" s="20">
        <f>IFERROR(VLOOKUP(MYRANKS_P[[#This Row],[IDFANGRAPHS]],STEAMER_P[],COLUMN(STEAMER_P[BB]),FALSE),0)</f>
        <v>16</v>
      </c>
      <c r="P159" s="20">
        <f>IFERROR(VLOOKUP(MYRANKS_P[[#This Row],[IDFANGRAPHS]],STEAMER_P[],COLUMN(STEAMER_P[FIP]),FALSE),0)</f>
        <v>4.05</v>
      </c>
      <c r="Q159" s="22">
        <f>IFERROR(MYRANKS_P[[#This Row],[ER]]*9/MYRANKS_P[[#This Row],[IP]],0)</f>
        <v>3.3260869565217392</v>
      </c>
      <c r="R159" s="22">
        <f>IFERROR((MYRANKS_P[[#This Row],[BB]]+MYRANKS_P[[#This Row],[H]])/MYRANKS_P[[#This Row],[IP]],0)</f>
        <v>1.2391304347826086</v>
      </c>
      <c r="S159" s="22">
        <f>MYRANKS_P[[#This Row],[W]]/3.03-VLOOKUP(MYRANKS_P[[#This Row],[POS]],ReplacementLevel_P[],COLUMN(ReplacementLevel_P[W]),FALSE)</f>
        <v>-2.2399009900990099</v>
      </c>
      <c r="T159" s="22">
        <f>MYRANKS_P[[#This Row],[SV]]/9.95</f>
        <v>0.20100502512562815</v>
      </c>
      <c r="U159" s="22">
        <f>MYRANKS_P[[#This Row],[SO]]/39.3-VLOOKUP(MYRANKS_P[[#This Row],[POS]],ReplacementLevel_P[],COLUMN(ReplacementLevel_P[SO]),FALSE)</f>
        <v>-1.5349618320610687</v>
      </c>
      <c r="V159" s="22">
        <f>((475+MYRANKS_P[[#This Row],[ER]])*9/(1192+MYRANKS_P[[#This Row],[IP]])-3.59)/-0.076-VLOOKUP(MYRANKS_P[[#This Row],[POS]],ReplacementLevel_P[],COLUMN(ReplacementLevel_P[ERA]),FALSE)</f>
        <v>1.0245174730039925</v>
      </c>
      <c r="W159" s="22">
        <f>((1466+MYRANKS_P[[#This Row],[BB]]+MYRANKS_P[[#This Row],[H]])/(1192+MYRANKS_P[[#This Row],[IP]])-1.23)/-0.015-VLOOKUP(MYRANKS_P[[#This Row],[POS]],ReplacementLevel_P[],COLUMN(ReplacementLevel_P[WHIP]),FALSE)</f>
        <v>0.86599892299407566</v>
      </c>
      <c r="X159" s="22">
        <f>MYRANKS_P[[#This Row],[WSGP]]+MYRANKS_P[[#This Row],[SVSGP]]+MYRANKS_P[[#This Row],[SOSGP]]+MYRANKS_P[[#This Row],[ERASGP]]+MYRANKS_P[[#This Row],[WHIPSGP]]</f>
        <v>-1.6833414010363819</v>
      </c>
    </row>
    <row r="160" spans="1:24" x14ac:dyDescent="0.25">
      <c r="A160" s="7" t="s">
        <v>4530</v>
      </c>
      <c r="B160" s="18" t="str">
        <f>VLOOKUP(MYRANKS_P[[#This Row],[PLAYERID]],PLAYERIDMAP[],COLUMN(PLAYERIDMAP[LASTNAME]),FALSE)</f>
        <v>Pettitte</v>
      </c>
      <c r="C160" s="18" t="str">
        <f>VLOOKUP(MYRANKS_P[[#This Row],[PLAYERID]],PLAYERIDMAP[],COLUMN(PLAYERIDMAP[FIRSTNAME]),FALSE)</f>
        <v xml:space="preserve">Andy </v>
      </c>
      <c r="D160" s="18" t="str">
        <f>VLOOKUP(MYRANKS_P[[#This Row],[PLAYERID]],PLAYERIDMAP[],COLUMN(PLAYERIDMAP[TEAM]),FALSE)</f>
        <v>NYY</v>
      </c>
      <c r="E160" s="18" t="str">
        <f>VLOOKUP(MYRANKS_P[[#This Row],[PLAYERID]],PLAYERIDMAP[],COLUMN(PLAYERIDMAP[POS]),FALSE)</f>
        <v>P</v>
      </c>
      <c r="F160" s="18">
        <f>VLOOKUP(MYRANKS_P[[#This Row],[PLAYERID]],PLAYERIDMAP[],COLUMN(PLAYERIDMAP[IDFANGRAPHS]),FALSE)</f>
        <v>840</v>
      </c>
      <c r="G160" s="20">
        <f>IFERROR(VLOOKUP(MYRANKS_P[[#This Row],[IDFANGRAPHS]],STEAMER_P[],COLUMN(STEAMER_P[W]),FALSE),0)</f>
        <v>0</v>
      </c>
      <c r="H160" s="20">
        <f>IFERROR(VLOOKUP(MYRANKS_P[[#This Row],[IDFANGRAPHS]],STEAMER_P[],COLUMN(STEAMER_P[GS]),FALSE),0)</f>
        <v>0</v>
      </c>
      <c r="I160" s="20">
        <f>IFERROR(VLOOKUP(MYRANKS_P[[#This Row],[IDFANGRAPHS]],STEAMER_P[],COLUMN(STEAMER_P[SV]),FALSE),0)</f>
        <v>0</v>
      </c>
      <c r="J160" s="20">
        <f>IFERROR(VLOOKUP(MYRANKS_P[[#This Row],[IDFANGRAPHS]],STEAMER_P[],COLUMN(STEAMER_P[IP]),FALSE),0)</f>
        <v>0</v>
      </c>
      <c r="K160" s="20">
        <f>IFERROR(VLOOKUP(MYRANKS_P[[#This Row],[IDFANGRAPHS]],STEAMER_P[],COLUMN(STEAMER_P[H]),FALSE),0)</f>
        <v>0</v>
      </c>
      <c r="L160" s="20">
        <f>IFERROR(VLOOKUP(MYRANKS_P[[#This Row],[IDFANGRAPHS]],STEAMER_P[],COLUMN(STEAMER_P[ER]),FALSE),0)</f>
        <v>0</v>
      </c>
      <c r="M160" s="20">
        <f>IFERROR(VLOOKUP(MYRANKS_P[[#This Row],[IDFANGRAPHS]],STEAMER_P[],COLUMN(STEAMER_P[HR]),FALSE),0)</f>
        <v>0</v>
      </c>
      <c r="N160" s="20">
        <f>IFERROR(VLOOKUP(MYRANKS_P[[#This Row],[IDFANGRAPHS]],STEAMER_P[],COLUMN(STEAMER_P[SO]),FALSE),0)</f>
        <v>0</v>
      </c>
      <c r="O160" s="20">
        <f>IFERROR(VLOOKUP(MYRANKS_P[[#This Row],[IDFANGRAPHS]],STEAMER_P[],COLUMN(STEAMER_P[BB]),FALSE),0)</f>
        <v>0</v>
      </c>
      <c r="P160" s="20">
        <f>IFERROR(VLOOKUP(MYRANKS_P[[#This Row],[IDFANGRAPHS]],STEAMER_P[],COLUMN(STEAMER_P[FIP]),FALSE),0)</f>
        <v>0</v>
      </c>
      <c r="Q160" s="22">
        <f>IFERROR(MYRANKS_P[[#This Row],[ER]]*9/MYRANKS_P[[#This Row],[IP]],0)</f>
        <v>0</v>
      </c>
      <c r="R160" s="22">
        <f>IFERROR((MYRANKS_P[[#This Row],[BB]]+MYRANKS_P[[#This Row],[H]])/MYRANKS_P[[#This Row],[IP]],0)</f>
        <v>0</v>
      </c>
      <c r="S160" s="22">
        <f>MYRANKS_P[[#This Row],[W]]/3.03-VLOOKUP(MYRANKS_P[[#This Row],[POS]],ReplacementLevel_P[],COLUMN(ReplacementLevel_P[W]),FALSE)</f>
        <v>-3.23</v>
      </c>
      <c r="T160" s="22">
        <f>MYRANKS_P[[#This Row],[SV]]/9.95</f>
        <v>0</v>
      </c>
      <c r="U160" s="22">
        <f>MYRANKS_P[[#This Row],[SO]]/39.3-VLOOKUP(MYRANKS_P[[#This Row],[POS]],ReplacementLevel_P[],COLUMN(ReplacementLevel_P[SO]),FALSE)</f>
        <v>-2.68</v>
      </c>
      <c r="V160" s="22">
        <f>((475+MYRANKS_P[[#This Row],[ER]])*9/(1192+MYRANKS_P[[#This Row],[IP]])-3.59)/-0.076-VLOOKUP(MYRANKS_P[[#This Row],[POS]],ReplacementLevel_P[],COLUMN(ReplacementLevel_P[ERA]),FALSE)</f>
        <v>0.89724478982691325</v>
      </c>
      <c r="W16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60" s="22">
        <f>MYRANKS_P[[#This Row],[WSGP]]+MYRANKS_P[[#This Row],[SVSGP]]+MYRANKS_P[[#This Row],[SOSGP]]+MYRANKS_P[[#This Row],[ERASGP]]+MYRANKS_P[[#This Row],[WHIPSGP]]</f>
        <v>-4.1238066643117852</v>
      </c>
    </row>
    <row r="161" spans="1:24" x14ac:dyDescent="0.25">
      <c r="A161" s="7" t="s">
        <v>4156</v>
      </c>
      <c r="B161" s="18" t="str">
        <f>VLOOKUP(MYRANKS_P[[#This Row],[PLAYERID]],PLAYERIDMAP[],COLUMN(PLAYERIDMAP[LASTNAME]),FALSE)</f>
        <v>Morales</v>
      </c>
      <c r="C161" s="18" t="str">
        <f>VLOOKUP(MYRANKS_P[[#This Row],[PLAYERID]],PLAYERIDMAP[],COLUMN(PLAYERIDMAP[FIRSTNAME]),FALSE)</f>
        <v xml:space="preserve">Franklin </v>
      </c>
      <c r="D161" s="18" t="str">
        <f>VLOOKUP(MYRANKS_P[[#This Row],[PLAYERID]],PLAYERIDMAP[],COLUMN(PLAYERIDMAP[TEAM]),FALSE)</f>
        <v>BOS</v>
      </c>
      <c r="E161" s="18" t="str">
        <f>VLOOKUP(MYRANKS_P[[#This Row],[PLAYERID]],PLAYERIDMAP[],COLUMN(PLAYERIDMAP[POS]),FALSE)</f>
        <v>P</v>
      </c>
      <c r="F161" s="18">
        <f>VLOOKUP(MYRANKS_P[[#This Row],[PLAYERID]],PLAYERIDMAP[],COLUMN(PLAYERIDMAP[IDFANGRAPHS]),FALSE)</f>
        <v>5088</v>
      </c>
      <c r="G161" s="20">
        <f>IFERROR(VLOOKUP(MYRANKS_P[[#This Row],[IDFANGRAPHS]],STEAMER_P[],COLUMN(STEAMER_P[W]),FALSE),0)</f>
        <v>6</v>
      </c>
      <c r="H161" s="20">
        <f>IFERROR(VLOOKUP(MYRANKS_P[[#This Row],[IDFANGRAPHS]],STEAMER_P[],COLUMN(STEAMER_P[GS]),FALSE),0)</f>
        <v>17</v>
      </c>
      <c r="I161" s="20">
        <f>IFERROR(VLOOKUP(MYRANKS_P[[#This Row],[IDFANGRAPHS]],STEAMER_P[],COLUMN(STEAMER_P[SV]),FALSE),0)</f>
        <v>0</v>
      </c>
      <c r="J161" s="20">
        <f>IFERROR(VLOOKUP(MYRANKS_P[[#This Row],[IDFANGRAPHS]],STEAMER_P[],COLUMN(STEAMER_P[IP]),FALSE),0)</f>
        <v>96</v>
      </c>
      <c r="K161" s="20">
        <f>IFERROR(VLOOKUP(MYRANKS_P[[#This Row],[IDFANGRAPHS]],STEAMER_P[],COLUMN(STEAMER_P[H]),FALSE),0)</f>
        <v>96</v>
      </c>
      <c r="L161" s="20">
        <f>IFERROR(VLOOKUP(MYRANKS_P[[#This Row],[IDFANGRAPHS]],STEAMER_P[],COLUMN(STEAMER_P[ER]),FALSE),0)</f>
        <v>48</v>
      </c>
      <c r="M161" s="20">
        <f>IFERROR(VLOOKUP(MYRANKS_P[[#This Row],[IDFANGRAPHS]],STEAMER_P[],COLUMN(STEAMER_P[HR]),FALSE),0)</f>
        <v>13</v>
      </c>
      <c r="N161" s="20">
        <f>IFERROR(VLOOKUP(MYRANKS_P[[#This Row],[IDFANGRAPHS]],STEAMER_P[],COLUMN(STEAMER_P[SO]),FALSE),0)</f>
        <v>81</v>
      </c>
      <c r="O161" s="20">
        <f>IFERROR(VLOOKUP(MYRANKS_P[[#This Row],[IDFANGRAPHS]],STEAMER_P[],COLUMN(STEAMER_P[BB]),FALSE),0)</f>
        <v>42</v>
      </c>
      <c r="P161" s="20">
        <f>IFERROR(VLOOKUP(MYRANKS_P[[#This Row],[IDFANGRAPHS]],STEAMER_P[],COLUMN(STEAMER_P[FIP]),FALSE),0)</f>
        <v>4.63</v>
      </c>
      <c r="Q161" s="22">
        <f>IFERROR(MYRANKS_P[[#This Row],[ER]]*9/MYRANKS_P[[#This Row],[IP]],0)</f>
        <v>4.5</v>
      </c>
      <c r="R161" s="22">
        <f>IFERROR((MYRANKS_P[[#This Row],[BB]]+MYRANKS_P[[#This Row],[H]])/MYRANKS_P[[#This Row],[IP]],0)</f>
        <v>1.4375</v>
      </c>
      <c r="S161" s="22">
        <f>MYRANKS_P[[#This Row],[W]]/3.03-VLOOKUP(MYRANKS_P[[#This Row],[POS]],ReplacementLevel_P[],COLUMN(ReplacementLevel_P[W]),FALSE)</f>
        <v>-1.2498019801980196</v>
      </c>
      <c r="T161" s="22">
        <f>MYRANKS_P[[#This Row],[SV]]/9.95</f>
        <v>0</v>
      </c>
      <c r="U161" s="22">
        <f>MYRANKS_P[[#This Row],[SO]]/39.3-VLOOKUP(MYRANKS_P[[#This Row],[POS]],ReplacementLevel_P[],COLUMN(ReplacementLevel_P[SO]),FALSE)</f>
        <v>-0.61893129770992372</v>
      </c>
      <c r="V161" s="22">
        <f>((475+MYRANKS_P[[#This Row],[ER]])*9/(1192+MYRANKS_P[[#This Row],[IP]])-3.59)/-0.076-VLOOKUP(MYRANKS_P[[#This Row],[POS]],ReplacementLevel_P[],COLUMN(ReplacementLevel_P[ERA]),FALSE)</f>
        <v>1.2749264465495846E-3</v>
      </c>
      <c r="W161" s="22">
        <f>((1466+MYRANKS_P[[#This Row],[BB]]+MYRANKS_P[[#This Row],[H]])/(1192+MYRANKS_P[[#This Row],[IP]])-1.23)/-0.015-VLOOKUP(MYRANKS_P[[#This Row],[POS]],ReplacementLevel_P[],COLUMN(ReplacementLevel_P[WHIP]),FALSE)</f>
        <v>-0.14277432712215943</v>
      </c>
      <c r="X161" s="22">
        <f>MYRANKS_P[[#This Row],[WSGP]]+MYRANKS_P[[#This Row],[SVSGP]]+MYRANKS_P[[#This Row],[SOSGP]]+MYRANKS_P[[#This Row],[ERASGP]]+MYRANKS_P[[#This Row],[WHIPSGP]]</f>
        <v>-2.0102326785835531</v>
      </c>
    </row>
    <row r="162" spans="1:24" x14ac:dyDescent="0.25">
      <c r="A162" s="7" t="s">
        <v>3739</v>
      </c>
      <c r="B162" s="18" t="str">
        <f>VLOOKUP(MYRANKS_P[[#This Row],[PLAYERID]],PLAYERIDMAP[],COLUMN(PLAYERIDMAP[LASTNAME]),FALSE)</f>
        <v>Lewis</v>
      </c>
      <c r="C162" s="18" t="str">
        <f>VLOOKUP(MYRANKS_P[[#This Row],[PLAYERID]],PLAYERIDMAP[],COLUMN(PLAYERIDMAP[FIRSTNAME]),FALSE)</f>
        <v xml:space="preserve">Colby </v>
      </c>
      <c r="D162" s="18" t="str">
        <f>VLOOKUP(MYRANKS_P[[#This Row],[PLAYERID]],PLAYERIDMAP[],COLUMN(PLAYERIDMAP[TEAM]),FALSE)</f>
        <v>TEX</v>
      </c>
      <c r="E162" s="18" t="str">
        <f>VLOOKUP(MYRANKS_P[[#This Row],[PLAYERID]],PLAYERIDMAP[],COLUMN(PLAYERIDMAP[POS]),FALSE)</f>
        <v>P</v>
      </c>
      <c r="F162" s="18">
        <f>VLOOKUP(MYRANKS_P[[#This Row],[PLAYERID]],PLAYERIDMAP[],COLUMN(PLAYERIDMAP[IDFANGRAPHS]),FALSE)</f>
        <v>1259</v>
      </c>
      <c r="G162" s="20">
        <f>IFERROR(VLOOKUP(MYRANKS_P[[#This Row],[IDFANGRAPHS]],STEAMER_P[],COLUMN(STEAMER_P[W]),FALSE),0)</f>
        <v>3</v>
      </c>
      <c r="H162" s="20">
        <f>IFERROR(VLOOKUP(MYRANKS_P[[#This Row],[IDFANGRAPHS]],STEAMER_P[],COLUMN(STEAMER_P[GS]),FALSE),0)</f>
        <v>10</v>
      </c>
      <c r="I162" s="20">
        <f>IFERROR(VLOOKUP(MYRANKS_P[[#This Row],[IDFANGRAPHS]],STEAMER_P[],COLUMN(STEAMER_P[SV]),FALSE),0)</f>
        <v>0</v>
      </c>
      <c r="J162" s="20">
        <f>IFERROR(VLOOKUP(MYRANKS_P[[#This Row],[IDFANGRAPHS]],STEAMER_P[],COLUMN(STEAMER_P[IP]),FALSE),0)</f>
        <v>56</v>
      </c>
      <c r="K162" s="20">
        <f>IFERROR(VLOOKUP(MYRANKS_P[[#This Row],[IDFANGRAPHS]],STEAMER_P[],COLUMN(STEAMER_P[H]),FALSE),0)</f>
        <v>60</v>
      </c>
      <c r="L162" s="20">
        <f>IFERROR(VLOOKUP(MYRANKS_P[[#This Row],[IDFANGRAPHS]],STEAMER_P[],COLUMN(STEAMER_P[ER]),FALSE),0)</f>
        <v>29</v>
      </c>
      <c r="M162" s="20">
        <f>IFERROR(VLOOKUP(MYRANKS_P[[#This Row],[IDFANGRAPHS]],STEAMER_P[],COLUMN(STEAMER_P[HR]),FALSE),0)</f>
        <v>10</v>
      </c>
      <c r="N162" s="20">
        <f>IFERROR(VLOOKUP(MYRANKS_P[[#This Row],[IDFANGRAPHS]],STEAMER_P[],COLUMN(STEAMER_P[SO]),FALSE),0)</f>
        <v>42</v>
      </c>
      <c r="O162" s="20">
        <f>IFERROR(VLOOKUP(MYRANKS_P[[#This Row],[IDFANGRAPHS]],STEAMER_P[],COLUMN(STEAMER_P[BB]),FALSE),0)</f>
        <v>16</v>
      </c>
      <c r="P162" s="20">
        <f>IFERROR(VLOOKUP(MYRANKS_P[[#This Row],[IDFANGRAPHS]],STEAMER_P[],COLUMN(STEAMER_P[FIP]),FALSE),0)</f>
        <v>4.91</v>
      </c>
      <c r="Q162" s="22">
        <f>IFERROR(MYRANKS_P[[#This Row],[ER]]*9/MYRANKS_P[[#This Row],[IP]],0)</f>
        <v>4.6607142857142856</v>
      </c>
      <c r="R162" s="22">
        <f>IFERROR((MYRANKS_P[[#This Row],[BB]]+MYRANKS_P[[#This Row],[H]])/MYRANKS_P[[#This Row],[IP]],0)</f>
        <v>1.3571428571428572</v>
      </c>
      <c r="S162" s="22">
        <f>MYRANKS_P[[#This Row],[W]]/3.03-VLOOKUP(MYRANKS_P[[#This Row],[POS]],ReplacementLevel_P[],COLUMN(ReplacementLevel_P[W]),FALSE)</f>
        <v>-2.2399009900990099</v>
      </c>
      <c r="T162" s="22">
        <f>MYRANKS_P[[#This Row],[SV]]/9.95</f>
        <v>0</v>
      </c>
      <c r="U162" s="22">
        <f>MYRANKS_P[[#This Row],[SO]]/39.3-VLOOKUP(MYRANKS_P[[#This Row],[POS]],ReplacementLevel_P[],COLUMN(ReplacementLevel_P[SO]),FALSE)</f>
        <v>-1.6112977099236643</v>
      </c>
      <c r="V162" s="22">
        <f>((475+MYRANKS_P[[#This Row],[ER]])*9/(1192+MYRANKS_P[[#This Row],[IP]])-3.59)/-0.076-VLOOKUP(MYRANKS_P[[#This Row],[POS]],ReplacementLevel_P[],COLUMN(ReplacementLevel_P[ERA]),FALSE)</f>
        <v>0.26295546558704308</v>
      </c>
      <c r="W162" s="22">
        <f>((1466+MYRANKS_P[[#This Row],[BB]]+MYRANKS_P[[#This Row],[H]])/(1192+MYRANKS_P[[#This Row],[IP]])-1.23)/-0.015-VLOOKUP(MYRANKS_P[[#This Row],[POS]],ReplacementLevel_P[],COLUMN(ReplacementLevel_P[WHIP]),FALSE)</f>
        <v>0.50820512820512365</v>
      </c>
      <c r="X162" s="22">
        <f>MYRANKS_P[[#This Row],[WSGP]]+MYRANKS_P[[#This Row],[SVSGP]]+MYRANKS_P[[#This Row],[SOSGP]]+MYRANKS_P[[#This Row],[ERASGP]]+MYRANKS_P[[#This Row],[WHIPSGP]]</f>
        <v>-3.0800381062305076</v>
      </c>
    </row>
    <row r="163" spans="1:24" x14ac:dyDescent="0.25">
      <c r="A163" s="7" t="s">
        <v>5533</v>
      </c>
      <c r="B163" s="18" t="str">
        <f>VLOOKUP(MYRANKS_P[[#This Row],[PLAYERID]],PLAYERIDMAP[],COLUMN(PLAYERIDMAP[LASTNAME]),FALSE)</f>
        <v>Worley</v>
      </c>
      <c r="C163" s="18" t="str">
        <f>VLOOKUP(MYRANKS_P[[#This Row],[PLAYERID]],PLAYERIDMAP[],COLUMN(PLAYERIDMAP[FIRSTNAME]),FALSE)</f>
        <v xml:space="preserve">Vance </v>
      </c>
      <c r="D163" s="18" t="str">
        <f>VLOOKUP(MYRANKS_P[[#This Row],[PLAYERID]],PLAYERIDMAP[],COLUMN(PLAYERIDMAP[TEAM]),FALSE)</f>
        <v>MIN</v>
      </c>
      <c r="E163" s="18" t="str">
        <f>VLOOKUP(MYRANKS_P[[#This Row],[PLAYERID]],PLAYERIDMAP[],COLUMN(PLAYERIDMAP[POS]),FALSE)</f>
        <v>P</v>
      </c>
      <c r="F163" s="18">
        <f>VLOOKUP(MYRANKS_P[[#This Row],[PLAYERID]],PLAYERIDMAP[],COLUMN(PLAYERIDMAP[IDFANGRAPHS]),FALSE)</f>
        <v>6435</v>
      </c>
      <c r="G163" s="20">
        <f>IFERROR(VLOOKUP(MYRANKS_P[[#This Row],[IDFANGRAPHS]],STEAMER_P[],COLUMN(STEAMER_P[W]),FALSE),0)</f>
        <v>1</v>
      </c>
      <c r="H163" s="20">
        <f>IFERROR(VLOOKUP(MYRANKS_P[[#This Row],[IDFANGRAPHS]],STEAMER_P[],COLUMN(STEAMER_P[GS]),FALSE),0)</f>
        <v>4</v>
      </c>
      <c r="I163" s="20">
        <f>IFERROR(VLOOKUP(MYRANKS_P[[#This Row],[IDFANGRAPHS]],STEAMER_P[],COLUMN(STEAMER_P[SV]),FALSE),0)</f>
        <v>0</v>
      </c>
      <c r="J163" s="20">
        <f>IFERROR(VLOOKUP(MYRANKS_P[[#This Row],[IDFANGRAPHS]],STEAMER_P[],COLUMN(STEAMER_P[IP]),FALSE),0)</f>
        <v>25</v>
      </c>
      <c r="K163" s="20">
        <f>IFERROR(VLOOKUP(MYRANKS_P[[#This Row],[IDFANGRAPHS]],STEAMER_P[],COLUMN(STEAMER_P[H]),FALSE),0)</f>
        <v>26</v>
      </c>
      <c r="L163" s="20">
        <f>IFERROR(VLOOKUP(MYRANKS_P[[#This Row],[IDFANGRAPHS]],STEAMER_P[],COLUMN(STEAMER_P[ER]),FALSE),0)</f>
        <v>12</v>
      </c>
      <c r="M163" s="20">
        <f>IFERROR(VLOOKUP(MYRANKS_P[[#This Row],[IDFANGRAPHS]],STEAMER_P[],COLUMN(STEAMER_P[HR]),FALSE),0)</f>
        <v>3</v>
      </c>
      <c r="N163" s="20">
        <f>IFERROR(VLOOKUP(MYRANKS_P[[#This Row],[IDFANGRAPHS]],STEAMER_P[],COLUMN(STEAMER_P[SO]),FALSE),0)</f>
        <v>16</v>
      </c>
      <c r="O163" s="20">
        <f>IFERROR(VLOOKUP(MYRANKS_P[[#This Row],[IDFANGRAPHS]],STEAMER_P[],COLUMN(STEAMER_P[BB]),FALSE),0)</f>
        <v>8</v>
      </c>
      <c r="P163" s="20">
        <f>IFERROR(VLOOKUP(MYRANKS_P[[#This Row],[IDFANGRAPHS]],STEAMER_P[],COLUMN(STEAMER_P[FIP]),FALSE),0)</f>
        <v>4.28</v>
      </c>
      <c r="Q163" s="22">
        <f>IFERROR(MYRANKS_P[[#This Row],[ER]]*9/MYRANKS_P[[#This Row],[IP]],0)</f>
        <v>4.32</v>
      </c>
      <c r="R163" s="22">
        <f>IFERROR((MYRANKS_P[[#This Row],[BB]]+MYRANKS_P[[#This Row],[H]])/MYRANKS_P[[#This Row],[IP]],0)</f>
        <v>1.36</v>
      </c>
      <c r="S163" s="22">
        <f>MYRANKS_P[[#This Row],[W]]/3.03-VLOOKUP(MYRANKS_P[[#This Row],[POS]],ReplacementLevel_P[],COLUMN(ReplacementLevel_P[W]),FALSE)</f>
        <v>-2.89996699669967</v>
      </c>
      <c r="T163" s="22">
        <f>MYRANKS_P[[#This Row],[SV]]/9.95</f>
        <v>0</v>
      </c>
      <c r="U163" s="22">
        <f>MYRANKS_P[[#This Row],[SO]]/39.3-VLOOKUP(MYRANKS_P[[#This Row],[POS]],ReplacementLevel_P[],COLUMN(ReplacementLevel_P[SO]),FALSE)</f>
        <v>-2.2728753180661578</v>
      </c>
      <c r="V163" s="22">
        <f>((475+MYRANKS_P[[#This Row],[ER]])*9/(1192+MYRANKS_P[[#This Row],[IP]])-3.59)/-0.076-VLOOKUP(MYRANKS_P[[#This Row],[POS]],ReplacementLevel_P[],COLUMN(ReplacementLevel_P[ERA]),FALSE)</f>
        <v>0.69895991004627422</v>
      </c>
      <c r="W163" s="22">
        <f>((1466+MYRANKS_P[[#This Row],[BB]]+MYRANKS_P[[#This Row],[H]])/(1192+MYRANKS_P[[#This Row],[IP]])-1.23)/-0.015-VLOOKUP(MYRANKS_P[[#This Row],[POS]],ReplacementLevel_P[],COLUMN(ReplacementLevel_P[WHIP]),FALSE)</f>
        <v>0.71073130649137517</v>
      </c>
      <c r="X163" s="22">
        <f>MYRANKS_P[[#This Row],[WSGP]]+MYRANKS_P[[#This Row],[SVSGP]]+MYRANKS_P[[#This Row],[SOSGP]]+MYRANKS_P[[#This Row],[ERASGP]]+MYRANKS_P[[#This Row],[WHIPSGP]]</f>
        <v>-3.7631510982281782</v>
      </c>
    </row>
    <row r="164" spans="1:24" x14ac:dyDescent="0.25">
      <c r="A164" s="7" t="s">
        <v>3347</v>
      </c>
      <c r="B164" s="18" t="str">
        <f>VLOOKUP(MYRANKS_P[[#This Row],[PLAYERID]],PLAYERIDMAP[],COLUMN(PLAYERIDMAP[LASTNAME]),FALSE)</f>
        <v>Hudson</v>
      </c>
      <c r="C164" s="18" t="str">
        <f>VLOOKUP(MYRANKS_P[[#This Row],[PLAYERID]],PLAYERIDMAP[],COLUMN(PLAYERIDMAP[FIRSTNAME]),FALSE)</f>
        <v xml:space="preserve">Daniel </v>
      </c>
      <c r="D164" s="18" t="str">
        <f>VLOOKUP(MYRANKS_P[[#This Row],[PLAYERID]],PLAYERIDMAP[],COLUMN(PLAYERIDMAP[TEAM]),FALSE)</f>
        <v>ARI</v>
      </c>
      <c r="E164" s="18" t="str">
        <f>VLOOKUP(MYRANKS_P[[#This Row],[PLAYERID]],PLAYERIDMAP[],COLUMN(PLAYERIDMAP[POS]),FALSE)</f>
        <v>P</v>
      </c>
      <c r="F164" s="18">
        <f>VLOOKUP(MYRANKS_P[[#This Row],[PLAYERID]],PLAYERIDMAP[],COLUMN(PLAYERIDMAP[IDFANGRAPHS]),FALSE)</f>
        <v>7146</v>
      </c>
      <c r="G164" s="20">
        <f>IFERROR(VLOOKUP(MYRANKS_P[[#This Row],[IDFANGRAPHS]],STEAMER_P[],COLUMN(STEAMER_P[W]),FALSE),0)</f>
        <v>0</v>
      </c>
      <c r="H164" s="20">
        <f>IFERROR(VLOOKUP(MYRANKS_P[[#This Row],[IDFANGRAPHS]],STEAMER_P[],COLUMN(STEAMER_P[GS]),FALSE),0)</f>
        <v>0</v>
      </c>
      <c r="I164" s="20">
        <f>IFERROR(VLOOKUP(MYRANKS_P[[#This Row],[IDFANGRAPHS]],STEAMER_P[],COLUMN(STEAMER_P[SV]),FALSE),0)</f>
        <v>0</v>
      </c>
      <c r="J164" s="20">
        <f>IFERROR(VLOOKUP(MYRANKS_P[[#This Row],[IDFANGRAPHS]],STEAMER_P[],COLUMN(STEAMER_P[IP]),FALSE),0)</f>
        <v>0</v>
      </c>
      <c r="K164" s="20">
        <f>IFERROR(VLOOKUP(MYRANKS_P[[#This Row],[IDFANGRAPHS]],STEAMER_P[],COLUMN(STEAMER_P[H]),FALSE),0)</f>
        <v>0</v>
      </c>
      <c r="L164" s="20">
        <f>IFERROR(VLOOKUP(MYRANKS_P[[#This Row],[IDFANGRAPHS]],STEAMER_P[],COLUMN(STEAMER_P[ER]),FALSE),0)</f>
        <v>0</v>
      </c>
      <c r="M164" s="20">
        <f>IFERROR(VLOOKUP(MYRANKS_P[[#This Row],[IDFANGRAPHS]],STEAMER_P[],COLUMN(STEAMER_P[HR]),FALSE),0)</f>
        <v>0</v>
      </c>
      <c r="N164" s="20">
        <f>IFERROR(VLOOKUP(MYRANKS_P[[#This Row],[IDFANGRAPHS]],STEAMER_P[],COLUMN(STEAMER_P[SO]),FALSE),0)</f>
        <v>0</v>
      </c>
      <c r="O164" s="20">
        <f>IFERROR(VLOOKUP(MYRANKS_P[[#This Row],[IDFANGRAPHS]],STEAMER_P[],COLUMN(STEAMER_P[BB]),FALSE),0)</f>
        <v>0</v>
      </c>
      <c r="P164" s="20">
        <f>IFERROR(VLOOKUP(MYRANKS_P[[#This Row],[IDFANGRAPHS]],STEAMER_P[],COLUMN(STEAMER_P[FIP]),FALSE),0)</f>
        <v>0</v>
      </c>
      <c r="Q164" s="22">
        <f>IFERROR(MYRANKS_P[[#This Row],[ER]]*9/MYRANKS_P[[#This Row],[IP]],0)</f>
        <v>0</v>
      </c>
      <c r="R164" s="22">
        <f>IFERROR((MYRANKS_P[[#This Row],[BB]]+MYRANKS_P[[#This Row],[H]])/MYRANKS_P[[#This Row],[IP]],0)</f>
        <v>0</v>
      </c>
      <c r="S164" s="22">
        <f>MYRANKS_P[[#This Row],[W]]/3.03-VLOOKUP(MYRANKS_P[[#This Row],[POS]],ReplacementLevel_P[],COLUMN(ReplacementLevel_P[W]),FALSE)</f>
        <v>-3.23</v>
      </c>
      <c r="T164" s="22">
        <f>MYRANKS_P[[#This Row],[SV]]/9.95</f>
        <v>0</v>
      </c>
      <c r="U164" s="22">
        <f>MYRANKS_P[[#This Row],[SO]]/39.3-VLOOKUP(MYRANKS_P[[#This Row],[POS]],ReplacementLevel_P[],COLUMN(ReplacementLevel_P[SO]),FALSE)</f>
        <v>-2.68</v>
      </c>
      <c r="V164" s="22">
        <f>((475+MYRANKS_P[[#This Row],[ER]])*9/(1192+MYRANKS_P[[#This Row],[IP]])-3.59)/-0.076-VLOOKUP(MYRANKS_P[[#This Row],[POS]],ReplacementLevel_P[],COLUMN(ReplacementLevel_P[ERA]),FALSE)</f>
        <v>0.89724478982691325</v>
      </c>
      <c r="W16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64" s="22">
        <f>MYRANKS_P[[#This Row],[WSGP]]+MYRANKS_P[[#This Row],[SVSGP]]+MYRANKS_P[[#This Row],[SOSGP]]+MYRANKS_P[[#This Row],[ERASGP]]+MYRANKS_P[[#This Row],[WHIPSGP]]</f>
        <v>-4.1238066643117852</v>
      </c>
    </row>
    <row r="165" spans="1:24" x14ac:dyDescent="0.25">
      <c r="A165" s="7" t="s">
        <v>2946</v>
      </c>
      <c r="B165" s="18" t="str">
        <f>VLOOKUP(MYRANKS_P[[#This Row],[PLAYERID]],PLAYERIDMAP[],COLUMN(PLAYERIDMAP[LASTNAME]),FALSE)</f>
        <v>Garcia</v>
      </c>
      <c r="C165" s="18" t="str">
        <f>VLOOKUP(MYRANKS_P[[#This Row],[PLAYERID]],PLAYERIDMAP[],COLUMN(PLAYERIDMAP[FIRSTNAME]),FALSE)</f>
        <v xml:space="preserve">Freddy </v>
      </c>
      <c r="D165" s="18" t="str">
        <f>VLOOKUP(MYRANKS_P[[#This Row],[PLAYERID]],PLAYERIDMAP[],COLUMN(PLAYERIDMAP[TEAM]),FALSE)</f>
        <v>NYY</v>
      </c>
      <c r="E165" s="18" t="str">
        <f>VLOOKUP(MYRANKS_P[[#This Row],[PLAYERID]],PLAYERIDMAP[],COLUMN(PLAYERIDMAP[POS]),FALSE)</f>
        <v>P</v>
      </c>
      <c r="F165" s="18">
        <f>VLOOKUP(MYRANKS_P[[#This Row],[PLAYERID]],PLAYERIDMAP[],COLUMN(PLAYERIDMAP[IDFANGRAPHS]),FALSE)</f>
        <v>1077</v>
      </c>
      <c r="G165" s="20">
        <f>IFERROR(VLOOKUP(MYRANKS_P[[#This Row],[IDFANGRAPHS]],STEAMER_P[],COLUMN(STEAMER_P[W]),FALSE),0)</f>
        <v>0</v>
      </c>
      <c r="H165" s="20">
        <f>IFERROR(VLOOKUP(MYRANKS_P[[#This Row],[IDFANGRAPHS]],STEAMER_P[],COLUMN(STEAMER_P[GS]),FALSE),0)</f>
        <v>0</v>
      </c>
      <c r="I165" s="20">
        <f>IFERROR(VLOOKUP(MYRANKS_P[[#This Row],[IDFANGRAPHS]],STEAMER_P[],COLUMN(STEAMER_P[SV]),FALSE),0)</f>
        <v>0</v>
      </c>
      <c r="J165" s="20">
        <f>IFERROR(VLOOKUP(MYRANKS_P[[#This Row],[IDFANGRAPHS]],STEAMER_P[],COLUMN(STEAMER_P[IP]),FALSE),0)</f>
        <v>0</v>
      </c>
      <c r="K165" s="20">
        <f>IFERROR(VLOOKUP(MYRANKS_P[[#This Row],[IDFANGRAPHS]],STEAMER_P[],COLUMN(STEAMER_P[H]),FALSE),0)</f>
        <v>0</v>
      </c>
      <c r="L165" s="20">
        <f>IFERROR(VLOOKUP(MYRANKS_P[[#This Row],[IDFANGRAPHS]],STEAMER_P[],COLUMN(STEAMER_P[ER]),FALSE),0)</f>
        <v>0</v>
      </c>
      <c r="M165" s="20">
        <f>IFERROR(VLOOKUP(MYRANKS_P[[#This Row],[IDFANGRAPHS]],STEAMER_P[],COLUMN(STEAMER_P[HR]),FALSE),0)</f>
        <v>0</v>
      </c>
      <c r="N165" s="20">
        <f>IFERROR(VLOOKUP(MYRANKS_P[[#This Row],[IDFANGRAPHS]],STEAMER_P[],COLUMN(STEAMER_P[SO]),FALSE),0)</f>
        <v>0</v>
      </c>
      <c r="O165" s="20">
        <f>IFERROR(VLOOKUP(MYRANKS_P[[#This Row],[IDFANGRAPHS]],STEAMER_P[],COLUMN(STEAMER_P[BB]),FALSE),0)</f>
        <v>0</v>
      </c>
      <c r="P165" s="20">
        <f>IFERROR(VLOOKUP(MYRANKS_P[[#This Row],[IDFANGRAPHS]],STEAMER_P[],COLUMN(STEAMER_P[FIP]),FALSE),0)</f>
        <v>0</v>
      </c>
      <c r="Q165" s="22">
        <f>IFERROR(MYRANKS_P[[#This Row],[ER]]*9/MYRANKS_P[[#This Row],[IP]],0)</f>
        <v>0</v>
      </c>
      <c r="R165" s="22">
        <f>IFERROR((MYRANKS_P[[#This Row],[BB]]+MYRANKS_P[[#This Row],[H]])/MYRANKS_P[[#This Row],[IP]],0)</f>
        <v>0</v>
      </c>
      <c r="S165" s="22">
        <f>MYRANKS_P[[#This Row],[W]]/3.03-VLOOKUP(MYRANKS_P[[#This Row],[POS]],ReplacementLevel_P[],COLUMN(ReplacementLevel_P[W]),FALSE)</f>
        <v>-3.23</v>
      </c>
      <c r="T165" s="22">
        <f>MYRANKS_P[[#This Row],[SV]]/9.95</f>
        <v>0</v>
      </c>
      <c r="U165" s="22">
        <f>MYRANKS_P[[#This Row],[SO]]/39.3-VLOOKUP(MYRANKS_P[[#This Row],[POS]],ReplacementLevel_P[],COLUMN(ReplacementLevel_P[SO]),FALSE)</f>
        <v>-2.68</v>
      </c>
      <c r="V165" s="22">
        <f>((475+MYRANKS_P[[#This Row],[ER]])*9/(1192+MYRANKS_P[[#This Row],[IP]])-3.59)/-0.076-VLOOKUP(MYRANKS_P[[#This Row],[POS]],ReplacementLevel_P[],COLUMN(ReplacementLevel_P[ERA]),FALSE)</f>
        <v>0.89724478982691325</v>
      </c>
      <c r="W165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65" s="22">
        <f>MYRANKS_P[[#This Row],[WSGP]]+MYRANKS_P[[#This Row],[SVSGP]]+MYRANKS_P[[#This Row],[SOSGP]]+MYRANKS_P[[#This Row],[ERASGP]]+MYRANKS_P[[#This Row],[WHIPSGP]]</f>
        <v>-4.1238066643117852</v>
      </c>
    </row>
    <row r="166" spans="1:24" x14ac:dyDescent="0.25">
      <c r="A166" s="7" t="s">
        <v>3281</v>
      </c>
      <c r="B166" s="18" t="str">
        <f>VLOOKUP(MYRANKS_P[[#This Row],[PLAYERID]],PLAYERIDMAP[],COLUMN(PLAYERIDMAP[LASTNAME]),FALSE)</f>
        <v>Herrera</v>
      </c>
      <c r="C166" s="18" t="str">
        <f>VLOOKUP(MYRANKS_P[[#This Row],[PLAYERID]],PLAYERIDMAP[],COLUMN(PLAYERIDMAP[FIRSTNAME]),FALSE)</f>
        <v xml:space="preserve">Kelvin </v>
      </c>
      <c r="D166" s="18" t="str">
        <f>VLOOKUP(MYRANKS_P[[#This Row],[PLAYERID]],PLAYERIDMAP[],COLUMN(PLAYERIDMAP[TEAM]),FALSE)</f>
        <v>KC</v>
      </c>
      <c r="E166" s="18" t="str">
        <f>VLOOKUP(MYRANKS_P[[#This Row],[PLAYERID]],PLAYERIDMAP[],COLUMN(PLAYERIDMAP[POS]),FALSE)</f>
        <v>P</v>
      </c>
      <c r="F166" s="18">
        <f>VLOOKUP(MYRANKS_P[[#This Row],[PLAYERID]],PLAYERIDMAP[],COLUMN(PLAYERIDMAP[IDFANGRAPHS]),FALSE)</f>
        <v>6033</v>
      </c>
      <c r="G166" s="20">
        <f>IFERROR(VLOOKUP(MYRANKS_P[[#This Row],[IDFANGRAPHS]],STEAMER_P[],COLUMN(STEAMER_P[W]),FALSE),0)</f>
        <v>3</v>
      </c>
      <c r="H166" s="20">
        <f>IFERROR(VLOOKUP(MYRANKS_P[[#This Row],[IDFANGRAPHS]],STEAMER_P[],COLUMN(STEAMER_P[GS]),FALSE),0)</f>
        <v>0</v>
      </c>
      <c r="I166" s="20">
        <f>IFERROR(VLOOKUP(MYRANKS_P[[#This Row],[IDFANGRAPHS]],STEAMER_P[],COLUMN(STEAMER_P[SV]),FALSE),0)</f>
        <v>2</v>
      </c>
      <c r="J166" s="20">
        <f>IFERROR(VLOOKUP(MYRANKS_P[[#This Row],[IDFANGRAPHS]],STEAMER_P[],COLUMN(STEAMER_P[IP]),FALSE),0)</f>
        <v>47</v>
      </c>
      <c r="K166" s="20">
        <f>IFERROR(VLOOKUP(MYRANKS_P[[#This Row],[IDFANGRAPHS]],STEAMER_P[],COLUMN(STEAMER_P[H]),FALSE),0)</f>
        <v>37</v>
      </c>
      <c r="L166" s="20">
        <f>IFERROR(VLOOKUP(MYRANKS_P[[#This Row],[IDFANGRAPHS]],STEAMER_P[],COLUMN(STEAMER_P[ER]),FALSE),0)</f>
        <v>14</v>
      </c>
      <c r="M166" s="20">
        <f>IFERROR(VLOOKUP(MYRANKS_P[[#This Row],[IDFANGRAPHS]],STEAMER_P[],COLUMN(STEAMER_P[HR]),FALSE),0)</f>
        <v>3</v>
      </c>
      <c r="N166" s="20">
        <f>IFERROR(VLOOKUP(MYRANKS_P[[#This Row],[IDFANGRAPHS]],STEAMER_P[],COLUMN(STEAMER_P[SO]),FALSE),0)</f>
        <v>52</v>
      </c>
      <c r="O166" s="20">
        <f>IFERROR(VLOOKUP(MYRANKS_P[[#This Row],[IDFANGRAPHS]],STEAMER_P[],COLUMN(STEAMER_P[BB]),FALSE),0)</f>
        <v>14</v>
      </c>
      <c r="P166" s="20">
        <f>IFERROR(VLOOKUP(MYRANKS_P[[#This Row],[IDFANGRAPHS]],STEAMER_P[],COLUMN(STEAMER_P[FIP]),FALSE),0)</f>
        <v>2.78</v>
      </c>
      <c r="Q166" s="22">
        <f>IFERROR(MYRANKS_P[[#This Row],[ER]]*9/MYRANKS_P[[#This Row],[IP]],0)</f>
        <v>2.6808510638297873</v>
      </c>
      <c r="R166" s="22">
        <f>IFERROR((MYRANKS_P[[#This Row],[BB]]+MYRANKS_P[[#This Row],[H]])/MYRANKS_P[[#This Row],[IP]],0)</f>
        <v>1.0851063829787233</v>
      </c>
      <c r="S166" s="22">
        <f>MYRANKS_P[[#This Row],[W]]/3.03-VLOOKUP(MYRANKS_P[[#This Row],[POS]],ReplacementLevel_P[],COLUMN(ReplacementLevel_P[W]),FALSE)</f>
        <v>-2.2399009900990099</v>
      </c>
      <c r="T166" s="22">
        <f>MYRANKS_P[[#This Row],[SV]]/9.95</f>
        <v>0.20100502512562815</v>
      </c>
      <c r="U166" s="22">
        <f>MYRANKS_P[[#This Row],[SO]]/39.3-VLOOKUP(MYRANKS_P[[#This Row],[POS]],ReplacementLevel_P[],COLUMN(ReplacementLevel_P[SO]),FALSE)</f>
        <v>-1.3568447837150128</v>
      </c>
      <c r="V166" s="22">
        <f>((475+MYRANKS_P[[#This Row],[ER]])*9/(1192+MYRANKS_P[[#This Row],[IP]])-3.59)/-0.076-VLOOKUP(MYRANKS_P[[#This Row],[POS]],ReplacementLevel_P[],COLUMN(ReplacementLevel_P[ERA]),FALSE)</f>
        <v>1.3492353765770342</v>
      </c>
      <c r="W166" s="22">
        <f>((1466+MYRANKS_P[[#This Row],[BB]]+MYRANKS_P[[#This Row],[H]])/(1192+MYRANKS_P[[#This Row],[IP]])-1.23)/-0.015-VLOOKUP(MYRANKS_P[[#This Row],[POS]],ReplacementLevel_P[],COLUMN(ReplacementLevel_P[WHIP]),FALSE)</f>
        <v>1.255033629270923</v>
      </c>
      <c r="X166" s="22">
        <f>MYRANKS_P[[#This Row],[WSGP]]+MYRANKS_P[[#This Row],[SVSGP]]+MYRANKS_P[[#This Row],[SOSGP]]+MYRANKS_P[[#This Row],[ERASGP]]+MYRANKS_P[[#This Row],[WHIPSGP]]</f>
        <v>-0.79147174284043764</v>
      </c>
    </row>
    <row r="167" spans="1:24" x14ac:dyDescent="0.25">
      <c r="A167" s="7" t="s">
        <v>3576</v>
      </c>
      <c r="B167" s="18" t="str">
        <f>VLOOKUP(MYRANKS_P[[#This Row],[PLAYERID]],PLAYERIDMAP[],COLUMN(PLAYERIDMAP[LASTNAME]),FALSE)</f>
        <v>Kendrick</v>
      </c>
      <c r="C167" s="18" t="str">
        <f>VLOOKUP(MYRANKS_P[[#This Row],[PLAYERID]],PLAYERIDMAP[],COLUMN(PLAYERIDMAP[FIRSTNAME]),FALSE)</f>
        <v xml:space="preserve">Kyle </v>
      </c>
      <c r="D167" s="18" t="str">
        <f>VLOOKUP(MYRANKS_P[[#This Row],[PLAYERID]],PLAYERIDMAP[],COLUMN(PLAYERIDMAP[TEAM]),FALSE)</f>
        <v>PHI</v>
      </c>
      <c r="E167" s="18" t="str">
        <f>VLOOKUP(MYRANKS_P[[#This Row],[PLAYERID]],PLAYERIDMAP[],COLUMN(PLAYERIDMAP[POS]),FALSE)</f>
        <v>P</v>
      </c>
      <c r="F167" s="18">
        <f>VLOOKUP(MYRANKS_P[[#This Row],[PLAYERID]],PLAYERIDMAP[],COLUMN(PLAYERIDMAP[IDFANGRAPHS]),FALSE)</f>
        <v>6230</v>
      </c>
      <c r="G167" s="20">
        <f>IFERROR(VLOOKUP(MYRANKS_P[[#This Row],[IDFANGRAPHS]],STEAMER_P[],COLUMN(STEAMER_P[W]),FALSE),0)</f>
        <v>6</v>
      </c>
      <c r="H167" s="20">
        <f>IFERROR(VLOOKUP(MYRANKS_P[[#This Row],[IDFANGRAPHS]],STEAMER_P[],COLUMN(STEAMER_P[GS]),FALSE),0)</f>
        <v>21</v>
      </c>
      <c r="I167" s="20">
        <f>IFERROR(VLOOKUP(MYRANKS_P[[#This Row],[IDFANGRAPHS]],STEAMER_P[],COLUMN(STEAMER_P[SV]),FALSE),0)</f>
        <v>0</v>
      </c>
      <c r="J167" s="20">
        <f>IFERROR(VLOOKUP(MYRANKS_P[[#This Row],[IDFANGRAPHS]],STEAMER_P[],COLUMN(STEAMER_P[IP]),FALSE),0)</f>
        <v>122</v>
      </c>
      <c r="K167" s="20">
        <f>IFERROR(VLOOKUP(MYRANKS_P[[#This Row],[IDFANGRAPHS]],STEAMER_P[],COLUMN(STEAMER_P[H]),FALSE),0)</f>
        <v>131</v>
      </c>
      <c r="L167" s="20">
        <f>IFERROR(VLOOKUP(MYRANKS_P[[#This Row],[IDFANGRAPHS]],STEAMER_P[],COLUMN(STEAMER_P[ER]),FALSE),0)</f>
        <v>61</v>
      </c>
      <c r="M167" s="20">
        <f>IFERROR(VLOOKUP(MYRANKS_P[[#This Row],[IDFANGRAPHS]],STEAMER_P[],COLUMN(STEAMER_P[HR]),FALSE),0)</f>
        <v>15</v>
      </c>
      <c r="N167" s="20">
        <f>IFERROR(VLOOKUP(MYRANKS_P[[#This Row],[IDFANGRAPHS]],STEAMER_P[],COLUMN(STEAMER_P[SO]),FALSE),0)</f>
        <v>76</v>
      </c>
      <c r="O167" s="20">
        <f>IFERROR(VLOOKUP(MYRANKS_P[[#This Row],[IDFANGRAPHS]],STEAMER_P[],COLUMN(STEAMER_P[BB]),FALSE),0)</f>
        <v>34</v>
      </c>
      <c r="P167" s="20">
        <f>IFERROR(VLOOKUP(MYRANKS_P[[#This Row],[IDFANGRAPHS]],STEAMER_P[],COLUMN(STEAMER_P[FIP]),FALSE),0)</f>
        <v>4.43</v>
      </c>
      <c r="Q167" s="22">
        <f>IFERROR(MYRANKS_P[[#This Row],[ER]]*9/MYRANKS_P[[#This Row],[IP]],0)</f>
        <v>4.5</v>
      </c>
      <c r="R167" s="22">
        <f>IFERROR((MYRANKS_P[[#This Row],[BB]]+MYRANKS_P[[#This Row],[H]])/MYRANKS_P[[#This Row],[IP]],0)</f>
        <v>1.3524590163934427</v>
      </c>
      <c r="S167" s="22">
        <f>MYRANKS_P[[#This Row],[W]]/3.03-VLOOKUP(MYRANKS_P[[#This Row],[POS]],ReplacementLevel_P[],COLUMN(ReplacementLevel_P[W]),FALSE)</f>
        <v>-1.2498019801980196</v>
      </c>
      <c r="T167" s="22">
        <f>MYRANKS_P[[#This Row],[SV]]/9.95</f>
        <v>0</v>
      </c>
      <c r="U167" s="22">
        <f>MYRANKS_P[[#This Row],[SO]]/39.3-VLOOKUP(MYRANKS_P[[#This Row],[POS]],ReplacementLevel_P[],COLUMN(ReplacementLevel_P[SO]),FALSE)</f>
        <v>-0.74615776081424934</v>
      </c>
      <c r="V167" s="22">
        <f>((475+MYRANKS_P[[#This Row],[ER]])*9/(1192+MYRANKS_P[[#This Row],[IP]])-3.59)/-0.076-VLOOKUP(MYRANKS_P[[#This Row],[POS]],ReplacementLevel_P[],COLUMN(ReplacementLevel_P[ERA]),FALSE)</f>
        <v>-0.21885364095169646</v>
      </c>
      <c r="W167" s="22">
        <f>((1466+MYRANKS_P[[#This Row],[BB]]+MYRANKS_P[[#This Row],[H]])/(1192+MYRANKS_P[[#This Row],[IP]])-1.23)/-0.015-VLOOKUP(MYRANKS_P[[#This Row],[POS]],ReplacementLevel_P[],COLUMN(ReplacementLevel_P[WHIP]),FALSE)</f>
        <v>0.13012683916794032</v>
      </c>
      <c r="X167" s="22">
        <f>MYRANKS_P[[#This Row],[WSGP]]+MYRANKS_P[[#This Row],[SVSGP]]+MYRANKS_P[[#This Row],[SOSGP]]+MYRANKS_P[[#This Row],[ERASGP]]+MYRANKS_P[[#This Row],[WHIPSGP]]</f>
        <v>-2.0846865427960251</v>
      </c>
    </row>
    <row r="168" spans="1:24" x14ac:dyDescent="0.25">
      <c r="A168" s="7" t="s">
        <v>2870</v>
      </c>
      <c r="B168" s="18" t="str">
        <f>VLOOKUP(MYRANKS_P[[#This Row],[PLAYERID]],PLAYERIDMAP[],COLUMN(PLAYERIDMAP[LASTNAME]),FALSE)</f>
        <v>Francisco</v>
      </c>
      <c r="C168" s="18" t="str">
        <f>VLOOKUP(MYRANKS_P[[#This Row],[PLAYERID]],PLAYERIDMAP[],COLUMN(PLAYERIDMAP[FIRSTNAME]),FALSE)</f>
        <v xml:space="preserve">Frank </v>
      </c>
      <c r="D168" s="18" t="str">
        <f>VLOOKUP(MYRANKS_P[[#This Row],[PLAYERID]],PLAYERIDMAP[],COLUMN(PLAYERIDMAP[TEAM]),FALSE)</f>
        <v>NYM</v>
      </c>
      <c r="E168" s="18" t="str">
        <f>VLOOKUP(MYRANKS_P[[#This Row],[PLAYERID]],PLAYERIDMAP[],COLUMN(PLAYERIDMAP[POS]),FALSE)</f>
        <v>P</v>
      </c>
      <c r="F168" s="18">
        <f>VLOOKUP(MYRANKS_P[[#This Row],[PLAYERID]],PLAYERIDMAP[],COLUMN(PLAYERIDMAP[IDFANGRAPHS]),FALSE)</f>
        <v>1933</v>
      </c>
      <c r="G168" s="20">
        <f>IFERROR(VLOOKUP(MYRANKS_P[[#This Row],[IDFANGRAPHS]],STEAMER_P[],COLUMN(STEAMER_P[W]),FALSE),0)</f>
        <v>3</v>
      </c>
      <c r="H168" s="20">
        <f>IFERROR(VLOOKUP(MYRANKS_P[[#This Row],[IDFANGRAPHS]],STEAMER_P[],COLUMN(STEAMER_P[GS]),FALSE),0)</f>
        <v>0</v>
      </c>
      <c r="I168" s="20">
        <f>IFERROR(VLOOKUP(MYRANKS_P[[#This Row],[IDFANGRAPHS]],STEAMER_P[],COLUMN(STEAMER_P[SV]),FALSE),0)</f>
        <v>1</v>
      </c>
      <c r="J168" s="20">
        <f>IFERROR(VLOOKUP(MYRANKS_P[[#This Row],[IDFANGRAPHS]],STEAMER_P[],COLUMN(STEAMER_P[IP]),FALSE),0)</f>
        <v>47</v>
      </c>
      <c r="K168" s="20">
        <f>IFERROR(VLOOKUP(MYRANKS_P[[#This Row],[IDFANGRAPHS]],STEAMER_P[],COLUMN(STEAMER_P[H]),FALSE),0)</f>
        <v>43</v>
      </c>
      <c r="L168" s="20">
        <f>IFERROR(VLOOKUP(MYRANKS_P[[#This Row],[IDFANGRAPHS]],STEAMER_P[],COLUMN(STEAMER_P[ER]),FALSE),0)</f>
        <v>19</v>
      </c>
      <c r="M168" s="20">
        <f>IFERROR(VLOOKUP(MYRANKS_P[[#This Row],[IDFANGRAPHS]],STEAMER_P[],COLUMN(STEAMER_P[HR]),FALSE),0)</f>
        <v>5</v>
      </c>
      <c r="N168" s="20">
        <f>IFERROR(VLOOKUP(MYRANKS_P[[#This Row],[IDFANGRAPHS]],STEAMER_P[],COLUMN(STEAMER_P[SO]),FALSE),0)</f>
        <v>43</v>
      </c>
      <c r="O168" s="20">
        <f>IFERROR(VLOOKUP(MYRANKS_P[[#This Row],[IDFANGRAPHS]],STEAMER_P[],COLUMN(STEAMER_P[BB]),FALSE),0)</f>
        <v>16</v>
      </c>
      <c r="P168" s="20">
        <f>IFERROR(VLOOKUP(MYRANKS_P[[#This Row],[IDFANGRAPHS]],STEAMER_P[],COLUMN(STEAMER_P[FIP]),FALSE),0)</f>
        <v>3.86</v>
      </c>
      <c r="Q168" s="22">
        <f>IFERROR(MYRANKS_P[[#This Row],[ER]]*9/MYRANKS_P[[#This Row],[IP]],0)</f>
        <v>3.6382978723404253</v>
      </c>
      <c r="R168" s="22">
        <f>IFERROR((MYRANKS_P[[#This Row],[BB]]+MYRANKS_P[[#This Row],[H]])/MYRANKS_P[[#This Row],[IP]],0)</f>
        <v>1.2553191489361701</v>
      </c>
      <c r="S168" s="22">
        <f>MYRANKS_P[[#This Row],[W]]/3.03-VLOOKUP(MYRANKS_P[[#This Row],[POS]],ReplacementLevel_P[],COLUMN(ReplacementLevel_P[W]),FALSE)</f>
        <v>-2.2399009900990099</v>
      </c>
      <c r="T168" s="22">
        <f>MYRANKS_P[[#This Row],[SV]]/9.95</f>
        <v>0.10050251256281408</v>
      </c>
      <c r="U168" s="22">
        <f>MYRANKS_P[[#This Row],[SO]]/39.3-VLOOKUP(MYRANKS_P[[#This Row],[POS]],ReplacementLevel_P[],COLUMN(ReplacementLevel_P[SO]),FALSE)</f>
        <v>-1.585852417302799</v>
      </c>
      <c r="V168" s="22">
        <f>((475+MYRANKS_P[[#This Row],[ER]])*9/(1192+MYRANKS_P[[#This Row],[IP]])-3.59)/-0.076-VLOOKUP(MYRANKS_P[[#This Row],[POS]],ReplacementLevel_P[],COLUMN(ReplacementLevel_P[ERA]),FALSE)</f>
        <v>0.87134573722441322</v>
      </c>
      <c r="W168" s="22">
        <f>((1466+MYRANKS_P[[#This Row],[BB]]+MYRANKS_P[[#This Row],[H]])/(1192+MYRANKS_P[[#This Row],[IP]])-1.23)/-0.015-VLOOKUP(MYRANKS_P[[#This Row],[POS]],ReplacementLevel_P[],COLUMN(ReplacementLevel_P[WHIP]),FALSE)</f>
        <v>0.82457896152811516</v>
      </c>
      <c r="X168" s="22">
        <f>MYRANKS_P[[#This Row],[WSGP]]+MYRANKS_P[[#This Row],[SVSGP]]+MYRANKS_P[[#This Row],[SOSGP]]+MYRANKS_P[[#This Row],[ERASGP]]+MYRANKS_P[[#This Row],[WHIPSGP]]</f>
        <v>-2.0293261960864664</v>
      </c>
    </row>
    <row r="169" spans="1:24" x14ac:dyDescent="0.25">
      <c r="A169" s="7" t="s">
        <v>1942</v>
      </c>
      <c r="B169" s="18" t="str">
        <f>VLOOKUP(MYRANKS_P[[#This Row],[PLAYERID]],PLAYERIDMAP[],COLUMN(PLAYERIDMAP[LASTNAME]),FALSE)</f>
        <v>Benoit</v>
      </c>
      <c r="C169" s="18" t="str">
        <f>VLOOKUP(MYRANKS_P[[#This Row],[PLAYERID]],PLAYERIDMAP[],COLUMN(PLAYERIDMAP[FIRSTNAME]),FALSE)</f>
        <v xml:space="preserve">Joaquin </v>
      </c>
      <c r="D169" s="18" t="str">
        <f>VLOOKUP(MYRANKS_P[[#This Row],[PLAYERID]],PLAYERIDMAP[],COLUMN(PLAYERIDMAP[TEAM]),FALSE)</f>
        <v>DET</v>
      </c>
      <c r="E169" s="18" t="str">
        <f>VLOOKUP(MYRANKS_P[[#This Row],[PLAYERID]],PLAYERIDMAP[],COLUMN(PLAYERIDMAP[POS]),FALSE)</f>
        <v>P</v>
      </c>
      <c r="F169" s="18">
        <f>VLOOKUP(MYRANKS_P[[#This Row],[PLAYERID]],PLAYERIDMAP[],COLUMN(PLAYERIDMAP[IDFANGRAPHS]),FALSE)</f>
        <v>1437</v>
      </c>
      <c r="G169" s="20">
        <f>IFERROR(VLOOKUP(MYRANKS_P[[#This Row],[IDFANGRAPHS]],STEAMER_P[],COLUMN(STEAMER_P[W]),FALSE),0)</f>
        <v>4</v>
      </c>
      <c r="H169" s="20">
        <f>IFERROR(VLOOKUP(MYRANKS_P[[#This Row],[IDFANGRAPHS]],STEAMER_P[],COLUMN(STEAMER_P[GS]),FALSE),0)</f>
        <v>0</v>
      </c>
      <c r="I169" s="20">
        <f>IFERROR(VLOOKUP(MYRANKS_P[[#This Row],[IDFANGRAPHS]],STEAMER_P[],COLUMN(STEAMER_P[SV]),FALSE),0)</f>
        <v>8</v>
      </c>
      <c r="J169" s="20">
        <f>IFERROR(VLOOKUP(MYRANKS_P[[#This Row],[IDFANGRAPHS]],STEAMER_P[],COLUMN(STEAMER_P[IP]),FALSE),0)</f>
        <v>54</v>
      </c>
      <c r="K169" s="20">
        <f>IFERROR(VLOOKUP(MYRANKS_P[[#This Row],[IDFANGRAPHS]],STEAMER_P[],COLUMN(STEAMER_P[H]),FALSE),0)</f>
        <v>44</v>
      </c>
      <c r="L169" s="20">
        <f>IFERROR(VLOOKUP(MYRANKS_P[[#This Row],[IDFANGRAPHS]],STEAMER_P[],COLUMN(STEAMER_P[ER]),FALSE),0)</f>
        <v>16</v>
      </c>
      <c r="M169" s="20">
        <f>IFERROR(VLOOKUP(MYRANKS_P[[#This Row],[IDFANGRAPHS]],STEAMER_P[],COLUMN(STEAMER_P[HR]),FALSE),0)</f>
        <v>5</v>
      </c>
      <c r="N169" s="20">
        <f>IFERROR(VLOOKUP(MYRANKS_P[[#This Row],[IDFANGRAPHS]],STEAMER_P[],COLUMN(STEAMER_P[SO]),FALSE),0)</f>
        <v>61</v>
      </c>
      <c r="O169" s="20">
        <f>IFERROR(VLOOKUP(MYRANKS_P[[#This Row],[IDFANGRAPHS]],STEAMER_P[],COLUMN(STEAMER_P[BB]),FALSE),0)</f>
        <v>16</v>
      </c>
      <c r="P169" s="20">
        <f>IFERROR(VLOOKUP(MYRANKS_P[[#This Row],[IDFANGRAPHS]],STEAMER_P[],COLUMN(STEAMER_P[FIP]),FALSE),0)</f>
        <v>3.07</v>
      </c>
      <c r="Q169" s="22">
        <f>IFERROR(MYRANKS_P[[#This Row],[ER]]*9/MYRANKS_P[[#This Row],[IP]],0)</f>
        <v>2.6666666666666665</v>
      </c>
      <c r="R169" s="22">
        <f>IFERROR((MYRANKS_P[[#This Row],[BB]]+MYRANKS_P[[#This Row],[H]])/MYRANKS_P[[#This Row],[IP]],0)</f>
        <v>1.1111111111111112</v>
      </c>
      <c r="S169" s="22">
        <f>MYRANKS_P[[#This Row],[W]]/3.03-VLOOKUP(MYRANKS_P[[#This Row],[POS]],ReplacementLevel_P[],COLUMN(ReplacementLevel_P[W]),FALSE)</f>
        <v>-1.9098679867986799</v>
      </c>
      <c r="T169" s="22">
        <f>MYRANKS_P[[#This Row],[SV]]/9.95</f>
        <v>0.8040201005025126</v>
      </c>
      <c r="U169" s="22">
        <f>MYRANKS_P[[#This Row],[SO]]/39.3-VLOOKUP(MYRANKS_P[[#This Row],[POS]],ReplacementLevel_P[],COLUMN(ReplacementLevel_P[SO]),FALSE)</f>
        <v>-1.1278371501272264</v>
      </c>
      <c r="V169" s="22">
        <f>((475+MYRANKS_P[[#This Row],[ER]])*9/(1192+MYRANKS_P[[#This Row],[IP]])-3.59)/-0.076-VLOOKUP(MYRANKS_P[[#This Row],[POS]],ReplacementLevel_P[],COLUMN(ReplacementLevel_P[ERA]),FALSE)</f>
        <v>1.4217242544563611</v>
      </c>
      <c r="W169" s="22">
        <f>((1466+MYRANKS_P[[#This Row],[BB]]+MYRANKS_P[[#This Row],[H]])/(1192+MYRANKS_P[[#This Row],[IP]])-1.23)/-0.015-VLOOKUP(MYRANKS_P[[#This Row],[POS]],ReplacementLevel_P[],COLUMN(ReplacementLevel_P[WHIP]),FALSE)</f>
        <v>1.2320599250936248</v>
      </c>
      <c r="X169" s="22">
        <f>MYRANKS_P[[#This Row],[WSGP]]+MYRANKS_P[[#This Row],[SVSGP]]+MYRANKS_P[[#This Row],[SOSGP]]+MYRANKS_P[[#This Row],[ERASGP]]+MYRANKS_P[[#This Row],[WHIPSGP]]</f>
        <v>0.42009914312659236</v>
      </c>
    </row>
    <row r="170" spans="1:24" x14ac:dyDescent="0.25">
      <c r="A170" s="7" t="s">
        <v>5094</v>
      </c>
      <c r="B170" s="18" t="str">
        <f>VLOOKUP(MYRANKS_P[[#This Row],[PLAYERID]],PLAYERIDMAP[],COLUMN(PLAYERIDMAP[LASTNAME]),FALSE)</f>
        <v>Stammen</v>
      </c>
      <c r="C170" s="18" t="str">
        <f>VLOOKUP(MYRANKS_P[[#This Row],[PLAYERID]],PLAYERIDMAP[],COLUMN(PLAYERIDMAP[FIRSTNAME]),FALSE)</f>
        <v xml:space="preserve">Craig </v>
      </c>
      <c r="D170" s="18" t="str">
        <f>VLOOKUP(MYRANKS_P[[#This Row],[PLAYERID]],PLAYERIDMAP[],COLUMN(PLAYERIDMAP[TEAM]),FALSE)</f>
        <v>WAS</v>
      </c>
      <c r="E170" s="18" t="str">
        <f>VLOOKUP(MYRANKS_P[[#This Row],[PLAYERID]],PLAYERIDMAP[],COLUMN(PLAYERIDMAP[POS]),FALSE)</f>
        <v>P</v>
      </c>
      <c r="F170" s="18">
        <f>VLOOKUP(MYRANKS_P[[#This Row],[PLAYERID]],PLAYERIDMAP[],COLUMN(PLAYERIDMAP[IDFANGRAPHS]),FALSE)</f>
        <v>7274</v>
      </c>
      <c r="G170" s="20">
        <f>IFERROR(VLOOKUP(MYRANKS_P[[#This Row],[IDFANGRAPHS]],STEAMER_P[],COLUMN(STEAMER_P[W]),FALSE),0)</f>
        <v>3</v>
      </c>
      <c r="H170" s="20">
        <f>IFERROR(VLOOKUP(MYRANKS_P[[#This Row],[IDFANGRAPHS]],STEAMER_P[],COLUMN(STEAMER_P[GS]),FALSE),0)</f>
        <v>0</v>
      </c>
      <c r="I170" s="20">
        <f>IFERROR(VLOOKUP(MYRANKS_P[[#This Row],[IDFANGRAPHS]],STEAMER_P[],COLUMN(STEAMER_P[SV]),FALSE),0)</f>
        <v>1</v>
      </c>
      <c r="J170" s="20">
        <f>IFERROR(VLOOKUP(MYRANKS_P[[#This Row],[IDFANGRAPHS]],STEAMER_P[],COLUMN(STEAMER_P[IP]),FALSE),0)</f>
        <v>46</v>
      </c>
      <c r="K170" s="20">
        <f>IFERROR(VLOOKUP(MYRANKS_P[[#This Row],[IDFANGRAPHS]],STEAMER_P[],COLUMN(STEAMER_P[H]),FALSE),0)</f>
        <v>43</v>
      </c>
      <c r="L170" s="20">
        <f>IFERROR(VLOOKUP(MYRANKS_P[[#This Row],[IDFANGRAPHS]],STEAMER_P[],COLUMN(STEAMER_P[ER]),FALSE),0)</f>
        <v>17</v>
      </c>
      <c r="M170" s="20">
        <f>IFERROR(VLOOKUP(MYRANKS_P[[#This Row],[IDFANGRAPHS]],STEAMER_P[],COLUMN(STEAMER_P[HR]),FALSE),0)</f>
        <v>4</v>
      </c>
      <c r="N170" s="20">
        <f>IFERROR(VLOOKUP(MYRANKS_P[[#This Row],[IDFANGRAPHS]],STEAMER_P[],COLUMN(STEAMER_P[SO]),FALSE),0)</f>
        <v>42</v>
      </c>
      <c r="O170" s="20">
        <f>IFERROR(VLOOKUP(MYRANKS_P[[#This Row],[IDFANGRAPHS]],STEAMER_P[],COLUMN(STEAMER_P[BB]),FALSE),0)</f>
        <v>14</v>
      </c>
      <c r="P170" s="20">
        <f>IFERROR(VLOOKUP(MYRANKS_P[[#This Row],[IDFANGRAPHS]],STEAMER_P[],COLUMN(STEAMER_P[FIP]),FALSE),0)</f>
        <v>3.28</v>
      </c>
      <c r="Q170" s="22">
        <f>IFERROR(MYRANKS_P[[#This Row],[ER]]*9/MYRANKS_P[[#This Row],[IP]],0)</f>
        <v>3.3260869565217392</v>
      </c>
      <c r="R170" s="22">
        <f>IFERROR((MYRANKS_P[[#This Row],[BB]]+MYRANKS_P[[#This Row],[H]])/MYRANKS_P[[#This Row],[IP]],0)</f>
        <v>1.2391304347826086</v>
      </c>
      <c r="S170" s="22">
        <f>MYRANKS_P[[#This Row],[W]]/3.03-VLOOKUP(MYRANKS_P[[#This Row],[POS]],ReplacementLevel_P[],COLUMN(ReplacementLevel_P[W]),FALSE)</f>
        <v>-2.2399009900990099</v>
      </c>
      <c r="T170" s="22">
        <f>MYRANKS_P[[#This Row],[SV]]/9.95</f>
        <v>0.10050251256281408</v>
      </c>
      <c r="U170" s="22">
        <f>MYRANKS_P[[#This Row],[SO]]/39.3-VLOOKUP(MYRANKS_P[[#This Row],[POS]],ReplacementLevel_P[],COLUMN(ReplacementLevel_P[SO]),FALSE)</f>
        <v>-1.6112977099236643</v>
      </c>
      <c r="V170" s="22">
        <f>((475+MYRANKS_P[[#This Row],[ER]])*9/(1192+MYRANKS_P[[#This Row],[IP]])-3.59)/-0.076-VLOOKUP(MYRANKS_P[[#This Row],[POS]],ReplacementLevel_P[],COLUMN(ReplacementLevel_P[ERA]),FALSE)</f>
        <v>1.0245174730039925</v>
      </c>
      <c r="W170" s="22">
        <f>((1466+MYRANKS_P[[#This Row],[BB]]+MYRANKS_P[[#This Row],[H]])/(1192+MYRANKS_P[[#This Row],[IP]])-1.23)/-0.015-VLOOKUP(MYRANKS_P[[#This Row],[POS]],ReplacementLevel_P[],COLUMN(ReplacementLevel_P[WHIP]),FALSE)</f>
        <v>0.86599892299407566</v>
      </c>
      <c r="X170" s="22">
        <f>MYRANKS_P[[#This Row],[WSGP]]+MYRANKS_P[[#This Row],[SVSGP]]+MYRANKS_P[[#This Row],[SOSGP]]+MYRANKS_P[[#This Row],[ERASGP]]+MYRANKS_P[[#This Row],[WHIPSGP]]</f>
        <v>-1.8601797914617921</v>
      </c>
    </row>
    <row r="171" spans="1:24" x14ac:dyDescent="0.25">
      <c r="A171" s="7" t="s">
        <v>3548</v>
      </c>
      <c r="B171" s="18" t="str">
        <f>VLOOKUP(MYRANKS_P[[#This Row],[PLAYERID]],PLAYERIDMAP[],COLUMN(PLAYERIDMAP[LASTNAME]),FALSE)</f>
        <v>Karstens</v>
      </c>
      <c r="C171" s="18" t="str">
        <f>VLOOKUP(MYRANKS_P[[#This Row],[PLAYERID]],PLAYERIDMAP[],COLUMN(PLAYERIDMAP[FIRSTNAME]),FALSE)</f>
        <v xml:space="preserve">Jeff </v>
      </c>
      <c r="D171" s="18" t="str">
        <f>VLOOKUP(MYRANKS_P[[#This Row],[PLAYERID]],PLAYERIDMAP[],COLUMN(PLAYERIDMAP[TEAM]),FALSE)</f>
        <v>PIT</v>
      </c>
      <c r="E171" s="18" t="str">
        <f>VLOOKUP(MYRANKS_P[[#This Row],[PLAYERID]],PLAYERIDMAP[],COLUMN(PLAYERIDMAP[POS]),FALSE)</f>
        <v>P</v>
      </c>
      <c r="F171" s="18">
        <f>VLOOKUP(MYRANKS_P[[#This Row],[PLAYERID]],PLAYERIDMAP[],COLUMN(PLAYERIDMAP[IDFANGRAPHS]),FALSE)</f>
        <v>5879</v>
      </c>
      <c r="G171" s="20">
        <f>IFERROR(VLOOKUP(MYRANKS_P[[#This Row],[IDFANGRAPHS]],STEAMER_P[],COLUMN(STEAMER_P[W]),FALSE),0)</f>
        <v>9</v>
      </c>
      <c r="H171" s="20">
        <f>IFERROR(VLOOKUP(MYRANKS_P[[#This Row],[IDFANGRAPHS]],STEAMER_P[],COLUMN(STEAMER_P[GS]),FALSE),0)</f>
        <v>26</v>
      </c>
      <c r="I171" s="20">
        <f>IFERROR(VLOOKUP(MYRANKS_P[[#This Row],[IDFANGRAPHS]],STEAMER_P[],COLUMN(STEAMER_P[SV]),FALSE),0)</f>
        <v>0</v>
      </c>
      <c r="J171" s="20">
        <f>IFERROR(VLOOKUP(MYRANKS_P[[#This Row],[IDFANGRAPHS]],STEAMER_P[],COLUMN(STEAMER_P[IP]),FALSE),0)</f>
        <v>161</v>
      </c>
      <c r="K171" s="20">
        <f>IFERROR(VLOOKUP(MYRANKS_P[[#This Row],[IDFANGRAPHS]],STEAMER_P[],COLUMN(STEAMER_P[H]),FALSE),0)</f>
        <v>170</v>
      </c>
      <c r="L171" s="20">
        <f>IFERROR(VLOOKUP(MYRANKS_P[[#This Row],[IDFANGRAPHS]],STEAMER_P[],COLUMN(STEAMER_P[ER]),FALSE),0)</f>
        <v>76</v>
      </c>
      <c r="M171" s="20">
        <f>IFERROR(VLOOKUP(MYRANKS_P[[#This Row],[IDFANGRAPHS]],STEAMER_P[],COLUMN(STEAMER_P[HR]),FALSE),0)</f>
        <v>20</v>
      </c>
      <c r="N171" s="20">
        <f>IFERROR(VLOOKUP(MYRANKS_P[[#This Row],[IDFANGRAPHS]],STEAMER_P[],COLUMN(STEAMER_P[SO]),FALSE),0)</f>
        <v>110</v>
      </c>
      <c r="O171" s="20">
        <f>IFERROR(VLOOKUP(MYRANKS_P[[#This Row],[IDFANGRAPHS]],STEAMER_P[],COLUMN(STEAMER_P[BB]),FALSE),0)</f>
        <v>38</v>
      </c>
      <c r="P171" s="20">
        <f>IFERROR(VLOOKUP(MYRANKS_P[[#This Row],[IDFANGRAPHS]],STEAMER_P[],COLUMN(STEAMER_P[FIP]),FALSE),0)</f>
        <v>4.13</v>
      </c>
      <c r="Q171" s="22">
        <f>IFERROR(MYRANKS_P[[#This Row],[ER]]*9/MYRANKS_P[[#This Row],[IP]],0)</f>
        <v>4.2484472049689437</v>
      </c>
      <c r="R171" s="22">
        <f>IFERROR((MYRANKS_P[[#This Row],[BB]]+MYRANKS_P[[#This Row],[H]])/MYRANKS_P[[#This Row],[IP]],0)</f>
        <v>1.2919254658385093</v>
      </c>
      <c r="S171" s="22">
        <f>MYRANKS_P[[#This Row],[W]]/3.03-VLOOKUP(MYRANKS_P[[#This Row],[POS]],ReplacementLevel_P[],COLUMN(ReplacementLevel_P[W]),FALSE)</f>
        <v>-0.25970297029702971</v>
      </c>
      <c r="T171" s="22">
        <f>MYRANKS_P[[#This Row],[SV]]/9.95</f>
        <v>0</v>
      </c>
      <c r="U171" s="22">
        <f>MYRANKS_P[[#This Row],[SO]]/39.3-VLOOKUP(MYRANKS_P[[#This Row],[POS]],ReplacementLevel_P[],COLUMN(ReplacementLevel_P[SO]),FALSE)</f>
        <v>0.1189821882951656</v>
      </c>
      <c r="V171" s="22">
        <f>((475+MYRANKS_P[[#This Row],[ER]])*9/(1192+MYRANKS_P[[#This Row],[IP]])-3.59)/-0.076-VLOOKUP(MYRANKS_P[[#This Row],[POS]],ReplacementLevel_P[],COLUMN(ReplacementLevel_P[ERA]),FALSE)</f>
        <v>-0.13932197455945861</v>
      </c>
      <c r="W171" s="22">
        <f>((1466+MYRANKS_P[[#This Row],[BB]]+MYRANKS_P[[#This Row],[H]])/(1192+MYRANKS_P[[#This Row],[IP]])-1.23)/-0.015-VLOOKUP(MYRANKS_P[[#This Row],[POS]],ReplacementLevel_P[],COLUMN(ReplacementLevel_P[WHIP]),FALSE)</f>
        <v>0.39662971175165851</v>
      </c>
      <c r="X171" s="22">
        <f>MYRANKS_P[[#This Row],[WSGP]]+MYRANKS_P[[#This Row],[SVSGP]]+MYRANKS_P[[#This Row],[SOSGP]]+MYRANKS_P[[#This Row],[ERASGP]]+MYRANKS_P[[#This Row],[WHIPSGP]]</f>
        <v>0.11658695519033579</v>
      </c>
    </row>
    <row r="172" spans="1:24" x14ac:dyDescent="0.25">
      <c r="A172" s="7" t="s">
        <v>4653</v>
      </c>
      <c r="B172" s="18" t="str">
        <f>VLOOKUP(MYRANKS_P[[#This Row],[PLAYERID]],PLAYERIDMAP[],COLUMN(PLAYERIDMAP[LASTNAME]),FALSE)</f>
        <v>Ramirez</v>
      </c>
      <c r="C172" s="18" t="str">
        <f>VLOOKUP(MYRANKS_P[[#This Row],[PLAYERID]],PLAYERIDMAP[],COLUMN(PLAYERIDMAP[FIRSTNAME]),FALSE)</f>
        <v xml:space="preserve">Erasmo </v>
      </c>
      <c r="D172" s="18" t="str">
        <f>VLOOKUP(MYRANKS_P[[#This Row],[PLAYERID]],PLAYERIDMAP[],COLUMN(PLAYERIDMAP[TEAM]),FALSE)</f>
        <v>SEA</v>
      </c>
      <c r="E172" s="18" t="str">
        <f>VLOOKUP(MYRANKS_P[[#This Row],[PLAYERID]],PLAYERIDMAP[],COLUMN(PLAYERIDMAP[POS]),FALSE)</f>
        <v>P</v>
      </c>
      <c r="F172" s="18">
        <f>VLOOKUP(MYRANKS_P[[#This Row],[PLAYERID]],PLAYERIDMAP[],COLUMN(PLAYERIDMAP[IDFANGRAPHS]),FALSE)</f>
        <v>10314</v>
      </c>
      <c r="G172" s="20">
        <f>IFERROR(VLOOKUP(MYRANKS_P[[#This Row],[IDFANGRAPHS]],STEAMER_P[],COLUMN(STEAMER_P[W]),FALSE),0)</f>
        <v>6</v>
      </c>
      <c r="H172" s="20">
        <f>IFERROR(VLOOKUP(MYRANKS_P[[#This Row],[IDFANGRAPHS]],STEAMER_P[],COLUMN(STEAMER_P[GS]),FALSE),0)</f>
        <v>17</v>
      </c>
      <c r="I172" s="20">
        <f>IFERROR(VLOOKUP(MYRANKS_P[[#This Row],[IDFANGRAPHS]],STEAMER_P[],COLUMN(STEAMER_P[SV]),FALSE),0)</f>
        <v>0</v>
      </c>
      <c r="J172" s="20">
        <f>IFERROR(VLOOKUP(MYRANKS_P[[#This Row],[IDFANGRAPHS]],STEAMER_P[],COLUMN(STEAMER_P[IP]),FALSE),0)</f>
        <v>98</v>
      </c>
      <c r="K172" s="20">
        <f>IFERROR(VLOOKUP(MYRANKS_P[[#This Row],[IDFANGRAPHS]],STEAMER_P[],COLUMN(STEAMER_P[H]),FALSE),0)</f>
        <v>100</v>
      </c>
      <c r="L172" s="20">
        <f>IFERROR(VLOOKUP(MYRANKS_P[[#This Row],[IDFANGRAPHS]],STEAMER_P[],COLUMN(STEAMER_P[ER]),FALSE),0)</f>
        <v>48</v>
      </c>
      <c r="M172" s="20">
        <f>IFERROR(VLOOKUP(MYRANKS_P[[#This Row],[IDFANGRAPHS]],STEAMER_P[],COLUMN(STEAMER_P[HR]),FALSE),0)</f>
        <v>13</v>
      </c>
      <c r="N172" s="20">
        <f>IFERROR(VLOOKUP(MYRANKS_P[[#This Row],[IDFANGRAPHS]],STEAMER_P[],COLUMN(STEAMER_P[SO]),FALSE),0)</f>
        <v>72</v>
      </c>
      <c r="O172" s="20">
        <f>IFERROR(VLOOKUP(MYRANKS_P[[#This Row],[IDFANGRAPHS]],STEAMER_P[],COLUMN(STEAMER_P[BB]),FALSE),0)</f>
        <v>32</v>
      </c>
      <c r="P172" s="20">
        <f>IFERROR(VLOOKUP(MYRANKS_P[[#This Row],[IDFANGRAPHS]],STEAMER_P[],COLUMN(STEAMER_P[FIP]),FALSE),0)</f>
        <v>4.45</v>
      </c>
      <c r="Q172" s="22">
        <f>IFERROR(MYRANKS_P[[#This Row],[ER]]*9/MYRANKS_P[[#This Row],[IP]],0)</f>
        <v>4.408163265306122</v>
      </c>
      <c r="R172" s="22">
        <f>IFERROR((MYRANKS_P[[#This Row],[BB]]+MYRANKS_P[[#This Row],[H]])/MYRANKS_P[[#This Row],[IP]],0)</f>
        <v>1.346938775510204</v>
      </c>
      <c r="S172" s="22">
        <f>MYRANKS_P[[#This Row],[W]]/3.03-VLOOKUP(MYRANKS_P[[#This Row],[POS]],ReplacementLevel_P[],COLUMN(ReplacementLevel_P[W]),FALSE)</f>
        <v>-1.2498019801980196</v>
      </c>
      <c r="T172" s="22">
        <f>MYRANKS_P[[#This Row],[SV]]/9.95</f>
        <v>0</v>
      </c>
      <c r="U172" s="22">
        <f>MYRANKS_P[[#This Row],[SO]]/39.3-VLOOKUP(MYRANKS_P[[#This Row],[POS]],ReplacementLevel_P[],COLUMN(ReplacementLevel_P[SO]),FALSE)</f>
        <v>-0.84793893129770992</v>
      </c>
      <c r="V172" s="22">
        <f>((475+MYRANKS_P[[#This Row],[ER]])*9/(1192+MYRANKS_P[[#This Row],[IP]])-3.59)/-0.076-VLOOKUP(MYRANKS_P[[#This Row],[POS]],ReplacementLevel_P[],COLUMN(ReplacementLevel_P[ERA]),FALSE)</f>
        <v>7.5826193390451047E-2</v>
      </c>
      <c r="W172" s="22">
        <f>((1466+MYRANKS_P[[#This Row],[BB]]+MYRANKS_P[[#This Row],[H]])/(1192+MYRANKS_P[[#This Row],[IP]])-1.23)/-0.015-VLOOKUP(MYRANKS_P[[#This Row],[POS]],ReplacementLevel_P[],COLUMN(ReplacementLevel_P[WHIP]),FALSE)</f>
        <v>0.29602067183462244</v>
      </c>
      <c r="X172" s="22">
        <f>MYRANKS_P[[#This Row],[WSGP]]+MYRANKS_P[[#This Row],[SVSGP]]+MYRANKS_P[[#This Row],[SOSGP]]+MYRANKS_P[[#This Row],[ERASGP]]+MYRANKS_P[[#This Row],[WHIPSGP]]</f>
        <v>-1.725894046270656</v>
      </c>
    </row>
    <row r="173" spans="1:24" x14ac:dyDescent="0.25">
      <c r="A173" s="7" t="s">
        <v>3076</v>
      </c>
      <c r="B173" s="18" t="str">
        <f>VLOOKUP(MYRANKS_P[[#This Row],[PLAYERID]],PLAYERIDMAP[],COLUMN(PLAYERIDMAP[LASTNAME]),FALSE)</f>
        <v>Gregerson</v>
      </c>
      <c r="C173" s="18" t="str">
        <f>VLOOKUP(MYRANKS_P[[#This Row],[PLAYERID]],PLAYERIDMAP[],COLUMN(PLAYERIDMAP[FIRSTNAME]),FALSE)</f>
        <v xml:space="preserve">Luke </v>
      </c>
      <c r="D173" s="18" t="str">
        <f>VLOOKUP(MYRANKS_P[[#This Row],[PLAYERID]],PLAYERIDMAP[],COLUMN(PLAYERIDMAP[TEAM]),FALSE)</f>
        <v>SD</v>
      </c>
      <c r="E173" s="18" t="str">
        <f>VLOOKUP(MYRANKS_P[[#This Row],[PLAYERID]],PLAYERIDMAP[],COLUMN(PLAYERIDMAP[POS]),FALSE)</f>
        <v>P</v>
      </c>
      <c r="F173" s="18">
        <f>VLOOKUP(MYRANKS_P[[#This Row],[PLAYERID]],PLAYERIDMAP[],COLUMN(PLAYERIDMAP[IDFANGRAPHS]),FALSE)</f>
        <v>4090</v>
      </c>
      <c r="G173" s="20">
        <f>IFERROR(VLOOKUP(MYRANKS_P[[#This Row],[IDFANGRAPHS]],STEAMER_P[],COLUMN(STEAMER_P[W]),FALSE),0)</f>
        <v>3</v>
      </c>
      <c r="H173" s="20">
        <f>IFERROR(VLOOKUP(MYRANKS_P[[#This Row],[IDFANGRAPHS]],STEAMER_P[],COLUMN(STEAMER_P[GS]),FALSE),0)</f>
        <v>0</v>
      </c>
      <c r="I173" s="20">
        <f>IFERROR(VLOOKUP(MYRANKS_P[[#This Row],[IDFANGRAPHS]],STEAMER_P[],COLUMN(STEAMER_P[SV]),FALSE),0)</f>
        <v>1</v>
      </c>
      <c r="J173" s="20">
        <f>IFERROR(VLOOKUP(MYRANKS_P[[#This Row],[IDFANGRAPHS]],STEAMER_P[],COLUMN(STEAMER_P[IP]),FALSE),0)</f>
        <v>46</v>
      </c>
      <c r="K173" s="20">
        <f>IFERROR(VLOOKUP(MYRANKS_P[[#This Row],[IDFANGRAPHS]],STEAMER_P[],COLUMN(STEAMER_P[H]),FALSE),0)</f>
        <v>45</v>
      </c>
      <c r="L173" s="20">
        <f>IFERROR(VLOOKUP(MYRANKS_P[[#This Row],[IDFANGRAPHS]],STEAMER_P[],COLUMN(STEAMER_P[ER]),FALSE),0)</f>
        <v>19</v>
      </c>
      <c r="M173" s="20">
        <f>IFERROR(VLOOKUP(MYRANKS_P[[#This Row],[IDFANGRAPHS]],STEAMER_P[],COLUMN(STEAMER_P[HR]),FALSE),0)</f>
        <v>5</v>
      </c>
      <c r="N173" s="20">
        <f>IFERROR(VLOOKUP(MYRANKS_P[[#This Row],[IDFANGRAPHS]],STEAMER_P[],COLUMN(STEAMER_P[SO]),FALSE),0)</f>
        <v>36</v>
      </c>
      <c r="O173" s="20">
        <f>IFERROR(VLOOKUP(MYRANKS_P[[#This Row],[IDFANGRAPHS]],STEAMER_P[],COLUMN(STEAMER_P[BB]),FALSE),0)</f>
        <v>13</v>
      </c>
      <c r="P173" s="20">
        <f>IFERROR(VLOOKUP(MYRANKS_P[[#This Row],[IDFANGRAPHS]],STEAMER_P[],COLUMN(STEAMER_P[FIP]),FALSE),0)</f>
        <v>3.8</v>
      </c>
      <c r="Q173" s="22">
        <f>IFERROR(MYRANKS_P[[#This Row],[ER]]*9/MYRANKS_P[[#This Row],[IP]],0)</f>
        <v>3.7173913043478262</v>
      </c>
      <c r="R173" s="22">
        <f>IFERROR((MYRANKS_P[[#This Row],[BB]]+MYRANKS_P[[#This Row],[H]])/MYRANKS_P[[#This Row],[IP]],0)</f>
        <v>1.2608695652173914</v>
      </c>
      <c r="S173" s="22">
        <f>MYRANKS_P[[#This Row],[W]]/3.03-VLOOKUP(MYRANKS_P[[#This Row],[POS]],ReplacementLevel_P[],COLUMN(ReplacementLevel_P[W]),FALSE)</f>
        <v>-2.2399009900990099</v>
      </c>
      <c r="T173" s="22">
        <f>MYRANKS_P[[#This Row],[SV]]/9.95</f>
        <v>0.10050251256281408</v>
      </c>
      <c r="U173" s="22">
        <f>MYRANKS_P[[#This Row],[SO]]/39.3-VLOOKUP(MYRANKS_P[[#This Row],[POS]],ReplacementLevel_P[],COLUMN(ReplacementLevel_P[SO]),FALSE)</f>
        <v>-1.7639694656488549</v>
      </c>
      <c r="V173" s="22">
        <f>((475+MYRANKS_P[[#This Row],[ER]])*9/(1192+MYRANKS_P[[#This Row],[IP]])-3.59)/-0.076-VLOOKUP(MYRANKS_P[[#This Row],[POS]],ReplacementLevel_P[],COLUMN(ReplacementLevel_P[ERA]),FALSE)</f>
        <v>0.83320721027123579</v>
      </c>
      <c r="W173" s="22">
        <f>((1466+MYRANKS_P[[#This Row],[BB]]+MYRANKS_P[[#This Row],[H]])/(1192+MYRANKS_P[[#This Row],[IP]])-1.23)/-0.015-VLOOKUP(MYRANKS_P[[#This Row],[POS]],ReplacementLevel_P[],COLUMN(ReplacementLevel_P[WHIP]),FALSE)</f>
        <v>0.81214862681744449</v>
      </c>
      <c r="X173" s="22">
        <f>MYRANKS_P[[#This Row],[WSGP]]+MYRANKS_P[[#This Row],[SVSGP]]+MYRANKS_P[[#This Row],[SOSGP]]+MYRANKS_P[[#This Row],[ERASGP]]+MYRANKS_P[[#This Row],[WHIPSGP]]</f>
        <v>-2.2580121060963707</v>
      </c>
    </row>
    <row r="174" spans="1:24" x14ac:dyDescent="0.25">
      <c r="A174" s="7" t="s">
        <v>2398</v>
      </c>
      <c r="B174" s="18" t="str">
        <f>VLOOKUP(MYRANKS_P[[#This Row],[PLAYERID]],PLAYERIDMAP[],COLUMN(PLAYERIDMAP[LASTNAME]),FALSE)</f>
        <v>Collins</v>
      </c>
      <c r="C174" s="18" t="str">
        <f>VLOOKUP(MYRANKS_P[[#This Row],[PLAYERID]],PLAYERIDMAP[],COLUMN(PLAYERIDMAP[FIRSTNAME]),FALSE)</f>
        <v xml:space="preserve">Tim </v>
      </c>
      <c r="D174" s="18" t="str">
        <f>VLOOKUP(MYRANKS_P[[#This Row],[PLAYERID]],PLAYERIDMAP[],COLUMN(PLAYERIDMAP[TEAM]),FALSE)</f>
        <v>KC</v>
      </c>
      <c r="E174" s="18" t="str">
        <f>VLOOKUP(MYRANKS_P[[#This Row],[PLAYERID]],PLAYERIDMAP[],COLUMN(PLAYERIDMAP[POS]),FALSE)</f>
        <v>P</v>
      </c>
      <c r="F174" s="18">
        <f>VLOOKUP(MYRANKS_P[[#This Row],[PLAYERID]],PLAYERIDMAP[],COLUMN(PLAYERIDMAP[IDFANGRAPHS]),FALSE)</f>
        <v>3164</v>
      </c>
      <c r="G174" s="20">
        <f>IFERROR(VLOOKUP(MYRANKS_P[[#This Row],[IDFANGRAPHS]],STEAMER_P[],COLUMN(STEAMER_P[W]),FALSE),0)</f>
        <v>2</v>
      </c>
      <c r="H174" s="20">
        <f>IFERROR(VLOOKUP(MYRANKS_P[[#This Row],[IDFANGRAPHS]],STEAMER_P[],COLUMN(STEAMER_P[GS]),FALSE),0)</f>
        <v>0</v>
      </c>
      <c r="I174" s="20">
        <f>IFERROR(VLOOKUP(MYRANKS_P[[#This Row],[IDFANGRAPHS]],STEAMER_P[],COLUMN(STEAMER_P[SV]),FALSE),0)</f>
        <v>1</v>
      </c>
      <c r="J174" s="20">
        <f>IFERROR(VLOOKUP(MYRANKS_P[[#This Row],[IDFANGRAPHS]],STEAMER_P[],COLUMN(STEAMER_P[IP]),FALSE),0)</f>
        <v>38</v>
      </c>
      <c r="K174" s="20">
        <f>IFERROR(VLOOKUP(MYRANKS_P[[#This Row],[IDFANGRAPHS]],STEAMER_P[],COLUMN(STEAMER_P[H]),FALSE),0)</f>
        <v>32</v>
      </c>
      <c r="L174" s="20">
        <f>IFERROR(VLOOKUP(MYRANKS_P[[#This Row],[IDFANGRAPHS]],STEAMER_P[],COLUMN(STEAMER_P[ER]),FALSE),0)</f>
        <v>15</v>
      </c>
      <c r="M174" s="20">
        <f>IFERROR(VLOOKUP(MYRANKS_P[[#This Row],[IDFANGRAPHS]],STEAMER_P[],COLUMN(STEAMER_P[HR]),FALSE),0)</f>
        <v>4</v>
      </c>
      <c r="N174" s="20">
        <f>IFERROR(VLOOKUP(MYRANKS_P[[#This Row],[IDFANGRAPHS]],STEAMER_P[],COLUMN(STEAMER_P[SO]),FALSE),0)</f>
        <v>39</v>
      </c>
      <c r="O174" s="20">
        <f>IFERROR(VLOOKUP(MYRANKS_P[[#This Row],[IDFANGRAPHS]],STEAMER_P[],COLUMN(STEAMER_P[BB]),FALSE),0)</f>
        <v>18</v>
      </c>
      <c r="P174" s="20">
        <f>IFERROR(VLOOKUP(MYRANKS_P[[#This Row],[IDFANGRAPHS]],STEAMER_P[],COLUMN(STEAMER_P[FIP]),FALSE),0)</f>
        <v>3.88</v>
      </c>
      <c r="Q174" s="22">
        <f>IFERROR(MYRANKS_P[[#This Row],[ER]]*9/MYRANKS_P[[#This Row],[IP]],0)</f>
        <v>3.5526315789473686</v>
      </c>
      <c r="R174" s="22">
        <f>IFERROR((MYRANKS_P[[#This Row],[BB]]+MYRANKS_P[[#This Row],[H]])/MYRANKS_P[[#This Row],[IP]],0)</f>
        <v>1.3157894736842106</v>
      </c>
      <c r="S174" s="22">
        <f>MYRANKS_P[[#This Row],[W]]/3.03-VLOOKUP(MYRANKS_P[[#This Row],[POS]],ReplacementLevel_P[],COLUMN(ReplacementLevel_P[W]),FALSE)</f>
        <v>-2.5699339933993399</v>
      </c>
      <c r="T174" s="22">
        <f>MYRANKS_P[[#This Row],[SV]]/9.95</f>
        <v>0.10050251256281408</v>
      </c>
      <c r="U174" s="22">
        <f>MYRANKS_P[[#This Row],[SO]]/39.3-VLOOKUP(MYRANKS_P[[#This Row],[POS]],ReplacementLevel_P[],COLUMN(ReplacementLevel_P[SO]),FALSE)</f>
        <v>-1.6876335877862596</v>
      </c>
      <c r="V174" s="22">
        <f>((475+MYRANKS_P[[#This Row],[ER]])*9/(1192+MYRANKS_P[[#This Row],[IP]])-3.59)/-0.076-VLOOKUP(MYRANKS_P[[#This Row],[POS]],ReplacementLevel_P[],COLUMN(ReplacementLevel_P[ERA]),FALSE)</f>
        <v>0.91097560975609471</v>
      </c>
      <c r="W174" s="22">
        <f>((1466+MYRANKS_P[[#This Row],[BB]]+MYRANKS_P[[#This Row],[H]])/(1192+MYRANKS_P[[#This Row],[IP]])-1.23)/-0.015-VLOOKUP(MYRANKS_P[[#This Row],[POS]],ReplacementLevel_P[],COLUMN(ReplacementLevel_P[WHIP]),FALSE)</f>
        <v>0.71197831978320258</v>
      </c>
      <c r="X174" s="22">
        <f>MYRANKS_P[[#This Row],[WSGP]]+MYRANKS_P[[#This Row],[SVSGP]]+MYRANKS_P[[#This Row],[SOSGP]]+MYRANKS_P[[#This Row],[ERASGP]]+MYRANKS_P[[#This Row],[WHIPSGP]]</f>
        <v>-2.5341111390834881</v>
      </c>
    </row>
    <row r="175" spans="1:24" x14ac:dyDescent="0.25">
      <c r="A175" s="7" t="s">
        <v>2111</v>
      </c>
      <c r="B175" s="18" t="str">
        <f>VLOOKUP(MYRANKS_P[[#This Row],[PLAYERID]],PLAYERIDMAP[],COLUMN(PLAYERIDMAP[LASTNAME]),FALSE)</f>
        <v>Buehrle</v>
      </c>
      <c r="C175" s="18" t="str">
        <f>VLOOKUP(MYRANKS_P[[#This Row],[PLAYERID]],PLAYERIDMAP[],COLUMN(PLAYERIDMAP[FIRSTNAME]),FALSE)</f>
        <v xml:space="preserve">Mark </v>
      </c>
      <c r="D175" s="18" t="str">
        <f>VLOOKUP(MYRANKS_P[[#This Row],[PLAYERID]],PLAYERIDMAP[],COLUMN(PLAYERIDMAP[TEAM]),FALSE)</f>
        <v>TOR</v>
      </c>
      <c r="E175" s="18" t="str">
        <f>VLOOKUP(MYRANKS_P[[#This Row],[PLAYERID]],PLAYERIDMAP[],COLUMN(PLAYERIDMAP[POS]),FALSE)</f>
        <v>P</v>
      </c>
      <c r="F175" s="18">
        <f>VLOOKUP(MYRANKS_P[[#This Row],[PLAYERID]],PLAYERIDMAP[],COLUMN(PLAYERIDMAP[IDFANGRAPHS]),FALSE)</f>
        <v>225</v>
      </c>
      <c r="G175" s="20">
        <f>IFERROR(VLOOKUP(MYRANKS_P[[#This Row],[IDFANGRAPHS]],STEAMER_P[],COLUMN(STEAMER_P[W]),FALSE),0)</f>
        <v>10</v>
      </c>
      <c r="H175" s="20">
        <f>IFERROR(VLOOKUP(MYRANKS_P[[#This Row],[IDFANGRAPHS]],STEAMER_P[],COLUMN(STEAMER_P[GS]),FALSE),0)</f>
        <v>26</v>
      </c>
      <c r="I175" s="20">
        <f>IFERROR(VLOOKUP(MYRANKS_P[[#This Row],[IDFANGRAPHS]],STEAMER_P[],COLUMN(STEAMER_P[SV]),FALSE),0)</f>
        <v>0</v>
      </c>
      <c r="J175" s="20">
        <f>IFERROR(VLOOKUP(MYRANKS_P[[#This Row],[IDFANGRAPHS]],STEAMER_P[],COLUMN(STEAMER_P[IP]),FALSE),0)</f>
        <v>162</v>
      </c>
      <c r="K175" s="20">
        <f>IFERROR(VLOOKUP(MYRANKS_P[[#This Row],[IDFANGRAPHS]],STEAMER_P[],COLUMN(STEAMER_P[H]),FALSE),0)</f>
        <v>178</v>
      </c>
      <c r="L175" s="20">
        <f>IFERROR(VLOOKUP(MYRANKS_P[[#This Row],[IDFANGRAPHS]],STEAMER_P[],COLUMN(STEAMER_P[ER]),FALSE),0)</f>
        <v>80</v>
      </c>
      <c r="M175" s="20">
        <f>IFERROR(VLOOKUP(MYRANKS_P[[#This Row],[IDFANGRAPHS]],STEAMER_P[],COLUMN(STEAMER_P[HR]),FALSE),0)</f>
        <v>22</v>
      </c>
      <c r="N175" s="20">
        <f>IFERROR(VLOOKUP(MYRANKS_P[[#This Row],[IDFANGRAPHS]],STEAMER_P[],COLUMN(STEAMER_P[SO]),FALSE),0)</f>
        <v>99</v>
      </c>
      <c r="O175" s="20">
        <f>IFERROR(VLOOKUP(MYRANKS_P[[#This Row],[IDFANGRAPHS]],STEAMER_P[],COLUMN(STEAMER_P[BB]),FALSE),0)</f>
        <v>40</v>
      </c>
      <c r="P175" s="20">
        <f>IFERROR(VLOOKUP(MYRANKS_P[[#This Row],[IDFANGRAPHS]],STEAMER_P[],COLUMN(STEAMER_P[FIP]),FALSE),0)</f>
        <v>4.5</v>
      </c>
      <c r="Q175" s="22">
        <f>IFERROR(MYRANKS_P[[#This Row],[ER]]*9/MYRANKS_P[[#This Row],[IP]],0)</f>
        <v>4.4444444444444446</v>
      </c>
      <c r="R175" s="22">
        <f>IFERROR((MYRANKS_P[[#This Row],[BB]]+MYRANKS_P[[#This Row],[H]])/MYRANKS_P[[#This Row],[IP]],0)</f>
        <v>1.345679012345679</v>
      </c>
      <c r="S175" s="22">
        <f>MYRANKS_P[[#This Row],[W]]/3.03-VLOOKUP(MYRANKS_P[[#This Row],[POS]],ReplacementLevel_P[],COLUMN(ReplacementLevel_P[W]),FALSE)</f>
        <v>7.0330033003300763E-2</v>
      </c>
      <c r="T175" s="22">
        <f>MYRANKS_P[[#This Row],[SV]]/9.95</f>
        <v>0</v>
      </c>
      <c r="U175" s="22">
        <f>MYRANKS_P[[#This Row],[SO]]/39.3-VLOOKUP(MYRANKS_P[[#This Row],[POS]],ReplacementLevel_P[],COLUMN(ReplacementLevel_P[SO]),FALSE)</f>
        <v>-0.16091603053435133</v>
      </c>
      <c r="V175" s="22">
        <f>((475+MYRANKS_P[[#This Row],[ER]])*9/(1192+MYRANKS_P[[#This Row],[IP]])-3.59)/-0.076-VLOOKUP(MYRANKS_P[[#This Row],[POS]],ReplacementLevel_P[],COLUMN(ReplacementLevel_P[ERA]),FALSE)</f>
        <v>-0.45354505169867132</v>
      </c>
      <c r="W175" s="22">
        <f>((1466+MYRANKS_P[[#This Row],[BB]]+MYRANKS_P[[#This Row],[H]])/(1192+MYRANKS_P[[#This Row],[IP]])-1.23)/-0.015-VLOOKUP(MYRANKS_P[[#This Row],[POS]],ReplacementLevel_P[],COLUMN(ReplacementLevel_P[WHIP]),FALSE)</f>
        <v>-3.4820285573606946E-2</v>
      </c>
      <c r="X175" s="22">
        <f>MYRANKS_P[[#This Row],[WSGP]]+MYRANKS_P[[#This Row],[SVSGP]]+MYRANKS_P[[#This Row],[SOSGP]]+MYRANKS_P[[#This Row],[ERASGP]]+MYRANKS_P[[#This Row],[WHIPSGP]]</f>
        <v>-0.57895133480332883</v>
      </c>
    </row>
    <row r="176" spans="1:24" x14ac:dyDescent="0.25">
      <c r="A176" s="7" t="s">
        <v>3905</v>
      </c>
      <c r="B176" s="18" t="str">
        <f>VLOOKUP(MYRANKS_P[[#This Row],[PLAYERID]],PLAYERIDMAP[],COLUMN(PLAYERIDMAP[LASTNAME]),FALSE)</f>
        <v>Marquis</v>
      </c>
      <c r="C176" s="18" t="str">
        <f>VLOOKUP(MYRANKS_P[[#This Row],[PLAYERID]],PLAYERIDMAP[],COLUMN(PLAYERIDMAP[FIRSTNAME]),FALSE)</f>
        <v xml:space="preserve">Jason </v>
      </c>
      <c r="D176" s="18" t="str">
        <f>VLOOKUP(MYRANKS_P[[#This Row],[PLAYERID]],PLAYERIDMAP[],COLUMN(PLAYERIDMAP[TEAM]),FALSE)</f>
        <v>SD</v>
      </c>
      <c r="E176" s="18" t="str">
        <f>VLOOKUP(MYRANKS_P[[#This Row],[PLAYERID]],PLAYERIDMAP[],COLUMN(PLAYERIDMAP[POS]),FALSE)</f>
        <v>P</v>
      </c>
      <c r="F176" s="18">
        <f>VLOOKUP(MYRANKS_P[[#This Row],[PLAYERID]],PLAYERIDMAP[],COLUMN(PLAYERIDMAP[IDFANGRAPHS]),FALSE)</f>
        <v>105</v>
      </c>
      <c r="G176" s="20">
        <f>IFERROR(VLOOKUP(MYRANKS_P[[#This Row],[IDFANGRAPHS]],STEAMER_P[],COLUMN(STEAMER_P[W]),FALSE),0)</f>
        <v>0</v>
      </c>
      <c r="H176" s="20">
        <f>IFERROR(VLOOKUP(MYRANKS_P[[#This Row],[IDFANGRAPHS]],STEAMER_P[],COLUMN(STEAMER_P[GS]),FALSE),0)</f>
        <v>0</v>
      </c>
      <c r="I176" s="20">
        <f>IFERROR(VLOOKUP(MYRANKS_P[[#This Row],[IDFANGRAPHS]],STEAMER_P[],COLUMN(STEAMER_P[SV]),FALSE),0)</f>
        <v>0</v>
      </c>
      <c r="J176" s="20">
        <f>IFERROR(VLOOKUP(MYRANKS_P[[#This Row],[IDFANGRAPHS]],STEAMER_P[],COLUMN(STEAMER_P[IP]),FALSE),0)</f>
        <v>0</v>
      </c>
      <c r="K176" s="20">
        <f>IFERROR(VLOOKUP(MYRANKS_P[[#This Row],[IDFANGRAPHS]],STEAMER_P[],COLUMN(STEAMER_P[H]),FALSE),0)</f>
        <v>0</v>
      </c>
      <c r="L176" s="20">
        <f>IFERROR(VLOOKUP(MYRANKS_P[[#This Row],[IDFANGRAPHS]],STEAMER_P[],COLUMN(STEAMER_P[ER]),FALSE),0)</f>
        <v>0</v>
      </c>
      <c r="M176" s="20">
        <f>IFERROR(VLOOKUP(MYRANKS_P[[#This Row],[IDFANGRAPHS]],STEAMER_P[],COLUMN(STEAMER_P[HR]),FALSE),0)</f>
        <v>0</v>
      </c>
      <c r="N176" s="20">
        <f>IFERROR(VLOOKUP(MYRANKS_P[[#This Row],[IDFANGRAPHS]],STEAMER_P[],COLUMN(STEAMER_P[SO]),FALSE),0)</f>
        <v>0</v>
      </c>
      <c r="O176" s="20">
        <f>IFERROR(VLOOKUP(MYRANKS_P[[#This Row],[IDFANGRAPHS]],STEAMER_P[],COLUMN(STEAMER_P[BB]),FALSE),0)</f>
        <v>0</v>
      </c>
      <c r="P176" s="20">
        <f>IFERROR(VLOOKUP(MYRANKS_P[[#This Row],[IDFANGRAPHS]],STEAMER_P[],COLUMN(STEAMER_P[FIP]),FALSE),0)</f>
        <v>0</v>
      </c>
      <c r="Q176" s="22">
        <f>IFERROR(MYRANKS_P[[#This Row],[ER]]*9/MYRANKS_P[[#This Row],[IP]],0)</f>
        <v>0</v>
      </c>
      <c r="R176" s="22">
        <f>IFERROR((MYRANKS_P[[#This Row],[BB]]+MYRANKS_P[[#This Row],[H]])/MYRANKS_P[[#This Row],[IP]],0)</f>
        <v>0</v>
      </c>
      <c r="S176" s="22">
        <f>MYRANKS_P[[#This Row],[W]]/3.03-VLOOKUP(MYRANKS_P[[#This Row],[POS]],ReplacementLevel_P[],COLUMN(ReplacementLevel_P[W]),FALSE)</f>
        <v>-3.23</v>
      </c>
      <c r="T176" s="22">
        <f>MYRANKS_P[[#This Row],[SV]]/9.95</f>
        <v>0</v>
      </c>
      <c r="U176" s="22">
        <f>MYRANKS_P[[#This Row],[SO]]/39.3-VLOOKUP(MYRANKS_P[[#This Row],[POS]],ReplacementLevel_P[],COLUMN(ReplacementLevel_P[SO]),FALSE)</f>
        <v>-2.68</v>
      </c>
      <c r="V176" s="22">
        <f>((475+MYRANKS_P[[#This Row],[ER]])*9/(1192+MYRANKS_P[[#This Row],[IP]])-3.59)/-0.076-VLOOKUP(MYRANKS_P[[#This Row],[POS]],ReplacementLevel_P[],COLUMN(ReplacementLevel_P[ERA]),FALSE)</f>
        <v>0.89724478982691325</v>
      </c>
      <c r="W176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76" s="22">
        <f>MYRANKS_P[[#This Row],[WSGP]]+MYRANKS_P[[#This Row],[SVSGP]]+MYRANKS_P[[#This Row],[SOSGP]]+MYRANKS_P[[#This Row],[ERASGP]]+MYRANKS_P[[#This Row],[WHIPSGP]]</f>
        <v>-4.1238066643117852</v>
      </c>
    </row>
    <row r="177" spans="1:24" x14ac:dyDescent="0.25">
      <c r="A177" s="7" t="s">
        <v>2083</v>
      </c>
      <c r="B177" s="18" t="str">
        <f>VLOOKUP(MYRANKS_P[[#This Row],[PLAYERID]],PLAYERIDMAP[],COLUMN(PLAYERIDMAP[LASTNAME]),FALSE)</f>
        <v>Brothers</v>
      </c>
      <c r="C177" s="18" t="str">
        <f>VLOOKUP(MYRANKS_P[[#This Row],[PLAYERID]],PLAYERIDMAP[],COLUMN(PLAYERIDMAP[FIRSTNAME]),FALSE)</f>
        <v xml:space="preserve">Rex </v>
      </c>
      <c r="D177" s="18" t="str">
        <f>VLOOKUP(MYRANKS_P[[#This Row],[PLAYERID]],PLAYERIDMAP[],COLUMN(PLAYERIDMAP[TEAM]),FALSE)</f>
        <v>COL</v>
      </c>
      <c r="E177" s="18" t="str">
        <f>VLOOKUP(MYRANKS_P[[#This Row],[PLAYERID]],PLAYERIDMAP[],COLUMN(PLAYERIDMAP[POS]),FALSE)</f>
        <v>P</v>
      </c>
      <c r="F177" s="18">
        <f>VLOOKUP(MYRANKS_P[[#This Row],[PLAYERID]],PLAYERIDMAP[],COLUMN(PLAYERIDMAP[IDFANGRAPHS]),FALSE)</f>
        <v>9794</v>
      </c>
      <c r="G177" s="20">
        <f>IFERROR(VLOOKUP(MYRANKS_P[[#This Row],[IDFANGRAPHS]],STEAMER_P[],COLUMN(STEAMER_P[W]),FALSE),0)</f>
        <v>3</v>
      </c>
      <c r="H177" s="20">
        <f>IFERROR(VLOOKUP(MYRANKS_P[[#This Row],[IDFANGRAPHS]],STEAMER_P[],COLUMN(STEAMER_P[GS]),FALSE),0)</f>
        <v>0</v>
      </c>
      <c r="I177" s="20">
        <f>IFERROR(VLOOKUP(MYRANKS_P[[#This Row],[IDFANGRAPHS]],STEAMER_P[],COLUMN(STEAMER_P[SV]),FALSE),0)</f>
        <v>7</v>
      </c>
      <c r="J177" s="20">
        <f>IFERROR(VLOOKUP(MYRANKS_P[[#This Row],[IDFANGRAPHS]],STEAMER_P[],COLUMN(STEAMER_P[IP]),FALSE),0)</f>
        <v>54</v>
      </c>
      <c r="K177" s="20">
        <f>IFERROR(VLOOKUP(MYRANKS_P[[#This Row],[IDFANGRAPHS]],STEAMER_P[],COLUMN(STEAMER_P[H]),FALSE),0)</f>
        <v>47</v>
      </c>
      <c r="L177" s="20">
        <f>IFERROR(VLOOKUP(MYRANKS_P[[#This Row],[IDFANGRAPHS]],STEAMER_P[],COLUMN(STEAMER_P[ER]),FALSE),0)</f>
        <v>22</v>
      </c>
      <c r="M177" s="20">
        <f>IFERROR(VLOOKUP(MYRANKS_P[[#This Row],[IDFANGRAPHS]],STEAMER_P[],COLUMN(STEAMER_P[HR]),FALSE),0)</f>
        <v>5</v>
      </c>
      <c r="N177" s="20">
        <f>IFERROR(VLOOKUP(MYRANKS_P[[#This Row],[IDFANGRAPHS]],STEAMER_P[],COLUMN(STEAMER_P[SO]),FALSE),0)</f>
        <v>59</v>
      </c>
      <c r="O177" s="20">
        <f>IFERROR(VLOOKUP(MYRANKS_P[[#This Row],[IDFANGRAPHS]],STEAMER_P[],COLUMN(STEAMER_P[BB]),FALSE),0)</f>
        <v>26</v>
      </c>
      <c r="P177" s="20">
        <f>IFERROR(VLOOKUP(MYRANKS_P[[#This Row],[IDFANGRAPHS]],STEAMER_P[],COLUMN(STEAMER_P[FIP]),FALSE),0)</f>
        <v>3.68</v>
      </c>
      <c r="Q177" s="22">
        <f>IFERROR(MYRANKS_P[[#This Row],[ER]]*9/MYRANKS_P[[#This Row],[IP]],0)</f>
        <v>3.6666666666666665</v>
      </c>
      <c r="R177" s="22">
        <f>IFERROR((MYRANKS_P[[#This Row],[BB]]+MYRANKS_P[[#This Row],[H]])/MYRANKS_P[[#This Row],[IP]],0)</f>
        <v>1.3518518518518519</v>
      </c>
      <c r="S177" s="22">
        <f>MYRANKS_P[[#This Row],[W]]/3.03-VLOOKUP(MYRANKS_P[[#This Row],[POS]],ReplacementLevel_P[],COLUMN(ReplacementLevel_P[W]),FALSE)</f>
        <v>-2.2399009900990099</v>
      </c>
      <c r="T177" s="22">
        <f>MYRANKS_P[[#This Row],[SV]]/9.95</f>
        <v>0.70351758793969854</v>
      </c>
      <c r="U177" s="22">
        <f>MYRANKS_P[[#This Row],[SO]]/39.3-VLOOKUP(MYRANKS_P[[#This Row],[POS]],ReplacementLevel_P[],COLUMN(ReplacementLevel_P[SO]),FALSE)</f>
        <v>-1.1787277353689567</v>
      </c>
      <c r="V177" s="22">
        <f>((475+MYRANKS_P[[#This Row],[ER]])*9/(1192+MYRANKS_P[[#This Row],[IP]])-3.59)/-0.076-VLOOKUP(MYRANKS_P[[#This Row],[POS]],ReplacementLevel_P[],COLUMN(ReplacementLevel_P[ERA]),FALSE)</f>
        <v>0.85147841513896627</v>
      </c>
      <c r="W177" s="22">
        <f>((1466+MYRANKS_P[[#This Row],[BB]]+MYRANKS_P[[#This Row],[H]])/(1192+MYRANKS_P[[#This Row],[IP]])-1.23)/-0.015-VLOOKUP(MYRANKS_P[[#This Row],[POS]],ReplacementLevel_P[],COLUMN(ReplacementLevel_P[WHIP]),FALSE)</f>
        <v>0.53650080256821164</v>
      </c>
      <c r="X177" s="22">
        <f>MYRANKS_P[[#This Row],[WSGP]]+MYRANKS_P[[#This Row],[SVSGP]]+MYRANKS_P[[#This Row],[SOSGP]]+MYRANKS_P[[#This Row],[ERASGP]]+MYRANKS_P[[#This Row],[WHIPSGP]]</f>
        <v>-1.3271319198210902</v>
      </c>
    </row>
    <row r="178" spans="1:24" x14ac:dyDescent="0.25">
      <c r="A178" s="7" t="s">
        <v>2402</v>
      </c>
      <c r="B178" s="18" t="str">
        <f>VLOOKUP(MYRANKS_P[[#This Row],[PLAYERID]],PLAYERIDMAP[],COLUMN(PLAYERIDMAP[LASTNAME]),FALSE)</f>
        <v>Collmenter</v>
      </c>
      <c r="C178" s="18" t="str">
        <f>VLOOKUP(MYRANKS_P[[#This Row],[PLAYERID]],PLAYERIDMAP[],COLUMN(PLAYERIDMAP[FIRSTNAME]),FALSE)</f>
        <v xml:space="preserve">Josh </v>
      </c>
      <c r="D178" s="18" t="str">
        <f>VLOOKUP(MYRANKS_P[[#This Row],[PLAYERID]],PLAYERIDMAP[],COLUMN(PLAYERIDMAP[TEAM]),FALSE)</f>
        <v>ARI</v>
      </c>
      <c r="E178" s="18" t="str">
        <f>VLOOKUP(MYRANKS_P[[#This Row],[PLAYERID]],PLAYERIDMAP[],COLUMN(PLAYERIDMAP[POS]),FALSE)</f>
        <v>P</v>
      </c>
      <c r="F178" s="18">
        <f>VLOOKUP(MYRANKS_P[[#This Row],[PLAYERID]],PLAYERIDMAP[],COLUMN(PLAYERIDMAP[IDFANGRAPHS]),FALSE)</f>
        <v>7312</v>
      </c>
      <c r="G178" s="20">
        <f>IFERROR(VLOOKUP(MYRANKS_P[[#This Row],[IDFANGRAPHS]],STEAMER_P[],COLUMN(STEAMER_P[W]),FALSE),0)</f>
        <v>8</v>
      </c>
      <c r="H178" s="20">
        <f>IFERROR(VLOOKUP(MYRANKS_P[[#This Row],[IDFANGRAPHS]],STEAMER_P[],COLUMN(STEAMER_P[GS]),FALSE),0)</f>
        <v>19</v>
      </c>
      <c r="I178" s="20">
        <f>IFERROR(VLOOKUP(MYRANKS_P[[#This Row],[IDFANGRAPHS]],STEAMER_P[],COLUMN(STEAMER_P[SV]),FALSE),0)</f>
        <v>0</v>
      </c>
      <c r="J178" s="20">
        <f>IFERROR(VLOOKUP(MYRANKS_P[[#This Row],[IDFANGRAPHS]],STEAMER_P[],COLUMN(STEAMER_P[IP]),FALSE),0)</f>
        <v>139</v>
      </c>
      <c r="K178" s="20">
        <f>IFERROR(VLOOKUP(MYRANKS_P[[#This Row],[IDFANGRAPHS]],STEAMER_P[],COLUMN(STEAMER_P[H]),FALSE),0)</f>
        <v>137</v>
      </c>
      <c r="L178" s="20">
        <f>IFERROR(VLOOKUP(MYRANKS_P[[#This Row],[IDFANGRAPHS]],STEAMER_P[],COLUMN(STEAMER_P[ER]),FALSE),0)</f>
        <v>62</v>
      </c>
      <c r="M178" s="20">
        <f>IFERROR(VLOOKUP(MYRANKS_P[[#This Row],[IDFANGRAPHS]],STEAMER_P[],COLUMN(STEAMER_P[HR]),FALSE),0)</f>
        <v>22</v>
      </c>
      <c r="N178" s="20">
        <f>IFERROR(VLOOKUP(MYRANKS_P[[#This Row],[IDFANGRAPHS]],STEAMER_P[],COLUMN(STEAMER_P[SO]),FALSE),0)</f>
        <v>109</v>
      </c>
      <c r="O178" s="20">
        <f>IFERROR(VLOOKUP(MYRANKS_P[[#This Row],[IDFANGRAPHS]],STEAMER_P[],COLUMN(STEAMER_P[BB]),FALSE),0)</f>
        <v>44</v>
      </c>
      <c r="P178" s="20">
        <f>IFERROR(VLOOKUP(MYRANKS_P[[#This Row],[IDFANGRAPHS]],STEAMER_P[],COLUMN(STEAMER_P[FIP]),FALSE),0)</f>
        <v>4.57</v>
      </c>
      <c r="Q178" s="22">
        <f>IFERROR(MYRANKS_P[[#This Row],[ER]]*9/MYRANKS_P[[#This Row],[IP]],0)</f>
        <v>4.014388489208633</v>
      </c>
      <c r="R178" s="22">
        <f>IFERROR((MYRANKS_P[[#This Row],[BB]]+MYRANKS_P[[#This Row],[H]])/MYRANKS_P[[#This Row],[IP]],0)</f>
        <v>1.3021582733812949</v>
      </c>
      <c r="S178" s="22">
        <f>MYRANKS_P[[#This Row],[W]]/3.03-VLOOKUP(MYRANKS_P[[#This Row],[POS]],ReplacementLevel_P[],COLUMN(ReplacementLevel_P[W]),FALSE)</f>
        <v>-0.58973597359735974</v>
      </c>
      <c r="T178" s="22">
        <f>MYRANKS_P[[#This Row],[SV]]/9.95</f>
        <v>0</v>
      </c>
      <c r="U178" s="22">
        <f>MYRANKS_P[[#This Row],[SO]]/39.3-VLOOKUP(MYRANKS_P[[#This Row],[POS]],ReplacementLevel_P[],COLUMN(ReplacementLevel_P[SO]),FALSE)</f>
        <v>9.3536895674300347E-2</v>
      </c>
      <c r="V178" s="22">
        <f>((475+MYRANKS_P[[#This Row],[ER]])*9/(1192+MYRANKS_P[[#This Row],[IP]])-3.59)/-0.076-VLOOKUP(MYRANKS_P[[#This Row],[POS]],ReplacementLevel_P[],COLUMN(ReplacementLevel_P[ERA]),FALSE)</f>
        <v>0.30915220056150872</v>
      </c>
      <c r="W178" s="22">
        <f>((1466+MYRANKS_P[[#This Row],[BB]]+MYRANKS_P[[#This Row],[H]])/(1192+MYRANKS_P[[#This Row],[IP]])-1.23)/-0.015-VLOOKUP(MYRANKS_P[[#This Row],[POS]],ReplacementLevel_P[],COLUMN(ReplacementLevel_P[WHIP]),FALSE)</f>
        <v>0.38563486100675681</v>
      </c>
      <c r="X178" s="22">
        <f>MYRANKS_P[[#This Row],[WSGP]]+MYRANKS_P[[#This Row],[SVSGP]]+MYRANKS_P[[#This Row],[SOSGP]]+MYRANKS_P[[#This Row],[ERASGP]]+MYRANKS_P[[#This Row],[WHIPSGP]]</f>
        <v>0.19858798364520613</v>
      </c>
    </row>
    <row r="179" spans="1:24" x14ac:dyDescent="0.25">
      <c r="A179" s="7" t="s">
        <v>5051</v>
      </c>
      <c r="B179" s="18" t="str">
        <f>VLOOKUP(MYRANKS_P[[#This Row],[PLAYERID]],PLAYERIDMAP[],COLUMN(PLAYERIDMAP[LASTNAME]),FALSE)</f>
        <v>Smyly</v>
      </c>
      <c r="C179" s="18" t="str">
        <f>VLOOKUP(MYRANKS_P[[#This Row],[PLAYERID]],PLAYERIDMAP[],COLUMN(PLAYERIDMAP[FIRSTNAME]),FALSE)</f>
        <v xml:space="preserve">Drew </v>
      </c>
      <c r="D179" s="18" t="str">
        <f>VLOOKUP(MYRANKS_P[[#This Row],[PLAYERID]],PLAYERIDMAP[],COLUMN(PLAYERIDMAP[TEAM]),FALSE)</f>
        <v>DET</v>
      </c>
      <c r="E179" s="18" t="str">
        <f>VLOOKUP(MYRANKS_P[[#This Row],[PLAYERID]],PLAYERIDMAP[],COLUMN(PLAYERIDMAP[POS]),FALSE)</f>
        <v>P</v>
      </c>
      <c r="F179" s="18">
        <f>VLOOKUP(MYRANKS_P[[#This Row],[PLAYERID]],PLAYERIDMAP[],COLUMN(PLAYERIDMAP[IDFANGRAPHS]),FALSE)</f>
        <v>11760</v>
      </c>
      <c r="G179" s="20">
        <f>IFERROR(VLOOKUP(MYRANKS_P[[#This Row],[IDFANGRAPHS]],STEAMER_P[],COLUMN(STEAMER_P[W]),FALSE),0)</f>
        <v>9</v>
      </c>
      <c r="H179" s="20">
        <f>IFERROR(VLOOKUP(MYRANKS_P[[#This Row],[IDFANGRAPHS]],STEAMER_P[],COLUMN(STEAMER_P[GS]),FALSE),0)</f>
        <v>22</v>
      </c>
      <c r="I179" s="20">
        <f>IFERROR(VLOOKUP(MYRANKS_P[[#This Row],[IDFANGRAPHS]],STEAMER_P[],COLUMN(STEAMER_P[SV]),FALSE),0)</f>
        <v>0</v>
      </c>
      <c r="J179" s="20">
        <f>IFERROR(VLOOKUP(MYRANKS_P[[#This Row],[IDFANGRAPHS]],STEAMER_P[],COLUMN(STEAMER_P[IP]),FALSE),0)</f>
        <v>125</v>
      </c>
      <c r="K179" s="20">
        <f>IFERROR(VLOOKUP(MYRANKS_P[[#This Row],[IDFANGRAPHS]],STEAMER_P[],COLUMN(STEAMER_P[H]),FALSE),0)</f>
        <v>118</v>
      </c>
      <c r="L179" s="20">
        <f>IFERROR(VLOOKUP(MYRANKS_P[[#This Row],[IDFANGRAPHS]],STEAMER_P[],COLUMN(STEAMER_P[ER]),FALSE),0)</f>
        <v>54</v>
      </c>
      <c r="M179" s="20">
        <f>IFERROR(VLOOKUP(MYRANKS_P[[#This Row],[IDFANGRAPHS]],STEAMER_P[],COLUMN(STEAMER_P[HR]),FALSE),0)</f>
        <v>15</v>
      </c>
      <c r="N179" s="20">
        <f>IFERROR(VLOOKUP(MYRANKS_P[[#This Row],[IDFANGRAPHS]],STEAMER_P[],COLUMN(STEAMER_P[SO]),FALSE),0)</f>
        <v>112</v>
      </c>
      <c r="O179" s="20">
        <f>IFERROR(VLOOKUP(MYRANKS_P[[#This Row],[IDFANGRAPHS]],STEAMER_P[],COLUMN(STEAMER_P[BB]),FALSE),0)</f>
        <v>43</v>
      </c>
      <c r="P179" s="20">
        <f>IFERROR(VLOOKUP(MYRANKS_P[[#This Row],[IDFANGRAPHS]],STEAMER_P[],COLUMN(STEAMER_P[FIP]),FALSE),0)</f>
        <v>4</v>
      </c>
      <c r="Q179" s="22">
        <f>IFERROR(MYRANKS_P[[#This Row],[ER]]*9/MYRANKS_P[[#This Row],[IP]],0)</f>
        <v>3.8879999999999999</v>
      </c>
      <c r="R179" s="22">
        <f>IFERROR((MYRANKS_P[[#This Row],[BB]]+MYRANKS_P[[#This Row],[H]])/MYRANKS_P[[#This Row],[IP]],0)</f>
        <v>1.288</v>
      </c>
      <c r="S179" s="22">
        <f>MYRANKS_P[[#This Row],[W]]/3.03-VLOOKUP(MYRANKS_P[[#This Row],[POS]],ReplacementLevel_P[],COLUMN(ReplacementLevel_P[W]),FALSE)</f>
        <v>-0.25970297029702971</v>
      </c>
      <c r="T179" s="22">
        <f>MYRANKS_P[[#This Row],[SV]]/9.95</f>
        <v>0</v>
      </c>
      <c r="U179" s="22">
        <f>MYRANKS_P[[#This Row],[SO]]/39.3-VLOOKUP(MYRANKS_P[[#This Row],[POS]],ReplacementLevel_P[],COLUMN(ReplacementLevel_P[SO]),FALSE)</f>
        <v>0.16987277353689567</v>
      </c>
      <c r="V179" s="22">
        <f>((475+MYRANKS_P[[#This Row],[ER]])*9/(1192+MYRANKS_P[[#This Row],[IP]])-3.59)/-0.076-VLOOKUP(MYRANKS_P[[#This Row],[POS]],ReplacementLevel_P[],COLUMN(ReplacementLevel_P[ERA]),FALSE)</f>
        <v>0.52060304519841494</v>
      </c>
      <c r="W179" s="22">
        <f>((1466+MYRANKS_P[[#This Row],[BB]]+MYRANKS_P[[#This Row],[H]])/(1192+MYRANKS_P[[#This Row],[IP]])-1.23)/-0.015-VLOOKUP(MYRANKS_P[[#This Row],[POS]],ReplacementLevel_P[],COLUMN(ReplacementLevel_P[WHIP]),FALSE)</f>
        <v>0.52110351809668898</v>
      </c>
      <c r="X179" s="22">
        <f>MYRANKS_P[[#This Row],[WSGP]]+MYRANKS_P[[#This Row],[SVSGP]]+MYRANKS_P[[#This Row],[SOSGP]]+MYRANKS_P[[#This Row],[ERASGP]]+MYRANKS_P[[#This Row],[WHIPSGP]]</f>
        <v>0.95187636653496988</v>
      </c>
    </row>
    <row r="180" spans="1:24" x14ac:dyDescent="0.25">
      <c r="A180" s="7" t="s">
        <v>5415</v>
      </c>
      <c r="B180" s="18" t="str">
        <f>VLOOKUP(MYRANKS_P[[#This Row],[PLAYERID]],PLAYERIDMAP[],COLUMN(PLAYERIDMAP[LASTNAME]),FALSE)</f>
        <v>Walden</v>
      </c>
      <c r="C180" s="18" t="str">
        <f>VLOOKUP(MYRANKS_P[[#This Row],[PLAYERID]],PLAYERIDMAP[],COLUMN(PLAYERIDMAP[FIRSTNAME]),FALSE)</f>
        <v xml:space="preserve">Jordan </v>
      </c>
      <c r="D180" s="18" t="str">
        <f>VLOOKUP(MYRANKS_P[[#This Row],[PLAYERID]],PLAYERIDMAP[],COLUMN(PLAYERIDMAP[TEAM]),FALSE)</f>
        <v>ATL</v>
      </c>
      <c r="E180" s="18" t="str">
        <f>VLOOKUP(MYRANKS_P[[#This Row],[PLAYERID]],PLAYERIDMAP[],COLUMN(PLAYERIDMAP[POS]),FALSE)</f>
        <v>P</v>
      </c>
      <c r="F180" s="18">
        <f>VLOOKUP(MYRANKS_P[[#This Row],[PLAYERID]],PLAYERIDMAP[],COLUMN(PLAYERIDMAP[IDFANGRAPHS]),FALSE)</f>
        <v>3271</v>
      </c>
      <c r="G180" s="20">
        <f>IFERROR(VLOOKUP(MYRANKS_P[[#This Row],[IDFANGRAPHS]],STEAMER_P[],COLUMN(STEAMER_P[W]),FALSE),0)</f>
        <v>3</v>
      </c>
      <c r="H180" s="20">
        <f>IFERROR(VLOOKUP(MYRANKS_P[[#This Row],[IDFANGRAPHS]],STEAMER_P[],COLUMN(STEAMER_P[GS]),FALSE),0)</f>
        <v>0</v>
      </c>
      <c r="I180" s="20">
        <f>IFERROR(VLOOKUP(MYRANKS_P[[#This Row],[IDFANGRAPHS]],STEAMER_P[],COLUMN(STEAMER_P[SV]),FALSE),0)</f>
        <v>1</v>
      </c>
      <c r="J180" s="20">
        <f>IFERROR(VLOOKUP(MYRANKS_P[[#This Row],[IDFANGRAPHS]],STEAMER_P[],COLUMN(STEAMER_P[IP]),FALSE),0)</f>
        <v>47</v>
      </c>
      <c r="K180" s="20">
        <f>IFERROR(VLOOKUP(MYRANKS_P[[#This Row],[IDFANGRAPHS]],STEAMER_P[],COLUMN(STEAMER_P[H]),FALSE),0)</f>
        <v>36</v>
      </c>
      <c r="L180" s="20">
        <f>IFERROR(VLOOKUP(MYRANKS_P[[#This Row],[IDFANGRAPHS]],STEAMER_P[],COLUMN(STEAMER_P[ER]),FALSE),0)</f>
        <v>14</v>
      </c>
      <c r="M180" s="20">
        <f>IFERROR(VLOOKUP(MYRANKS_P[[#This Row],[IDFANGRAPHS]],STEAMER_P[],COLUMN(STEAMER_P[HR]),FALSE),0)</f>
        <v>4</v>
      </c>
      <c r="N180" s="20">
        <f>IFERROR(VLOOKUP(MYRANKS_P[[#This Row],[IDFANGRAPHS]],STEAMER_P[],COLUMN(STEAMER_P[SO]),FALSE),0)</f>
        <v>58</v>
      </c>
      <c r="O180" s="20">
        <f>IFERROR(VLOOKUP(MYRANKS_P[[#This Row],[IDFANGRAPHS]],STEAMER_P[],COLUMN(STEAMER_P[BB]),FALSE),0)</f>
        <v>16</v>
      </c>
      <c r="P180" s="20">
        <f>IFERROR(VLOOKUP(MYRANKS_P[[#This Row],[IDFANGRAPHS]],STEAMER_P[],COLUMN(STEAMER_P[FIP]),FALSE),0)</f>
        <v>2.78</v>
      </c>
      <c r="Q180" s="22">
        <f>IFERROR(MYRANKS_P[[#This Row],[ER]]*9/MYRANKS_P[[#This Row],[IP]],0)</f>
        <v>2.6808510638297873</v>
      </c>
      <c r="R180" s="22">
        <f>IFERROR((MYRANKS_P[[#This Row],[BB]]+MYRANKS_P[[#This Row],[H]])/MYRANKS_P[[#This Row],[IP]],0)</f>
        <v>1.1063829787234043</v>
      </c>
      <c r="S180" s="22">
        <f>MYRANKS_P[[#This Row],[W]]/3.03-VLOOKUP(MYRANKS_P[[#This Row],[POS]],ReplacementLevel_P[],COLUMN(ReplacementLevel_P[W]),FALSE)</f>
        <v>-2.2399009900990099</v>
      </c>
      <c r="T180" s="22">
        <f>MYRANKS_P[[#This Row],[SV]]/9.95</f>
        <v>0.10050251256281408</v>
      </c>
      <c r="U180" s="22">
        <f>MYRANKS_P[[#This Row],[SO]]/39.3-VLOOKUP(MYRANKS_P[[#This Row],[POS]],ReplacementLevel_P[],COLUMN(ReplacementLevel_P[SO]),FALSE)</f>
        <v>-1.204173027989822</v>
      </c>
      <c r="V180" s="22">
        <f>((475+MYRANKS_P[[#This Row],[ER]])*9/(1192+MYRANKS_P[[#This Row],[IP]])-3.59)/-0.076-VLOOKUP(MYRANKS_P[[#This Row],[POS]],ReplacementLevel_P[],COLUMN(ReplacementLevel_P[ERA]),FALSE)</f>
        <v>1.3492353765770342</v>
      </c>
      <c r="W180" s="22">
        <f>((1466+MYRANKS_P[[#This Row],[BB]]+MYRANKS_P[[#This Row],[H]])/(1192+MYRANKS_P[[#This Row],[IP]])-1.23)/-0.015-VLOOKUP(MYRANKS_P[[#This Row],[POS]],ReplacementLevel_P[],COLUMN(ReplacementLevel_P[WHIP]),FALSE)</f>
        <v>1.201226795803072</v>
      </c>
      <c r="X180" s="22">
        <f>MYRANKS_P[[#This Row],[WSGP]]+MYRANKS_P[[#This Row],[SVSGP]]+MYRANKS_P[[#This Row],[SOSGP]]+MYRANKS_P[[#This Row],[ERASGP]]+MYRANKS_P[[#This Row],[WHIPSGP]]</f>
        <v>-0.79310933314591159</v>
      </c>
    </row>
    <row r="181" spans="1:24" x14ac:dyDescent="0.25">
      <c r="A181" s="7" t="s">
        <v>2602</v>
      </c>
      <c r="B181" s="18" t="str">
        <f>VLOOKUP(MYRANKS_P[[#This Row],[PLAYERID]],PLAYERIDMAP[],COLUMN(PLAYERIDMAP[LASTNAME]),FALSE)</f>
        <v>Diamond</v>
      </c>
      <c r="C181" s="18" t="str">
        <f>VLOOKUP(MYRANKS_P[[#This Row],[PLAYERID]],PLAYERIDMAP[],COLUMN(PLAYERIDMAP[FIRSTNAME]),FALSE)</f>
        <v xml:space="preserve">Scott </v>
      </c>
      <c r="D181" s="18" t="str">
        <f>VLOOKUP(MYRANKS_P[[#This Row],[PLAYERID]],PLAYERIDMAP[],COLUMN(PLAYERIDMAP[TEAM]),FALSE)</f>
        <v>MIN</v>
      </c>
      <c r="E181" s="18" t="str">
        <f>VLOOKUP(MYRANKS_P[[#This Row],[PLAYERID]],PLAYERIDMAP[],COLUMN(PLAYERIDMAP[POS]),FALSE)</f>
        <v>P</v>
      </c>
      <c r="F181" s="18">
        <f>VLOOKUP(MYRANKS_P[[#This Row],[PLAYERID]],PLAYERIDMAP[],COLUMN(PLAYERIDMAP[IDFANGRAPHS]),FALSE)</f>
        <v>5089</v>
      </c>
      <c r="G181" s="20">
        <f>IFERROR(VLOOKUP(MYRANKS_P[[#This Row],[IDFANGRAPHS]],STEAMER_P[],COLUMN(STEAMER_P[W]),FALSE),0)</f>
        <v>3</v>
      </c>
      <c r="H181" s="20">
        <f>IFERROR(VLOOKUP(MYRANKS_P[[#This Row],[IDFANGRAPHS]],STEAMER_P[],COLUMN(STEAMER_P[GS]),FALSE),0)</f>
        <v>7</v>
      </c>
      <c r="I181" s="20">
        <f>IFERROR(VLOOKUP(MYRANKS_P[[#This Row],[IDFANGRAPHS]],STEAMER_P[],COLUMN(STEAMER_P[SV]),FALSE),0)</f>
        <v>0</v>
      </c>
      <c r="J181" s="20">
        <f>IFERROR(VLOOKUP(MYRANKS_P[[#This Row],[IDFANGRAPHS]],STEAMER_P[],COLUMN(STEAMER_P[IP]),FALSE),0)</f>
        <v>63</v>
      </c>
      <c r="K181" s="20">
        <f>IFERROR(VLOOKUP(MYRANKS_P[[#This Row],[IDFANGRAPHS]],STEAMER_P[],COLUMN(STEAMER_P[H]),FALSE),0)</f>
        <v>73</v>
      </c>
      <c r="L181" s="20">
        <f>IFERROR(VLOOKUP(MYRANKS_P[[#This Row],[IDFANGRAPHS]],STEAMER_P[],COLUMN(STEAMER_P[ER]),FALSE),0)</f>
        <v>33</v>
      </c>
      <c r="M181" s="20">
        <f>IFERROR(VLOOKUP(MYRANKS_P[[#This Row],[IDFANGRAPHS]],STEAMER_P[],COLUMN(STEAMER_P[HR]),FALSE),0)</f>
        <v>7</v>
      </c>
      <c r="N181" s="20">
        <f>IFERROR(VLOOKUP(MYRANKS_P[[#This Row],[IDFANGRAPHS]],STEAMER_P[],COLUMN(STEAMER_P[SO]),FALSE),0)</f>
        <v>32</v>
      </c>
      <c r="O181" s="20">
        <f>IFERROR(VLOOKUP(MYRANKS_P[[#This Row],[IDFANGRAPHS]],STEAMER_P[],COLUMN(STEAMER_P[BB]),FALSE),0)</f>
        <v>16</v>
      </c>
      <c r="P181" s="20">
        <f>IFERROR(VLOOKUP(MYRANKS_P[[#This Row],[IDFANGRAPHS]],STEAMER_P[],COLUMN(STEAMER_P[FIP]),FALSE),0)</f>
        <v>4.28</v>
      </c>
      <c r="Q181" s="22">
        <f>IFERROR(MYRANKS_P[[#This Row],[ER]]*9/MYRANKS_P[[#This Row],[IP]],0)</f>
        <v>4.7142857142857144</v>
      </c>
      <c r="R181" s="22">
        <f>IFERROR((MYRANKS_P[[#This Row],[BB]]+MYRANKS_P[[#This Row],[H]])/MYRANKS_P[[#This Row],[IP]],0)</f>
        <v>1.4126984126984128</v>
      </c>
      <c r="S181" s="22">
        <f>MYRANKS_P[[#This Row],[W]]/3.03-VLOOKUP(MYRANKS_P[[#This Row],[POS]],ReplacementLevel_P[],COLUMN(ReplacementLevel_P[W]),FALSE)</f>
        <v>-2.2399009900990099</v>
      </c>
      <c r="T181" s="22">
        <f>MYRANKS_P[[#This Row],[SV]]/9.95</f>
        <v>0</v>
      </c>
      <c r="U181" s="22">
        <f>MYRANKS_P[[#This Row],[SO]]/39.3-VLOOKUP(MYRANKS_P[[#This Row],[POS]],ReplacementLevel_P[],COLUMN(ReplacementLevel_P[SO]),FALSE)</f>
        <v>-1.8657506361323155</v>
      </c>
      <c r="V181" s="22">
        <f>((475+MYRANKS_P[[#This Row],[ER]])*9/(1192+MYRANKS_P[[#This Row],[IP]])-3.59)/-0.076-VLOOKUP(MYRANKS_P[[#This Row],[POS]],ReplacementLevel_P[],COLUMN(ReplacementLevel_P[ERA]),FALSE)</f>
        <v>0.15226462570769184</v>
      </c>
      <c r="W181" s="22">
        <f>((1466+MYRANKS_P[[#This Row],[BB]]+MYRANKS_P[[#This Row],[H]])/(1192+MYRANKS_P[[#This Row],[IP]])-1.23)/-0.015-VLOOKUP(MYRANKS_P[[#This Row],[POS]],ReplacementLevel_P[],COLUMN(ReplacementLevel_P[WHIP]),FALSE)</f>
        <v>0.27707835325365016</v>
      </c>
      <c r="X181" s="22">
        <f>MYRANKS_P[[#This Row],[WSGP]]+MYRANKS_P[[#This Row],[SVSGP]]+MYRANKS_P[[#This Row],[SOSGP]]+MYRANKS_P[[#This Row],[ERASGP]]+MYRANKS_P[[#This Row],[WHIPSGP]]</f>
        <v>-3.6763086472699835</v>
      </c>
    </row>
    <row r="182" spans="1:24" x14ac:dyDescent="0.25">
      <c r="A182" s="7" t="s">
        <v>4040</v>
      </c>
      <c r="B182" s="18" t="str">
        <f>VLOOKUP(MYRANKS_P[[#This Row],[PLAYERID]],PLAYERIDMAP[],COLUMN(PLAYERIDMAP[LASTNAME]),FALSE)</f>
        <v>McGee</v>
      </c>
      <c r="C182" s="18" t="str">
        <f>VLOOKUP(MYRANKS_P[[#This Row],[PLAYERID]],PLAYERIDMAP[],COLUMN(PLAYERIDMAP[FIRSTNAME]),FALSE)</f>
        <v xml:space="preserve">Jake </v>
      </c>
      <c r="D182" s="18" t="str">
        <f>VLOOKUP(MYRANKS_P[[#This Row],[PLAYERID]],PLAYERIDMAP[],COLUMN(PLAYERIDMAP[TEAM]),FALSE)</f>
        <v>TB</v>
      </c>
      <c r="E182" s="18" t="str">
        <f>VLOOKUP(MYRANKS_P[[#This Row],[PLAYERID]],PLAYERIDMAP[],COLUMN(PLAYERIDMAP[POS]),FALSE)</f>
        <v>P</v>
      </c>
      <c r="F182" s="18">
        <f>VLOOKUP(MYRANKS_P[[#This Row],[PLAYERID]],PLAYERIDMAP[],COLUMN(PLAYERIDMAP[IDFANGRAPHS]),FALSE)</f>
        <v>7550</v>
      </c>
      <c r="G182" s="20">
        <f>IFERROR(VLOOKUP(MYRANKS_P[[#This Row],[IDFANGRAPHS]],STEAMER_P[],COLUMN(STEAMER_P[W]),FALSE),0)</f>
        <v>4</v>
      </c>
      <c r="H182" s="20">
        <f>IFERROR(VLOOKUP(MYRANKS_P[[#This Row],[IDFANGRAPHS]],STEAMER_P[],COLUMN(STEAMER_P[GS]),FALSE),0)</f>
        <v>0</v>
      </c>
      <c r="I182" s="20">
        <f>IFERROR(VLOOKUP(MYRANKS_P[[#This Row],[IDFANGRAPHS]],STEAMER_P[],COLUMN(STEAMER_P[SV]),FALSE),0)</f>
        <v>5</v>
      </c>
      <c r="J182" s="20">
        <f>IFERROR(VLOOKUP(MYRANKS_P[[#This Row],[IDFANGRAPHS]],STEAMER_P[],COLUMN(STEAMER_P[IP]),FALSE),0)</f>
        <v>55</v>
      </c>
      <c r="K182" s="20">
        <f>IFERROR(VLOOKUP(MYRANKS_P[[#This Row],[IDFANGRAPHS]],STEAMER_P[],COLUMN(STEAMER_P[H]),FALSE),0)</f>
        <v>42</v>
      </c>
      <c r="L182" s="20">
        <f>IFERROR(VLOOKUP(MYRANKS_P[[#This Row],[IDFANGRAPHS]],STEAMER_P[],COLUMN(STEAMER_P[ER]),FALSE),0)</f>
        <v>15</v>
      </c>
      <c r="M182" s="20">
        <f>IFERROR(VLOOKUP(MYRANKS_P[[#This Row],[IDFANGRAPHS]],STEAMER_P[],COLUMN(STEAMER_P[HR]),FALSE),0)</f>
        <v>5</v>
      </c>
      <c r="N182" s="20">
        <f>IFERROR(VLOOKUP(MYRANKS_P[[#This Row],[IDFANGRAPHS]],STEAMER_P[],COLUMN(STEAMER_P[SO]),FALSE),0)</f>
        <v>64</v>
      </c>
      <c r="O182" s="20">
        <f>IFERROR(VLOOKUP(MYRANKS_P[[#This Row],[IDFANGRAPHS]],STEAMER_P[],COLUMN(STEAMER_P[BB]),FALSE),0)</f>
        <v>17</v>
      </c>
      <c r="P182" s="20">
        <f>IFERROR(VLOOKUP(MYRANKS_P[[#This Row],[IDFANGRAPHS]],STEAMER_P[],COLUMN(STEAMER_P[FIP]),FALSE),0)</f>
        <v>2.92</v>
      </c>
      <c r="Q182" s="22">
        <f>IFERROR(MYRANKS_P[[#This Row],[ER]]*9/MYRANKS_P[[#This Row],[IP]],0)</f>
        <v>2.4545454545454546</v>
      </c>
      <c r="R182" s="22">
        <f>IFERROR((MYRANKS_P[[#This Row],[BB]]+MYRANKS_P[[#This Row],[H]])/MYRANKS_P[[#This Row],[IP]],0)</f>
        <v>1.0727272727272728</v>
      </c>
      <c r="S182" s="22">
        <f>MYRANKS_P[[#This Row],[W]]/3.03-VLOOKUP(MYRANKS_P[[#This Row],[POS]],ReplacementLevel_P[],COLUMN(ReplacementLevel_P[W]),FALSE)</f>
        <v>-1.9098679867986799</v>
      </c>
      <c r="T182" s="22">
        <f>MYRANKS_P[[#This Row],[SV]]/9.95</f>
        <v>0.50251256281407042</v>
      </c>
      <c r="U182" s="22">
        <f>MYRANKS_P[[#This Row],[SO]]/39.3-VLOOKUP(MYRANKS_P[[#This Row],[POS]],ReplacementLevel_P[],COLUMN(ReplacementLevel_P[SO]),FALSE)</f>
        <v>-1.0515012722646311</v>
      </c>
      <c r="V182" s="22">
        <f>((475+MYRANKS_P[[#This Row],[ER]])*9/(1192+MYRANKS_P[[#This Row],[IP]])-3.59)/-0.076-VLOOKUP(MYRANKS_P[[#This Row],[POS]],ReplacementLevel_P[],COLUMN(ReplacementLevel_P[ERA]),FALSE)</f>
        <v>1.554110918836785</v>
      </c>
      <c r="W182" s="22">
        <f>((1466+MYRANKS_P[[#This Row],[BB]]+MYRANKS_P[[#This Row],[H]])/(1192+MYRANKS_P[[#This Row],[IP]])-1.23)/-0.015-VLOOKUP(MYRANKS_P[[#This Row],[POS]],ReplacementLevel_P[],COLUMN(ReplacementLevel_P[WHIP]),FALSE)</f>
        <v>1.3509970596097345</v>
      </c>
      <c r="X182" s="22">
        <f>MYRANKS_P[[#This Row],[WSGP]]+MYRANKS_P[[#This Row],[SVSGP]]+MYRANKS_P[[#This Row],[SOSGP]]+MYRANKS_P[[#This Row],[ERASGP]]+MYRANKS_P[[#This Row],[WHIPSGP]]</f>
        <v>0.44625128219727905</v>
      </c>
    </row>
    <row r="183" spans="1:24" x14ac:dyDescent="0.25">
      <c r="A183" s="7" t="s">
        <v>2949</v>
      </c>
      <c r="B183" s="18" t="str">
        <f>VLOOKUP(MYRANKS_P[[#This Row],[PLAYERID]],PLAYERIDMAP[],COLUMN(PLAYERIDMAP[LASTNAME]),FALSE)</f>
        <v>Casilla</v>
      </c>
      <c r="C183" s="18" t="str">
        <f>VLOOKUP(MYRANKS_P[[#This Row],[PLAYERID]],PLAYERIDMAP[],COLUMN(PLAYERIDMAP[FIRSTNAME]),FALSE)</f>
        <v xml:space="preserve">Santiago </v>
      </c>
      <c r="D183" s="18" t="str">
        <f>VLOOKUP(MYRANKS_P[[#This Row],[PLAYERID]],PLAYERIDMAP[],COLUMN(PLAYERIDMAP[TEAM]),FALSE)</f>
        <v>SF</v>
      </c>
      <c r="E183" s="18" t="str">
        <f>VLOOKUP(MYRANKS_P[[#This Row],[PLAYERID]],PLAYERIDMAP[],COLUMN(PLAYERIDMAP[POS]),FALSE)</f>
        <v>P</v>
      </c>
      <c r="F183" s="18">
        <f>VLOOKUP(MYRANKS_P[[#This Row],[PLAYERID]],PLAYERIDMAP[],COLUMN(PLAYERIDMAP[IDFANGRAPHS]),FALSE)</f>
        <v>2873</v>
      </c>
      <c r="G183" s="20">
        <f>IFERROR(VLOOKUP(MYRANKS_P[[#This Row],[IDFANGRAPHS]],STEAMER_P[],COLUMN(STEAMER_P[W]),FALSE),0)</f>
        <v>3</v>
      </c>
      <c r="H183" s="20">
        <f>IFERROR(VLOOKUP(MYRANKS_P[[#This Row],[IDFANGRAPHS]],STEAMER_P[],COLUMN(STEAMER_P[GS]),FALSE),0)</f>
        <v>0</v>
      </c>
      <c r="I183" s="20">
        <f>IFERROR(VLOOKUP(MYRANKS_P[[#This Row],[IDFANGRAPHS]],STEAMER_P[],COLUMN(STEAMER_P[SV]),FALSE),0)</f>
        <v>3</v>
      </c>
      <c r="J183" s="20">
        <f>IFERROR(VLOOKUP(MYRANKS_P[[#This Row],[IDFANGRAPHS]],STEAMER_P[],COLUMN(STEAMER_P[IP]),FALSE),0)</f>
        <v>55</v>
      </c>
      <c r="K183" s="20">
        <f>IFERROR(VLOOKUP(MYRANKS_P[[#This Row],[IDFANGRAPHS]],STEAMER_P[],COLUMN(STEAMER_P[H]),FALSE),0)</f>
        <v>53</v>
      </c>
      <c r="L183" s="20">
        <f>IFERROR(VLOOKUP(MYRANKS_P[[#This Row],[IDFANGRAPHS]],STEAMER_P[],COLUMN(STEAMER_P[ER]),FALSE),0)</f>
        <v>24</v>
      </c>
      <c r="M183" s="20">
        <f>IFERROR(VLOOKUP(MYRANKS_P[[#This Row],[IDFANGRAPHS]],STEAMER_P[],COLUMN(STEAMER_P[HR]),FALSE),0)</f>
        <v>4</v>
      </c>
      <c r="N183" s="20">
        <f>IFERROR(VLOOKUP(MYRANKS_P[[#This Row],[IDFANGRAPHS]],STEAMER_P[],COLUMN(STEAMER_P[SO]),FALSE),0)</f>
        <v>44</v>
      </c>
      <c r="O183" s="20">
        <f>IFERROR(VLOOKUP(MYRANKS_P[[#This Row],[IDFANGRAPHS]],STEAMER_P[],COLUMN(STEAMER_P[BB]),FALSE),0)</f>
        <v>21</v>
      </c>
      <c r="P183" s="20">
        <f>IFERROR(VLOOKUP(MYRANKS_P[[#This Row],[IDFANGRAPHS]],STEAMER_P[],COLUMN(STEAMER_P[FIP]),FALSE),0)</f>
        <v>3.82</v>
      </c>
      <c r="Q183" s="22">
        <f>IFERROR(MYRANKS_P[[#This Row],[ER]]*9/MYRANKS_P[[#This Row],[IP]],0)</f>
        <v>3.9272727272727272</v>
      </c>
      <c r="R183" s="22">
        <f>IFERROR((MYRANKS_P[[#This Row],[BB]]+MYRANKS_P[[#This Row],[H]])/MYRANKS_P[[#This Row],[IP]],0)</f>
        <v>1.3454545454545455</v>
      </c>
      <c r="S183" s="22">
        <f>MYRANKS_P[[#This Row],[W]]/3.03-VLOOKUP(MYRANKS_P[[#This Row],[POS]],ReplacementLevel_P[],COLUMN(ReplacementLevel_P[W]),FALSE)</f>
        <v>-2.2399009900990099</v>
      </c>
      <c r="T183" s="22">
        <f>MYRANKS_P[[#This Row],[SV]]/9.95</f>
        <v>0.30150753768844224</v>
      </c>
      <c r="U183" s="22">
        <f>MYRANKS_P[[#This Row],[SO]]/39.3-VLOOKUP(MYRANKS_P[[#This Row],[POS]],ReplacementLevel_P[],COLUMN(ReplacementLevel_P[SO]),FALSE)</f>
        <v>-1.560407124681934</v>
      </c>
      <c r="V183" s="22">
        <f>((475+MYRANKS_P[[#This Row],[ER]])*9/(1192+MYRANKS_P[[#This Row],[IP]])-3.59)/-0.076-VLOOKUP(MYRANKS_P[[#This Row],[POS]],ReplacementLevel_P[],COLUMN(ReplacementLevel_P[ERA]),FALSE)</f>
        <v>0.69942810112691589</v>
      </c>
      <c r="W183" s="22">
        <f>((1466+MYRANKS_P[[#This Row],[BB]]+MYRANKS_P[[#This Row],[H]])/(1192+MYRANKS_P[[#This Row],[IP]])-1.23)/-0.015-VLOOKUP(MYRANKS_P[[#This Row],[POS]],ReplacementLevel_P[],COLUMN(ReplacementLevel_P[WHIP]),FALSE)</f>
        <v>0.54907244052392778</v>
      </c>
      <c r="X183" s="22">
        <f>MYRANKS_P[[#This Row],[WSGP]]+MYRANKS_P[[#This Row],[SVSGP]]+MYRANKS_P[[#This Row],[SOSGP]]+MYRANKS_P[[#This Row],[ERASGP]]+MYRANKS_P[[#This Row],[WHIPSGP]]</f>
        <v>-2.2503000354416582</v>
      </c>
    </row>
    <row r="184" spans="1:24" x14ac:dyDescent="0.25">
      <c r="A184" s="7" t="s">
        <v>5473</v>
      </c>
      <c r="B184" s="18" t="str">
        <f>VLOOKUP(MYRANKS_P[[#This Row],[PLAYERID]],PLAYERIDMAP[],COLUMN(PLAYERIDMAP[LASTNAME]),FALSE)</f>
        <v>Westbrook</v>
      </c>
      <c r="C184" s="18" t="str">
        <f>VLOOKUP(MYRANKS_P[[#This Row],[PLAYERID]],PLAYERIDMAP[],COLUMN(PLAYERIDMAP[FIRSTNAME]),FALSE)</f>
        <v xml:space="preserve">Jake </v>
      </c>
      <c r="D184" s="18" t="str">
        <f>VLOOKUP(MYRANKS_P[[#This Row],[PLAYERID]],PLAYERIDMAP[],COLUMN(PLAYERIDMAP[TEAM]),FALSE)</f>
        <v>STL</v>
      </c>
      <c r="E184" s="18" t="str">
        <f>VLOOKUP(MYRANKS_P[[#This Row],[PLAYERID]],PLAYERIDMAP[],COLUMN(PLAYERIDMAP[POS]),FALSE)</f>
        <v>P</v>
      </c>
      <c r="F184" s="18">
        <f>VLOOKUP(MYRANKS_P[[#This Row],[PLAYERID]],PLAYERIDMAP[],COLUMN(PLAYERIDMAP[IDFANGRAPHS]),FALSE)</f>
        <v>412</v>
      </c>
      <c r="G184" s="20">
        <f>IFERROR(VLOOKUP(MYRANKS_P[[#This Row],[IDFANGRAPHS]],STEAMER_P[],COLUMN(STEAMER_P[W]),FALSE),0)</f>
        <v>0</v>
      </c>
      <c r="H184" s="20">
        <f>IFERROR(VLOOKUP(MYRANKS_P[[#This Row],[IDFANGRAPHS]],STEAMER_P[],COLUMN(STEAMER_P[GS]),FALSE),0)</f>
        <v>0</v>
      </c>
      <c r="I184" s="20">
        <f>IFERROR(VLOOKUP(MYRANKS_P[[#This Row],[IDFANGRAPHS]],STEAMER_P[],COLUMN(STEAMER_P[SV]),FALSE),0)</f>
        <v>0</v>
      </c>
      <c r="J184" s="20">
        <f>IFERROR(VLOOKUP(MYRANKS_P[[#This Row],[IDFANGRAPHS]],STEAMER_P[],COLUMN(STEAMER_P[IP]),FALSE),0)</f>
        <v>0</v>
      </c>
      <c r="K184" s="20">
        <f>IFERROR(VLOOKUP(MYRANKS_P[[#This Row],[IDFANGRAPHS]],STEAMER_P[],COLUMN(STEAMER_P[H]),FALSE),0)</f>
        <v>0</v>
      </c>
      <c r="L184" s="20">
        <f>IFERROR(VLOOKUP(MYRANKS_P[[#This Row],[IDFANGRAPHS]],STEAMER_P[],COLUMN(STEAMER_P[ER]),FALSE),0)</f>
        <v>0</v>
      </c>
      <c r="M184" s="20">
        <f>IFERROR(VLOOKUP(MYRANKS_P[[#This Row],[IDFANGRAPHS]],STEAMER_P[],COLUMN(STEAMER_P[HR]),FALSE),0)</f>
        <v>0</v>
      </c>
      <c r="N184" s="20">
        <f>IFERROR(VLOOKUP(MYRANKS_P[[#This Row],[IDFANGRAPHS]],STEAMER_P[],COLUMN(STEAMER_P[SO]),FALSE),0)</f>
        <v>0</v>
      </c>
      <c r="O184" s="20">
        <f>IFERROR(VLOOKUP(MYRANKS_P[[#This Row],[IDFANGRAPHS]],STEAMER_P[],COLUMN(STEAMER_P[BB]),FALSE),0)</f>
        <v>0</v>
      </c>
      <c r="P184" s="20">
        <f>IFERROR(VLOOKUP(MYRANKS_P[[#This Row],[IDFANGRAPHS]],STEAMER_P[],COLUMN(STEAMER_P[FIP]),FALSE),0)</f>
        <v>0</v>
      </c>
      <c r="Q184" s="22">
        <f>IFERROR(MYRANKS_P[[#This Row],[ER]]*9/MYRANKS_P[[#This Row],[IP]],0)</f>
        <v>0</v>
      </c>
      <c r="R184" s="22">
        <f>IFERROR((MYRANKS_P[[#This Row],[BB]]+MYRANKS_P[[#This Row],[H]])/MYRANKS_P[[#This Row],[IP]],0)</f>
        <v>0</v>
      </c>
      <c r="S184" s="22">
        <f>MYRANKS_P[[#This Row],[W]]/3.03-VLOOKUP(MYRANKS_P[[#This Row],[POS]],ReplacementLevel_P[],COLUMN(ReplacementLevel_P[W]),FALSE)</f>
        <v>-3.23</v>
      </c>
      <c r="T184" s="22">
        <f>MYRANKS_P[[#This Row],[SV]]/9.95</f>
        <v>0</v>
      </c>
      <c r="U184" s="22">
        <f>MYRANKS_P[[#This Row],[SO]]/39.3-VLOOKUP(MYRANKS_P[[#This Row],[POS]],ReplacementLevel_P[],COLUMN(ReplacementLevel_P[SO]),FALSE)</f>
        <v>-2.68</v>
      </c>
      <c r="V184" s="22">
        <f>((475+MYRANKS_P[[#This Row],[ER]])*9/(1192+MYRANKS_P[[#This Row],[IP]])-3.59)/-0.076-VLOOKUP(MYRANKS_P[[#This Row],[POS]],ReplacementLevel_P[],COLUMN(ReplacementLevel_P[ERA]),FALSE)</f>
        <v>0.89724478982691325</v>
      </c>
      <c r="W18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84" s="22">
        <f>MYRANKS_P[[#This Row],[WSGP]]+MYRANKS_P[[#This Row],[SVSGP]]+MYRANKS_P[[#This Row],[SOSGP]]+MYRANKS_P[[#This Row],[ERASGP]]+MYRANKS_P[[#This Row],[WHIPSGP]]</f>
        <v>-4.1238066643117852</v>
      </c>
    </row>
    <row r="185" spans="1:24" x14ac:dyDescent="0.25">
      <c r="A185" s="7" t="s">
        <v>3856</v>
      </c>
      <c r="B185" s="18" t="str">
        <f>VLOOKUP(MYRANKS_P[[#This Row],[PLAYERID]],PLAYERIDMAP[],COLUMN(PLAYERIDMAP[LASTNAME]),FALSE)</f>
        <v>Lyles</v>
      </c>
      <c r="C185" s="18" t="str">
        <f>VLOOKUP(MYRANKS_P[[#This Row],[PLAYERID]],PLAYERIDMAP[],COLUMN(PLAYERIDMAP[FIRSTNAME]),FALSE)</f>
        <v xml:space="preserve">Jordan </v>
      </c>
      <c r="D185" s="18" t="str">
        <f>VLOOKUP(MYRANKS_P[[#This Row],[PLAYERID]],PLAYERIDMAP[],COLUMN(PLAYERIDMAP[TEAM]),FALSE)</f>
        <v>HOU</v>
      </c>
      <c r="E185" s="18" t="str">
        <f>VLOOKUP(MYRANKS_P[[#This Row],[PLAYERID]],PLAYERIDMAP[],COLUMN(PLAYERIDMAP[POS]),FALSE)</f>
        <v>P</v>
      </c>
      <c r="F185" s="18">
        <f>VLOOKUP(MYRANKS_P[[#This Row],[PLAYERID]],PLAYERIDMAP[],COLUMN(PLAYERIDMAP[IDFANGRAPHS]),FALSE)</f>
        <v>7593</v>
      </c>
      <c r="G185" s="20">
        <f>IFERROR(VLOOKUP(MYRANKS_P[[#This Row],[IDFANGRAPHS]],STEAMER_P[],COLUMN(STEAMER_P[W]),FALSE),0)</f>
        <v>5</v>
      </c>
      <c r="H185" s="20">
        <f>IFERROR(VLOOKUP(MYRANKS_P[[#This Row],[IDFANGRAPHS]],STEAMER_P[],COLUMN(STEAMER_P[GS]),FALSE),0)</f>
        <v>13</v>
      </c>
      <c r="I185" s="20">
        <f>IFERROR(VLOOKUP(MYRANKS_P[[#This Row],[IDFANGRAPHS]],STEAMER_P[],COLUMN(STEAMER_P[SV]),FALSE),0)</f>
        <v>0</v>
      </c>
      <c r="J185" s="20">
        <f>IFERROR(VLOOKUP(MYRANKS_P[[#This Row],[IDFANGRAPHS]],STEAMER_P[],COLUMN(STEAMER_P[IP]),FALSE),0)</f>
        <v>72</v>
      </c>
      <c r="K185" s="20">
        <f>IFERROR(VLOOKUP(MYRANKS_P[[#This Row],[IDFANGRAPHS]],STEAMER_P[],COLUMN(STEAMER_P[H]),FALSE),0)</f>
        <v>79</v>
      </c>
      <c r="L185" s="20">
        <f>IFERROR(VLOOKUP(MYRANKS_P[[#This Row],[IDFANGRAPHS]],STEAMER_P[],COLUMN(STEAMER_P[ER]),FALSE),0)</f>
        <v>36</v>
      </c>
      <c r="M185" s="20">
        <f>IFERROR(VLOOKUP(MYRANKS_P[[#This Row],[IDFANGRAPHS]],STEAMER_P[],COLUMN(STEAMER_P[HR]),FALSE),0)</f>
        <v>8</v>
      </c>
      <c r="N185" s="20">
        <f>IFERROR(VLOOKUP(MYRANKS_P[[#This Row],[IDFANGRAPHS]],STEAMER_P[],COLUMN(STEAMER_P[SO]),FALSE),0)</f>
        <v>49</v>
      </c>
      <c r="O185" s="20">
        <f>IFERROR(VLOOKUP(MYRANKS_P[[#This Row],[IDFANGRAPHS]],STEAMER_P[],COLUMN(STEAMER_P[BB]),FALSE),0)</f>
        <v>22</v>
      </c>
      <c r="P185" s="20">
        <f>IFERROR(VLOOKUP(MYRANKS_P[[#This Row],[IDFANGRAPHS]],STEAMER_P[],COLUMN(STEAMER_P[FIP]),FALSE),0)</f>
        <v>4.28</v>
      </c>
      <c r="Q185" s="22">
        <f>IFERROR(MYRANKS_P[[#This Row],[ER]]*9/MYRANKS_P[[#This Row],[IP]],0)</f>
        <v>4.5</v>
      </c>
      <c r="R185" s="22">
        <f>IFERROR((MYRANKS_P[[#This Row],[BB]]+MYRANKS_P[[#This Row],[H]])/MYRANKS_P[[#This Row],[IP]],0)</f>
        <v>1.4027777777777777</v>
      </c>
      <c r="S185" s="22">
        <f>MYRANKS_P[[#This Row],[W]]/3.03-VLOOKUP(MYRANKS_P[[#This Row],[POS]],ReplacementLevel_P[],COLUMN(ReplacementLevel_P[W]),FALSE)</f>
        <v>-1.5798349834983496</v>
      </c>
      <c r="T185" s="22">
        <f>MYRANKS_P[[#This Row],[SV]]/9.95</f>
        <v>0</v>
      </c>
      <c r="U185" s="22">
        <f>MYRANKS_P[[#This Row],[SO]]/39.3-VLOOKUP(MYRANKS_P[[#This Row],[POS]],ReplacementLevel_P[],COLUMN(ReplacementLevel_P[SO]),FALSE)</f>
        <v>-1.4331806615776082</v>
      </c>
      <c r="V185" s="22">
        <f>((475+MYRANKS_P[[#This Row],[ER]])*9/(1192+MYRANKS_P[[#This Row],[IP]])-3.59)/-0.076-VLOOKUP(MYRANKS_P[[#This Row],[POS]],ReplacementLevel_P[],COLUMN(ReplacementLevel_P[ERA]),FALSE)</f>
        <v>0.21250832778147766</v>
      </c>
      <c r="W185" s="22">
        <f>((1466+MYRANKS_P[[#This Row],[BB]]+MYRANKS_P[[#This Row],[H]])/(1192+MYRANKS_P[[#This Row],[IP]])-1.23)/-0.015-VLOOKUP(MYRANKS_P[[#This Row],[POS]],ReplacementLevel_P[],COLUMN(ReplacementLevel_P[WHIP]),FALSE)</f>
        <v>0.23232067510548027</v>
      </c>
      <c r="X185" s="22">
        <f>MYRANKS_P[[#This Row],[WSGP]]+MYRANKS_P[[#This Row],[SVSGP]]+MYRANKS_P[[#This Row],[SOSGP]]+MYRANKS_P[[#This Row],[ERASGP]]+MYRANKS_P[[#This Row],[WHIPSGP]]</f>
        <v>-2.5681866421889996</v>
      </c>
    </row>
    <row r="186" spans="1:24" x14ac:dyDescent="0.25">
      <c r="A186" s="7" t="s">
        <v>2644</v>
      </c>
      <c r="B186" s="18" t="str">
        <f>VLOOKUP(MYRANKS_P[[#This Row],[PLAYERID]],PLAYERIDMAP[],COLUMN(PLAYERIDMAP[LASTNAME]),FALSE)</f>
        <v>Doolittle</v>
      </c>
      <c r="C186" s="18" t="str">
        <f>VLOOKUP(MYRANKS_P[[#This Row],[PLAYERID]],PLAYERIDMAP[],COLUMN(PLAYERIDMAP[FIRSTNAME]),FALSE)</f>
        <v xml:space="preserve">Sean </v>
      </c>
      <c r="D186" s="18" t="str">
        <f>VLOOKUP(MYRANKS_P[[#This Row],[PLAYERID]],PLAYERIDMAP[],COLUMN(PLAYERIDMAP[TEAM]),FALSE)</f>
        <v>OAK</v>
      </c>
      <c r="E186" s="18" t="str">
        <f>VLOOKUP(MYRANKS_P[[#This Row],[PLAYERID]],PLAYERIDMAP[],COLUMN(PLAYERIDMAP[POS]),FALSE)</f>
        <v>P</v>
      </c>
      <c r="F186" s="18">
        <f>VLOOKUP(MYRANKS_P[[#This Row],[PLAYERID]],PLAYERIDMAP[],COLUMN(PLAYERIDMAP[IDFANGRAPHS]),FALSE)</f>
        <v>1581</v>
      </c>
      <c r="G186" s="20">
        <f>IFERROR(VLOOKUP(MYRANKS_P[[#This Row],[IDFANGRAPHS]],STEAMER_P[],COLUMN(STEAMER_P[W]),FALSE),0)</f>
        <v>3</v>
      </c>
      <c r="H186" s="20">
        <f>IFERROR(VLOOKUP(MYRANKS_P[[#This Row],[IDFANGRAPHS]],STEAMER_P[],COLUMN(STEAMER_P[GS]),FALSE),0)</f>
        <v>0</v>
      </c>
      <c r="I186" s="20">
        <f>IFERROR(VLOOKUP(MYRANKS_P[[#This Row],[IDFANGRAPHS]],STEAMER_P[],COLUMN(STEAMER_P[SV]),FALSE),0)</f>
        <v>1</v>
      </c>
      <c r="J186" s="20">
        <f>IFERROR(VLOOKUP(MYRANKS_P[[#This Row],[IDFANGRAPHS]],STEAMER_P[],COLUMN(STEAMER_P[IP]),FALSE),0)</f>
        <v>46</v>
      </c>
      <c r="K186" s="20">
        <f>IFERROR(VLOOKUP(MYRANKS_P[[#This Row],[IDFANGRAPHS]],STEAMER_P[],COLUMN(STEAMER_P[H]),FALSE),0)</f>
        <v>40</v>
      </c>
      <c r="L186" s="20">
        <f>IFERROR(VLOOKUP(MYRANKS_P[[#This Row],[IDFANGRAPHS]],STEAMER_P[],COLUMN(STEAMER_P[ER]),FALSE),0)</f>
        <v>14</v>
      </c>
      <c r="M186" s="20">
        <f>IFERROR(VLOOKUP(MYRANKS_P[[#This Row],[IDFANGRAPHS]],STEAMER_P[],COLUMN(STEAMER_P[HR]),FALSE),0)</f>
        <v>5</v>
      </c>
      <c r="N186" s="20">
        <f>IFERROR(VLOOKUP(MYRANKS_P[[#This Row],[IDFANGRAPHS]],STEAMER_P[],COLUMN(STEAMER_P[SO]),FALSE),0)</f>
        <v>47</v>
      </c>
      <c r="O186" s="20">
        <f>IFERROR(VLOOKUP(MYRANKS_P[[#This Row],[IDFANGRAPHS]],STEAMER_P[],COLUMN(STEAMER_P[BB]),FALSE),0)</f>
        <v>11</v>
      </c>
      <c r="P186" s="20">
        <f>IFERROR(VLOOKUP(MYRANKS_P[[#This Row],[IDFANGRAPHS]],STEAMER_P[],COLUMN(STEAMER_P[FIP]),FALSE),0)</f>
        <v>3.39</v>
      </c>
      <c r="Q186" s="22">
        <f>IFERROR(MYRANKS_P[[#This Row],[ER]]*9/MYRANKS_P[[#This Row],[IP]],0)</f>
        <v>2.7391304347826089</v>
      </c>
      <c r="R186" s="22">
        <f>IFERROR((MYRANKS_P[[#This Row],[BB]]+MYRANKS_P[[#This Row],[H]])/MYRANKS_P[[#This Row],[IP]],0)</f>
        <v>1.1086956521739131</v>
      </c>
      <c r="S186" s="22">
        <f>MYRANKS_P[[#This Row],[W]]/3.03-VLOOKUP(MYRANKS_P[[#This Row],[POS]],ReplacementLevel_P[],COLUMN(ReplacementLevel_P[W]),FALSE)</f>
        <v>-2.2399009900990099</v>
      </c>
      <c r="T186" s="22">
        <f>MYRANKS_P[[#This Row],[SV]]/9.95</f>
        <v>0.10050251256281408</v>
      </c>
      <c r="U186" s="22">
        <f>MYRANKS_P[[#This Row],[SO]]/39.3-VLOOKUP(MYRANKS_P[[#This Row],[POS]],ReplacementLevel_P[],COLUMN(ReplacementLevel_P[SO]),FALSE)</f>
        <v>-1.4840712468193384</v>
      </c>
      <c r="V186" s="22">
        <f>((475+MYRANKS_P[[#This Row],[ER]])*9/(1192+MYRANKS_P[[#This Row],[IP]])-3.59)/-0.076-VLOOKUP(MYRANKS_P[[#This Row],[POS]],ReplacementLevel_P[],COLUMN(ReplacementLevel_P[ERA]),FALSE)</f>
        <v>1.3114828671031362</v>
      </c>
      <c r="W186" s="22">
        <f>((1466+MYRANKS_P[[#This Row],[BB]]+MYRANKS_P[[#This Row],[H]])/(1192+MYRANKS_P[[#This Row],[IP]])-1.23)/-0.015-VLOOKUP(MYRANKS_P[[#This Row],[POS]],ReplacementLevel_P[],COLUMN(ReplacementLevel_P[WHIP]),FALSE)</f>
        <v>1.1891007000538474</v>
      </c>
      <c r="X186" s="22">
        <f>MYRANKS_P[[#This Row],[WSGP]]+MYRANKS_P[[#This Row],[SVSGP]]+MYRANKS_P[[#This Row],[SOSGP]]+MYRANKS_P[[#This Row],[ERASGP]]+MYRANKS_P[[#This Row],[WHIPSGP]]</f>
        <v>-1.1228861571985507</v>
      </c>
    </row>
    <row r="187" spans="1:24" x14ac:dyDescent="0.25">
      <c r="A187" s="7" t="s">
        <v>3712</v>
      </c>
      <c r="B187" s="18" t="str">
        <f>VLOOKUP(MYRANKS_P[[#This Row],[PLAYERID]],PLAYERIDMAP[],COLUMN(PLAYERIDMAP[LASTNAME]),FALSE)</f>
        <v>LeBlanc</v>
      </c>
      <c r="C187" s="18" t="str">
        <f>VLOOKUP(MYRANKS_P[[#This Row],[PLAYERID]],PLAYERIDMAP[],COLUMN(PLAYERIDMAP[FIRSTNAME]),FALSE)</f>
        <v xml:space="preserve">Wade </v>
      </c>
      <c r="D187" s="18" t="str">
        <f>VLOOKUP(MYRANKS_P[[#This Row],[PLAYERID]],PLAYERIDMAP[],COLUMN(PLAYERIDMAP[TEAM]),FALSE)</f>
        <v>MIA</v>
      </c>
      <c r="E187" s="18" t="str">
        <f>VLOOKUP(MYRANKS_P[[#This Row],[PLAYERID]],PLAYERIDMAP[],COLUMN(PLAYERIDMAP[POS]),FALSE)</f>
        <v>P</v>
      </c>
      <c r="F187" s="18">
        <f>VLOOKUP(MYRANKS_P[[#This Row],[PLAYERID]],PLAYERIDMAP[],COLUMN(PLAYERIDMAP[IDFANGRAPHS]),FALSE)</f>
        <v>5221</v>
      </c>
      <c r="G187" s="20">
        <f>IFERROR(VLOOKUP(MYRANKS_P[[#This Row],[IDFANGRAPHS]],STEAMER_P[],COLUMN(STEAMER_P[W]),FALSE),0)</f>
        <v>0</v>
      </c>
      <c r="H187" s="20">
        <f>IFERROR(VLOOKUP(MYRANKS_P[[#This Row],[IDFANGRAPHS]],STEAMER_P[],COLUMN(STEAMER_P[GS]),FALSE),0)</f>
        <v>0</v>
      </c>
      <c r="I187" s="20">
        <f>IFERROR(VLOOKUP(MYRANKS_P[[#This Row],[IDFANGRAPHS]],STEAMER_P[],COLUMN(STEAMER_P[SV]),FALSE),0)</f>
        <v>0</v>
      </c>
      <c r="J187" s="20">
        <f>IFERROR(VLOOKUP(MYRANKS_P[[#This Row],[IDFANGRAPHS]],STEAMER_P[],COLUMN(STEAMER_P[IP]),FALSE),0)</f>
        <v>0</v>
      </c>
      <c r="K187" s="20">
        <f>IFERROR(VLOOKUP(MYRANKS_P[[#This Row],[IDFANGRAPHS]],STEAMER_P[],COLUMN(STEAMER_P[H]),FALSE),0)</f>
        <v>0</v>
      </c>
      <c r="L187" s="20">
        <f>IFERROR(VLOOKUP(MYRANKS_P[[#This Row],[IDFANGRAPHS]],STEAMER_P[],COLUMN(STEAMER_P[ER]),FALSE),0)</f>
        <v>0</v>
      </c>
      <c r="M187" s="20">
        <f>IFERROR(VLOOKUP(MYRANKS_P[[#This Row],[IDFANGRAPHS]],STEAMER_P[],COLUMN(STEAMER_P[HR]),FALSE),0)</f>
        <v>0</v>
      </c>
      <c r="N187" s="20">
        <f>IFERROR(VLOOKUP(MYRANKS_P[[#This Row],[IDFANGRAPHS]],STEAMER_P[],COLUMN(STEAMER_P[SO]),FALSE),0)</f>
        <v>0</v>
      </c>
      <c r="O187" s="20">
        <f>IFERROR(VLOOKUP(MYRANKS_P[[#This Row],[IDFANGRAPHS]],STEAMER_P[],COLUMN(STEAMER_P[BB]),FALSE),0)</f>
        <v>0</v>
      </c>
      <c r="P187" s="20">
        <f>IFERROR(VLOOKUP(MYRANKS_P[[#This Row],[IDFANGRAPHS]],STEAMER_P[],COLUMN(STEAMER_P[FIP]),FALSE),0)</f>
        <v>0</v>
      </c>
      <c r="Q187" s="22">
        <f>IFERROR(MYRANKS_P[[#This Row],[ER]]*9/MYRANKS_P[[#This Row],[IP]],0)</f>
        <v>0</v>
      </c>
      <c r="R187" s="22">
        <f>IFERROR((MYRANKS_P[[#This Row],[BB]]+MYRANKS_P[[#This Row],[H]])/MYRANKS_P[[#This Row],[IP]],0)</f>
        <v>0</v>
      </c>
      <c r="S187" s="22">
        <f>MYRANKS_P[[#This Row],[W]]/3.03-VLOOKUP(MYRANKS_P[[#This Row],[POS]],ReplacementLevel_P[],COLUMN(ReplacementLevel_P[W]),FALSE)</f>
        <v>-3.23</v>
      </c>
      <c r="T187" s="22">
        <f>MYRANKS_P[[#This Row],[SV]]/9.95</f>
        <v>0</v>
      </c>
      <c r="U187" s="22">
        <f>MYRANKS_P[[#This Row],[SO]]/39.3-VLOOKUP(MYRANKS_P[[#This Row],[POS]],ReplacementLevel_P[],COLUMN(ReplacementLevel_P[SO]),FALSE)</f>
        <v>-2.68</v>
      </c>
      <c r="V187" s="22">
        <f>((475+MYRANKS_P[[#This Row],[ER]])*9/(1192+MYRANKS_P[[#This Row],[IP]])-3.59)/-0.076-VLOOKUP(MYRANKS_P[[#This Row],[POS]],ReplacementLevel_P[],COLUMN(ReplacementLevel_P[ERA]),FALSE)</f>
        <v>0.89724478982691325</v>
      </c>
      <c r="W187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87" s="22">
        <f>MYRANKS_P[[#This Row],[WSGP]]+MYRANKS_P[[#This Row],[SVSGP]]+MYRANKS_P[[#This Row],[SOSGP]]+MYRANKS_P[[#This Row],[ERASGP]]+MYRANKS_P[[#This Row],[WHIPSGP]]</f>
        <v>-4.1238066643117852</v>
      </c>
    </row>
    <row r="188" spans="1:24" x14ac:dyDescent="0.25">
      <c r="A188" s="7" t="s">
        <v>3750</v>
      </c>
      <c r="B188" s="18" t="str">
        <f>VLOOKUP(MYRANKS_P[[#This Row],[PLAYERID]],PLAYERIDMAP[],COLUMN(PLAYERIDMAP[LASTNAME]),FALSE)</f>
        <v>Lilly</v>
      </c>
      <c r="C188" s="18" t="str">
        <f>VLOOKUP(MYRANKS_P[[#This Row],[PLAYERID]],PLAYERIDMAP[],COLUMN(PLAYERIDMAP[FIRSTNAME]),FALSE)</f>
        <v xml:space="preserve">Ted </v>
      </c>
      <c r="D188" s="18" t="str">
        <f>VLOOKUP(MYRANKS_P[[#This Row],[PLAYERID]],PLAYERIDMAP[],COLUMN(PLAYERIDMAP[TEAM]),FALSE)</f>
        <v>LAD</v>
      </c>
      <c r="E188" s="18" t="str">
        <f>VLOOKUP(MYRANKS_P[[#This Row],[PLAYERID]],PLAYERIDMAP[],COLUMN(PLAYERIDMAP[POS]),FALSE)</f>
        <v>P</v>
      </c>
      <c r="F188" s="18">
        <f>VLOOKUP(MYRANKS_P[[#This Row],[PLAYERID]],PLAYERIDMAP[],COLUMN(PLAYERIDMAP[IDFANGRAPHS]),FALSE)</f>
        <v>833</v>
      </c>
      <c r="G188" s="20">
        <f>IFERROR(VLOOKUP(MYRANKS_P[[#This Row],[IDFANGRAPHS]],STEAMER_P[],COLUMN(STEAMER_P[W]),FALSE),0)</f>
        <v>0</v>
      </c>
      <c r="H188" s="20">
        <f>IFERROR(VLOOKUP(MYRANKS_P[[#This Row],[IDFANGRAPHS]],STEAMER_P[],COLUMN(STEAMER_P[GS]),FALSE),0)</f>
        <v>0</v>
      </c>
      <c r="I188" s="20">
        <f>IFERROR(VLOOKUP(MYRANKS_P[[#This Row],[IDFANGRAPHS]],STEAMER_P[],COLUMN(STEAMER_P[SV]),FALSE),0)</f>
        <v>0</v>
      </c>
      <c r="J188" s="20">
        <f>IFERROR(VLOOKUP(MYRANKS_P[[#This Row],[IDFANGRAPHS]],STEAMER_P[],COLUMN(STEAMER_P[IP]),FALSE),0)</f>
        <v>0</v>
      </c>
      <c r="K188" s="20">
        <f>IFERROR(VLOOKUP(MYRANKS_P[[#This Row],[IDFANGRAPHS]],STEAMER_P[],COLUMN(STEAMER_P[H]),FALSE),0)</f>
        <v>0</v>
      </c>
      <c r="L188" s="20">
        <f>IFERROR(VLOOKUP(MYRANKS_P[[#This Row],[IDFANGRAPHS]],STEAMER_P[],COLUMN(STEAMER_P[ER]),FALSE),0)</f>
        <v>0</v>
      </c>
      <c r="M188" s="20">
        <f>IFERROR(VLOOKUP(MYRANKS_P[[#This Row],[IDFANGRAPHS]],STEAMER_P[],COLUMN(STEAMER_P[HR]),FALSE),0)</f>
        <v>0</v>
      </c>
      <c r="N188" s="20">
        <f>IFERROR(VLOOKUP(MYRANKS_P[[#This Row],[IDFANGRAPHS]],STEAMER_P[],COLUMN(STEAMER_P[SO]),FALSE),0)</f>
        <v>0</v>
      </c>
      <c r="O188" s="20">
        <f>IFERROR(VLOOKUP(MYRANKS_P[[#This Row],[IDFANGRAPHS]],STEAMER_P[],COLUMN(STEAMER_P[BB]),FALSE),0)</f>
        <v>0</v>
      </c>
      <c r="P188" s="20">
        <f>IFERROR(VLOOKUP(MYRANKS_P[[#This Row],[IDFANGRAPHS]],STEAMER_P[],COLUMN(STEAMER_P[FIP]),FALSE),0)</f>
        <v>0</v>
      </c>
      <c r="Q188" s="22">
        <f>IFERROR(MYRANKS_P[[#This Row],[ER]]*9/MYRANKS_P[[#This Row],[IP]],0)</f>
        <v>0</v>
      </c>
      <c r="R188" s="22">
        <f>IFERROR((MYRANKS_P[[#This Row],[BB]]+MYRANKS_P[[#This Row],[H]])/MYRANKS_P[[#This Row],[IP]],0)</f>
        <v>0</v>
      </c>
      <c r="S188" s="22">
        <f>MYRANKS_P[[#This Row],[W]]/3.03-VLOOKUP(MYRANKS_P[[#This Row],[POS]],ReplacementLevel_P[],COLUMN(ReplacementLevel_P[W]),FALSE)</f>
        <v>-3.23</v>
      </c>
      <c r="T188" s="22">
        <f>MYRANKS_P[[#This Row],[SV]]/9.95</f>
        <v>0</v>
      </c>
      <c r="U188" s="22">
        <f>MYRANKS_P[[#This Row],[SO]]/39.3-VLOOKUP(MYRANKS_P[[#This Row],[POS]],ReplacementLevel_P[],COLUMN(ReplacementLevel_P[SO]),FALSE)</f>
        <v>-2.68</v>
      </c>
      <c r="V188" s="22">
        <f>((475+MYRANKS_P[[#This Row],[ER]])*9/(1192+MYRANKS_P[[#This Row],[IP]])-3.59)/-0.076-VLOOKUP(MYRANKS_P[[#This Row],[POS]],ReplacementLevel_P[],COLUMN(ReplacementLevel_P[ERA]),FALSE)</f>
        <v>0.89724478982691325</v>
      </c>
      <c r="W18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88" s="22">
        <f>MYRANKS_P[[#This Row],[WSGP]]+MYRANKS_P[[#This Row],[SVSGP]]+MYRANKS_P[[#This Row],[SOSGP]]+MYRANKS_P[[#This Row],[ERASGP]]+MYRANKS_P[[#This Row],[WHIPSGP]]</f>
        <v>-4.1238066643117852</v>
      </c>
    </row>
    <row r="189" spans="1:24" x14ac:dyDescent="0.25">
      <c r="A189" s="7" t="s">
        <v>1913</v>
      </c>
      <c r="B189" s="18" t="str">
        <f>VLOOKUP(MYRANKS_P[[#This Row],[PLAYERID]],PLAYERIDMAP[],COLUMN(PLAYERIDMAP[LASTNAME]),FALSE)</f>
        <v>Belisario</v>
      </c>
      <c r="C189" s="18" t="str">
        <f>VLOOKUP(MYRANKS_P[[#This Row],[PLAYERID]],PLAYERIDMAP[],COLUMN(PLAYERIDMAP[FIRSTNAME]),FALSE)</f>
        <v xml:space="preserve">Ronald </v>
      </c>
      <c r="D189" s="18" t="str">
        <f>VLOOKUP(MYRANKS_P[[#This Row],[PLAYERID]],PLAYERIDMAP[],COLUMN(PLAYERIDMAP[TEAM]),FALSE)</f>
        <v>LAD</v>
      </c>
      <c r="E189" s="18" t="str">
        <f>VLOOKUP(MYRANKS_P[[#This Row],[PLAYERID]],PLAYERIDMAP[],COLUMN(PLAYERIDMAP[POS]),FALSE)</f>
        <v>P</v>
      </c>
      <c r="F189" s="18">
        <f>VLOOKUP(MYRANKS_P[[#This Row],[PLAYERID]],PLAYERIDMAP[],COLUMN(PLAYERIDMAP[IDFANGRAPHS]),FALSE)</f>
        <v>2203</v>
      </c>
      <c r="G189" s="20">
        <f>IFERROR(VLOOKUP(MYRANKS_P[[#This Row],[IDFANGRAPHS]],STEAMER_P[],COLUMN(STEAMER_P[W]),FALSE),0)</f>
        <v>3</v>
      </c>
      <c r="H189" s="20">
        <f>IFERROR(VLOOKUP(MYRANKS_P[[#This Row],[IDFANGRAPHS]],STEAMER_P[],COLUMN(STEAMER_P[GS]),FALSE),0)</f>
        <v>0</v>
      </c>
      <c r="I189" s="20">
        <f>IFERROR(VLOOKUP(MYRANKS_P[[#This Row],[IDFANGRAPHS]],STEAMER_P[],COLUMN(STEAMER_P[SV]),FALSE),0)</f>
        <v>2</v>
      </c>
      <c r="J189" s="20">
        <f>IFERROR(VLOOKUP(MYRANKS_P[[#This Row],[IDFANGRAPHS]],STEAMER_P[],COLUMN(STEAMER_P[IP]),FALSE),0)</f>
        <v>46</v>
      </c>
      <c r="K189" s="20">
        <f>IFERROR(VLOOKUP(MYRANKS_P[[#This Row],[IDFANGRAPHS]],STEAMER_P[],COLUMN(STEAMER_P[H]),FALSE),0)</f>
        <v>46</v>
      </c>
      <c r="L189" s="20">
        <f>IFERROR(VLOOKUP(MYRANKS_P[[#This Row],[IDFANGRAPHS]],STEAMER_P[],COLUMN(STEAMER_P[ER]),FALSE),0)</f>
        <v>21</v>
      </c>
      <c r="M189" s="20">
        <f>IFERROR(VLOOKUP(MYRANKS_P[[#This Row],[IDFANGRAPHS]],STEAMER_P[],COLUMN(STEAMER_P[HR]),FALSE),0)</f>
        <v>4</v>
      </c>
      <c r="N189" s="20">
        <f>IFERROR(VLOOKUP(MYRANKS_P[[#This Row],[IDFANGRAPHS]],STEAMER_P[],COLUMN(STEAMER_P[SO]),FALSE),0)</f>
        <v>35</v>
      </c>
      <c r="O189" s="20">
        <f>IFERROR(VLOOKUP(MYRANKS_P[[#This Row],[IDFANGRAPHS]],STEAMER_P[],COLUMN(STEAMER_P[BB]),FALSE),0)</f>
        <v>18</v>
      </c>
      <c r="P189" s="20">
        <f>IFERROR(VLOOKUP(MYRANKS_P[[#This Row],[IDFANGRAPHS]],STEAMER_P[],COLUMN(STEAMER_P[FIP]),FALSE),0)</f>
        <v>3.96</v>
      </c>
      <c r="Q189" s="22">
        <f>IFERROR(MYRANKS_P[[#This Row],[ER]]*9/MYRANKS_P[[#This Row],[IP]],0)</f>
        <v>4.1086956521739131</v>
      </c>
      <c r="R189" s="22">
        <f>IFERROR((MYRANKS_P[[#This Row],[BB]]+MYRANKS_P[[#This Row],[H]])/MYRANKS_P[[#This Row],[IP]],0)</f>
        <v>1.3913043478260869</v>
      </c>
      <c r="S189" s="22">
        <f>MYRANKS_P[[#This Row],[W]]/3.03-VLOOKUP(MYRANKS_P[[#This Row],[POS]],ReplacementLevel_P[],COLUMN(ReplacementLevel_P[W]),FALSE)</f>
        <v>-2.2399009900990099</v>
      </c>
      <c r="T189" s="22">
        <f>MYRANKS_P[[#This Row],[SV]]/9.95</f>
        <v>0.20100502512562815</v>
      </c>
      <c r="U189" s="22">
        <f>MYRANKS_P[[#This Row],[SO]]/39.3-VLOOKUP(MYRANKS_P[[#This Row],[POS]],ReplacementLevel_P[],COLUMN(ReplacementLevel_P[SO]),FALSE)</f>
        <v>-1.7894147582697202</v>
      </c>
      <c r="V189" s="22">
        <f>((475+MYRANKS_P[[#This Row],[ER]])*9/(1192+MYRANKS_P[[#This Row],[IP]])-3.59)/-0.076-VLOOKUP(MYRANKS_P[[#This Row],[POS]],ReplacementLevel_P[],COLUMN(ReplacementLevel_P[ERA]),FALSE)</f>
        <v>0.64189694753847326</v>
      </c>
      <c r="W189" s="22">
        <f>((1466+MYRANKS_P[[#This Row],[BB]]+MYRANKS_P[[#This Row],[H]])/(1192+MYRANKS_P[[#This Row],[IP]])-1.23)/-0.015-VLOOKUP(MYRANKS_P[[#This Row],[POS]],ReplacementLevel_P[],COLUMN(ReplacementLevel_P[WHIP]),FALSE)</f>
        <v>0.48904684975767271</v>
      </c>
      <c r="X189" s="22">
        <f>MYRANKS_P[[#This Row],[WSGP]]+MYRANKS_P[[#This Row],[SVSGP]]+MYRANKS_P[[#This Row],[SOSGP]]+MYRANKS_P[[#This Row],[ERASGP]]+MYRANKS_P[[#This Row],[WHIPSGP]]</f>
        <v>-2.6973669259469557</v>
      </c>
    </row>
    <row r="190" spans="1:24" x14ac:dyDescent="0.25">
      <c r="A190" s="7" t="s">
        <v>4268</v>
      </c>
      <c r="B190" s="18" t="str">
        <f>VLOOKUP(MYRANKS_P[[#This Row],[PLAYERID]],PLAYERIDMAP[],COLUMN(PLAYERIDMAP[LASTNAME]),FALSE)</f>
        <v>Niemann</v>
      </c>
      <c r="C190" s="18" t="str">
        <f>VLOOKUP(MYRANKS_P[[#This Row],[PLAYERID]],PLAYERIDMAP[],COLUMN(PLAYERIDMAP[FIRSTNAME]),FALSE)</f>
        <v xml:space="preserve">Jeff </v>
      </c>
      <c r="D190" s="18" t="str">
        <f>VLOOKUP(MYRANKS_P[[#This Row],[PLAYERID]],PLAYERIDMAP[],COLUMN(PLAYERIDMAP[TEAM]),FALSE)</f>
        <v>TB</v>
      </c>
      <c r="E190" s="18" t="str">
        <f>VLOOKUP(MYRANKS_P[[#This Row],[PLAYERID]],PLAYERIDMAP[],COLUMN(PLAYERIDMAP[POS]),FALSE)</f>
        <v>P</v>
      </c>
      <c r="F190" s="18">
        <f>VLOOKUP(MYRANKS_P[[#This Row],[PLAYERID]],PLAYERIDMAP[],COLUMN(PLAYERIDMAP[IDFANGRAPHS]),FALSE)</f>
        <v>8591</v>
      </c>
      <c r="G190" s="20">
        <f>IFERROR(VLOOKUP(MYRANKS_P[[#This Row],[IDFANGRAPHS]],STEAMER_P[],COLUMN(STEAMER_P[W]),FALSE),0)</f>
        <v>0</v>
      </c>
      <c r="H190" s="20">
        <f>IFERROR(VLOOKUP(MYRANKS_P[[#This Row],[IDFANGRAPHS]],STEAMER_P[],COLUMN(STEAMER_P[GS]),FALSE),0)</f>
        <v>0</v>
      </c>
      <c r="I190" s="20">
        <f>IFERROR(VLOOKUP(MYRANKS_P[[#This Row],[IDFANGRAPHS]],STEAMER_P[],COLUMN(STEAMER_P[SV]),FALSE),0)</f>
        <v>0</v>
      </c>
      <c r="J190" s="20">
        <f>IFERROR(VLOOKUP(MYRANKS_P[[#This Row],[IDFANGRAPHS]],STEAMER_P[],COLUMN(STEAMER_P[IP]),FALSE),0)</f>
        <v>0</v>
      </c>
      <c r="K190" s="20">
        <f>IFERROR(VLOOKUP(MYRANKS_P[[#This Row],[IDFANGRAPHS]],STEAMER_P[],COLUMN(STEAMER_P[H]),FALSE),0)</f>
        <v>0</v>
      </c>
      <c r="L190" s="20">
        <f>IFERROR(VLOOKUP(MYRANKS_P[[#This Row],[IDFANGRAPHS]],STEAMER_P[],COLUMN(STEAMER_P[ER]),FALSE),0)</f>
        <v>0</v>
      </c>
      <c r="M190" s="20">
        <f>IFERROR(VLOOKUP(MYRANKS_P[[#This Row],[IDFANGRAPHS]],STEAMER_P[],COLUMN(STEAMER_P[HR]),FALSE),0)</f>
        <v>0</v>
      </c>
      <c r="N190" s="20">
        <f>IFERROR(VLOOKUP(MYRANKS_P[[#This Row],[IDFANGRAPHS]],STEAMER_P[],COLUMN(STEAMER_P[SO]),FALSE),0)</f>
        <v>0</v>
      </c>
      <c r="O190" s="20">
        <f>IFERROR(VLOOKUP(MYRANKS_P[[#This Row],[IDFANGRAPHS]],STEAMER_P[],COLUMN(STEAMER_P[BB]),FALSE),0)</f>
        <v>0</v>
      </c>
      <c r="P190" s="20">
        <f>IFERROR(VLOOKUP(MYRANKS_P[[#This Row],[IDFANGRAPHS]],STEAMER_P[],COLUMN(STEAMER_P[FIP]),FALSE),0)</f>
        <v>0</v>
      </c>
      <c r="Q190" s="22">
        <f>IFERROR(MYRANKS_P[[#This Row],[ER]]*9/MYRANKS_P[[#This Row],[IP]],0)</f>
        <v>0</v>
      </c>
      <c r="R190" s="22">
        <f>IFERROR((MYRANKS_P[[#This Row],[BB]]+MYRANKS_P[[#This Row],[H]])/MYRANKS_P[[#This Row],[IP]],0)</f>
        <v>0</v>
      </c>
      <c r="S190" s="22">
        <f>MYRANKS_P[[#This Row],[W]]/3.03-VLOOKUP(MYRANKS_P[[#This Row],[POS]],ReplacementLevel_P[],COLUMN(ReplacementLevel_P[W]),FALSE)</f>
        <v>-3.23</v>
      </c>
      <c r="T190" s="22">
        <f>MYRANKS_P[[#This Row],[SV]]/9.95</f>
        <v>0</v>
      </c>
      <c r="U190" s="22">
        <f>MYRANKS_P[[#This Row],[SO]]/39.3-VLOOKUP(MYRANKS_P[[#This Row],[POS]],ReplacementLevel_P[],COLUMN(ReplacementLevel_P[SO]),FALSE)</f>
        <v>-2.68</v>
      </c>
      <c r="V190" s="22">
        <f>((475+MYRANKS_P[[#This Row],[ER]])*9/(1192+MYRANKS_P[[#This Row],[IP]])-3.59)/-0.076-VLOOKUP(MYRANKS_P[[#This Row],[POS]],ReplacementLevel_P[],COLUMN(ReplacementLevel_P[ERA]),FALSE)</f>
        <v>0.89724478982691325</v>
      </c>
      <c r="W19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190" s="22">
        <f>MYRANKS_P[[#This Row],[WSGP]]+MYRANKS_P[[#This Row],[SVSGP]]+MYRANKS_P[[#This Row],[SOSGP]]+MYRANKS_P[[#This Row],[ERASGP]]+MYRANKS_P[[#This Row],[WHIPSGP]]</f>
        <v>-4.1238066643117852</v>
      </c>
    </row>
    <row r="191" spans="1:24" x14ac:dyDescent="0.25">
      <c r="A191" s="7" t="s">
        <v>4535</v>
      </c>
      <c r="B191" s="18" t="str">
        <f>VLOOKUP(MYRANKS_P[[#This Row],[PLAYERID]],PLAYERIDMAP[],COLUMN(PLAYERIDMAP[LASTNAME]),FALSE)</f>
        <v>Phelps</v>
      </c>
      <c r="C191" s="18" t="str">
        <f>VLOOKUP(MYRANKS_P[[#This Row],[PLAYERID]],PLAYERIDMAP[],COLUMN(PLAYERIDMAP[FIRSTNAME]),FALSE)</f>
        <v xml:space="preserve">David </v>
      </c>
      <c r="D191" s="18" t="str">
        <f>VLOOKUP(MYRANKS_P[[#This Row],[PLAYERID]],PLAYERIDMAP[],COLUMN(PLAYERIDMAP[TEAM]),FALSE)</f>
        <v>NYY</v>
      </c>
      <c r="E191" s="18" t="str">
        <f>VLOOKUP(MYRANKS_P[[#This Row],[PLAYERID]],PLAYERIDMAP[],COLUMN(PLAYERIDMAP[POS]),FALSE)</f>
        <v>P</v>
      </c>
      <c r="F191" s="18">
        <f>VLOOKUP(MYRANKS_P[[#This Row],[PLAYERID]],PLAYERIDMAP[],COLUMN(PLAYERIDMAP[IDFANGRAPHS]),FALSE)</f>
        <v>6316</v>
      </c>
      <c r="G191" s="20">
        <f>IFERROR(VLOOKUP(MYRANKS_P[[#This Row],[IDFANGRAPHS]],STEAMER_P[],COLUMN(STEAMER_P[W]),FALSE),0)</f>
        <v>6</v>
      </c>
      <c r="H191" s="20">
        <f>IFERROR(VLOOKUP(MYRANKS_P[[#This Row],[IDFANGRAPHS]],STEAMER_P[],COLUMN(STEAMER_P[GS]),FALSE),0)</f>
        <v>10</v>
      </c>
      <c r="I191" s="20">
        <f>IFERROR(VLOOKUP(MYRANKS_P[[#This Row],[IDFANGRAPHS]],STEAMER_P[],COLUMN(STEAMER_P[SV]),FALSE),0)</f>
        <v>0</v>
      </c>
      <c r="J191" s="20">
        <f>IFERROR(VLOOKUP(MYRANKS_P[[#This Row],[IDFANGRAPHS]],STEAMER_P[],COLUMN(STEAMER_P[IP]),FALSE),0)</f>
        <v>95</v>
      </c>
      <c r="K191" s="20">
        <f>IFERROR(VLOOKUP(MYRANKS_P[[#This Row],[IDFANGRAPHS]],STEAMER_P[],COLUMN(STEAMER_P[H]),FALSE),0)</f>
        <v>90</v>
      </c>
      <c r="L191" s="20">
        <f>IFERROR(VLOOKUP(MYRANKS_P[[#This Row],[IDFANGRAPHS]],STEAMER_P[],COLUMN(STEAMER_P[ER]),FALSE),0)</f>
        <v>42</v>
      </c>
      <c r="M191" s="20">
        <f>IFERROR(VLOOKUP(MYRANKS_P[[#This Row],[IDFANGRAPHS]],STEAMER_P[],COLUMN(STEAMER_P[HR]),FALSE),0)</f>
        <v>12</v>
      </c>
      <c r="N191" s="20">
        <f>IFERROR(VLOOKUP(MYRANKS_P[[#This Row],[IDFANGRAPHS]],STEAMER_P[],COLUMN(STEAMER_P[SO]),FALSE),0)</f>
        <v>87</v>
      </c>
      <c r="O191" s="20">
        <f>IFERROR(VLOOKUP(MYRANKS_P[[#This Row],[IDFANGRAPHS]],STEAMER_P[],COLUMN(STEAMER_P[BB]),FALSE),0)</f>
        <v>36</v>
      </c>
      <c r="P191" s="20">
        <f>IFERROR(VLOOKUP(MYRANKS_P[[#This Row],[IDFANGRAPHS]],STEAMER_P[],COLUMN(STEAMER_P[FIP]),FALSE),0)</f>
        <v>4.1900000000000004</v>
      </c>
      <c r="Q191" s="22">
        <f>IFERROR(MYRANKS_P[[#This Row],[ER]]*9/MYRANKS_P[[#This Row],[IP]],0)</f>
        <v>3.9789473684210526</v>
      </c>
      <c r="R191" s="22">
        <f>IFERROR((MYRANKS_P[[#This Row],[BB]]+MYRANKS_P[[#This Row],[H]])/MYRANKS_P[[#This Row],[IP]],0)</f>
        <v>1.3263157894736841</v>
      </c>
      <c r="S191" s="22">
        <f>MYRANKS_P[[#This Row],[W]]/3.03-VLOOKUP(MYRANKS_P[[#This Row],[POS]],ReplacementLevel_P[],COLUMN(ReplacementLevel_P[W]),FALSE)</f>
        <v>-1.2498019801980196</v>
      </c>
      <c r="T191" s="22">
        <f>MYRANKS_P[[#This Row],[SV]]/9.95</f>
        <v>0</v>
      </c>
      <c r="U191" s="22">
        <f>MYRANKS_P[[#This Row],[SO]]/39.3-VLOOKUP(MYRANKS_P[[#This Row],[POS]],ReplacementLevel_P[],COLUMN(ReplacementLevel_P[SO]),FALSE)</f>
        <v>-0.46625954198473263</v>
      </c>
      <c r="V191" s="22">
        <f>((475+MYRANKS_P[[#This Row],[ER]])*9/(1192+MYRANKS_P[[#This Row],[IP]])-3.59)/-0.076-VLOOKUP(MYRANKS_P[[#This Row],[POS]],ReplacementLevel_P[],COLUMN(ReplacementLevel_P[ERA]),FALSE)</f>
        <v>0.51599190283400576</v>
      </c>
      <c r="W191" s="22">
        <f>((1466+MYRANKS_P[[#This Row],[BB]]+MYRANKS_P[[#This Row],[H]])/(1192+MYRANKS_P[[#This Row],[IP]])-1.23)/-0.015-VLOOKUP(MYRANKS_P[[#This Row],[POS]],ReplacementLevel_P[],COLUMN(ReplacementLevel_P[WHIP]),FALSE)</f>
        <v>0.41431753431753271</v>
      </c>
      <c r="X191" s="22">
        <f>MYRANKS_P[[#This Row],[WSGP]]+MYRANKS_P[[#This Row],[SVSGP]]+MYRANKS_P[[#This Row],[SOSGP]]+MYRANKS_P[[#This Row],[ERASGP]]+MYRANKS_P[[#This Row],[WHIPSGP]]</f>
        <v>-0.78575208503121385</v>
      </c>
    </row>
    <row r="192" spans="1:24" x14ac:dyDescent="0.25">
      <c r="A192" s="7" t="s">
        <v>3716</v>
      </c>
      <c r="B192" s="18" t="str">
        <f>VLOOKUP(MYRANKS_P[[#This Row],[PLAYERID]],PLAYERIDMAP[],COLUMN(PLAYERIDMAP[LASTNAME]),FALSE)</f>
        <v>LeCure</v>
      </c>
      <c r="C192" s="18" t="str">
        <f>VLOOKUP(MYRANKS_P[[#This Row],[PLAYERID]],PLAYERIDMAP[],COLUMN(PLAYERIDMAP[FIRSTNAME]),FALSE)</f>
        <v xml:space="preserve">Sam </v>
      </c>
      <c r="D192" s="18" t="str">
        <f>VLOOKUP(MYRANKS_P[[#This Row],[PLAYERID]],PLAYERIDMAP[],COLUMN(PLAYERIDMAP[TEAM]),FALSE)</f>
        <v>CIN</v>
      </c>
      <c r="E192" s="18" t="str">
        <f>VLOOKUP(MYRANKS_P[[#This Row],[PLAYERID]],PLAYERIDMAP[],COLUMN(PLAYERIDMAP[POS]),FALSE)</f>
        <v>P</v>
      </c>
      <c r="F192" s="18">
        <f>VLOOKUP(MYRANKS_P[[#This Row],[PLAYERID]],PLAYERIDMAP[],COLUMN(PLAYERIDMAP[IDFANGRAPHS]),FALSE)</f>
        <v>4664</v>
      </c>
      <c r="G192" s="20">
        <f>IFERROR(VLOOKUP(MYRANKS_P[[#This Row],[IDFANGRAPHS]],STEAMER_P[],COLUMN(STEAMER_P[W]),FALSE),0)</f>
        <v>3</v>
      </c>
      <c r="H192" s="20">
        <f>IFERROR(VLOOKUP(MYRANKS_P[[#This Row],[IDFANGRAPHS]],STEAMER_P[],COLUMN(STEAMER_P[GS]),FALSE),0)</f>
        <v>0</v>
      </c>
      <c r="I192" s="20">
        <f>IFERROR(VLOOKUP(MYRANKS_P[[#This Row],[IDFANGRAPHS]],STEAMER_P[],COLUMN(STEAMER_P[SV]),FALSE),0)</f>
        <v>3</v>
      </c>
      <c r="J192" s="20">
        <f>IFERROR(VLOOKUP(MYRANKS_P[[#This Row],[IDFANGRAPHS]],STEAMER_P[],COLUMN(STEAMER_P[IP]),FALSE),0)</f>
        <v>55</v>
      </c>
      <c r="K192" s="20">
        <f>IFERROR(VLOOKUP(MYRANKS_P[[#This Row],[IDFANGRAPHS]],STEAMER_P[],COLUMN(STEAMER_P[H]),FALSE),0)</f>
        <v>49</v>
      </c>
      <c r="L192" s="20">
        <f>IFERROR(VLOOKUP(MYRANKS_P[[#This Row],[IDFANGRAPHS]],STEAMER_P[],COLUMN(STEAMER_P[ER]),FALSE),0)</f>
        <v>21</v>
      </c>
      <c r="M192" s="20">
        <f>IFERROR(VLOOKUP(MYRANKS_P[[#This Row],[IDFANGRAPHS]],STEAMER_P[],COLUMN(STEAMER_P[HR]),FALSE),0)</f>
        <v>6</v>
      </c>
      <c r="N192" s="20">
        <f>IFERROR(VLOOKUP(MYRANKS_P[[#This Row],[IDFANGRAPHS]],STEAMER_P[],COLUMN(STEAMER_P[SO]),FALSE),0)</f>
        <v>53</v>
      </c>
      <c r="O192" s="20">
        <f>IFERROR(VLOOKUP(MYRANKS_P[[#This Row],[IDFANGRAPHS]],STEAMER_P[],COLUMN(STEAMER_P[BB]),FALSE),0)</f>
        <v>19</v>
      </c>
      <c r="P192" s="20">
        <f>IFERROR(VLOOKUP(MYRANKS_P[[#This Row],[IDFANGRAPHS]],STEAMER_P[],COLUMN(STEAMER_P[FIP]),FALSE),0)</f>
        <v>3.7</v>
      </c>
      <c r="Q192" s="22">
        <f>IFERROR(MYRANKS_P[[#This Row],[ER]]*9/MYRANKS_P[[#This Row],[IP]],0)</f>
        <v>3.4363636363636365</v>
      </c>
      <c r="R192" s="22">
        <f>IFERROR((MYRANKS_P[[#This Row],[BB]]+MYRANKS_P[[#This Row],[H]])/MYRANKS_P[[#This Row],[IP]],0)</f>
        <v>1.2363636363636363</v>
      </c>
      <c r="S192" s="22">
        <f>MYRANKS_P[[#This Row],[W]]/3.03-VLOOKUP(MYRANKS_P[[#This Row],[POS]],ReplacementLevel_P[],COLUMN(ReplacementLevel_P[W]),FALSE)</f>
        <v>-2.2399009900990099</v>
      </c>
      <c r="T192" s="22">
        <f>MYRANKS_P[[#This Row],[SV]]/9.95</f>
        <v>0.30150753768844224</v>
      </c>
      <c r="U192" s="22">
        <f>MYRANKS_P[[#This Row],[SO]]/39.3-VLOOKUP(MYRANKS_P[[#This Row],[POS]],ReplacementLevel_P[],COLUMN(ReplacementLevel_P[SO]),FALSE)</f>
        <v>-1.3313994910941476</v>
      </c>
      <c r="V192" s="22">
        <f>((475+MYRANKS_P[[#This Row],[ER]])*9/(1192+MYRANKS_P[[#This Row],[IP]])-3.59)/-0.076-VLOOKUP(MYRANKS_P[[#This Row],[POS]],ReplacementLevel_P[],COLUMN(ReplacementLevel_P[ERA]),FALSE)</f>
        <v>0.98432237369686837</v>
      </c>
      <c r="W192" s="22">
        <f>((1466+MYRANKS_P[[#This Row],[BB]]+MYRANKS_P[[#This Row],[H]])/(1192+MYRANKS_P[[#This Row],[IP]])-1.23)/-0.015-VLOOKUP(MYRANKS_P[[#This Row],[POS]],ReplacementLevel_P[],COLUMN(ReplacementLevel_P[WHIP]),FALSE)</f>
        <v>0.8698422881582446</v>
      </c>
      <c r="X192" s="22">
        <f>MYRANKS_P[[#This Row],[WSGP]]+MYRANKS_P[[#This Row],[SVSGP]]+MYRANKS_P[[#This Row],[SOSGP]]+MYRANKS_P[[#This Row],[ERASGP]]+MYRANKS_P[[#This Row],[WHIPSGP]]</f>
        <v>-1.4156282816496022</v>
      </c>
    </row>
    <row r="193" spans="1:24" x14ac:dyDescent="0.25">
      <c r="A193" s="7" t="s">
        <v>2406</v>
      </c>
      <c r="B193" s="18" t="str">
        <f>VLOOKUP(MYRANKS_P[[#This Row],[PLAYERID]],PLAYERIDMAP[],COLUMN(PLAYERIDMAP[LASTNAME]),FALSE)</f>
        <v>Colon</v>
      </c>
      <c r="C193" s="18" t="str">
        <f>VLOOKUP(MYRANKS_P[[#This Row],[PLAYERID]],PLAYERIDMAP[],COLUMN(PLAYERIDMAP[FIRSTNAME]),FALSE)</f>
        <v xml:space="preserve">Bartolo </v>
      </c>
      <c r="D193" s="18" t="str">
        <f>VLOOKUP(MYRANKS_P[[#This Row],[PLAYERID]],PLAYERIDMAP[],COLUMN(PLAYERIDMAP[TEAM]),FALSE)</f>
        <v>OAK</v>
      </c>
      <c r="E193" s="18" t="str">
        <f>VLOOKUP(MYRANKS_P[[#This Row],[PLAYERID]],PLAYERIDMAP[],COLUMN(PLAYERIDMAP[POS]),FALSE)</f>
        <v>P</v>
      </c>
      <c r="F193" s="18">
        <f>VLOOKUP(MYRANKS_P[[#This Row],[PLAYERID]],PLAYERIDMAP[],COLUMN(PLAYERIDMAP[IDFANGRAPHS]),FALSE)</f>
        <v>375</v>
      </c>
      <c r="G193" s="20">
        <f>IFERROR(VLOOKUP(MYRANKS_P[[#This Row],[IDFANGRAPHS]],STEAMER_P[],COLUMN(STEAMER_P[W]),FALSE),0)</f>
        <v>8</v>
      </c>
      <c r="H193" s="20">
        <f>IFERROR(VLOOKUP(MYRANKS_P[[#This Row],[IDFANGRAPHS]],STEAMER_P[],COLUMN(STEAMER_P[GS]),FALSE),0)</f>
        <v>24</v>
      </c>
      <c r="I193" s="20">
        <f>IFERROR(VLOOKUP(MYRANKS_P[[#This Row],[IDFANGRAPHS]],STEAMER_P[],COLUMN(STEAMER_P[SV]),FALSE),0)</f>
        <v>0</v>
      </c>
      <c r="J193" s="20">
        <f>IFERROR(VLOOKUP(MYRANKS_P[[#This Row],[IDFANGRAPHS]],STEAMER_P[],COLUMN(STEAMER_P[IP]),FALSE),0)</f>
        <v>154</v>
      </c>
      <c r="K193" s="20">
        <f>IFERROR(VLOOKUP(MYRANKS_P[[#This Row],[IDFANGRAPHS]],STEAMER_P[],COLUMN(STEAMER_P[H]),FALSE),0)</f>
        <v>160</v>
      </c>
      <c r="L193" s="20">
        <f>IFERROR(VLOOKUP(MYRANKS_P[[#This Row],[IDFANGRAPHS]],STEAMER_P[],COLUMN(STEAMER_P[ER]),FALSE),0)</f>
        <v>67</v>
      </c>
      <c r="M193" s="20">
        <f>IFERROR(VLOOKUP(MYRANKS_P[[#This Row],[IDFANGRAPHS]],STEAMER_P[],COLUMN(STEAMER_P[HR]),FALSE),0)</f>
        <v>19</v>
      </c>
      <c r="N193" s="20">
        <f>IFERROR(VLOOKUP(MYRANKS_P[[#This Row],[IDFANGRAPHS]],STEAMER_P[],COLUMN(STEAMER_P[SO]),FALSE),0)</f>
        <v>113</v>
      </c>
      <c r="O193" s="20">
        <f>IFERROR(VLOOKUP(MYRANKS_P[[#This Row],[IDFANGRAPHS]],STEAMER_P[],COLUMN(STEAMER_P[BB]),FALSE),0)</f>
        <v>27</v>
      </c>
      <c r="P193" s="20">
        <f>IFERROR(VLOOKUP(MYRANKS_P[[#This Row],[IDFANGRAPHS]],STEAMER_P[],COLUMN(STEAMER_P[FIP]),FALSE),0)</f>
        <v>3.82</v>
      </c>
      <c r="Q193" s="22">
        <f>IFERROR(MYRANKS_P[[#This Row],[ER]]*9/MYRANKS_P[[#This Row],[IP]],0)</f>
        <v>3.9155844155844157</v>
      </c>
      <c r="R193" s="22">
        <f>IFERROR((MYRANKS_P[[#This Row],[BB]]+MYRANKS_P[[#This Row],[H]])/MYRANKS_P[[#This Row],[IP]],0)</f>
        <v>1.2142857142857142</v>
      </c>
      <c r="S193" s="22">
        <f>MYRANKS_P[[#This Row],[W]]/3.03-VLOOKUP(MYRANKS_P[[#This Row],[POS]],ReplacementLevel_P[],COLUMN(ReplacementLevel_P[W]),FALSE)</f>
        <v>-0.58973597359735974</v>
      </c>
      <c r="T193" s="22">
        <f>MYRANKS_P[[#This Row],[SV]]/9.95</f>
        <v>0</v>
      </c>
      <c r="U193" s="22">
        <f>MYRANKS_P[[#This Row],[SO]]/39.3-VLOOKUP(MYRANKS_P[[#This Row],[POS]],ReplacementLevel_P[],COLUMN(ReplacementLevel_P[SO]),FALSE)</f>
        <v>0.19531806615776093</v>
      </c>
      <c r="V193" s="22">
        <f>((475+MYRANKS_P[[#This Row],[ER]])*9/(1192+MYRANKS_P[[#This Row],[IP]])-3.59)/-0.076-VLOOKUP(MYRANKS_P[[#This Row],[POS]],ReplacementLevel_P[],COLUMN(ReplacementLevel_P[ERA]),FALSE)</f>
        <v>0.40169312583092009</v>
      </c>
      <c r="W193" s="22">
        <f>((1466+MYRANKS_P[[#This Row],[BB]]+MYRANKS_P[[#This Row],[H]])/(1192+MYRANKS_P[[#This Row],[IP]])-1.23)/-0.015-VLOOKUP(MYRANKS_P[[#This Row],[POS]],ReplacementLevel_P[],COLUMN(ReplacementLevel_P[WHIP]),FALSE)</f>
        <v>1.0077860326894439</v>
      </c>
      <c r="X193" s="22">
        <f>MYRANKS_P[[#This Row],[WSGP]]+MYRANKS_P[[#This Row],[SVSGP]]+MYRANKS_P[[#This Row],[SOSGP]]+MYRANKS_P[[#This Row],[ERASGP]]+MYRANKS_P[[#This Row],[WHIPSGP]]</f>
        <v>1.0150612510807653</v>
      </c>
    </row>
    <row r="194" spans="1:24" x14ac:dyDescent="0.25">
      <c r="A194" s="7" t="s">
        <v>4845</v>
      </c>
      <c r="B194" s="18" t="str">
        <f>VLOOKUP(MYRANKS_P[[#This Row],[PLAYERID]],PLAYERIDMAP[],COLUMN(PLAYERIDMAP[LASTNAME]),FALSE)</f>
        <v>Rosenthal</v>
      </c>
      <c r="C194" s="18" t="str">
        <f>VLOOKUP(MYRANKS_P[[#This Row],[PLAYERID]],PLAYERIDMAP[],COLUMN(PLAYERIDMAP[FIRSTNAME]),FALSE)</f>
        <v xml:space="preserve">Trevor </v>
      </c>
      <c r="D194" s="18" t="str">
        <f>VLOOKUP(MYRANKS_P[[#This Row],[PLAYERID]],PLAYERIDMAP[],COLUMN(PLAYERIDMAP[TEAM]),FALSE)</f>
        <v>STL</v>
      </c>
      <c r="E194" s="18" t="str">
        <f>VLOOKUP(MYRANKS_P[[#This Row],[PLAYERID]],PLAYERIDMAP[],COLUMN(PLAYERIDMAP[POS]),FALSE)</f>
        <v>P</v>
      </c>
      <c r="F194" s="18">
        <f>VLOOKUP(MYRANKS_P[[#This Row],[PLAYERID]],PLAYERIDMAP[],COLUMN(PLAYERIDMAP[IDFANGRAPHS]),FALSE)</f>
        <v>10745</v>
      </c>
      <c r="G194" s="20">
        <f>IFERROR(VLOOKUP(MYRANKS_P[[#This Row],[IDFANGRAPHS]],STEAMER_P[],COLUMN(STEAMER_P[W]),FALSE),0)</f>
        <v>4</v>
      </c>
      <c r="H194" s="20">
        <f>IFERROR(VLOOKUP(MYRANKS_P[[#This Row],[IDFANGRAPHS]],STEAMER_P[],COLUMN(STEAMER_P[GS]),FALSE),0)</f>
        <v>0</v>
      </c>
      <c r="I194" s="20">
        <f>IFERROR(VLOOKUP(MYRANKS_P[[#This Row],[IDFANGRAPHS]],STEAMER_P[],COLUMN(STEAMER_P[SV]),FALSE),0)</f>
        <v>28</v>
      </c>
      <c r="J194" s="20">
        <f>IFERROR(VLOOKUP(MYRANKS_P[[#This Row],[IDFANGRAPHS]],STEAMER_P[],COLUMN(STEAMER_P[IP]),FALSE),0)</f>
        <v>54</v>
      </c>
      <c r="K194" s="20">
        <f>IFERROR(VLOOKUP(MYRANKS_P[[#This Row],[IDFANGRAPHS]],STEAMER_P[],COLUMN(STEAMER_P[H]),FALSE),0)</f>
        <v>42</v>
      </c>
      <c r="L194" s="20">
        <f>IFERROR(VLOOKUP(MYRANKS_P[[#This Row],[IDFANGRAPHS]],STEAMER_P[],COLUMN(STEAMER_P[ER]),FALSE),0)</f>
        <v>16</v>
      </c>
      <c r="M194" s="20">
        <f>IFERROR(VLOOKUP(MYRANKS_P[[#This Row],[IDFANGRAPHS]],STEAMER_P[],COLUMN(STEAMER_P[HR]),FALSE),0)</f>
        <v>4</v>
      </c>
      <c r="N194" s="20">
        <f>IFERROR(VLOOKUP(MYRANKS_P[[#This Row],[IDFANGRAPHS]],STEAMER_P[],COLUMN(STEAMER_P[SO]),FALSE),0)</f>
        <v>65</v>
      </c>
      <c r="O194" s="20">
        <f>IFERROR(VLOOKUP(MYRANKS_P[[#This Row],[IDFANGRAPHS]],STEAMER_P[],COLUMN(STEAMER_P[BB]),FALSE),0)</f>
        <v>18</v>
      </c>
      <c r="P194" s="20">
        <f>IFERROR(VLOOKUP(MYRANKS_P[[#This Row],[IDFANGRAPHS]],STEAMER_P[],COLUMN(STEAMER_P[FIP]),FALSE),0)</f>
        <v>2.83</v>
      </c>
      <c r="Q194" s="22">
        <f>IFERROR(MYRANKS_P[[#This Row],[ER]]*9/MYRANKS_P[[#This Row],[IP]],0)</f>
        <v>2.6666666666666665</v>
      </c>
      <c r="R194" s="22">
        <f>IFERROR((MYRANKS_P[[#This Row],[BB]]+MYRANKS_P[[#This Row],[H]])/MYRANKS_P[[#This Row],[IP]],0)</f>
        <v>1.1111111111111112</v>
      </c>
      <c r="S194" s="22">
        <f>MYRANKS_P[[#This Row],[W]]/3.03-VLOOKUP(MYRANKS_P[[#This Row],[POS]],ReplacementLevel_P[],COLUMN(ReplacementLevel_P[W]),FALSE)</f>
        <v>-1.9098679867986799</v>
      </c>
      <c r="T194" s="22">
        <f>MYRANKS_P[[#This Row],[SV]]/9.95</f>
        <v>2.8140703517587942</v>
      </c>
      <c r="U194" s="22">
        <f>MYRANKS_P[[#This Row],[SO]]/39.3-VLOOKUP(MYRANKS_P[[#This Row],[POS]],ReplacementLevel_P[],COLUMN(ReplacementLevel_P[SO]),FALSE)</f>
        <v>-1.026055979643766</v>
      </c>
      <c r="V194" s="22">
        <f>((475+MYRANKS_P[[#This Row],[ER]])*9/(1192+MYRANKS_P[[#This Row],[IP]])-3.59)/-0.076-VLOOKUP(MYRANKS_P[[#This Row],[POS]],ReplacementLevel_P[],COLUMN(ReplacementLevel_P[ERA]),FALSE)</f>
        <v>1.4217242544563611</v>
      </c>
      <c r="W194" s="22">
        <f>((1466+MYRANKS_P[[#This Row],[BB]]+MYRANKS_P[[#This Row],[H]])/(1192+MYRANKS_P[[#This Row],[IP]])-1.23)/-0.015-VLOOKUP(MYRANKS_P[[#This Row],[POS]],ReplacementLevel_P[],COLUMN(ReplacementLevel_P[WHIP]),FALSE)</f>
        <v>1.2320599250936248</v>
      </c>
      <c r="X194" s="22">
        <f>MYRANKS_P[[#This Row],[WSGP]]+MYRANKS_P[[#This Row],[SVSGP]]+MYRANKS_P[[#This Row],[SOSGP]]+MYRANKS_P[[#This Row],[ERASGP]]+MYRANKS_P[[#This Row],[WHIPSGP]]</f>
        <v>2.5319305648663342</v>
      </c>
    </row>
    <row r="195" spans="1:24" x14ac:dyDescent="0.25">
      <c r="A195" s="7" t="s">
        <v>2201</v>
      </c>
      <c r="B195" s="18" t="str">
        <f>VLOOKUP(MYRANKS_P[[#This Row],[PLAYERID]],PLAYERIDMAP[],COLUMN(PLAYERIDMAP[LASTNAME]),FALSE)</f>
        <v>Capps</v>
      </c>
      <c r="C195" s="18" t="str">
        <f>VLOOKUP(MYRANKS_P[[#This Row],[PLAYERID]],PLAYERIDMAP[],COLUMN(PLAYERIDMAP[FIRSTNAME]),FALSE)</f>
        <v xml:space="preserve">Carter </v>
      </c>
      <c r="D195" s="18" t="str">
        <f>VLOOKUP(MYRANKS_P[[#This Row],[PLAYERID]],PLAYERIDMAP[],COLUMN(PLAYERIDMAP[TEAM]),FALSE)</f>
        <v>SEA</v>
      </c>
      <c r="E195" s="18" t="str">
        <f>VLOOKUP(MYRANKS_P[[#This Row],[PLAYERID]],PLAYERIDMAP[],COLUMN(PLAYERIDMAP[POS]),FALSE)</f>
        <v>P</v>
      </c>
      <c r="F195" s="18">
        <f>VLOOKUP(MYRANKS_P[[#This Row],[PLAYERID]],PLAYERIDMAP[],COLUMN(PLAYERIDMAP[IDFANGRAPHS]),FALSE)</f>
        <v>12803</v>
      </c>
      <c r="G195" s="20">
        <f>IFERROR(VLOOKUP(MYRANKS_P[[#This Row],[IDFANGRAPHS]],STEAMER_P[],COLUMN(STEAMER_P[W]),FALSE),0)</f>
        <v>1</v>
      </c>
      <c r="H195" s="20">
        <f>IFERROR(VLOOKUP(MYRANKS_P[[#This Row],[IDFANGRAPHS]],STEAMER_P[],COLUMN(STEAMER_P[GS]),FALSE),0)</f>
        <v>0</v>
      </c>
      <c r="I195" s="20">
        <f>IFERROR(VLOOKUP(MYRANKS_P[[#This Row],[IDFANGRAPHS]],STEAMER_P[],COLUMN(STEAMER_P[SV]),FALSE),0)</f>
        <v>0</v>
      </c>
      <c r="J195" s="20">
        <f>IFERROR(VLOOKUP(MYRANKS_P[[#This Row],[IDFANGRAPHS]],STEAMER_P[],COLUMN(STEAMER_P[IP]),FALSE),0)</f>
        <v>21</v>
      </c>
      <c r="K195" s="20">
        <f>IFERROR(VLOOKUP(MYRANKS_P[[#This Row],[IDFANGRAPHS]],STEAMER_P[],COLUMN(STEAMER_P[H]),FALSE),0)</f>
        <v>17</v>
      </c>
      <c r="L195" s="20">
        <f>IFERROR(VLOOKUP(MYRANKS_P[[#This Row],[IDFANGRAPHS]],STEAMER_P[],COLUMN(STEAMER_P[ER]),FALSE),0)</f>
        <v>7</v>
      </c>
      <c r="M195" s="20">
        <f>IFERROR(VLOOKUP(MYRANKS_P[[#This Row],[IDFANGRAPHS]],STEAMER_P[],COLUMN(STEAMER_P[HR]),FALSE),0)</f>
        <v>2</v>
      </c>
      <c r="N195" s="20">
        <f>IFERROR(VLOOKUP(MYRANKS_P[[#This Row],[IDFANGRAPHS]],STEAMER_P[],COLUMN(STEAMER_P[SO]),FALSE),0)</f>
        <v>25</v>
      </c>
      <c r="O195" s="20">
        <f>IFERROR(VLOOKUP(MYRANKS_P[[#This Row],[IDFANGRAPHS]],STEAMER_P[],COLUMN(STEAMER_P[BB]),FALSE),0)</f>
        <v>8</v>
      </c>
      <c r="P195" s="20">
        <f>IFERROR(VLOOKUP(MYRANKS_P[[#This Row],[IDFANGRAPHS]],STEAMER_P[],COLUMN(STEAMER_P[FIP]),FALSE),0)</f>
        <v>2.86</v>
      </c>
      <c r="Q195" s="22">
        <f>IFERROR(MYRANKS_P[[#This Row],[ER]]*9/MYRANKS_P[[#This Row],[IP]],0)</f>
        <v>3</v>
      </c>
      <c r="R195" s="22">
        <f>IFERROR((MYRANKS_P[[#This Row],[BB]]+MYRANKS_P[[#This Row],[H]])/MYRANKS_P[[#This Row],[IP]],0)</f>
        <v>1.1904761904761905</v>
      </c>
      <c r="S195" s="22">
        <f>MYRANKS_P[[#This Row],[W]]/3.03-VLOOKUP(MYRANKS_P[[#This Row],[POS]],ReplacementLevel_P[],COLUMN(ReplacementLevel_P[W]),FALSE)</f>
        <v>-2.89996699669967</v>
      </c>
      <c r="T195" s="22">
        <f>MYRANKS_P[[#This Row],[SV]]/9.95</f>
        <v>0</v>
      </c>
      <c r="U195" s="22">
        <f>MYRANKS_P[[#This Row],[SO]]/39.3-VLOOKUP(MYRANKS_P[[#This Row],[POS]],ReplacementLevel_P[],COLUMN(ReplacementLevel_P[SO]),FALSE)</f>
        <v>-2.0438676844783714</v>
      </c>
      <c r="V195" s="22">
        <f>((475+MYRANKS_P[[#This Row],[ER]])*9/(1192+MYRANKS_P[[#This Row],[IP]])-3.59)/-0.076-VLOOKUP(MYRANKS_P[[#This Row],[POS]],ReplacementLevel_P[],COLUMN(ReplacementLevel_P[ERA]),FALSE)</f>
        <v>1.03082613789213</v>
      </c>
      <c r="W195" s="22">
        <f>((1466+MYRANKS_P[[#This Row],[BB]]+MYRANKS_P[[#This Row],[H]])/(1192+MYRANKS_P[[#This Row],[IP]])-1.23)/-0.015-VLOOKUP(MYRANKS_P[[#This Row],[POS]],ReplacementLevel_P[],COLUMN(ReplacementLevel_P[WHIP]),FALSE)</f>
        <v>0.93441055234955228</v>
      </c>
      <c r="X195" s="22">
        <f>MYRANKS_P[[#This Row],[WSGP]]+MYRANKS_P[[#This Row],[SVSGP]]+MYRANKS_P[[#This Row],[SOSGP]]+MYRANKS_P[[#This Row],[ERASGP]]+MYRANKS_P[[#This Row],[WHIPSGP]]</f>
        <v>-2.9785979909363585</v>
      </c>
    </row>
    <row r="196" spans="1:24" x14ac:dyDescent="0.25">
      <c r="A196" s="7" t="s">
        <v>1683</v>
      </c>
      <c r="B196" s="18" t="str">
        <f>VLOOKUP(MYRANKS_P[[#This Row],[PLAYERID]],PLAYERIDMAP[],COLUMN(PLAYERIDMAP[LASTNAME]),FALSE)</f>
        <v>Alburquerque</v>
      </c>
      <c r="C196" s="18" t="str">
        <f>VLOOKUP(MYRANKS_P[[#This Row],[PLAYERID]],PLAYERIDMAP[],COLUMN(PLAYERIDMAP[FIRSTNAME]),FALSE)</f>
        <v xml:space="preserve">Al </v>
      </c>
      <c r="D196" s="18" t="str">
        <f>VLOOKUP(MYRANKS_P[[#This Row],[PLAYERID]],PLAYERIDMAP[],COLUMN(PLAYERIDMAP[TEAM]),FALSE)</f>
        <v>DET</v>
      </c>
      <c r="E196" s="18" t="str">
        <f>VLOOKUP(MYRANKS_P[[#This Row],[PLAYERID]],PLAYERIDMAP[],COLUMN(PLAYERIDMAP[POS]),FALSE)</f>
        <v>P</v>
      </c>
      <c r="F196" s="18">
        <f>VLOOKUP(MYRANKS_P[[#This Row],[PLAYERID]],PLAYERIDMAP[],COLUMN(PLAYERIDMAP[IDFANGRAPHS]),FALSE)</f>
        <v>6324</v>
      </c>
      <c r="G196" s="20">
        <f>IFERROR(VLOOKUP(MYRANKS_P[[#This Row],[IDFANGRAPHS]],STEAMER_P[],COLUMN(STEAMER_P[W]),FALSE),0)</f>
        <v>4</v>
      </c>
      <c r="H196" s="20">
        <f>IFERROR(VLOOKUP(MYRANKS_P[[#This Row],[IDFANGRAPHS]],STEAMER_P[],COLUMN(STEAMER_P[GS]),FALSE),0)</f>
        <v>0</v>
      </c>
      <c r="I196" s="20">
        <f>IFERROR(VLOOKUP(MYRANKS_P[[#This Row],[IDFANGRAPHS]],STEAMER_P[],COLUMN(STEAMER_P[SV]),FALSE),0)</f>
        <v>3</v>
      </c>
      <c r="J196" s="20">
        <f>IFERROR(VLOOKUP(MYRANKS_P[[#This Row],[IDFANGRAPHS]],STEAMER_P[],COLUMN(STEAMER_P[IP]),FALSE),0)</f>
        <v>57</v>
      </c>
      <c r="K196" s="20">
        <f>IFERROR(VLOOKUP(MYRANKS_P[[#This Row],[IDFANGRAPHS]],STEAMER_P[],COLUMN(STEAMER_P[H]),FALSE),0)</f>
        <v>45</v>
      </c>
      <c r="L196" s="20">
        <f>IFERROR(VLOOKUP(MYRANKS_P[[#This Row],[IDFANGRAPHS]],STEAMER_P[],COLUMN(STEAMER_P[ER]),FALSE),0)</f>
        <v>21</v>
      </c>
      <c r="M196" s="20">
        <f>IFERROR(VLOOKUP(MYRANKS_P[[#This Row],[IDFANGRAPHS]],STEAMER_P[],COLUMN(STEAMER_P[HR]),FALSE),0)</f>
        <v>5</v>
      </c>
      <c r="N196" s="20">
        <f>IFERROR(VLOOKUP(MYRANKS_P[[#This Row],[IDFANGRAPHS]],STEAMER_P[],COLUMN(STEAMER_P[SO]),FALSE),0)</f>
        <v>65</v>
      </c>
      <c r="O196" s="20">
        <f>IFERROR(VLOOKUP(MYRANKS_P[[#This Row],[IDFANGRAPHS]],STEAMER_P[],COLUMN(STEAMER_P[BB]),FALSE),0)</f>
        <v>27</v>
      </c>
      <c r="P196" s="20">
        <f>IFERROR(VLOOKUP(MYRANKS_P[[#This Row],[IDFANGRAPHS]],STEAMER_P[],COLUMN(STEAMER_P[FIP]),FALSE),0)</f>
        <v>3.39</v>
      </c>
      <c r="Q196" s="22">
        <f>IFERROR(MYRANKS_P[[#This Row],[ER]]*9/MYRANKS_P[[#This Row],[IP]],0)</f>
        <v>3.3157894736842106</v>
      </c>
      <c r="R196" s="22">
        <f>IFERROR((MYRANKS_P[[#This Row],[BB]]+MYRANKS_P[[#This Row],[H]])/MYRANKS_P[[#This Row],[IP]],0)</f>
        <v>1.263157894736842</v>
      </c>
      <c r="S196" s="22">
        <f>MYRANKS_P[[#This Row],[W]]/3.03-VLOOKUP(MYRANKS_P[[#This Row],[POS]],ReplacementLevel_P[],COLUMN(ReplacementLevel_P[W]),FALSE)</f>
        <v>-1.9098679867986799</v>
      </c>
      <c r="T196" s="22">
        <f>MYRANKS_P[[#This Row],[SV]]/9.95</f>
        <v>0.30150753768844224</v>
      </c>
      <c r="U196" s="22">
        <f>MYRANKS_P[[#This Row],[SO]]/39.3-VLOOKUP(MYRANKS_P[[#This Row],[POS]],ReplacementLevel_P[],COLUMN(ReplacementLevel_P[SO]),FALSE)</f>
        <v>-1.026055979643766</v>
      </c>
      <c r="V196" s="22">
        <f>((475+MYRANKS_P[[#This Row],[ER]])*9/(1192+MYRANKS_P[[#This Row],[IP]])-3.59)/-0.076-VLOOKUP(MYRANKS_P[[#This Row],[POS]],ReplacementLevel_P[],COLUMN(ReplacementLevel_P[ERA]),FALSE)</f>
        <v>1.0597467447642317</v>
      </c>
      <c r="W196" s="22">
        <f>((1466+MYRANKS_P[[#This Row],[BB]]+MYRANKS_P[[#This Row],[H]])/(1192+MYRANKS_P[[#This Row],[IP]])-1.23)/-0.015-VLOOKUP(MYRANKS_P[[#This Row],[POS]],ReplacementLevel_P[],COLUMN(ReplacementLevel_P[WHIP]),FALSE)</f>
        <v>0.78765946090204664</v>
      </c>
      <c r="X196" s="22">
        <f>MYRANKS_P[[#This Row],[WSGP]]+MYRANKS_P[[#This Row],[SVSGP]]+MYRANKS_P[[#This Row],[SOSGP]]+MYRANKS_P[[#This Row],[ERASGP]]+MYRANKS_P[[#This Row],[WHIPSGP]]</f>
        <v>-0.78701022308772539</v>
      </c>
    </row>
    <row r="197" spans="1:24" x14ac:dyDescent="0.25">
      <c r="A197" s="7" t="s">
        <v>2920</v>
      </c>
      <c r="B197" s="18" t="str">
        <f>VLOOKUP(MYRANKS_P[[#This Row],[PLAYERID]],PLAYERIDMAP[],COLUMN(PLAYERIDMAP[LASTNAME]),FALSE)</f>
        <v>Furbush</v>
      </c>
      <c r="C197" s="18" t="str">
        <f>VLOOKUP(MYRANKS_P[[#This Row],[PLAYERID]],PLAYERIDMAP[],COLUMN(PLAYERIDMAP[FIRSTNAME]),FALSE)</f>
        <v xml:space="preserve">Charlie </v>
      </c>
      <c r="D197" s="18" t="str">
        <f>VLOOKUP(MYRANKS_P[[#This Row],[PLAYERID]],PLAYERIDMAP[],COLUMN(PLAYERIDMAP[TEAM]),FALSE)</f>
        <v>SEA</v>
      </c>
      <c r="E197" s="18" t="str">
        <f>VLOOKUP(MYRANKS_P[[#This Row],[PLAYERID]],PLAYERIDMAP[],COLUMN(PLAYERIDMAP[POS]),FALSE)</f>
        <v>P</v>
      </c>
      <c r="F197" s="18">
        <f>VLOOKUP(MYRANKS_P[[#This Row],[PLAYERID]],PLAYERIDMAP[],COLUMN(PLAYERIDMAP[IDFANGRAPHS]),FALSE)</f>
        <v>1370</v>
      </c>
      <c r="G197" s="20">
        <f>IFERROR(VLOOKUP(MYRANKS_P[[#This Row],[IDFANGRAPHS]],STEAMER_P[],COLUMN(STEAMER_P[W]),FALSE),0)</f>
        <v>3</v>
      </c>
      <c r="H197" s="20">
        <f>IFERROR(VLOOKUP(MYRANKS_P[[#This Row],[IDFANGRAPHS]],STEAMER_P[],COLUMN(STEAMER_P[GS]),FALSE),0)</f>
        <v>0</v>
      </c>
      <c r="I197" s="20">
        <f>IFERROR(VLOOKUP(MYRANKS_P[[#This Row],[IDFANGRAPHS]],STEAMER_P[],COLUMN(STEAMER_P[SV]),FALSE),0)</f>
        <v>1</v>
      </c>
      <c r="J197" s="20">
        <f>IFERROR(VLOOKUP(MYRANKS_P[[#This Row],[IDFANGRAPHS]],STEAMER_P[],COLUMN(STEAMER_P[IP]),FALSE),0)</f>
        <v>47</v>
      </c>
      <c r="K197" s="20">
        <f>IFERROR(VLOOKUP(MYRANKS_P[[#This Row],[IDFANGRAPHS]],STEAMER_P[],COLUMN(STEAMER_P[H]),FALSE),0)</f>
        <v>40</v>
      </c>
      <c r="L197" s="20">
        <f>IFERROR(VLOOKUP(MYRANKS_P[[#This Row],[IDFANGRAPHS]],STEAMER_P[],COLUMN(STEAMER_P[ER]),FALSE),0)</f>
        <v>17</v>
      </c>
      <c r="M197" s="20">
        <f>IFERROR(VLOOKUP(MYRANKS_P[[#This Row],[IDFANGRAPHS]],STEAMER_P[],COLUMN(STEAMER_P[HR]),FALSE),0)</f>
        <v>5</v>
      </c>
      <c r="N197" s="20">
        <f>IFERROR(VLOOKUP(MYRANKS_P[[#This Row],[IDFANGRAPHS]],STEAMER_P[],COLUMN(STEAMER_P[SO]),FALSE),0)</f>
        <v>48</v>
      </c>
      <c r="O197" s="20">
        <f>IFERROR(VLOOKUP(MYRANKS_P[[#This Row],[IDFANGRAPHS]],STEAMER_P[],COLUMN(STEAMER_P[BB]),FALSE),0)</f>
        <v>16</v>
      </c>
      <c r="P197" s="20">
        <f>IFERROR(VLOOKUP(MYRANKS_P[[#This Row],[IDFANGRAPHS]],STEAMER_P[],COLUMN(STEAMER_P[FIP]),FALSE),0)</f>
        <v>3.53</v>
      </c>
      <c r="Q197" s="22">
        <f>IFERROR(MYRANKS_P[[#This Row],[ER]]*9/MYRANKS_P[[#This Row],[IP]],0)</f>
        <v>3.2553191489361701</v>
      </c>
      <c r="R197" s="22">
        <f>IFERROR((MYRANKS_P[[#This Row],[BB]]+MYRANKS_P[[#This Row],[H]])/MYRANKS_P[[#This Row],[IP]],0)</f>
        <v>1.1914893617021276</v>
      </c>
      <c r="S197" s="22">
        <f>MYRANKS_P[[#This Row],[W]]/3.03-VLOOKUP(MYRANKS_P[[#This Row],[POS]],ReplacementLevel_P[],COLUMN(ReplacementLevel_P[W]),FALSE)</f>
        <v>-2.2399009900990099</v>
      </c>
      <c r="T197" s="22">
        <f>MYRANKS_P[[#This Row],[SV]]/9.95</f>
        <v>0.10050251256281408</v>
      </c>
      <c r="U197" s="22">
        <f>MYRANKS_P[[#This Row],[SO]]/39.3-VLOOKUP(MYRANKS_P[[#This Row],[POS]],ReplacementLevel_P[],COLUMN(ReplacementLevel_P[SO]),FALSE)</f>
        <v>-1.4586259541984734</v>
      </c>
      <c r="V197" s="22">
        <f>((475+MYRANKS_P[[#This Row],[ER]])*9/(1192+MYRANKS_P[[#This Row],[IP]])-3.59)/-0.076-VLOOKUP(MYRANKS_P[[#This Row],[POS]],ReplacementLevel_P[],COLUMN(ReplacementLevel_P[ERA]),FALSE)</f>
        <v>1.0625015929654626</v>
      </c>
      <c r="W197" s="22">
        <f>((1466+MYRANKS_P[[#This Row],[BB]]+MYRANKS_P[[#This Row],[H]])/(1192+MYRANKS_P[[#This Row],[IP]])-1.23)/-0.015-VLOOKUP(MYRANKS_P[[#This Row],[POS]],ReplacementLevel_P[],COLUMN(ReplacementLevel_P[WHIP]),FALSE)</f>
        <v>0.9859994619316681</v>
      </c>
      <c r="X197" s="22">
        <f>MYRANKS_P[[#This Row],[WSGP]]+MYRANKS_P[[#This Row],[SVSGP]]+MYRANKS_P[[#This Row],[SOSGP]]+MYRANKS_P[[#This Row],[ERASGP]]+MYRANKS_P[[#This Row],[WHIPSGP]]</f>
        <v>-1.5495233768375383</v>
      </c>
    </row>
    <row r="198" spans="1:24" x14ac:dyDescent="0.25">
      <c r="A198" s="7" t="s">
        <v>3383</v>
      </c>
      <c r="B198" s="18" t="str">
        <f>VLOOKUP(MYRANKS_P[[#This Row],[PLAYERID]],PLAYERIDMAP[],COLUMN(PLAYERIDMAP[LASTNAME]),FALSE)</f>
        <v>Hunter</v>
      </c>
      <c r="C198" s="18" t="str">
        <f>VLOOKUP(MYRANKS_P[[#This Row],[PLAYERID]],PLAYERIDMAP[],COLUMN(PLAYERIDMAP[FIRSTNAME]),FALSE)</f>
        <v xml:space="preserve">Tommy </v>
      </c>
      <c r="D198" s="18" t="str">
        <f>VLOOKUP(MYRANKS_P[[#This Row],[PLAYERID]],PLAYERIDMAP[],COLUMN(PLAYERIDMAP[TEAM]),FALSE)</f>
        <v>BAL</v>
      </c>
      <c r="E198" s="18" t="str">
        <f>VLOOKUP(MYRANKS_P[[#This Row],[PLAYERID]],PLAYERIDMAP[],COLUMN(PLAYERIDMAP[POS]),FALSE)</f>
        <v>P</v>
      </c>
      <c r="F198" s="18">
        <f>VLOOKUP(MYRANKS_P[[#This Row],[PLAYERID]],PLAYERIDMAP[],COLUMN(PLAYERIDMAP[IDFANGRAPHS]),FALSE)</f>
        <v>1157</v>
      </c>
      <c r="G198" s="20">
        <f>IFERROR(VLOOKUP(MYRANKS_P[[#This Row],[IDFANGRAPHS]],STEAMER_P[],COLUMN(STEAMER_P[W]),FALSE),0)</f>
        <v>3</v>
      </c>
      <c r="H198" s="20">
        <f>IFERROR(VLOOKUP(MYRANKS_P[[#This Row],[IDFANGRAPHS]],STEAMER_P[],COLUMN(STEAMER_P[GS]),FALSE),0)</f>
        <v>0</v>
      </c>
      <c r="I198" s="20">
        <f>IFERROR(VLOOKUP(MYRANKS_P[[#This Row],[IDFANGRAPHS]],STEAMER_P[],COLUMN(STEAMER_P[SV]),FALSE),0)</f>
        <v>24</v>
      </c>
      <c r="J198" s="20">
        <f>IFERROR(VLOOKUP(MYRANKS_P[[#This Row],[IDFANGRAPHS]],STEAMER_P[],COLUMN(STEAMER_P[IP]),FALSE),0)</f>
        <v>55</v>
      </c>
      <c r="K198" s="20">
        <f>IFERROR(VLOOKUP(MYRANKS_P[[#This Row],[IDFANGRAPHS]],STEAMER_P[],COLUMN(STEAMER_P[H]),FALSE),0)</f>
        <v>56</v>
      </c>
      <c r="L198" s="20">
        <f>IFERROR(VLOOKUP(MYRANKS_P[[#This Row],[IDFANGRAPHS]],STEAMER_P[],COLUMN(STEAMER_P[ER]),FALSE),0)</f>
        <v>22</v>
      </c>
      <c r="M198" s="20">
        <f>IFERROR(VLOOKUP(MYRANKS_P[[#This Row],[IDFANGRAPHS]],STEAMER_P[],COLUMN(STEAMER_P[HR]),FALSE),0)</f>
        <v>7</v>
      </c>
      <c r="N198" s="20">
        <f>IFERROR(VLOOKUP(MYRANKS_P[[#This Row],[IDFANGRAPHS]],STEAMER_P[],COLUMN(STEAMER_P[SO]),FALSE),0)</f>
        <v>44</v>
      </c>
      <c r="O198" s="20">
        <f>IFERROR(VLOOKUP(MYRANKS_P[[#This Row],[IDFANGRAPHS]],STEAMER_P[],COLUMN(STEAMER_P[BB]),FALSE),0)</f>
        <v>10</v>
      </c>
      <c r="P198" s="20">
        <f>IFERROR(VLOOKUP(MYRANKS_P[[#This Row],[IDFANGRAPHS]],STEAMER_P[],COLUMN(STEAMER_P[FIP]),FALSE),0)</f>
        <v>3.89</v>
      </c>
      <c r="Q198" s="22">
        <f>IFERROR(MYRANKS_P[[#This Row],[ER]]*9/MYRANKS_P[[#This Row],[IP]],0)</f>
        <v>3.6</v>
      </c>
      <c r="R198" s="22">
        <f>IFERROR((MYRANKS_P[[#This Row],[BB]]+MYRANKS_P[[#This Row],[H]])/MYRANKS_P[[#This Row],[IP]],0)</f>
        <v>1.2</v>
      </c>
      <c r="S198" s="22">
        <f>MYRANKS_P[[#This Row],[W]]/3.03-VLOOKUP(MYRANKS_P[[#This Row],[POS]],ReplacementLevel_P[],COLUMN(ReplacementLevel_P[W]),FALSE)</f>
        <v>-2.2399009900990099</v>
      </c>
      <c r="T198" s="22">
        <f>MYRANKS_P[[#This Row],[SV]]/9.95</f>
        <v>2.4120603015075379</v>
      </c>
      <c r="U198" s="22">
        <f>MYRANKS_P[[#This Row],[SO]]/39.3-VLOOKUP(MYRANKS_P[[#This Row],[POS]],ReplacementLevel_P[],COLUMN(ReplacementLevel_P[SO]),FALSE)</f>
        <v>-1.560407124681934</v>
      </c>
      <c r="V198" s="22">
        <f>((475+MYRANKS_P[[#This Row],[ER]])*9/(1192+MYRANKS_P[[#This Row],[IP]])-3.59)/-0.076-VLOOKUP(MYRANKS_P[[#This Row],[POS]],ReplacementLevel_P[],COLUMN(ReplacementLevel_P[ERA]),FALSE)</f>
        <v>0.8893576161735508</v>
      </c>
      <c r="W198" s="22">
        <f>((1466+MYRANKS_P[[#This Row],[BB]]+MYRANKS_P[[#This Row],[H]])/(1192+MYRANKS_P[[#This Row],[IP]])-1.23)/-0.015-VLOOKUP(MYRANKS_P[[#This Row],[POS]],ReplacementLevel_P[],COLUMN(ReplacementLevel_P[WHIP]),FALSE)</f>
        <v>0.97676557070301684</v>
      </c>
      <c r="X198" s="22">
        <f>MYRANKS_P[[#This Row],[WSGP]]+MYRANKS_P[[#This Row],[SVSGP]]+MYRANKS_P[[#This Row],[SOSGP]]+MYRANKS_P[[#This Row],[ERASGP]]+MYRANKS_P[[#This Row],[WHIPSGP]]</f>
        <v>0.47787537360316168</v>
      </c>
    </row>
    <row r="199" spans="1:24" x14ac:dyDescent="0.25">
      <c r="A199" s="7" t="s">
        <v>2874</v>
      </c>
      <c r="B199" s="18" t="str">
        <f>VLOOKUP(MYRANKS_P[[#This Row],[PLAYERID]],PLAYERIDMAP[],COLUMN(PLAYERIDMAP[LASTNAME]),FALSE)</f>
        <v>Francis</v>
      </c>
      <c r="C199" s="18" t="str">
        <f>VLOOKUP(MYRANKS_P[[#This Row],[PLAYERID]],PLAYERIDMAP[],COLUMN(PLAYERIDMAP[FIRSTNAME]),FALSE)</f>
        <v xml:space="preserve">Jeff </v>
      </c>
      <c r="D199" s="18" t="str">
        <f>VLOOKUP(MYRANKS_P[[#This Row],[PLAYERID]],PLAYERIDMAP[],COLUMN(PLAYERIDMAP[TEAM]),FALSE)</f>
        <v>COL</v>
      </c>
      <c r="E199" s="18" t="str">
        <f>VLOOKUP(MYRANKS_P[[#This Row],[PLAYERID]],PLAYERIDMAP[],COLUMN(PLAYERIDMAP[POS]),FALSE)</f>
        <v>P</v>
      </c>
      <c r="F199" s="18">
        <f>VLOOKUP(MYRANKS_P[[#This Row],[PLAYERID]],PLAYERIDMAP[],COLUMN(PLAYERIDMAP[IDFANGRAPHS]),FALSE)</f>
        <v>4684</v>
      </c>
      <c r="G199" s="20">
        <f>IFERROR(VLOOKUP(MYRANKS_P[[#This Row],[IDFANGRAPHS]],STEAMER_P[],COLUMN(STEAMER_P[W]),FALSE),0)</f>
        <v>1</v>
      </c>
      <c r="H199" s="20">
        <f>IFERROR(VLOOKUP(MYRANKS_P[[#This Row],[IDFANGRAPHS]],STEAMER_P[],COLUMN(STEAMER_P[GS]),FALSE),0)</f>
        <v>3</v>
      </c>
      <c r="I199" s="20">
        <f>IFERROR(VLOOKUP(MYRANKS_P[[#This Row],[IDFANGRAPHS]],STEAMER_P[],COLUMN(STEAMER_P[SV]),FALSE),0)</f>
        <v>0</v>
      </c>
      <c r="J199" s="20">
        <f>IFERROR(VLOOKUP(MYRANKS_P[[#This Row],[IDFANGRAPHS]],STEAMER_P[],COLUMN(STEAMER_P[IP]),FALSE),0)</f>
        <v>16</v>
      </c>
      <c r="K199" s="20">
        <f>IFERROR(VLOOKUP(MYRANKS_P[[#This Row],[IDFANGRAPHS]],STEAMER_P[],COLUMN(STEAMER_P[H]),FALSE),0)</f>
        <v>16</v>
      </c>
      <c r="L199" s="20">
        <f>IFERROR(VLOOKUP(MYRANKS_P[[#This Row],[IDFANGRAPHS]],STEAMER_P[],COLUMN(STEAMER_P[ER]),FALSE),0)</f>
        <v>7</v>
      </c>
      <c r="M199" s="20">
        <f>IFERROR(VLOOKUP(MYRANKS_P[[#This Row],[IDFANGRAPHS]],STEAMER_P[],COLUMN(STEAMER_P[HR]),FALSE),0)</f>
        <v>2</v>
      </c>
      <c r="N199" s="20">
        <f>IFERROR(VLOOKUP(MYRANKS_P[[#This Row],[IDFANGRAPHS]],STEAMER_P[],COLUMN(STEAMER_P[SO]),FALSE),0)</f>
        <v>12</v>
      </c>
      <c r="O199" s="20">
        <f>IFERROR(VLOOKUP(MYRANKS_P[[#This Row],[IDFANGRAPHS]],STEAMER_P[],COLUMN(STEAMER_P[BB]),FALSE),0)</f>
        <v>4</v>
      </c>
      <c r="P199" s="20">
        <f>IFERROR(VLOOKUP(MYRANKS_P[[#This Row],[IDFANGRAPHS]],STEAMER_P[],COLUMN(STEAMER_P[FIP]),FALSE),0)</f>
        <v>4.08</v>
      </c>
      <c r="Q199" s="22">
        <f>IFERROR(MYRANKS_P[[#This Row],[ER]]*9/MYRANKS_P[[#This Row],[IP]],0)</f>
        <v>3.9375</v>
      </c>
      <c r="R199" s="22">
        <f>IFERROR((MYRANKS_P[[#This Row],[BB]]+MYRANKS_P[[#This Row],[H]])/MYRANKS_P[[#This Row],[IP]],0)</f>
        <v>1.25</v>
      </c>
      <c r="S199" s="22">
        <f>MYRANKS_P[[#This Row],[W]]/3.03-VLOOKUP(MYRANKS_P[[#This Row],[POS]],ReplacementLevel_P[],COLUMN(ReplacementLevel_P[W]),FALSE)</f>
        <v>-2.89996699669967</v>
      </c>
      <c r="T199" s="22">
        <f>MYRANKS_P[[#This Row],[SV]]/9.95</f>
        <v>0</v>
      </c>
      <c r="U199" s="22">
        <f>MYRANKS_P[[#This Row],[SO]]/39.3-VLOOKUP(MYRANKS_P[[#This Row],[POS]],ReplacementLevel_P[],COLUMN(ReplacementLevel_P[SO]),FALSE)</f>
        <v>-2.3746564885496184</v>
      </c>
      <c r="V199" s="22">
        <f>((475+MYRANKS_P[[#This Row],[ER]])*9/(1192+MYRANKS_P[[#This Row],[IP]])-3.59)/-0.076-VLOOKUP(MYRANKS_P[[#This Row],[POS]],ReplacementLevel_P[],COLUMN(ReplacementLevel_P[ERA]),FALSE)</f>
        <v>0.83605785988148895</v>
      </c>
      <c r="W199" s="22">
        <f>((1466+MYRANKS_P[[#This Row],[BB]]+MYRANKS_P[[#This Row],[H]])/(1192+MYRANKS_P[[#This Row],[IP]])-1.23)/-0.015-VLOOKUP(MYRANKS_P[[#This Row],[POS]],ReplacementLevel_P[],COLUMN(ReplacementLevel_P[WHIP]),FALSE)</f>
        <v>0.87116997792495043</v>
      </c>
      <c r="X199" s="22">
        <f>MYRANKS_P[[#This Row],[WSGP]]+MYRANKS_P[[#This Row],[SVSGP]]+MYRANKS_P[[#This Row],[SOSGP]]+MYRANKS_P[[#This Row],[ERASGP]]+MYRANKS_P[[#This Row],[WHIPSGP]]</f>
        <v>-3.5673956474428485</v>
      </c>
    </row>
    <row r="200" spans="1:24" x14ac:dyDescent="0.25">
      <c r="A200" s="7" t="s">
        <v>2478</v>
      </c>
      <c r="B200" s="18" t="str">
        <f>VLOOKUP(MYRANKS_P[[#This Row],[PLAYERID]],PLAYERIDMAP[],COLUMN(PLAYERIDMAP[LASTNAME]),FALSE)</f>
        <v>Crow</v>
      </c>
      <c r="C200" s="18" t="str">
        <f>VLOOKUP(MYRANKS_P[[#This Row],[PLAYERID]],PLAYERIDMAP[],COLUMN(PLAYERIDMAP[FIRSTNAME]),FALSE)</f>
        <v xml:space="preserve">Aaron </v>
      </c>
      <c r="D200" s="18" t="str">
        <f>VLOOKUP(MYRANKS_P[[#This Row],[PLAYERID]],PLAYERIDMAP[],COLUMN(PLAYERIDMAP[TEAM]),FALSE)</f>
        <v>KC</v>
      </c>
      <c r="E200" s="18" t="str">
        <f>VLOOKUP(MYRANKS_P[[#This Row],[PLAYERID]],PLAYERIDMAP[],COLUMN(PLAYERIDMAP[POS]),FALSE)</f>
        <v>P</v>
      </c>
      <c r="F200" s="18">
        <f>VLOOKUP(MYRANKS_P[[#This Row],[PLAYERID]],PLAYERIDMAP[],COLUMN(PLAYERIDMAP[IDFANGRAPHS]),FALSE)</f>
        <v>10149</v>
      </c>
      <c r="G200" s="20">
        <f>IFERROR(VLOOKUP(MYRANKS_P[[#This Row],[IDFANGRAPHS]],STEAMER_P[],COLUMN(STEAMER_P[W]),FALSE),0)</f>
        <v>3</v>
      </c>
      <c r="H200" s="20">
        <f>IFERROR(VLOOKUP(MYRANKS_P[[#This Row],[IDFANGRAPHS]],STEAMER_P[],COLUMN(STEAMER_P[GS]),FALSE),0)</f>
        <v>0</v>
      </c>
      <c r="I200" s="20">
        <f>IFERROR(VLOOKUP(MYRANKS_P[[#This Row],[IDFANGRAPHS]],STEAMER_P[],COLUMN(STEAMER_P[SV]),FALSE),0)</f>
        <v>3</v>
      </c>
      <c r="J200" s="20">
        <f>IFERROR(VLOOKUP(MYRANKS_P[[#This Row],[IDFANGRAPHS]],STEAMER_P[],COLUMN(STEAMER_P[IP]),FALSE),0)</f>
        <v>55</v>
      </c>
      <c r="K200" s="20">
        <f>IFERROR(VLOOKUP(MYRANKS_P[[#This Row],[IDFANGRAPHS]],STEAMER_P[],COLUMN(STEAMER_P[H]),FALSE),0)</f>
        <v>52</v>
      </c>
      <c r="L200" s="20">
        <f>IFERROR(VLOOKUP(MYRANKS_P[[#This Row],[IDFANGRAPHS]],STEAMER_P[],COLUMN(STEAMER_P[ER]),FALSE),0)</f>
        <v>23</v>
      </c>
      <c r="M200" s="20">
        <f>IFERROR(VLOOKUP(MYRANKS_P[[#This Row],[IDFANGRAPHS]],STEAMER_P[],COLUMN(STEAMER_P[HR]),FALSE),0)</f>
        <v>5</v>
      </c>
      <c r="N200" s="20">
        <f>IFERROR(VLOOKUP(MYRANKS_P[[#This Row],[IDFANGRAPHS]],STEAMER_P[],COLUMN(STEAMER_P[SO]),FALSE),0)</f>
        <v>48</v>
      </c>
      <c r="O200" s="20">
        <f>IFERROR(VLOOKUP(MYRANKS_P[[#This Row],[IDFANGRAPHS]],STEAMER_P[],COLUMN(STEAMER_P[BB]),FALSE),0)</f>
        <v>20</v>
      </c>
      <c r="P200" s="20">
        <f>IFERROR(VLOOKUP(MYRANKS_P[[#This Row],[IDFANGRAPHS]],STEAMER_P[],COLUMN(STEAMER_P[FIP]),FALSE),0)</f>
        <v>3.66</v>
      </c>
      <c r="Q200" s="22">
        <f>IFERROR(MYRANKS_P[[#This Row],[ER]]*9/MYRANKS_P[[#This Row],[IP]],0)</f>
        <v>3.7636363636363637</v>
      </c>
      <c r="R200" s="22">
        <f>IFERROR((MYRANKS_P[[#This Row],[BB]]+MYRANKS_P[[#This Row],[H]])/MYRANKS_P[[#This Row],[IP]],0)</f>
        <v>1.3090909090909091</v>
      </c>
      <c r="S200" s="22">
        <f>MYRANKS_P[[#This Row],[W]]/3.03-VLOOKUP(MYRANKS_P[[#This Row],[POS]],ReplacementLevel_P[],COLUMN(ReplacementLevel_P[W]),FALSE)</f>
        <v>-2.2399009900990099</v>
      </c>
      <c r="T200" s="22">
        <f>MYRANKS_P[[#This Row],[SV]]/9.95</f>
        <v>0.30150753768844224</v>
      </c>
      <c r="U200" s="22">
        <f>MYRANKS_P[[#This Row],[SO]]/39.3-VLOOKUP(MYRANKS_P[[#This Row],[POS]],ReplacementLevel_P[],COLUMN(ReplacementLevel_P[SO]),FALSE)</f>
        <v>-1.4586259541984734</v>
      </c>
      <c r="V200" s="22">
        <f>((475+MYRANKS_P[[#This Row],[ER]])*9/(1192+MYRANKS_P[[#This Row],[IP]])-3.59)/-0.076-VLOOKUP(MYRANKS_P[[#This Row],[POS]],ReplacementLevel_P[],COLUMN(ReplacementLevel_P[ERA]),FALSE)</f>
        <v>0.79439285865023335</v>
      </c>
      <c r="W200" s="22">
        <f>((1466+MYRANKS_P[[#This Row],[BB]]+MYRANKS_P[[#This Row],[H]])/(1192+MYRANKS_P[[#This Row],[IP]])-1.23)/-0.015-VLOOKUP(MYRANKS_P[[#This Row],[POS]],ReplacementLevel_P[],COLUMN(ReplacementLevel_P[WHIP]),FALSE)</f>
        <v>0.65599572306870002</v>
      </c>
      <c r="X200" s="22">
        <f>MYRANKS_P[[#This Row],[WSGP]]+MYRANKS_P[[#This Row],[SVSGP]]+MYRANKS_P[[#This Row],[SOSGP]]+MYRANKS_P[[#This Row],[ERASGP]]+MYRANKS_P[[#This Row],[WHIPSGP]]</f>
        <v>-1.9466308248901076</v>
      </c>
    </row>
    <row r="201" spans="1:24" x14ac:dyDescent="0.25">
      <c r="A201" s="7" t="s">
        <v>1904</v>
      </c>
      <c r="B201" s="18" t="str">
        <f>VLOOKUP(MYRANKS_P[[#This Row],[PLAYERID]],PLAYERIDMAP[],COLUMN(PLAYERIDMAP[LASTNAME]),FALSE)</f>
        <v>Bedard</v>
      </c>
      <c r="C201" s="18" t="str">
        <f>VLOOKUP(MYRANKS_P[[#This Row],[PLAYERID]],PLAYERIDMAP[],COLUMN(PLAYERIDMAP[FIRSTNAME]),FALSE)</f>
        <v xml:space="preserve">Erik </v>
      </c>
      <c r="D201" s="18" t="str">
        <f>VLOOKUP(MYRANKS_P[[#This Row],[PLAYERID]],PLAYERIDMAP[],COLUMN(PLAYERIDMAP[TEAM]),FALSE)</f>
        <v>PIT</v>
      </c>
      <c r="E201" s="18" t="str">
        <f>VLOOKUP(MYRANKS_P[[#This Row],[PLAYERID]],PLAYERIDMAP[],COLUMN(PLAYERIDMAP[POS]),FALSE)</f>
        <v>P</v>
      </c>
      <c r="F201" s="18">
        <f>VLOOKUP(MYRANKS_P[[#This Row],[PLAYERID]],PLAYERIDMAP[],COLUMN(PLAYERIDMAP[IDFANGRAPHS]),FALSE)</f>
        <v>126</v>
      </c>
      <c r="G201" s="20">
        <f>IFERROR(VLOOKUP(MYRANKS_P[[#This Row],[IDFANGRAPHS]],STEAMER_P[],COLUMN(STEAMER_P[W]),FALSE),0)</f>
        <v>6</v>
      </c>
      <c r="H201" s="20">
        <f>IFERROR(VLOOKUP(MYRANKS_P[[#This Row],[IDFANGRAPHS]],STEAMER_P[],COLUMN(STEAMER_P[GS]),FALSE),0)</f>
        <v>17</v>
      </c>
      <c r="I201" s="20">
        <f>IFERROR(VLOOKUP(MYRANKS_P[[#This Row],[IDFANGRAPHS]],STEAMER_P[],COLUMN(STEAMER_P[SV]),FALSE),0)</f>
        <v>0</v>
      </c>
      <c r="J201" s="20">
        <f>IFERROR(VLOOKUP(MYRANKS_P[[#This Row],[IDFANGRAPHS]],STEAMER_P[],COLUMN(STEAMER_P[IP]),FALSE),0)</f>
        <v>97</v>
      </c>
      <c r="K201" s="20">
        <f>IFERROR(VLOOKUP(MYRANKS_P[[#This Row],[IDFANGRAPHS]],STEAMER_P[],COLUMN(STEAMER_P[H]),FALSE),0)</f>
        <v>92</v>
      </c>
      <c r="L201" s="20">
        <f>IFERROR(VLOOKUP(MYRANKS_P[[#This Row],[IDFANGRAPHS]],STEAMER_P[],COLUMN(STEAMER_P[ER]),FALSE),0)</f>
        <v>45</v>
      </c>
      <c r="M201" s="20">
        <f>IFERROR(VLOOKUP(MYRANKS_P[[#This Row],[IDFANGRAPHS]],STEAMER_P[],COLUMN(STEAMER_P[HR]),FALSE),0)</f>
        <v>12</v>
      </c>
      <c r="N201" s="20">
        <f>IFERROR(VLOOKUP(MYRANKS_P[[#This Row],[IDFANGRAPHS]],STEAMER_P[],COLUMN(STEAMER_P[SO]),FALSE),0)</f>
        <v>79</v>
      </c>
      <c r="O201" s="20">
        <f>IFERROR(VLOOKUP(MYRANKS_P[[#This Row],[IDFANGRAPHS]],STEAMER_P[],COLUMN(STEAMER_P[BB]),FALSE),0)</f>
        <v>43</v>
      </c>
      <c r="P201" s="20">
        <f>IFERROR(VLOOKUP(MYRANKS_P[[#This Row],[IDFANGRAPHS]],STEAMER_P[],COLUMN(STEAMER_P[FIP]),FALSE),0)</f>
        <v>4.53</v>
      </c>
      <c r="Q201" s="22">
        <f>IFERROR(MYRANKS_P[[#This Row],[ER]]*9/MYRANKS_P[[#This Row],[IP]],0)</f>
        <v>4.1752577319587632</v>
      </c>
      <c r="R201" s="22">
        <f>IFERROR((MYRANKS_P[[#This Row],[BB]]+MYRANKS_P[[#This Row],[H]])/MYRANKS_P[[#This Row],[IP]],0)</f>
        <v>1.3917525773195876</v>
      </c>
      <c r="S201" s="22">
        <f>MYRANKS_P[[#This Row],[W]]/3.03-VLOOKUP(MYRANKS_P[[#This Row],[POS]],ReplacementLevel_P[],COLUMN(ReplacementLevel_P[W]),FALSE)</f>
        <v>-1.2498019801980196</v>
      </c>
      <c r="T201" s="22">
        <f>MYRANKS_P[[#This Row],[SV]]/9.95</f>
        <v>0</v>
      </c>
      <c r="U201" s="22">
        <f>MYRANKS_P[[#This Row],[SO]]/39.3-VLOOKUP(MYRANKS_P[[#This Row],[POS]],ReplacementLevel_P[],COLUMN(ReplacementLevel_P[SO]),FALSE)</f>
        <v>-0.66982188295165379</v>
      </c>
      <c r="V201" s="22">
        <f>((475+MYRANKS_P[[#This Row],[ER]])*9/(1192+MYRANKS_P[[#This Row],[IP]])-3.59)/-0.076-VLOOKUP(MYRANKS_P[[#This Row],[POS]],ReplacementLevel_P[],COLUMN(ReplacementLevel_P[ERA]),FALSE)</f>
        <v>0.314190927279409</v>
      </c>
      <c r="W201" s="22">
        <f>((1466+MYRANKS_P[[#This Row],[BB]]+MYRANKS_P[[#This Row],[H]])/(1192+MYRANKS_P[[#This Row],[IP]])-1.23)/-0.015-VLOOKUP(MYRANKS_P[[#This Row],[POS]],ReplacementLevel_P[],COLUMN(ReplacementLevel_P[WHIP]),FALSE)</f>
        <v>7.6793379881039292E-2</v>
      </c>
      <c r="X201" s="22">
        <f>MYRANKS_P[[#This Row],[WSGP]]+MYRANKS_P[[#This Row],[SVSGP]]+MYRANKS_P[[#This Row],[SOSGP]]+MYRANKS_P[[#This Row],[ERASGP]]+MYRANKS_P[[#This Row],[WHIPSGP]]</f>
        <v>-1.528639555989225</v>
      </c>
    </row>
    <row r="202" spans="1:24" x14ac:dyDescent="0.25">
      <c r="A202" s="7" t="s">
        <v>4070</v>
      </c>
      <c r="B202" s="18" t="str">
        <f>VLOOKUP(MYRANKS_P[[#This Row],[PLAYERID]],PLAYERIDMAP[],COLUMN(PLAYERIDMAP[LASTNAME]),FALSE)</f>
        <v>Melancon</v>
      </c>
      <c r="C202" s="18" t="str">
        <f>VLOOKUP(MYRANKS_P[[#This Row],[PLAYERID]],PLAYERIDMAP[],COLUMN(PLAYERIDMAP[FIRSTNAME]),FALSE)</f>
        <v xml:space="preserve">Mark </v>
      </c>
      <c r="D202" s="18" t="str">
        <f>VLOOKUP(MYRANKS_P[[#This Row],[PLAYERID]],PLAYERIDMAP[],COLUMN(PLAYERIDMAP[TEAM]),FALSE)</f>
        <v>PIT</v>
      </c>
      <c r="E202" s="18" t="str">
        <f>VLOOKUP(MYRANKS_P[[#This Row],[PLAYERID]],PLAYERIDMAP[],COLUMN(PLAYERIDMAP[POS]),FALSE)</f>
        <v>P</v>
      </c>
      <c r="F202" s="18">
        <f>VLOOKUP(MYRANKS_P[[#This Row],[PLAYERID]],PLAYERIDMAP[],COLUMN(PLAYERIDMAP[IDFANGRAPHS]),FALSE)</f>
        <v>4264</v>
      </c>
      <c r="G202" s="20">
        <f>IFERROR(VLOOKUP(MYRANKS_P[[#This Row],[IDFANGRAPHS]],STEAMER_P[],COLUMN(STEAMER_P[W]),FALSE),0)</f>
        <v>4</v>
      </c>
      <c r="H202" s="20">
        <f>IFERROR(VLOOKUP(MYRANKS_P[[#This Row],[IDFANGRAPHS]],STEAMER_P[],COLUMN(STEAMER_P[GS]),FALSE),0)</f>
        <v>0</v>
      </c>
      <c r="I202" s="20">
        <f>IFERROR(VLOOKUP(MYRANKS_P[[#This Row],[IDFANGRAPHS]],STEAMER_P[],COLUMN(STEAMER_P[SV]),FALSE),0)</f>
        <v>14</v>
      </c>
      <c r="J202" s="20">
        <f>IFERROR(VLOOKUP(MYRANKS_P[[#This Row],[IDFANGRAPHS]],STEAMER_P[],COLUMN(STEAMER_P[IP]),FALSE),0)</f>
        <v>55</v>
      </c>
      <c r="K202" s="20">
        <f>IFERROR(VLOOKUP(MYRANKS_P[[#This Row],[IDFANGRAPHS]],STEAMER_P[],COLUMN(STEAMER_P[H]),FALSE),0)</f>
        <v>50</v>
      </c>
      <c r="L202" s="20">
        <f>IFERROR(VLOOKUP(MYRANKS_P[[#This Row],[IDFANGRAPHS]],STEAMER_P[],COLUMN(STEAMER_P[ER]),FALSE),0)</f>
        <v>16</v>
      </c>
      <c r="M202" s="20">
        <f>IFERROR(VLOOKUP(MYRANKS_P[[#This Row],[IDFANGRAPHS]],STEAMER_P[],COLUMN(STEAMER_P[HR]),FALSE),0)</f>
        <v>3</v>
      </c>
      <c r="N202" s="20">
        <f>IFERROR(VLOOKUP(MYRANKS_P[[#This Row],[IDFANGRAPHS]],STEAMER_P[],COLUMN(STEAMER_P[SO]),FALSE),0)</f>
        <v>49</v>
      </c>
      <c r="O202" s="20">
        <f>IFERROR(VLOOKUP(MYRANKS_P[[#This Row],[IDFANGRAPHS]],STEAMER_P[],COLUMN(STEAMER_P[BB]),FALSE),0)</f>
        <v>11</v>
      </c>
      <c r="P202" s="20">
        <f>IFERROR(VLOOKUP(MYRANKS_P[[#This Row],[IDFANGRAPHS]],STEAMER_P[],COLUMN(STEAMER_P[FIP]),FALSE),0)</f>
        <v>2.77</v>
      </c>
      <c r="Q202" s="22">
        <f>IFERROR(MYRANKS_P[[#This Row],[ER]]*9/MYRANKS_P[[#This Row],[IP]],0)</f>
        <v>2.6181818181818182</v>
      </c>
      <c r="R202" s="22">
        <f>IFERROR((MYRANKS_P[[#This Row],[BB]]+MYRANKS_P[[#This Row],[H]])/MYRANKS_P[[#This Row],[IP]],0)</f>
        <v>1.1090909090909091</v>
      </c>
      <c r="S202" s="22">
        <f>MYRANKS_P[[#This Row],[W]]/3.03-VLOOKUP(MYRANKS_P[[#This Row],[POS]],ReplacementLevel_P[],COLUMN(ReplacementLevel_P[W]),FALSE)</f>
        <v>-1.9098679867986799</v>
      </c>
      <c r="T202" s="22">
        <f>MYRANKS_P[[#This Row],[SV]]/9.95</f>
        <v>1.4070351758793971</v>
      </c>
      <c r="U202" s="22">
        <f>MYRANKS_P[[#This Row],[SO]]/39.3-VLOOKUP(MYRANKS_P[[#This Row],[POS]],ReplacementLevel_P[],COLUMN(ReplacementLevel_P[SO]),FALSE)</f>
        <v>-1.4331806615776082</v>
      </c>
      <c r="V202" s="22">
        <f>((475+MYRANKS_P[[#This Row],[ER]])*9/(1192+MYRANKS_P[[#This Row],[IP]])-3.59)/-0.076-VLOOKUP(MYRANKS_P[[#This Row],[POS]],ReplacementLevel_P[],COLUMN(ReplacementLevel_P[ERA]),FALSE)</f>
        <v>1.4591461613134675</v>
      </c>
      <c r="W202" s="22">
        <f>((1466+MYRANKS_P[[#This Row],[BB]]+MYRANKS_P[[#This Row],[H]])/(1192+MYRANKS_P[[#This Row],[IP]])-1.23)/-0.015-VLOOKUP(MYRANKS_P[[#This Row],[POS]],ReplacementLevel_P[],COLUMN(ReplacementLevel_P[WHIP]),FALSE)</f>
        <v>1.2440737770649475</v>
      </c>
      <c r="X202" s="22">
        <f>MYRANKS_P[[#This Row],[WSGP]]+MYRANKS_P[[#This Row],[SVSGP]]+MYRANKS_P[[#This Row],[SOSGP]]+MYRANKS_P[[#This Row],[ERASGP]]+MYRANKS_P[[#This Row],[WHIPSGP]]</f>
        <v>0.76720646588152408</v>
      </c>
    </row>
    <row r="203" spans="1:24" x14ac:dyDescent="0.25">
      <c r="A203" s="7" t="s">
        <v>5399</v>
      </c>
      <c r="B203" s="18" t="str">
        <f>VLOOKUP(MYRANKS_P[[#This Row],[PLAYERID]],PLAYERIDMAP[],COLUMN(PLAYERIDMAP[LASTNAME]),FALSE)</f>
        <v>Volstad</v>
      </c>
      <c r="C203" s="18" t="str">
        <f>VLOOKUP(MYRANKS_P[[#This Row],[PLAYERID]],PLAYERIDMAP[],COLUMN(PLAYERIDMAP[FIRSTNAME]),FALSE)</f>
        <v xml:space="preserve">Chris </v>
      </c>
      <c r="D203" s="18" t="str">
        <f>VLOOKUP(MYRANKS_P[[#This Row],[PLAYERID]],PLAYERIDMAP[],COLUMN(PLAYERIDMAP[TEAM]),FALSE)</f>
        <v>KC</v>
      </c>
      <c r="E203" s="18" t="str">
        <f>VLOOKUP(MYRANKS_P[[#This Row],[PLAYERID]],PLAYERIDMAP[],COLUMN(PLAYERIDMAP[POS]),FALSE)</f>
        <v>P</v>
      </c>
      <c r="F203" s="18">
        <f>VLOOKUP(MYRANKS_P[[#This Row],[PLAYERID]],PLAYERIDMAP[],COLUMN(PLAYERIDMAP[IDFANGRAPHS]),FALSE)</f>
        <v>9901</v>
      </c>
      <c r="G203" s="20">
        <f>IFERROR(VLOOKUP(MYRANKS_P[[#This Row],[IDFANGRAPHS]],STEAMER_P[],COLUMN(STEAMER_P[W]),FALSE),0)</f>
        <v>0</v>
      </c>
      <c r="H203" s="20">
        <f>IFERROR(VLOOKUP(MYRANKS_P[[#This Row],[IDFANGRAPHS]],STEAMER_P[],COLUMN(STEAMER_P[GS]),FALSE),0)</f>
        <v>0</v>
      </c>
      <c r="I203" s="20">
        <f>IFERROR(VLOOKUP(MYRANKS_P[[#This Row],[IDFANGRAPHS]],STEAMER_P[],COLUMN(STEAMER_P[SV]),FALSE),0)</f>
        <v>0</v>
      </c>
      <c r="J203" s="20">
        <f>IFERROR(VLOOKUP(MYRANKS_P[[#This Row],[IDFANGRAPHS]],STEAMER_P[],COLUMN(STEAMER_P[IP]),FALSE),0)</f>
        <v>0</v>
      </c>
      <c r="K203" s="20">
        <f>IFERROR(VLOOKUP(MYRANKS_P[[#This Row],[IDFANGRAPHS]],STEAMER_P[],COLUMN(STEAMER_P[H]),FALSE),0)</f>
        <v>0</v>
      </c>
      <c r="L203" s="20">
        <f>IFERROR(VLOOKUP(MYRANKS_P[[#This Row],[IDFANGRAPHS]],STEAMER_P[],COLUMN(STEAMER_P[ER]),FALSE),0)</f>
        <v>0</v>
      </c>
      <c r="M203" s="20">
        <f>IFERROR(VLOOKUP(MYRANKS_P[[#This Row],[IDFANGRAPHS]],STEAMER_P[],COLUMN(STEAMER_P[HR]),FALSE),0)</f>
        <v>0</v>
      </c>
      <c r="N203" s="20">
        <f>IFERROR(VLOOKUP(MYRANKS_P[[#This Row],[IDFANGRAPHS]],STEAMER_P[],COLUMN(STEAMER_P[SO]),FALSE),0)</f>
        <v>0</v>
      </c>
      <c r="O203" s="20">
        <f>IFERROR(VLOOKUP(MYRANKS_P[[#This Row],[IDFANGRAPHS]],STEAMER_P[],COLUMN(STEAMER_P[BB]),FALSE),0)</f>
        <v>0</v>
      </c>
      <c r="P203" s="20">
        <f>IFERROR(VLOOKUP(MYRANKS_P[[#This Row],[IDFANGRAPHS]],STEAMER_P[],COLUMN(STEAMER_P[FIP]),FALSE),0)</f>
        <v>0</v>
      </c>
      <c r="Q203" s="22">
        <f>IFERROR(MYRANKS_P[[#This Row],[ER]]*9/MYRANKS_P[[#This Row],[IP]],0)</f>
        <v>0</v>
      </c>
      <c r="R203" s="22">
        <f>IFERROR((MYRANKS_P[[#This Row],[BB]]+MYRANKS_P[[#This Row],[H]])/MYRANKS_P[[#This Row],[IP]],0)</f>
        <v>0</v>
      </c>
      <c r="S203" s="22">
        <f>MYRANKS_P[[#This Row],[W]]/3.03-VLOOKUP(MYRANKS_P[[#This Row],[POS]],ReplacementLevel_P[],COLUMN(ReplacementLevel_P[W]),FALSE)</f>
        <v>-3.23</v>
      </c>
      <c r="T203" s="22">
        <f>MYRANKS_P[[#This Row],[SV]]/9.95</f>
        <v>0</v>
      </c>
      <c r="U203" s="22">
        <f>MYRANKS_P[[#This Row],[SO]]/39.3-VLOOKUP(MYRANKS_P[[#This Row],[POS]],ReplacementLevel_P[],COLUMN(ReplacementLevel_P[SO]),FALSE)</f>
        <v>-2.68</v>
      </c>
      <c r="V203" s="22">
        <f>((475+MYRANKS_P[[#This Row],[ER]])*9/(1192+MYRANKS_P[[#This Row],[IP]])-3.59)/-0.076-VLOOKUP(MYRANKS_P[[#This Row],[POS]],ReplacementLevel_P[],COLUMN(ReplacementLevel_P[ERA]),FALSE)</f>
        <v>0.89724478982691325</v>
      </c>
      <c r="W203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03" s="22">
        <f>MYRANKS_P[[#This Row],[WSGP]]+MYRANKS_P[[#This Row],[SVSGP]]+MYRANKS_P[[#This Row],[SOSGP]]+MYRANKS_P[[#This Row],[ERASGP]]+MYRANKS_P[[#This Row],[WHIPSGP]]</f>
        <v>-4.1238066643117852</v>
      </c>
    </row>
    <row r="204" spans="1:24" x14ac:dyDescent="0.25">
      <c r="A204" s="7" t="s">
        <v>4947</v>
      </c>
      <c r="B204" s="18" t="str">
        <f>VLOOKUP(MYRANKS_P[[#This Row],[PLAYERID]],PLAYERIDMAP[],COLUMN(PLAYERIDMAP[LASTNAME]),FALSE)</f>
        <v>Santiago</v>
      </c>
      <c r="C204" s="18" t="str">
        <f>VLOOKUP(MYRANKS_P[[#This Row],[PLAYERID]],PLAYERIDMAP[],COLUMN(PLAYERIDMAP[FIRSTNAME]),FALSE)</f>
        <v xml:space="preserve">Hector </v>
      </c>
      <c r="D204" s="18" t="str">
        <f>VLOOKUP(MYRANKS_P[[#This Row],[PLAYERID]],PLAYERIDMAP[],COLUMN(PLAYERIDMAP[TEAM]),FALSE)</f>
        <v>CHW</v>
      </c>
      <c r="E204" s="18" t="str">
        <f>VLOOKUP(MYRANKS_P[[#This Row],[PLAYERID]],PLAYERIDMAP[],COLUMN(PLAYERIDMAP[POS]),FALSE)</f>
        <v>P</v>
      </c>
      <c r="F204" s="18">
        <f>VLOOKUP(MYRANKS_P[[#This Row],[PLAYERID]],PLAYERIDMAP[],COLUMN(PLAYERIDMAP[IDFANGRAPHS]),FALSE)</f>
        <v>4026</v>
      </c>
      <c r="G204" s="20">
        <f>IFERROR(VLOOKUP(MYRANKS_P[[#This Row],[IDFANGRAPHS]],STEAMER_P[],COLUMN(STEAMER_P[W]),FALSE),0)</f>
        <v>7</v>
      </c>
      <c r="H204" s="20">
        <f>IFERROR(VLOOKUP(MYRANKS_P[[#This Row],[IDFANGRAPHS]],STEAMER_P[],COLUMN(STEAMER_P[GS]),FALSE),0)</f>
        <v>20</v>
      </c>
      <c r="I204" s="20">
        <f>IFERROR(VLOOKUP(MYRANKS_P[[#This Row],[IDFANGRAPHS]],STEAMER_P[],COLUMN(STEAMER_P[SV]),FALSE),0)</f>
        <v>0</v>
      </c>
      <c r="J204" s="20">
        <f>IFERROR(VLOOKUP(MYRANKS_P[[#This Row],[IDFANGRAPHS]],STEAMER_P[],COLUMN(STEAMER_P[IP]),FALSE),0)</f>
        <v>114</v>
      </c>
      <c r="K204" s="20">
        <f>IFERROR(VLOOKUP(MYRANKS_P[[#This Row],[IDFANGRAPHS]],STEAMER_P[],COLUMN(STEAMER_P[H]),FALSE),0)</f>
        <v>106</v>
      </c>
      <c r="L204" s="20">
        <f>IFERROR(VLOOKUP(MYRANKS_P[[#This Row],[IDFANGRAPHS]],STEAMER_P[],COLUMN(STEAMER_P[ER]),FALSE),0)</f>
        <v>52</v>
      </c>
      <c r="M204" s="20">
        <f>IFERROR(VLOOKUP(MYRANKS_P[[#This Row],[IDFANGRAPHS]],STEAMER_P[],COLUMN(STEAMER_P[HR]),FALSE),0)</f>
        <v>15</v>
      </c>
      <c r="N204" s="20">
        <f>IFERROR(VLOOKUP(MYRANKS_P[[#This Row],[IDFANGRAPHS]],STEAMER_P[],COLUMN(STEAMER_P[SO]),FALSE),0)</f>
        <v>99</v>
      </c>
      <c r="O204" s="20">
        <f>IFERROR(VLOOKUP(MYRANKS_P[[#This Row],[IDFANGRAPHS]],STEAMER_P[],COLUMN(STEAMER_P[BB]),FALSE),0)</f>
        <v>51</v>
      </c>
      <c r="P204" s="20">
        <f>IFERROR(VLOOKUP(MYRANKS_P[[#This Row],[IDFANGRAPHS]],STEAMER_P[],COLUMN(STEAMER_P[FIP]),FALSE),0)</f>
        <v>4.6100000000000003</v>
      </c>
      <c r="Q204" s="22">
        <f>IFERROR(MYRANKS_P[[#This Row],[ER]]*9/MYRANKS_P[[#This Row],[IP]],0)</f>
        <v>4.1052631578947372</v>
      </c>
      <c r="R204" s="22">
        <f>IFERROR((MYRANKS_P[[#This Row],[BB]]+MYRANKS_P[[#This Row],[H]])/MYRANKS_P[[#This Row],[IP]],0)</f>
        <v>1.3771929824561404</v>
      </c>
      <c r="S204" s="22">
        <f>MYRANKS_P[[#This Row],[W]]/3.03-VLOOKUP(MYRANKS_P[[#This Row],[POS]],ReplacementLevel_P[],COLUMN(ReplacementLevel_P[W]),FALSE)</f>
        <v>-0.91976897689768977</v>
      </c>
      <c r="T204" s="22">
        <f>MYRANKS_P[[#This Row],[SV]]/9.95</f>
        <v>0</v>
      </c>
      <c r="U204" s="22">
        <f>MYRANKS_P[[#This Row],[SO]]/39.3-VLOOKUP(MYRANKS_P[[#This Row],[POS]],ReplacementLevel_P[],COLUMN(ReplacementLevel_P[SO]),FALSE)</f>
        <v>-0.16091603053435133</v>
      </c>
      <c r="V204" s="22">
        <f>((475+MYRANKS_P[[#This Row],[ER]])*9/(1192+MYRANKS_P[[#This Row],[IP]])-3.59)/-0.076-VLOOKUP(MYRANKS_P[[#This Row],[POS]],ReplacementLevel_P[],COLUMN(ReplacementLevel_P[ERA]),FALSE)</f>
        <v>0.3013178044652195</v>
      </c>
      <c r="W204" s="22">
        <f>((1466+MYRANKS_P[[#This Row],[BB]]+MYRANKS_P[[#This Row],[H]])/(1192+MYRANKS_P[[#This Row],[IP]])-1.23)/-0.015-VLOOKUP(MYRANKS_P[[#This Row],[POS]],ReplacementLevel_P[],COLUMN(ReplacementLevel_P[WHIP]),FALSE)</f>
        <v>3.1607963246550019E-2</v>
      </c>
      <c r="X204" s="22">
        <f>MYRANKS_P[[#This Row],[WSGP]]+MYRANKS_P[[#This Row],[SVSGP]]+MYRANKS_P[[#This Row],[SOSGP]]+MYRANKS_P[[#This Row],[ERASGP]]+MYRANKS_P[[#This Row],[WHIPSGP]]</f>
        <v>-0.74775923972027158</v>
      </c>
    </row>
    <row r="205" spans="1:24" x14ac:dyDescent="0.25">
      <c r="A205" s="7" t="s">
        <v>3846</v>
      </c>
      <c r="B205" s="18" t="str">
        <f>VLOOKUP(MYRANKS_P[[#This Row],[PLAYERID]],PLAYERIDMAP[],COLUMN(PLAYERIDMAP[LASTNAME]),FALSE)</f>
        <v>Luebke</v>
      </c>
      <c r="C205" s="18" t="str">
        <f>VLOOKUP(MYRANKS_P[[#This Row],[PLAYERID]],PLAYERIDMAP[],COLUMN(PLAYERIDMAP[FIRSTNAME]),FALSE)</f>
        <v xml:space="preserve">Cory </v>
      </c>
      <c r="D205" s="18" t="str">
        <f>VLOOKUP(MYRANKS_P[[#This Row],[PLAYERID]],PLAYERIDMAP[],COLUMN(PLAYERIDMAP[TEAM]),FALSE)</f>
        <v>SD</v>
      </c>
      <c r="E205" s="18" t="str">
        <f>VLOOKUP(MYRANKS_P[[#This Row],[PLAYERID]],PLAYERIDMAP[],COLUMN(PLAYERIDMAP[POS]),FALSE)</f>
        <v>P</v>
      </c>
      <c r="F205" s="18">
        <f>VLOOKUP(MYRANKS_P[[#This Row],[PLAYERID]],PLAYERIDMAP[],COLUMN(PLAYERIDMAP[IDFANGRAPHS]),FALSE)</f>
        <v>1984</v>
      </c>
      <c r="G205" s="20">
        <f>IFERROR(VLOOKUP(MYRANKS_P[[#This Row],[IDFANGRAPHS]],STEAMER_P[],COLUMN(STEAMER_P[W]),FALSE),0)</f>
        <v>0</v>
      </c>
      <c r="H205" s="20">
        <f>IFERROR(VLOOKUP(MYRANKS_P[[#This Row],[IDFANGRAPHS]],STEAMER_P[],COLUMN(STEAMER_P[GS]),FALSE),0)</f>
        <v>0</v>
      </c>
      <c r="I205" s="20">
        <f>IFERROR(VLOOKUP(MYRANKS_P[[#This Row],[IDFANGRAPHS]],STEAMER_P[],COLUMN(STEAMER_P[SV]),FALSE),0)</f>
        <v>0</v>
      </c>
      <c r="J205" s="20">
        <f>IFERROR(VLOOKUP(MYRANKS_P[[#This Row],[IDFANGRAPHS]],STEAMER_P[],COLUMN(STEAMER_P[IP]),FALSE),0)</f>
        <v>0</v>
      </c>
      <c r="K205" s="20">
        <f>IFERROR(VLOOKUP(MYRANKS_P[[#This Row],[IDFANGRAPHS]],STEAMER_P[],COLUMN(STEAMER_P[H]),FALSE),0)</f>
        <v>0</v>
      </c>
      <c r="L205" s="20">
        <f>IFERROR(VLOOKUP(MYRANKS_P[[#This Row],[IDFANGRAPHS]],STEAMER_P[],COLUMN(STEAMER_P[ER]),FALSE),0)</f>
        <v>0</v>
      </c>
      <c r="M205" s="20">
        <f>IFERROR(VLOOKUP(MYRANKS_P[[#This Row],[IDFANGRAPHS]],STEAMER_P[],COLUMN(STEAMER_P[HR]),FALSE),0)</f>
        <v>0</v>
      </c>
      <c r="N205" s="20">
        <f>IFERROR(VLOOKUP(MYRANKS_P[[#This Row],[IDFANGRAPHS]],STEAMER_P[],COLUMN(STEAMER_P[SO]),FALSE),0)</f>
        <v>0</v>
      </c>
      <c r="O205" s="20">
        <f>IFERROR(VLOOKUP(MYRANKS_P[[#This Row],[IDFANGRAPHS]],STEAMER_P[],COLUMN(STEAMER_P[BB]),FALSE),0)</f>
        <v>0</v>
      </c>
      <c r="P205" s="20">
        <f>IFERROR(VLOOKUP(MYRANKS_P[[#This Row],[IDFANGRAPHS]],STEAMER_P[],COLUMN(STEAMER_P[FIP]),FALSE),0)</f>
        <v>0</v>
      </c>
      <c r="Q205" s="22">
        <f>IFERROR(MYRANKS_P[[#This Row],[ER]]*9/MYRANKS_P[[#This Row],[IP]],0)</f>
        <v>0</v>
      </c>
      <c r="R205" s="22">
        <f>IFERROR((MYRANKS_P[[#This Row],[BB]]+MYRANKS_P[[#This Row],[H]])/MYRANKS_P[[#This Row],[IP]],0)</f>
        <v>0</v>
      </c>
      <c r="S205" s="22">
        <f>MYRANKS_P[[#This Row],[W]]/3.03-VLOOKUP(MYRANKS_P[[#This Row],[POS]],ReplacementLevel_P[],COLUMN(ReplacementLevel_P[W]),FALSE)</f>
        <v>-3.23</v>
      </c>
      <c r="T205" s="22">
        <f>MYRANKS_P[[#This Row],[SV]]/9.95</f>
        <v>0</v>
      </c>
      <c r="U205" s="22">
        <f>MYRANKS_P[[#This Row],[SO]]/39.3-VLOOKUP(MYRANKS_P[[#This Row],[POS]],ReplacementLevel_P[],COLUMN(ReplacementLevel_P[SO]),FALSE)</f>
        <v>-2.68</v>
      </c>
      <c r="V205" s="22">
        <f>((475+MYRANKS_P[[#This Row],[ER]])*9/(1192+MYRANKS_P[[#This Row],[IP]])-3.59)/-0.076-VLOOKUP(MYRANKS_P[[#This Row],[POS]],ReplacementLevel_P[],COLUMN(ReplacementLevel_P[ERA]),FALSE)</f>
        <v>0.89724478982691325</v>
      </c>
      <c r="W205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05" s="22">
        <f>MYRANKS_P[[#This Row],[WSGP]]+MYRANKS_P[[#This Row],[SVSGP]]+MYRANKS_P[[#This Row],[SOSGP]]+MYRANKS_P[[#This Row],[ERASGP]]+MYRANKS_P[[#This Row],[WHIPSGP]]</f>
        <v>-4.1238066643117852</v>
      </c>
    </row>
    <row r="206" spans="1:24" x14ac:dyDescent="0.25">
      <c r="A206" s="7" t="s">
        <v>4318</v>
      </c>
      <c r="B206" s="18" t="str">
        <f>VLOOKUP(MYRANKS_P[[#This Row],[PLAYERID]],PLAYERIDMAP[],COLUMN(PLAYERIDMAP[LASTNAME]),FALSE)</f>
        <v>O'Day</v>
      </c>
      <c r="C206" s="18" t="str">
        <f>VLOOKUP(MYRANKS_P[[#This Row],[PLAYERID]],PLAYERIDMAP[],COLUMN(PLAYERIDMAP[FIRSTNAME]),FALSE)</f>
        <v xml:space="preserve">Darren </v>
      </c>
      <c r="D206" s="18" t="str">
        <f>VLOOKUP(MYRANKS_P[[#This Row],[PLAYERID]],PLAYERIDMAP[],COLUMN(PLAYERIDMAP[TEAM]),FALSE)</f>
        <v>BAL</v>
      </c>
      <c r="E206" s="18" t="str">
        <f>VLOOKUP(MYRANKS_P[[#This Row],[PLAYERID]],PLAYERIDMAP[],COLUMN(PLAYERIDMAP[POS]),FALSE)</f>
        <v>P</v>
      </c>
      <c r="F206" s="18">
        <f>VLOOKUP(MYRANKS_P[[#This Row],[PLAYERID]],PLAYERIDMAP[],COLUMN(PLAYERIDMAP[IDFANGRAPHS]),FALSE)</f>
        <v>3321</v>
      </c>
      <c r="G206" s="20">
        <f>IFERROR(VLOOKUP(MYRANKS_P[[#This Row],[IDFANGRAPHS]],STEAMER_P[],COLUMN(STEAMER_P[W]),FALSE),0)</f>
        <v>3</v>
      </c>
      <c r="H206" s="20">
        <f>IFERROR(VLOOKUP(MYRANKS_P[[#This Row],[IDFANGRAPHS]],STEAMER_P[],COLUMN(STEAMER_P[GS]),FALSE),0)</f>
        <v>0</v>
      </c>
      <c r="I206" s="20">
        <f>IFERROR(VLOOKUP(MYRANKS_P[[#This Row],[IDFANGRAPHS]],STEAMER_P[],COLUMN(STEAMER_P[SV]),FALSE),0)</f>
        <v>6</v>
      </c>
      <c r="J206" s="20">
        <f>IFERROR(VLOOKUP(MYRANKS_P[[#This Row],[IDFANGRAPHS]],STEAMER_P[],COLUMN(STEAMER_P[IP]),FALSE),0)</f>
        <v>55</v>
      </c>
      <c r="K206" s="20">
        <f>IFERROR(VLOOKUP(MYRANKS_P[[#This Row],[IDFANGRAPHS]],STEAMER_P[],COLUMN(STEAMER_P[H]),FALSE),0)</f>
        <v>54</v>
      </c>
      <c r="L206" s="20">
        <f>IFERROR(VLOOKUP(MYRANKS_P[[#This Row],[IDFANGRAPHS]],STEAMER_P[],COLUMN(STEAMER_P[ER]),FALSE),0)</f>
        <v>23</v>
      </c>
      <c r="M206" s="20">
        <f>IFERROR(VLOOKUP(MYRANKS_P[[#This Row],[IDFANGRAPHS]],STEAMER_P[],COLUMN(STEAMER_P[HR]),FALSE),0)</f>
        <v>8</v>
      </c>
      <c r="N206" s="20">
        <f>IFERROR(VLOOKUP(MYRANKS_P[[#This Row],[IDFANGRAPHS]],STEAMER_P[],COLUMN(STEAMER_P[SO]),FALSE),0)</f>
        <v>48</v>
      </c>
      <c r="O206" s="20">
        <f>IFERROR(VLOOKUP(MYRANKS_P[[#This Row],[IDFANGRAPHS]],STEAMER_P[],COLUMN(STEAMER_P[BB]),FALSE),0)</f>
        <v>15</v>
      </c>
      <c r="P206" s="20">
        <f>IFERROR(VLOOKUP(MYRANKS_P[[#This Row],[IDFANGRAPHS]],STEAMER_P[],COLUMN(STEAMER_P[FIP]),FALSE),0)</f>
        <v>4.1399999999999997</v>
      </c>
      <c r="Q206" s="22">
        <f>IFERROR(MYRANKS_P[[#This Row],[ER]]*9/MYRANKS_P[[#This Row],[IP]],0)</f>
        <v>3.7636363636363637</v>
      </c>
      <c r="R206" s="22">
        <f>IFERROR((MYRANKS_P[[#This Row],[BB]]+MYRANKS_P[[#This Row],[H]])/MYRANKS_P[[#This Row],[IP]],0)</f>
        <v>1.2545454545454546</v>
      </c>
      <c r="S206" s="22">
        <f>MYRANKS_P[[#This Row],[W]]/3.03-VLOOKUP(MYRANKS_P[[#This Row],[POS]],ReplacementLevel_P[],COLUMN(ReplacementLevel_P[W]),FALSE)</f>
        <v>-2.2399009900990099</v>
      </c>
      <c r="T206" s="22">
        <f>MYRANKS_P[[#This Row],[SV]]/9.95</f>
        <v>0.60301507537688448</v>
      </c>
      <c r="U206" s="22">
        <f>MYRANKS_P[[#This Row],[SO]]/39.3-VLOOKUP(MYRANKS_P[[#This Row],[POS]],ReplacementLevel_P[],COLUMN(ReplacementLevel_P[SO]),FALSE)</f>
        <v>-1.4586259541984734</v>
      </c>
      <c r="V206" s="22">
        <f>((475+MYRANKS_P[[#This Row],[ER]])*9/(1192+MYRANKS_P[[#This Row],[IP]])-3.59)/-0.076-VLOOKUP(MYRANKS_P[[#This Row],[POS]],ReplacementLevel_P[],COLUMN(ReplacementLevel_P[ERA]),FALSE)</f>
        <v>0.79439285865023335</v>
      </c>
      <c r="W206" s="22">
        <f>((1466+MYRANKS_P[[#This Row],[BB]]+MYRANKS_P[[#This Row],[H]])/(1192+MYRANKS_P[[#This Row],[IP]])-1.23)/-0.015-VLOOKUP(MYRANKS_P[[#This Row],[POS]],ReplacementLevel_P[],COLUMN(ReplacementLevel_P[WHIP]),FALSE)</f>
        <v>0.81638064688585843</v>
      </c>
      <c r="X206" s="22">
        <f>MYRANKS_P[[#This Row],[WSGP]]+MYRANKS_P[[#This Row],[SVSGP]]+MYRANKS_P[[#This Row],[SOSGP]]+MYRANKS_P[[#This Row],[ERASGP]]+MYRANKS_P[[#This Row],[WHIPSGP]]</f>
        <v>-1.484738363384507</v>
      </c>
    </row>
    <row r="207" spans="1:24" x14ac:dyDescent="0.25">
      <c r="A207" s="7" t="s">
        <v>3372</v>
      </c>
      <c r="B207" s="18" t="str">
        <f>VLOOKUP(MYRANKS_P[[#This Row],[PLAYERID]],PLAYERIDMAP[],COLUMN(PLAYERIDMAP[LASTNAME]),FALSE)</f>
        <v>Humber</v>
      </c>
      <c r="C207" s="18" t="str">
        <f>VLOOKUP(MYRANKS_P[[#This Row],[PLAYERID]],PLAYERIDMAP[],COLUMN(PLAYERIDMAP[FIRSTNAME]),FALSE)</f>
        <v xml:space="preserve">Philip </v>
      </c>
      <c r="D207" s="18" t="str">
        <f>VLOOKUP(MYRANKS_P[[#This Row],[PLAYERID]],PLAYERIDMAP[],COLUMN(PLAYERIDMAP[TEAM]),FALSE)</f>
        <v>HOU</v>
      </c>
      <c r="E207" s="18" t="str">
        <f>VLOOKUP(MYRANKS_P[[#This Row],[PLAYERID]],PLAYERIDMAP[],COLUMN(PLAYERIDMAP[POS]),FALSE)</f>
        <v>P</v>
      </c>
      <c r="F207" s="18">
        <f>VLOOKUP(MYRANKS_P[[#This Row],[PLAYERID]],PLAYERIDMAP[],COLUMN(PLAYERIDMAP[IDFANGRAPHS]),FALSE)</f>
        <v>8586</v>
      </c>
      <c r="G207" s="20">
        <f>IFERROR(VLOOKUP(MYRANKS_P[[#This Row],[IDFANGRAPHS]],STEAMER_P[],COLUMN(STEAMER_P[W]),FALSE),0)</f>
        <v>0</v>
      </c>
      <c r="H207" s="20">
        <f>IFERROR(VLOOKUP(MYRANKS_P[[#This Row],[IDFANGRAPHS]],STEAMER_P[],COLUMN(STEAMER_P[GS]),FALSE),0)</f>
        <v>0</v>
      </c>
      <c r="I207" s="20">
        <f>IFERROR(VLOOKUP(MYRANKS_P[[#This Row],[IDFANGRAPHS]],STEAMER_P[],COLUMN(STEAMER_P[SV]),FALSE),0)</f>
        <v>0</v>
      </c>
      <c r="J207" s="20">
        <f>IFERROR(VLOOKUP(MYRANKS_P[[#This Row],[IDFANGRAPHS]],STEAMER_P[],COLUMN(STEAMER_P[IP]),FALSE),0)</f>
        <v>0</v>
      </c>
      <c r="K207" s="20">
        <f>IFERROR(VLOOKUP(MYRANKS_P[[#This Row],[IDFANGRAPHS]],STEAMER_P[],COLUMN(STEAMER_P[H]),FALSE),0)</f>
        <v>0</v>
      </c>
      <c r="L207" s="20">
        <f>IFERROR(VLOOKUP(MYRANKS_P[[#This Row],[IDFANGRAPHS]],STEAMER_P[],COLUMN(STEAMER_P[ER]),FALSE),0)</f>
        <v>0</v>
      </c>
      <c r="M207" s="20">
        <f>IFERROR(VLOOKUP(MYRANKS_P[[#This Row],[IDFANGRAPHS]],STEAMER_P[],COLUMN(STEAMER_P[HR]),FALSE),0)</f>
        <v>0</v>
      </c>
      <c r="N207" s="20">
        <f>IFERROR(VLOOKUP(MYRANKS_P[[#This Row],[IDFANGRAPHS]],STEAMER_P[],COLUMN(STEAMER_P[SO]),FALSE),0)</f>
        <v>0</v>
      </c>
      <c r="O207" s="20">
        <f>IFERROR(VLOOKUP(MYRANKS_P[[#This Row],[IDFANGRAPHS]],STEAMER_P[],COLUMN(STEAMER_P[BB]),FALSE),0)</f>
        <v>0</v>
      </c>
      <c r="P207" s="20">
        <f>IFERROR(VLOOKUP(MYRANKS_P[[#This Row],[IDFANGRAPHS]],STEAMER_P[],COLUMN(STEAMER_P[FIP]),FALSE),0)</f>
        <v>0</v>
      </c>
      <c r="Q207" s="22">
        <f>IFERROR(MYRANKS_P[[#This Row],[ER]]*9/MYRANKS_P[[#This Row],[IP]],0)</f>
        <v>0</v>
      </c>
      <c r="R207" s="22">
        <f>IFERROR((MYRANKS_P[[#This Row],[BB]]+MYRANKS_P[[#This Row],[H]])/MYRANKS_P[[#This Row],[IP]],0)</f>
        <v>0</v>
      </c>
      <c r="S207" s="22">
        <f>MYRANKS_P[[#This Row],[W]]/3.03-VLOOKUP(MYRANKS_P[[#This Row],[POS]],ReplacementLevel_P[],COLUMN(ReplacementLevel_P[W]),FALSE)</f>
        <v>-3.23</v>
      </c>
      <c r="T207" s="22">
        <f>MYRANKS_P[[#This Row],[SV]]/9.95</f>
        <v>0</v>
      </c>
      <c r="U207" s="22">
        <f>MYRANKS_P[[#This Row],[SO]]/39.3-VLOOKUP(MYRANKS_P[[#This Row],[POS]],ReplacementLevel_P[],COLUMN(ReplacementLevel_P[SO]),FALSE)</f>
        <v>-2.68</v>
      </c>
      <c r="V207" s="22">
        <f>((475+MYRANKS_P[[#This Row],[ER]])*9/(1192+MYRANKS_P[[#This Row],[IP]])-3.59)/-0.076-VLOOKUP(MYRANKS_P[[#This Row],[POS]],ReplacementLevel_P[],COLUMN(ReplacementLevel_P[ERA]),FALSE)</f>
        <v>0.89724478982691325</v>
      </c>
      <c r="W207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07" s="22">
        <f>MYRANKS_P[[#This Row],[WSGP]]+MYRANKS_P[[#This Row],[SVSGP]]+MYRANKS_P[[#This Row],[SOSGP]]+MYRANKS_P[[#This Row],[ERASGP]]+MYRANKS_P[[#This Row],[WHIPSGP]]</f>
        <v>-4.1238066643117852</v>
      </c>
    </row>
    <row r="208" spans="1:24" x14ac:dyDescent="0.25">
      <c r="A208" s="7" t="s">
        <v>2022</v>
      </c>
      <c r="B208" s="18" t="str">
        <f>VLOOKUP(MYRANKS_P[[#This Row],[PLAYERID]],PLAYERIDMAP[],COLUMN(PLAYERIDMAP[LASTNAME]),FALSE)</f>
        <v>Boggs</v>
      </c>
      <c r="C208" s="18" t="str">
        <f>VLOOKUP(MYRANKS_P[[#This Row],[PLAYERID]],PLAYERIDMAP[],COLUMN(PLAYERIDMAP[FIRSTNAME]),FALSE)</f>
        <v xml:space="preserve">Mitchell </v>
      </c>
      <c r="D208" s="18" t="str">
        <f>VLOOKUP(MYRANKS_P[[#This Row],[PLAYERID]],PLAYERIDMAP[],COLUMN(PLAYERIDMAP[TEAM]),FALSE)</f>
        <v>STL</v>
      </c>
      <c r="E208" s="18" t="str">
        <f>VLOOKUP(MYRANKS_P[[#This Row],[PLAYERID]],PLAYERIDMAP[],COLUMN(PLAYERIDMAP[POS]),FALSE)</f>
        <v>P</v>
      </c>
      <c r="F208" s="18">
        <f>VLOOKUP(MYRANKS_P[[#This Row],[PLAYERID]],PLAYERIDMAP[],COLUMN(PLAYERIDMAP[IDFANGRAPHS]),FALSE)</f>
        <v>3344</v>
      </c>
      <c r="G208" s="20">
        <f>IFERROR(VLOOKUP(MYRANKS_P[[#This Row],[IDFANGRAPHS]],STEAMER_P[],COLUMN(STEAMER_P[W]),FALSE),0)</f>
        <v>0</v>
      </c>
      <c r="H208" s="20">
        <f>IFERROR(VLOOKUP(MYRANKS_P[[#This Row],[IDFANGRAPHS]],STEAMER_P[],COLUMN(STEAMER_P[GS]),FALSE),0)</f>
        <v>0</v>
      </c>
      <c r="I208" s="20">
        <f>IFERROR(VLOOKUP(MYRANKS_P[[#This Row],[IDFANGRAPHS]],STEAMER_P[],COLUMN(STEAMER_P[SV]),FALSE),0)</f>
        <v>0</v>
      </c>
      <c r="J208" s="20">
        <f>IFERROR(VLOOKUP(MYRANKS_P[[#This Row],[IDFANGRAPHS]],STEAMER_P[],COLUMN(STEAMER_P[IP]),FALSE),0)</f>
        <v>0</v>
      </c>
      <c r="K208" s="20">
        <f>IFERROR(VLOOKUP(MYRANKS_P[[#This Row],[IDFANGRAPHS]],STEAMER_P[],COLUMN(STEAMER_P[H]),FALSE),0)</f>
        <v>0</v>
      </c>
      <c r="L208" s="20">
        <f>IFERROR(VLOOKUP(MYRANKS_P[[#This Row],[IDFANGRAPHS]],STEAMER_P[],COLUMN(STEAMER_P[ER]),FALSE),0)</f>
        <v>0</v>
      </c>
      <c r="M208" s="20">
        <f>IFERROR(VLOOKUP(MYRANKS_P[[#This Row],[IDFANGRAPHS]],STEAMER_P[],COLUMN(STEAMER_P[HR]),FALSE),0)</f>
        <v>0</v>
      </c>
      <c r="N208" s="20">
        <f>IFERROR(VLOOKUP(MYRANKS_P[[#This Row],[IDFANGRAPHS]],STEAMER_P[],COLUMN(STEAMER_P[SO]),FALSE),0)</f>
        <v>0</v>
      </c>
      <c r="O208" s="20">
        <f>IFERROR(VLOOKUP(MYRANKS_P[[#This Row],[IDFANGRAPHS]],STEAMER_P[],COLUMN(STEAMER_P[BB]),FALSE),0)</f>
        <v>0</v>
      </c>
      <c r="P208" s="20">
        <f>IFERROR(VLOOKUP(MYRANKS_P[[#This Row],[IDFANGRAPHS]],STEAMER_P[],COLUMN(STEAMER_P[FIP]),FALSE),0)</f>
        <v>0</v>
      </c>
      <c r="Q208" s="22">
        <f>IFERROR(MYRANKS_P[[#This Row],[ER]]*9/MYRANKS_P[[#This Row],[IP]],0)</f>
        <v>0</v>
      </c>
      <c r="R208" s="22">
        <f>IFERROR((MYRANKS_P[[#This Row],[BB]]+MYRANKS_P[[#This Row],[H]])/MYRANKS_P[[#This Row],[IP]],0)</f>
        <v>0</v>
      </c>
      <c r="S208" s="22">
        <f>MYRANKS_P[[#This Row],[W]]/3.03-VLOOKUP(MYRANKS_P[[#This Row],[POS]],ReplacementLevel_P[],COLUMN(ReplacementLevel_P[W]),FALSE)</f>
        <v>-3.23</v>
      </c>
      <c r="T208" s="22">
        <f>MYRANKS_P[[#This Row],[SV]]/9.95</f>
        <v>0</v>
      </c>
      <c r="U208" s="22">
        <f>MYRANKS_P[[#This Row],[SO]]/39.3-VLOOKUP(MYRANKS_P[[#This Row],[POS]],ReplacementLevel_P[],COLUMN(ReplacementLevel_P[SO]),FALSE)</f>
        <v>-2.68</v>
      </c>
      <c r="V208" s="22">
        <f>((475+MYRANKS_P[[#This Row],[ER]])*9/(1192+MYRANKS_P[[#This Row],[IP]])-3.59)/-0.076-VLOOKUP(MYRANKS_P[[#This Row],[POS]],ReplacementLevel_P[],COLUMN(ReplacementLevel_P[ERA]),FALSE)</f>
        <v>0.89724478982691325</v>
      </c>
      <c r="W20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08" s="22">
        <f>MYRANKS_P[[#This Row],[WSGP]]+MYRANKS_P[[#This Row],[SVSGP]]+MYRANKS_P[[#This Row],[SOSGP]]+MYRANKS_P[[#This Row],[ERASGP]]+MYRANKS_P[[#This Row],[WHIPSGP]]</f>
        <v>-4.1238066643117852</v>
      </c>
    </row>
    <row r="209" spans="1:24" x14ac:dyDescent="0.25">
      <c r="A209" s="7" t="s">
        <v>5175</v>
      </c>
      <c r="B209" s="18" t="str">
        <f>VLOOKUP(MYRANKS_P[[#This Row],[PLAYERID]],PLAYERIDMAP[],COLUMN(PLAYERIDMAP[LASTNAME]),FALSE)</f>
        <v>Takahashi</v>
      </c>
      <c r="C209" s="18" t="str">
        <f>VLOOKUP(MYRANKS_P[[#This Row],[PLAYERID]],PLAYERIDMAP[],COLUMN(PLAYERIDMAP[FIRSTNAME]),FALSE)</f>
        <v xml:space="preserve">Hisanori </v>
      </c>
      <c r="D209" s="18" t="str">
        <f>VLOOKUP(MYRANKS_P[[#This Row],[PLAYERID]],PLAYERIDMAP[],COLUMN(PLAYERIDMAP[TEAM]),FALSE)</f>
        <v>PIT</v>
      </c>
      <c r="E209" s="18" t="str">
        <f>VLOOKUP(MYRANKS_P[[#This Row],[PLAYERID]],PLAYERIDMAP[],COLUMN(PLAYERIDMAP[POS]),FALSE)</f>
        <v>P</v>
      </c>
      <c r="F209" s="18">
        <f>VLOOKUP(MYRANKS_P[[#This Row],[PLAYERID]],PLAYERIDMAP[],COLUMN(PLAYERIDMAP[IDFANGRAPHS]),FALSE)</f>
        <v>10091</v>
      </c>
      <c r="G209" s="20">
        <f>IFERROR(VLOOKUP(MYRANKS_P[[#This Row],[IDFANGRAPHS]],STEAMER_P[],COLUMN(STEAMER_P[W]),FALSE),0)</f>
        <v>0</v>
      </c>
      <c r="H209" s="20">
        <f>IFERROR(VLOOKUP(MYRANKS_P[[#This Row],[IDFANGRAPHS]],STEAMER_P[],COLUMN(STEAMER_P[GS]),FALSE),0)</f>
        <v>0</v>
      </c>
      <c r="I209" s="20">
        <f>IFERROR(VLOOKUP(MYRANKS_P[[#This Row],[IDFANGRAPHS]],STEAMER_P[],COLUMN(STEAMER_P[SV]),FALSE),0)</f>
        <v>0</v>
      </c>
      <c r="J209" s="20">
        <f>IFERROR(VLOOKUP(MYRANKS_P[[#This Row],[IDFANGRAPHS]],STEAMER_P[],COLUMN(STEAMER_P[IP]),FALSE),0)</f>
        <v>0</v>
      </c>
      <c r="K209" s="20">
        <f>IFERROR(VLOOKUP(MYRANKS_P[[#This Row],[IDFANGRAPHS]],STEAMER_P[],COLUMN(STEAMER_P[H]),FALSE),0)</f>
        <v>0</v>
      </c>
      <c r="L209" s="20">
        <f>IFERROR(VLOOKUP(MYRANKS_P[[#This Row],[IDFANGRAPHS]],STEAMER_P[],COLUMN(STEAMER_P[ER]),FALSE),0)</f>
        <v>0</v>
      </c>
      <c r="M209" s="20">
        <f>IFERROR(VLOOKUP(MYRANKS_P[[#This Row],[IDFANGRAPHS]],STEAMER_P[],COLUMN(STEAMER_P[HR]),FALSE),0)</f>
        <v>0</v>
      </c>
      <c r="N209" s="20">
        <f>IFERROR(VLOOKUP(MYRANKS_P[[#This Row],[IDFANGRAPHS]],STEAMER_P[],COLUMN(STEAMER_P[SO]),FALSE),0)</f>
        <v>0</v>
      </c>
      <c r="O209" s="20">
        <f>IFERROR(VLOOKUP(MYRANKS_P[[#This Row],[IDFANGRAPHS]],STEAMER_P[],COLUMN(STEAMER_P[BB]),FALSE),0)</f>
        <v>0</v>
      </c>
      <c r="P209" s="20">
        <f>IFERROR(VLOOKUP(MYRANKS_P[[#This Row],[IDFANGRAPHS]],STEAMER_P[],COLUMN(STEAMER_P[FIP]),FALSE),0)</f>
        <v>0</v>
      </c>
      <c r="Q209" s="22">
        <f>IFERROR(MYRANKS_P[[#This Row],[ER]]*9/MYRANKS_P[[#This Row],[IP]],0)</f>
        <v>0</v>
      </c>
      <c r="R209" s="22">
        <f>IFERROR((MYRANKS_P[[#This Row],[BB]]+MYRANKS_P[[#This Row],[H]])/MYRANKS_P[[#This Row],[IP]],0)</f>
        <v>0</v>
      </c>
      <c r="S209" s="22">
        <f>MYRANKS_P[[#This Row],[W]]/3.03-VLOOKUP(MYRANKS_P[[#This Row],[POS]],ReplacementLevel_P[],COLUMN(ReplacementLevel_P[W]),FALSE)</f>
        <v>-3.23</v>
      </c>
      <c r="T209" s="22">
        <f>MYRANKS_P[[#This Row],[SV]]/9.95</f>
        <v>0</v>
      </c>
      <c r="U209" s="22">
        <f>MYRANKS_P[[#This Row],[SO]]/39.3-VLOOKUP(MYRANKS_P[[#This Row],[POS]],ReplacementLevel_P[],COLUMN(ReplacementLevel_P[SO]),FALSE)</f>
        <v>-2.68</v>
      </c>
      <c r="V209" s="22">
        <f>((475+MYRANKS_P[[#This Row],[ER]])*9/(1192+MYRANKS_P[[#This Row],[IP]])-3.59)/-0.076-VLOOKUP(MYRANKS_P[[#This Row],[POS]],ReplacementLevel_P[],COLUMN(ReplacementLevel_P[ERA]),FALSE)</f>
        <v>0.89724478982691325</v>
      </c>
      <c r="W209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09" s="22">
        <f>MYRANKS_P[[#This Row],[WSGP]]+MYRANKS_P[[#This Row],[SVSGP]]+MYRANKS_P[[#This Row],[SOSGP]]+MYRANKS_P[[#This Row],[ERASGP]]+MYRANKS_P[[#This Row],[WHIPSGP]]</f>
        <v>-4.1238066643117852</v>
      </c>
    </row>
    <row r="210" spans="1:24" x14ac:dyDescent="0.25">
      <c r="A210" s="7" t="s">
        <v>2532</v>
      </c>
      <c r="B210" s="18" t="str">
        <f>VLOOKUP(MYRANKS_P[[#This Row],[PLAYERID]],PLAYERIDMAP[],COLUMN(PLAYERIDMAP[LASTNAME]),FALSE)</f>
        <v>Davis</v>
      </c>
      <c r="C210" s="18" t="str">
        <f>VLOOKUP(MYRANKS_P[[#This Row],[PLAYERID]],PLAYERIDMAP[],COLUMN(PLAYERIDMAP[FIRSTNAME]),FALSE)</f>
        <v xml:space="preserve">Wade </v>
      </c>
      <c r="D210" s="18" t="str">
        <f>VLOOKUP(MYRANKS_P[[#This Row],[PLAYERID]],PLAYERIDMAP[],COLUMN(PLAYERIDMAP[TEAM]),FALSE)</f>
        <v>KC</v>
      </c>
      <c r="E210" s="18" t="str">
        <f>VLOOKUP(MYRANKS_P[[#This Row],[PLAYERID]],PLAYERIDMAP[],COLUMN(PLAYERIDMAP[POS]),FALSE)</f>
        <v>P</v>
      </c>
      <c r="F210" s="18">
        <f>VLOOKUP(MYRANKS_P[[#This Row],[PLAYERID]],PLAYERIDMAP[],COLUMN(PLAYERIDMAP[IDFANGRAPHS]),FALSE)</f>
        <v>7441</v>
      </c>
      <c r="G210" s="20">
        <f>IFERROR(VLOOKUP(MYRANKS_P[[#This Row],[IDFANGRAPHS]],STEAMER_P[],COLUMN(STEAMER_P[W]),FALSE),0)</f>
        <v>4</v>
      </c>
      <c r="H210" s="20">
        <f>IFERROR(VLOOKUP(MYRANKS_P[[#This Row],[IDFANGRAPHS]],STEAMER_P[],COLUMN(STEAMER_P[GS]),FALSE),0)</f>
        <v>1</v>
      </c>
      <c r="I210" s="20">
        <f>IFERROR(VLOOKUP(MYRANKS_P[[#This Row],[IDFANGRAPHS]],STEAMER_P[],COLUMN(STEAMER_P[SV]),FALSE),0)</f>
        <v>1</v>
      </c>
      <c r="J210" s="20">
        <f>IFERROR(VLOOKUP(MYRANKS_P[[#This Row],[IDFANGRAPHS]],STEAMER_P[],COLUMN(STEAMER_P[IP]),FALSE),0)</f>
        <v>55</v>
      </c>
      <c r="K210" s="20">
        <f>IFERROR(VLOOKUP(MYRANKS_P[[#This Row],[IDFANGRAPHS]],STEAMER_P[],COLUMN(STEAMER_P[H]),FALSE),0)</f>
        <v>49</v>
      </c>
      <c r="L210" s="20">
        <f>IFERROR(VLOOKUP(MYRANKS_P[[#This Row],[IDFANGRAPHS]],STEAMER_P[],COLUMN(STEAMER_P[ER]),FALSE),0)</f>
        <v>20</v>
      </c>
      <c r="M210" s="20">
        <f>IFERROR(VLOOKUP(MYRANKS_P[[#This Row],[IDFANGRAPHS]],STEAMER_P[],COLUMN(STEAMER_P[HR]),FALSE),0)</f>
        <v>6</v>
      </c>
      <c r="N210" s="20">
        <f>IFERROR(VLOOKUP(MYRANKS_P[[#This Row],[IDFANGRAPHS]],STEAMER_P[],COLUMN(STEAMER_P[SO]),FALSE),0)</f>
        <v>52</v>
      </c>
      <c r="O210" s="20">
        <f>IFERROR(VLOOKUP(MYRANKS_P[[#This Row],[IDFANGRAPHS]],STEAMER_P[],COLUMN(STEAMER_P[BB]),FALSE),0)</f>
        <v>18</v>
      </c>
      <c r="P210" s="20">
        <f>IFERROR(VLOOKUP(MYRANKS_P[[#This Row],[IDFANGRAPHS]],STEAMER_P[],COLUMN(STEAMER_P[FIP]),FALSE),0)</f>
        <v>3.62</v>
      </c>
      <c r="Q210" s="22">
        <f>IFERROR(MYRANKS_P[[#This Row],[ER]]*9/MYRANKS_P[[#This Row],[IP]],0)</f>
        <v>3.2727272727272729</v>
      </c>
      <c r="R210" s="22">
        <f>IFERROR((MYRANKS_P[[#This Row],[BB]]+MYRANKS_P[[#This Row],[H]])/MYRANKS_P[[#This Row],[IP]],0)</f>
        <v>1.2181818181818183</v>
      </c>
      <c r="S210" s="22">
        <f>MYRANKS_P[[#This Row],[W]]/3.03-VLOOKUP(MYRANKS_P[[#This Row],[POS]],ReplacementLevel_P[],COLUMN(ReplacementLevel_P[W]),FALSE)</f>
        <v>-1.9098679867986799</v>
      </c>
      <c r="T210" s="22">
        <f>MYRANKS_P[[#This Row],[SV]]/9.95</f>
        <v>0.10050251256281408</v>
      </c>
      <c r="U210" s="22">
        <f>MYRANKS_P[[#This Row],[SO]]/39.3-VLOOKUP(MYRANKS_P[[#This Row],[POS]],ReplacementLevel_P[],COLUMN(ReplacementLevel_P[SO]),FALSE)</f>
        <v>-1.3568447837150128</v>
      </c>
      <c r="V210" s="22">
        <f>((475+MYRANKS_P[[#This Row],[ER]])*9/(1192+MYRANKS_P[[#This Row],[IP]])-3.59)/-0.076-VLOOKUP(MYRANKS_P[[#This Row],[POS]],ReplacementLevel_P[],COLUMN(ReplacementLevel_P[ERA]),FALSE)</f>
        <v>1.0792871312201917</v>
      </c>
      <c r="W210" s="22">
        <f>((1466+MYRANKS_P[[#This Row],[BB]]+MYRANKS_P[[#This Row],[H]])/(1192+MYRANKS_P[[#This Row],[IP]])-1.23)/-0.015-VLOOKUP(MYRANKS_P[[#This Row],[POS]],ReplacementLevel_P[],COLUMN(ReplacementLevel_P[WHIP]),FALSE)</f>
        <v>0.92330392943063067</v>
      </c>
      <c r="X210" s="22">
        <f>MYRANKS_P[[#This Row],[WSGP]]+MYRANKS_P[[#This Row],[SVSGP]]+MYRANKS_P[[#This Row],[SOSGP]]+MYRANKS_P[[#This Row],[ERASGP]]+MYRANKS_P[[#This Row],[WHIPSGP]]</f>
        <v>-1.1636191973000563</v>
      </c>
    </row>
    <row r="211" spans="1:24" x14ac:dyDescent="0.25">
      <c r="A211" s="7" t="s">
        <v>2213</v>
      </c>
      <c r="B211" s="18" t="str">
        <f>VLOOKUP(MYRANKS_P[[#This Row],[PLAYERID]],PLAYERIDMAP[],COLUMN(PLAYERIDMAP[LASTNAME]),FALSE)</f>
        <v>Hernandez</v>
      </c>
      <c r="C211" s="18" t="str">
        <f>VLOOKUP(MYRANKS_P[[#This Row],[PLAYERID]],PLAYERIDMAP[],COLUMN(PLAYERIDMAP[FIRSTNAME]),FALSE)</f>
        <v xml:space="preserve">Roberto </v>
      </c>
      <c r="D211" s="18" t="str">
        <f>VLOOKUP(MYRANKS_P[[#This Row],[PLAYERID]],PLAYERIDMAP[],COLUMN(PLAYERIDMAP[TEAM]),FALSE)</f>
        <v>TB</v>
      </c>
      <c r="E211" s="18" t="str">
        <f>VLOOKUP(MYRANKS_P[[#This Row],[PLAYERID]],PLAYERIDMAP[],COLUMN(PLAYERIDMAP[POS]),FALSE)</f>
        <v>P</v>
      </c>
      <c r="F211" s="18">
        <f>VLOOKUP(MYRANKS_P[[#This Row],[PLAYERID]],PLAYERIDMAP[],COLUMN(PLAYERIDMAP[IDFANGRAPHS]),FALSE)</f>
        <v>3273</v>
      </c>
      <c r="G211" s="20">
        <f>IFERROR(VLOOKUP(MYRANKS_P[[#This Row],[IDFANGRAPHS]],STEAMER_P[],COLUMN(STEAMER_P[W]),FALSE),0)</f>
        <v>7</v>
      </c>
      <c r="H211" s="20">
        <f>IFERROR(VLOOKUP(MYRANKS_P[[#This Row],[IDFANGRAPHS]],STEAMER_P[],COLUMN(STEAMER_P[GS]),FALSE),0)</f>
        <v>21</v>
      </c>
      <c r="I211" s="20">
        <f>IFERROR(VLOOKUP(MYRANKS_P[[#This Row],[IDFANGRAPHS]],STEAMER_P[],COLUMN(STEAMER_P[SV]),FALSE),0)</f>
        <v>0</v>
      </c>
      <c r="J211" s="20">
        <f>IFERROR(VLOOKUP(MYRANKS_P[[#This Row],[IDFANGRAPHS]],STEAMER_P[],COLUMN(STEAMER_P[IP]),FALSE),0)</f>
        <v>122</v>
      </c>
      <c r="K211" s="20">
        <f>IFERROR(VLOOKUP(MYRANKS_P[[#This Row],[IDFANGRAPHS]],STEAMER_P[],COLUMN(STEAMER_P[H]),FALSE),0)</f>
        <v>121</v>
      </c>
      <c r="L211" s="20">
        <f>IFERROR(VLOOKUP(MYRANKS_P[[#This Row],[IDFANGRAPHS]],STEAMER_P[],COLUMN(STEAMER_P[ER]),FALSE),0)</f>
        <v>52</v>
      </c>
      <c r="M211" s="20">
        <f>IFERROR(VLOOKUP(MYRANKS_P[[#This Row],[IDFANGRAPHS]],STEAMER_P[],COLUMN(STEAMER_P[HR]),FALSE),0)</f>
        <v>11</v>
      </c>
      <c r="N211" s="20">
        <f>IFERROR(VLOOKUP(MYRANKS_P[[#This Row],[IDFANGRAPHS]],STEAMER_P[],COLUMN(STEAMER_P[SO]),FALSE),0)</f>
        <v>92</v>
      </c>
      <c r="O211" s="20">
        <f>IFERROR(VLOOKUP(MYRANKS_P[[#This Row],[IDFANGRAPHS]],STEAMER_P[],COLUMN(STEAMER_P[BB]),FALSE),0)</f>
        <v>35</v>
      </c>
      <c r="P211" s="20">
        <f>IFERROR(VLOOKUP(MYRANKS_P[[#This Row],[IDFANGRAPHS]],STEAMER_P[],COLUMN(STEAMER_P[FIP]),FALSE),0)</f>
        <v>3.74</v>
      </c>
      <c r="Q211" s="22">
        <f>IFERROR(MYRANKS_P[[#This Row],[ER]]*9/MYRANKS_P[[#This Row],[IP]],0)</f>
        <v>3.8360655737704916</v>
      </c>
      <c r="R211" s="22">
        <f>IFERROR((MYRANKS_P[[#This Row],[BB]]+MYRANKS_P[[#This Row],[H]])/MYRANKS_P[[#This Row],[IP]],0)</f>
        <v>1.278688524590164</v>
      </c>
      <c r="S211" s="22">
        <f>MYRANKS_P[[#This Row],[W]]/3.03-VLOOKUP(MYRANKS_P[[#This Row],[POS]],ReplacementLevel_P[],COLUMN(ReplacementLevel_P[W]),FALSE)</f>
        <v>-0.91976897689768977</v>
      </c>
      <c r="T211" s="22">
        <f>MYRANKS_P[[#This Row],[SV]]/9.95</f>
        <v>0</v>
      </c>
      <c r="U211" s="22">
        <f>MYRANKS_P[[#This Row],[SO]]/39.3-VLOOKUP(MYRANKS_P[[#This Row],[POS]],ReplacementLevel_P[],COLUMN(ReplacementLevel_P[SO]),FALSE)</f>
        <v>-0.33903307888040723</v>
      </c>
      <c r="V211" s="22">
        <f>((475+MYRANKS_P[[#This Row],[ER]])*9/(1192+MYRANKS_P[[#This Row],[IP]])-3.59)/-0.076-VLOOKUP(MYRANKS_P[[#This Row],[POS]],ReplacementLevel_P[],COLUMN(ReplacementLevel_P[ERA]),FALSE)</f>
        <v>0.59224945926459804</v>
      </c>
      <c r="W211" s="22">
        <f>((1466+MYRANKS_P[[#This Row],[BB]]+MYRANKS_P[[#This Row],[H]])/(1192+MYRANKS_P[[#This Row],[IP]])-1.23)/-0.015-VLOOKUP(MYRANKS_P[[#This Row],[POS]],ReplacementLevel_P[],COLUMN(ReplacementLevel_P[WHIP]),FALSE)</f>
        <v>0.58674784373413735</v>
      </c>
      <c r="X211" s="22">
        <f>MYRANKS_P[[#This Row],[WSGP]]+MYRANKS_P[[#This Row],[SVSGP]]+MYRANKS_P[[#This Row],[SOSGP]]+MYRANKS_P[[#This Row],[ERASGP]]+MYRANKS_P[[#This Row],[WHIPSGP]]</f>
        <v>-7.980475277936161E-2</v>
      </c>
    </row>
    <row r="212" spans="1:24" x14ac:dyDescent="0.25">
      <c r="A212" s="7" t="s">
        <v>4954</v>
      </c>
      <c r="B212" s="18" t="str">
        <f>VLOOKUP(MYRANKS_P[[#This Row],[PLAYERID]],PLAYERIDMAP[],COLUMN(PLAYERIDMAP[LASTNAME]),FALSE)</f>
        <v>Santos</v>
      </c>
      <c r="C212" s="18" t="str">
        <f>VLOOKUP(MYRANKS_P[[#This Row],[PLAYERID]],PLAYERIDMAP[],COLUMN(PLAYERIDMAP[FIRSTNAME]),FALSE)</f>
        <v xml:space="preserve">Sergio </v>
      </c>
      <c r="D212" s="18" t="str">
        <f>VLOOKUP(MYRANKS_P[[#This Row],[PLAYERID]],PLAYERIDMAP[],COLUMN(PLAYERIDMAP[TEAM]),FALSE)</f>
        <v>TOR</v>
      </c>
      <c r="E212" s="18" t="str">
        <f>VLOOKUP(MYRANKS_P[[#This Row],[PLAYERID]],PLAYERIDMAP[],COLUMN(PLAYERIDMAP[POS]),FALSE)</f>
        <v>P</v>
      </c>
      <c r="F212" s="18">
        <f>VLOOKUP(MYRANKS_P[[#This Row],[PLAYERID]],PLAYERIDMAP[],COLUMN(PLAYERIDMAP[IDFANGRAPHS]),FALSE)</f>
        <v>4734</v>
      </c>
      <c r="G212" s="20">
        <f>IFERROR(VLOOKUP(MYRANKS_P[[#This Row],[IDFANGRAPHS]],STEAMER_P[],COLUMN(STEAMER_P[W]),FALSE),0)</f>
        <v>4</v>
      </c>
      <c r="H212" s="20">
        <f>IFERROR(VLOOKUP(MYRANKS_P[[#This Row],[IDFANGRAPHS]],STEAMER_P[],COLUMN(STEAMER_P[GS]),FALSE),0)</f>
        <v>0</v>
      </c>
      <c r="I212" s="20">
        <f>IFERROR(VLOOKUP(MYRANKS_P[[#This Row],[IDFANGRAPHS]],STEAMER_P[],COLUMN(STEAMER_P[SV]),FALSE),0)</f>
        <v>17</v>
      </c>
      <c r="J212" s="20">
        <f>IFERROR(VLOOKUP(MYRANKS_P[[#This Row],[IDFANGRAPHS]],STEAMER_P[],COLUMN(STEAMER_P[IP]),FALSE),0)</f>
        <v>55</v>
      </c>
      <c r="K212" s="20">
        <f>IFERROR(VLOOKUP(MYRANKS_P[[#This Row],[IDFANGRAPHS]],STEAMER_P[],COLUMN(STEAMER_P[H]),FALSE),0)</f>
        <v>44</v>
      </c>
      <c r="L212" s="20">
        <f>IFERROR(VLOOKUP(MYRANKS_P[[#This Row],[IDFANGRAPHS]],STEAMER_P[],COLUMN(STEAMER_P[ER]),FALSE),0)</f>
        <v>18</v>
      </c>
      <c r="M212" s="20">
        <f>IFERROR(VLOOKUP(MYRANKS_P[[#This Row],[IDFANGRAPHS]],STEAMER_P[],COLUMN(STEAMER_P[HR]),FALSE),0)</f>
        <v>5</v>
      </c>
      <c r="N212" s="20">
        <f>IFERROR(VLOOKUP(MYRANKS_P[[#This Row],[IDFANGRAPHS]],STEAMER_P[],COLUMN(STEAMER_P[SO]),FALSE),0)</f>
        <v>65</v>
      </c>
      <c r="O212" s="20">
        <f>IFERROR(VLOOKUP(MYRANKS_P[[#This Row],[IDFANGRAPHS]],STEAMER_P[],COLUMN(STEAMER_P[BB]),FALSE),0)</f>
        <v>19</v>
      </c>
      <c r="P212" s="20">
        <f>IFERROR(VLOOKUP(MYRANKS_P[[#This Row],[IDFANGRAPHS]],STEAMER_P[],COLUMN(STEAMER_P[FIP]),FALSE),0)</f>
        <v>3.05</v>
      </c>
      <c r="Q212" s="22">
        <f>IFERROR(MYRANKS_P[[#This Row],[ER]]*9/MYRANKS_P[[#This Row],[IP]],0)</f>
        <v>2.9454545454545453</v>
      </c>
      <c r="R212" s="22">
        <f>IFERROR((MYRANKS_P[[#This Row],[BB]]+MYRANKS_P[[#This Row],[H]])/MYRANKS_P[[#This Row],[IP]],0)</f>
        <v>1.1454545454545455</v>
      </c>
      <c r="S212" s="22">
        <f>MYRANKS_P[[#This Row],[W]]/3.03-VLOOKUP(MYRANKS_P[[#This Row],[POS]],ReplacementLevel_P[],COLUMN(ReplacementLevel_P[W]),FALSE)</f>
        <v>-1.9098679867986799</v>
      </c>
      <c r="T212" s="22">
        <f>MYRANKS_P[[#This Row],[SV]]/9.95</f>
        <v>1.7085427135678393</v>
      </c>
      <c r="U212" s="22">
        <f>MYRANKS_P[[#This Row],[SO]]/39.3-VLOOKUP(MYRANKS_P[[#This Row],[POS]],ReplacementLevel_P[],COLUMN(ReplacementLevel_P[SO]),FALSE)</f>
        <v>-1.026055979643766</v>
      </c>
      <c r="V212" s="22">
        <f>((475+MYRANKS_P[[#This Row],[ER]])*9/(1192+MYRANKS_P[[#This Row],[IP]])-3.59)/-0.076-VLOOKUP(MYRANKS_P[[#This Row],[POS]],ReplacementLevel_P[],COLUMN(ReplacementLevel_P[ERA]),FALSE)</f>
        <v>1.2692166462668266</v>
      </c>
      <c r="W212" s="22">
        <f>((1466+MYRANKS_P[[#This Row],[BB]]+MYRANKS_P[[#This Row],[H]])/(1192+MYRANKS_P[[#This Row],[IP]])-1.23)/-0.015-VLOOKUP(MYRANKS_P[[#This Row],[POS]],ReplacementLevel_P[],COLUMN(ReplacementLevel_P[WHIP]),FALSE)</f>
        <v>1.1371504945201751</v>
      </c>
      <c r="X212" s="22">
        <f>MYRANKS_P[[#This Row],[WSGP]]+MYRANKS_P[[#This Row],[SVSGP]]+MYRANKS_P[[#This Row],[SOSGP]]+MYRANKS_P[[#This Row],[ERASGP]]+MYRANKS_P[[#This Row],[WHIPSGP]]</f>
        <v>1.1789858879123951</v>
      </c>
    </row>
    <row r="213" spans="1:24" x14ac:dyDescent="0.25">
      <c r="A213" s="7" t="s">
        <v>2327</v>
      </c>
      <c r="B213" s="18" t="str">
        <f>VLOOKUP(MYRANKS_P[[#This Row],[PLAYERID]],PLAYERIDMAP[],COLUMN(PLAYERIDMAP[LASTNAME]),FALSE)</f>
        <v>Chen</v>
      </c>
      <c r="C213" s="18" t="str">
        <f>VLOOKUP(MYRANKS_P[[#This Row],[PLAYERID]],PLAYERIDMAP[],COLUMN(PLAYERIDMAP[FIRSTNAME]),FALSE)</f>
        <v xml:space="preserve">Bruce </v>
      </c>
      <c r="D213" s="18" t="str">
        <f>VLOOKUP(MYRANKS_P[[#This Row],[PLAYERID]],PLAYERIDMAP[],COLUMN(PLAYERIDMAP[TEAM]),FALSE)</f>
        <v>KC</v>
      </c>
      <c r="E213" s="18" t="str">
        <f>VLOOKUP(MYRANKS_P[[#This Row],[PLAYERID]],PLAYERIDMAP[],COLUMN(PLAYERIDMAP[POS]),FALSE)</f>
        <v>P</v>
      </c>
      <c r="F213" s="18">
        <f>VLOOKUP(MYRANKS_P[[#This Row],[PLAYERID]],PLAYERIDMAP[],COLUMN(PLAYERIDMAP[IDFANGRAPHS]),FALSE)</f>
        <v>769</v>
      </c>
      <c r="G213" s="20">
        <f>IFERROR(VLOOKUP(MYRANKS_P[[#This Row],[IDFANGRAPHS]],STEAMER_P[],COLUMN(STEAMER_P[W]),FALSE),0)</f>
        <v>9</v>
      </c>
      <c r="H213" s="20">
        <f>IFERROR(VLOOKUP(MYRANKS_P[[#This Row],[IDFANGRAPHS]],STEAMER_P[],COLUMN(STEAMER_P[GS]),FALSE),0)</f>
        <v>24</v>
      </c>
      <c r="I213" s="20">
        <f>IFERROR(VLOOKUP(MYRANKS_P[[#This Row],[IDFANGRAPHS]],STEAMER_P[],COLUMN(STEAMER_P[SV]),FALSE),0)</f>
        <v>0</v>
      </c>
      <c r="J213" s="20">
        <f>IFERROR(VLOOKUP(MYRANKS_P[[#This Row],[IDFANGRAPHS]],STEAMER_P[],COLUMN(STEAMER_P[IP]),FALSE),0)</f>
        <v>139</v>
      </c>
      <c r="K213" s="20">
        <f>IFERROR(VLOOKUP(MYRANKS_P[[#This Row],[IDFANGRAPHS]],STEAMER_P[],COLUMN(STEAMER_P[H]),FALSE),0)</f>
        <v>144</v>
      </c>
      <c r="L213" s="20">
        <f>IFERROR(VLOOKUP(MYRANKS_P[[#This Row],[IDFANGRAPHS]],STEAMER_P[],COLUMN(STEAMER_P[ER]),FALSE),0)</f>
        <v>65</v>
      </c>
      <c r="M213" s="20">
        <f>IFERROR(VLOOKUP(MYRANKS_P[[#This Row],[IDFANGRAPHS]],STEAMER_P[],COLUMN(STEAMER_P[HR]),FALSE),0)</f>
        <v>23</v>
      </c>
      <c r="N213" s="20">
        <f>IFERROR(VLOOKUP(MYRANKS_P[[#This Row],[IDFANGRAPHS]],STEAMER_P[],COLUMN(STEAMER_P[SO]),FALSE),0)</f>
        <v>92</v>
      </c>
      <c r="O213" s="20">
        <f>IFERROR(VLOOKUP(MYRANKS_P[[#This Row],[IDFANGRAPHS]],STEAMER_P[],COLUMN(STEAMER_P[BB]),FALSE),0)</f>
        <v>43</v>
      </c>
      <c r="P213" s="20">
        <f>IFERROR(VLOOKUP(MYRANKS_P[[#This Row],[IDFANGRAPHS]],STEAMER_P[],COLUMN(STEAMER_P[FIP]),FALSE),0)</f>
        <v>4.92</v>
      </c>
      <c r="Q213" s="22">
        <f>IFERROR(MYRANKS_P[[#This Row],[ER]]*9/MYRANKS_P[[#This Row],[IP]],0)</f>
        <v>4.2086330935251794</v>
      </c>
      <c r="R213" s="22">
        <f>IFERROR((MYRANKS_P[[#This Row],[BB]]+MYRANKS_P[[#This Row],[H]])/MYRANKS_P[[#This Row],[IP]],0)</f>
        <v>1.3453237410071943</v>
      </c>
      <c r="S213" s="22">
        <f>MYRANKS_P[[#This Row],[W]]/3.03-VLOOKUP(MYRANKS_P[[#This Row],[POS]],ReplacementLevel_P[],COLUMN(ReplacementLevel_P[W]),FALSE)</f>
        <v>-0.25970297029702971</v>
      </c>
      <c r="T213" s="22">
        <f>MYRANKS_P[[#This Row],[SV]]/9.95</f>
        <v>0</v>
      </c>
      <c r="U213" s="22">
        <f>MYRANKS_P[[#This Row],[SO]]/39.3-VLOOKUP(MYRANKS_P[[#This Row],[POS]],ReplacementLevel_P[],COLUMN(ReplacementLevel_P[SO]),FALSE)</f>
        <v>-0.33903307888040723</v>
      </c>
      <c r="V213" s="22">
        <f>((475+MYRANKS_P[[#This Row],[ER]])*9/(1192+MYRANKS_P[[#This Row],[IP]])-3.59)/-0.076-VLOOKUP(MYRANKS_P[[#This Row],[POS]],ReplacementLevel_P[],COLUMN(ReplacementLevel_P[ERA]),FALSE)</f>
        <v>4.2237731820157665E-2</v>
      </c>
      <c r="W213" s="22">
        <f>((1466+MYRANKS_P[[#This Row],[BB]]+MYRANKS_P[[#This Row],[H]])/(1192+MYRANKS_P[[#This Row],[IP]])-1.23)/-0.015-VLOOKUP(MYRANKS_P[[#This Row],[POS]],ReplacementLevel_P[],COLUMN(ReplacementLevel_P[WHIP]),FALSE)</f>
        <v>8.5108940646136166E-2</v>
      </c>
      <c r="X213" s="22">
        <f>MYRANKS_P[[#This Row],[WSGP]]+MYRANKS_P[[#This Row],[SVSGP]]+MYRANKS_P[[#This Row],[SOSGP]]+MYRANKS_P[[#This Row],[ERASGP]]+MYRANKS_P[[#This Row],[WHIPSGP]]</f>
        <v>-0.47138937671114312</v>
      </c>
    </row>
    <row r="214" spans="1:24" x14ac:dyDescent="0.25">
      <c r="A214" s="7" t="s">
        <v>2055</v>
      </c>
      <c r="B214" s="18" t="str">
        <f>VLOOKUP(MYRANKS_P[[#This Row],[PLAYERID]],PLAYERIDMAP[],COLUMN(PLAYERIDMAP[LASTNAME]),FALSE)</f>
        <v>Brach</v>
      </c>
      <c r="C214" s="18" t="str">
        <f>VLOOKUP(MYRANKS_P[[#This Row],[PLAYERID]],PLAYERIDMAP[],COLUMN(PLAYERIDMAP[FIRSTNAME]),FALSE)</f>
        <v xml:space="preserve">Brad </v>
      </c>
      <c r="D214" s="18" t="str">
        <f>VLOOKUP(MYRANKS_P[[#This Row],[PLAYERID]],PLAYERIDMAP[],COLUMN(PLAYERIDMAP[TEAM]),FALSE)</f>
        <v>SD</v>
      </c>
      <c r="E214" s="18" t="str">
        <f>VLOOKUP(MYRANKS_P[[#This Row],[PLAYERID]],PLAYERIDMAP[],COLUMN(PLAYERIDMAP[POS]),FALSE)</f>
        <v>P</v>
      </c>
      <c r="F214" s="18">
        <f>VLOOKUP(MYRANKS_P[[#This Row],[PLAYERID]],PLAYERIDMAP[],COLUMN(PLAYERIDMAP[IDFANGRAPHS]),FALSE)</f>
        <v>6627</v>
      </c>
      <c r="G214" s="20">
        <f>IFERROR(VLOOKUP(MYRANKS_P[[#This Row],[IDFANGRAPHS]],STEAMER_P[],COLUMN(STEAMER_P[W]),FALSE),0)</f>
        <v>0</v>
      </c>
      <c r="H214" s="20">
        <f>IFERROR(VLOOKUP(MYRANKS_P[[#This Row],[IDFANGRAPHS]],STEAMER_P[],COLUMN(STEAMER_P[GS]),FALSE),0)</f>
        <v>0</v>
      </c>
      <c r="I214" s="20">
        <f>IFERROR(VLOOKUP(MYRANKS_P[[#This Row],[IDFANGRAPHS]],STEAMER_P[],COLUMN(STEAMER_P[SV]),FALSE),0)</f>
        <v>0</v>
      </c>
      <c r="J214" s="20">
        <f>IFERROR(VLOOKUP(MYRANKS_P[[#This Row],[IDFANGRAPHS]],STEAMER_P[],COLUMN(STEAMER_P[IP]),FALSE),0)</f>
        <v>8</v>
      </c>
      <c r="K214" s="20">
        <f>IFERROR(VLOOKUP(MYRANKS_P[[#This Row],[IDFANGRAPHS]],STEAMER_P[],COLUMN(STEAMER_P[H]),FALSE),0)</f>
        <v>8</v>
      </c>
      <c r="L214" s="20">
        <f>IFERROR(VLOOKUP(MYRANKS_P[[#This Row],[IDFANGRAPHS]],STEAMER_P[],COLUMN(STEAMER_P[ER]),FALSE),0)</f>
        <v>4</v>
      </c>
      <c r="M214" s="20">
        <f>IFERROR(VLOOKUP(MYRANKS_P[[#This Row],[IDFANGRAPHS]],STEAMER_P[],COLUMN(STEAMER_P[HR]),FALSE),0)</f>
        <v>1</v>
      </c>
      <c r="N214" s="20">
        <f>IFERROR(VLOOKUP(MYRANKS_P[[#This Row],[IDFANGRAPHS]],STEAMER_P[],COLUMN(STEAMER_P[SO]),FALSE),0)</f>
        <v>8</v>
      </c>
      <c r="O214" s="20">
        <f>IFERROR(VLOOKUP(MYRANKS_P[[#This Row],[IDFANGRAPHS]],STEAMER_P[],COLUMN(STEAMER_P[BB]),FALSE),0)</f>
        <v>3</v>
      </c>
      <c r="P214" s="20">
        <f>IFERROR(VLOOKUP(MYRANKS_P[[#This Row],[IDFANGRAPHS]],STEAMER_P[],COLUMN(STEAMER_P[FIP]),FALSE),0)</f>
        <v>4.3</v>
      </c>
      <c r="Q214" s="22">
        <f>IFERROR(MYRANKS_P[[#This Row],[ER]]*9/MYRANKS_P[[#This Row],[IP]],0)</f>
        <v>4.5</v>
      </c>
      <c r="R214" s="22">
        <f>IFERROR((MYRANKS_P[[#This Row],[BB]]+MYRANKS_P[[#This Row],[H]])/MYRANKS_P[[#This Row],[IP]],0)</f>
        <v>1.375</v>
      </c>
      <c r="S214" s="22">
        <f>MYRANKS_P[[#This Row],[W]]/3.03-VLOOKUP(MYRANKS_P[[#This Row],[POS]],ReplacementLevel_P[],COLUMN(ReplacementLevel_P[W]),FALSE)</f>
        <v>-3.23</v>
      </c>
      <c r="T214" s="22">
        <f>MYRANKS_P[[#This Row],[SV]]/9.95</f>
        <v>0</v>
      </c>
      <c r="U214" s="22">
        <f>MYRANKS_P[[#This Row],[SO]]/39.3-VLOOKUP(MYRANKS_P[[#This Row],[POS]],ReplacementLevel_P[],COLUMN(ReplacementLevel_P[SO]),FALSE)</f>
        <v>-2.476437659033079</v>
      </c>
      <c r="V214" s="22">
        <f>((475+MYRANKS_P[[#This Row],[ER]])*9/(1192+MYRANKS_P[[#This Row],[IP]])-3.59)/-0.076-VLOOKUP(MYRANKS_P[[#This Row],[POS]],ReplacementLevel_P[],COLUMN(ReplacementLevel_P[ERA]),FALSE)</f>
        <v>0.81710526315789545</v>
      </c>
      <c r="W214" s="22">
        <f>((1466+MYRANKS_P[[#This Row],[BB]]+MYRANKS_P[[#This Row],[H]])/(1192+MYRANKS_P[[#This Row],[IP]])-1.23)/-0.015-VLOOKUP(MYRANKS_P[[#This Row],[POS]],ReplacementLevel_P[],COLUMN(ReplacementLevel_P[WHIP]),FALSE)</f>
        <v>0.82444444444445053</v>
      </c>
      <c r="X214" s="22">
        <f>MYRANKS_P[[#This Row],[WSGP]]+MYRANKS_P[[#This Row],[SVSGP]]+MYRANKS_P[[#This Row],[SOSGP]]+MYRANKS_P[[#This Row],[ERASGP]]+MYRANKS_P[[#This Row],[WHIPSGP]]</f>
        <v>-4.064887951430733</v>
      </c>
    </row>
    <row r="215" spans="1:24" x14ac:dyDescent="0.25">
      <c r="A215" s="7" t="s">
        <v>3977</v>
      </c>
      <c r="B215" s="18" t="str">
        <f>VLOOKUP(MYRANKS_P[[#This Row],[PLAYERID]],PLAYERIDMAP[],COLUMN(PLAYERIDMAP[LASTNAME]),FALSE)</f>
        <v>Matusz</v>
      </c>
      <c r="C215" s="18" t="str">
        <f>VLOOKUP(MYRANKS_P[[#This Row],[PLAYERID]],PLAYERIDMAP[],COLUMN(PLAYERIDMAP[FIRSTNAME]),FALSE)</f>
        <v xml:space="preserve">Brian </v>
      </c>
      <c r="D215" s="18" t="str">
        <f>VLOOKUP(MYRANKS_P[[#This Row],[PLAYERID]],PLAYERIDMAP[],COLUMN(PLAYERIDMAP[TEAM]),FALSE)</f>
        <v>BAL</v>
      </c>
      <c r="E215" s="18" t="str">
        <f>VLOOKUP(MYRANKS_P[[#This Row],[PLAYERID]],PLAYERIDMAP[],COLUMN(PLAYERIDMAP[POS]),FALSE)</f>
        <v>P</v>
      </c>
      <c r="F215" s="18">
        <f>VLOOKUP(MYRANKS_P[[#This Row],[PLAYERID]],PLAYERIDMAP[],COLUMN(PLAYERIDMAP[IDFANGRAPHS]),FALSE)</f>
        <v>2646</v>
      </c>
      <c r="G215" s="20">
        <f>IFERROR(VLOOKUP(MYRANKS_P[[#This Row],[IDFANGRAPHS]],STEAMER_P[],COLUMN(STEAMER_P[W]),FALSE),0)</f>
        <v>3</v>
      </c>
      <c r="H215" s="20">
        <f>IFERROR(VLOOKUP(MYRANKS_P[[#This Row],[IDFANGRAPHS]],STEAMER_P[],COLUMN(STEAMER_P[GS]),FALSE),0)</f>
        <v>0</v>
      </c>
      <c r="I215" s="20">
        <f>IFERROR(VLOOKUP(MYRANKS_P[[#This Row],[IDFANGRAPHS]],STEAMER_P[],COLUMN(STEAMER_P[SV]),FALSE),0)</f>
        <v>2</v>
      </c>
      <c r="J215" s="20">
        <f>IFERROR(VLOOKUP(MYRANKS_P[[#This Row],[IDFANGRAPHS]],STEAMER_P[],COLUMN(STEAMER_P[IP]),FALSE),0)</f>
        <v>47</v>
      </c>
      <c r="K215" s="20">
        <f>IFERROR(VLOOKUP(MYRANKS_P[[#This Row],[IDFANGRAPHS]],STEAMER_P[],COLUMN(STEAMER_P[H]),FALSE),0)</f>
        <v>45</v>
      </c>
      <c r="L215" s="20">
        <f>IFERROR(VLOOKUP(MYRANKS_P[[#This Row],[IDFANGRAPHS]],STEAMER_P[],COLUMN(STEAMER_P[ER]),FALSE),0)</f>
        <v>20</v>
      </c>
      <c r="M215" s="20">
        <f>IFERROR(VLOOKUP(MYRANKS_P[[#This Row],[IDFANGRAPHS]],STEAMER_P[],COLUMN(STEAMER_P[HR]),FALSE),0)</f>
        <v>6</v>
      </c>
      <c r="N215" s="20">
        <f>IFERROR(VLOOKUP(MYRANKS_P[[#This Row],[IDFANGRAPHS]],STEAMER_P[],COLUMN(STEAMER_P[SO]),FALSE),0)</f>
        <v>40</v>
      </c>
      <c r="O215" s="20">
        <f>IFERROR(VLOOKUP(MYRANKS_P[[#This Row],[IDFANGRAPHS]],STEAMER_P[],COLUMN(STEAMER_P[BB]),FALSE),0)</f>
        <v>15</v>
      </c>
      <c r="P215" s="20">
        <f>IFERROR(VLOOKUP(MYRANKS_P[[#This Row],[IDFANGRAPHS]],STEAMER_P[],COLUMN(STEAMER_P[FIP]),FALSE),0)</f>
        <v>4.24</v>
      </c>
      <c r="Q215" s="22">
        <f>IFERROR(MYRANKS_P[[#This Row],[ER]]*9/MYRANKS_P[[#This Row],[IP]],0)</f>
        <v>3.8297872340425534</v>
      </c>
      <c r="R215" s="22">
        <f>IFERROR((MYRANKS_P[[#This Row],[BB]]+MYRANKS_P[[#This Row],[H]])/MYRANKS_P[[#This Row],[IP]],0)</f>
        <v>1.2765957446808511</v>
      </c>
      <c r="S215" s="22">
        <f>MYRANKS_P[[#This Row],[W]]/3.03-VLOOKUP(MYRANKS_P[[#This Row],[POS]],ReplacementLevel_P[],COLUMN(ReplacementLevel_P[W]),FALSE)</f>
        <v>-2.2399009900990099</v>
      </c>
      <c r="T215" s="22">
        <f>MYRANKS_P[[#This Row],[SV]]/9.95</f>
        <v>0.20100502512562815</v>
      </c>
      <c r="U215" s="22">
        <f>MYRANKS_P[[#This Row],[SO]]/39.3-VLOOKUP(MYRANKS_P[[#This Row],[POS]],ReplacementLevel_P[],COLUMN(ReplacementLevel_P[SO]),FALSE)</f>
        <v>-1.6621882951653946</v>
      </c>
      <c r="V215" s="22">
        <f>((475+MYRANKS_P[[#This Row],[ER]])*9/(1192+MYRANKS_P[[#This Row],[IP]])-3.59)/-0.076-VLOOKUP(MYRANKS_P[[#This Row],[POS]],ReplacementLevel_P[],COLUMN(ReplacementLevel_P[ERA]),FALSE)</f>
        <v>0.77576780935389134</v>
      </c>
      <c r="W215" s="22">
        <f>((1466+MYRANKS_P[[#This Row],[BB]]+MYRANKS_P[[#This Row],[H]])/(1192+MYRANKS_P[[#This Row],[IP]])-1.23)/-0.015-VLOOKUP(MYRANKS_P[[#This Row],[POS]],ReplacementLevel_P[],COLUMN(ReplacementLevel_P[WHIP]),FALSE)</f>
        <v>0.77077212806026418</v>
      </c>
      <c r="X215" s="22">
        <f>MYRANKS_P[[#This Row],[WSGP]]+MYRANKS_P[[#This Row],[SVSGP]]+MYRANKS_P[[#This Row],[SOSGP]]+MYRANKS_P[[#This Row],[ERASGP]]+MYRANKS_P[[#This Row],[WHIPSGP]]</f>
        <v>-2.1545443227246204</v>
      </c>
    </row>
    <row r="216" spans="1:24" x14ac:dyDescent="0.25">
      <c r="A216" s="7" t="s">
        <v>1885</v>
      </c>
      <c r="B216" s="18" t="str">
        <f>VLOOKUP(MYRANKS_P[[#This Row],[PLAYERID]],PLAYERIDMAP[],COLUMN(PLAYERIDMAP[LASTNAME]),FALSE)</f>
        <v>Beachy</v>
      </c>
      <c r="C216" s="18" t="str">
        <f>VLOOKUP(MYRANKS_P[[#This Row],[PLAYERID]],PLAYERIDMAP[],COLUMN(PLAYERIDMAP[FIRSTNAME]),FALSE)</f>
        <v xml:space="preserve">Brandon </v>
      </c>
      <c r="D216" s="18" t="str">
        <f>VLOOKUP(MYRANKS_P[[#This Row],[PLAYERID]],PLAYERIDMAP[],COLUMN(PLAYERIDMAP[TEAM]),FALSE)</f>
        <v>ATL</v>
      </c>
      <c r="E216" s="18" t="str">
        <f>VLOOKUP(MYRANKS_P[[#This Row],[PLAYERID]],PLAYERIDMAP[],COLUMN(PLAYERIDMAP[POS]),FALSE)</f>
        <v>P</v>
      </c>
      <c r="F216" s="18">
        <f>VLOOKUP(MYRANKS_P[[#This Row],[PLAYERID]],PLAYERIDMAP[],COLUMN(PLAYERIDMAP[IDFANGRAPHS]),FALSE)</f>
        <v>8851</v>
      </c>
      <c r="G216" s="20">
        <f>IFERROR(VLOOKUP(MYRANKS_P[[#This Row],[IDFANGRAPHS]],STEAMER_P[],COLUMN(STEAMER_P[W]),FALSE),0)</f>
        <v>0</v>
      </c>
      <c r="H216" s="20">
        <f>IFERROR(VLOOKUP(MYRANKS_P[[#This Row],[IDFANGRAPHS]],STEAMER_P[],COLUMN(STEAMER_P[GS]),FALSE),0)</f>
        <v>0</v>
      </c>
      <c r="I216" s="20">
        <f>IFERROR(VLOOKUP(MYRANKS_P[[#This Row],[IDFANGRAPHS]],STEAMER_P[],COLUMN(STEAMER_P[SV]),FALSE),0)</f>
        <v>0</v>
      </c>
      <c r="J216" s="20">
        <f>IFERROR(VLOOKUP(MYRANKS_P[[#This Row],[IDFANGRAPHS]],STEAMER_P[],COLUMN(STEAMER_P[IP]),FALSE),0)</f>
        <v>0</v>
      </c>
      <c r="K216" s="20">
        <f>IFERROR(VLOOKUP(MYRANKS_P[[#This Row],[IDFANGRAPHS]],STEAMER_P[],COLUMN(STEAMER_P[H]),FALSE),0)</f>
        <v>0</v>
      </c>
      <c r="L216" s="20">
        <f>IFERROR(VLOOKUP(MYRANKS_P[[#This Row],[IDFANGRAPHS]],STEAMER_P[],COLUMN(STEAMER_P[ER]),FALSE),0)</f>
        <v>0</v>
      </c>
      <c r="M216" s="20">
        <f>IFERROR(VLOOKUP(MYRANKS_P[[#This Row],[IDFANGRAPHS]],STEAMER_P[],COLUMN(STEAMER_P[HR]),FALSE),0)</f>
        <v>0</v>
      </c>
      <c r="N216" s="20">
        <f>IFERROR(VLOOKUP(MYRANKS_P[[#This Row],[IDFANGRAPHS]],STEAMER_P[],COLUMN(STEAMER_P[SO]),FALSE),0)</f>
        <v>0</v>
      </c>
      <c r="O216" s="20">
        <f>IFERROR(VLOOKUP(MYRANKS_P[[#This Row],[IDFANGRAPHS]],STEAMER_P[],COLUMN(STEAMER_P[BB]),FALSE),0)</f>
        <v>0</v>
      </c>
      <c r="P216" s="20">
        <f>IFERROR(VLOOKUP(MYRANKS_P[[#This Row],[IDFANGRAPHS]],STEAMER_P[],COLUMN(STEAMER_P[FIP]),FALSE),0)</f>
        <v>0</v>
      </c>
      <c r="Q216" s="22">
        <f>IFERROR(MYRANKS_P[[#This Row],[ER]]*9/MYRANKS_P[[#This Row],[IP]],0)</f>
        <v>0</v>
      </c>
      <c r="R216" s="22">
        <f>IFERROR((MYRANKS_P[[#This Row],[BB]]+MYRANKS_P[[#This Row],[H]])/MYRANKS_P[[#This Row],[IP]],0)</f>
        <v>0</v>
      </c>
      <c r="S216" s="22">
        <f>MYRANKS_P[[#This Row],[W]]/3.03-VLOOKUP(MYRANKS_P[[#This Row],[POS]],ReplacementLevel_P[],COLUMN(ReplacementLevel_P[W]),FALSE)</f>
        <v>-3.23</v>
      </c>
      <c r="T216" s="22">
        <f>MYRANKS_P[[#This Row],[SV]]/9.95</f>
        <v>0</v>
      </c>
      <c r="U216" s="22">
        <f>MYRANKS_P[[#This Row],[SO]]/39.3-VLOOKUP(MYRANKS_P[[#This Row],[POS]],ReplacementLevel_P[],COLUMN(ReplacementLevel_P[SO]),FALSE)</f>
        <v>-2.68</v>
      </c>
      <c r="V216" s="22">
        <f>((475+MYRANKS_P[[#This Row],[ER]])*9/(1192+MYRANKS_P[[#This Row],[IP]])-3.59)/-0.076-VLOOKUP(MYRANKS_P[[#This Row],[POS]],ReplacementLevel_P[],COLUMN(ReplacementLevel_P[ERA]),FALSE)</f>
        <v>0.89724478982691325</v>
      </c>
      <c r="W216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16" s="22">
        <f>MYRANKS_P[[#This Row],[WSGP]]+MYRANKS_P[[#This Row],[SVSGP]]+MYRANKS_P[[#This Row],[SOSGP]]+MYRANKS_P[[#This Row],[ERASGP]]+MYRANKS_P[[#This Row],[WHIPSGP]]</f>
        <v>-4.1238066643117852</v>
      </c>
    </row>
    <row r="217" spans="1:24" x14ac:dyDescent="0.25">
      <c r="A217" s="7" t="s">
        <v>1669</v>
      </c>
      <c r="B217" s="18" t="str">
        <f>VLOOKUP(MYRANKS_P[[#This Row],[PLAYERID]],PLAYERIDMAP[],COLUMN(PLAYERIDMAP[LASTNAME]),FALSE)</f>
        <v>Adams</v>
      </c>
      <c r="C217" s="18" t="str">
        <f>VLOOKUP(MYRANKS_P[[#This Row],[PLAYERID]],PLAYERIDMAP[],COLUMN(PLAYERIDMAP[FIRSTNAME]),FALSE)</f>
        <v xml:space="preserve">Mike </v>
      </c>
      <c r="D217" s="18" t="str">
        <f>VLOOKUP(MYRANKS_P[[#This Row],[PLAYERID]],PLAYERIDMAP[],COLUMN(PLAYERIDMAP[TEAM]),FALSE)</f>
        <v>PHI</v>
      </c>
      <c r="E217" s="18" t="str">
        <f>VLOOKUP(MYRANKS_P[[#This Row],[PLAYERID]],PLAYERIDMAP[],COLUMN(PLAYERIDMAP[POS]),FALSE)</f>
        <v>P</v>
      </c>
      <c r="F217" s="18">
        <f>VLOOKUP(MYRANKS_P[[#This Row],[PLAYERID]],PLAYERIDMAP[],COLUMN(PLAYERIDMAP[IDFANGRAPHS]),FALSE)</f>
        <v>1937</v>
      </c>
      <c r="G217" s="20">
        <f>IFERROR(VLOOKUP(MYRANKS_P[[#This Row],[IDFANGRAPHS]],STEAMER_P[],COLUMN(STEAMER_P[W]),FALSE),0)</f>
        <v>3</v>
      </c>
      <c r="H217" s="20">
        <f>IFERROR(VLOOKUP(MYRANKS_P[[#This Row],[IDFANGRAPHS]],STEAMER_P[],COLUMN(STEAMER_P[GS]),FALSE),0)</f>
        <v>0</v>
      </c>
      <c r="I217" s="20">
        <f>IFERROR(VLOOKUP(MYRANKS_P[[#This Row],[IDFANGRAPHS]],STEAMER_P[],COLUMN(STEAMER_P[SV]),FALSE),0)</f>
        <v>2</v>
      </c>
      <c r="J217" s="20">
        <f>IFERROR(VLOOKUP(MYRANKS_P[[#This Row],[IDFANGRAPHS]],STEAMER_P[],COLUMN(STEAMER_P[IP]),FALSE),0)</f>
        <v>47</v>
      </c>
      <c r="K217" s="20">
        <f>IFERROR(VLOOKUP(MYRANKS_P[[#This Row],[IDFANGRAPHS]],STEAMER_P[],COLUMN(STEAMER_P[H]),FALSE),0)</f>
        <v>43</v>
      </c>
      <c r="L217" s="20">
        <f>IFERROR(VLOOKUP(MYRANKS_P[[#This Row],[IDFANGRAPHS]],STEAMER_P[],COLUMN(STEAMER_P[ER]),FALSE),0)</f>
        <v>18</v>
      </c>
      <c r="M217" s="20">
        <f>IFERROR(VLOOKUP(MYRANKS_P[[#This Row],[IDFANGRAPHS]],STEAMER_P[],COLUMN(STEAMER_P[HR]),FALSE),0)</f>
        <v>5</v>
      </c>
      <c r="N217" s="20">
        <f>IFERROR(VLOOKUP(MYRANKS_P[[#This Row],[IDFANGRAPHS]],STEAMER_P[],COLUMN(STEAMER_P[SO]),FALSE),0)</f>
        <v>41</v>
      </c>
      <c r="O217" s="20">
        <f>IFERROR(VLOOKUP(MYRANKS_P[[#This Row],[IDFANGRAPHS]],STEAMER_P[],COLUMN(STEAMER_P[BB]),FALSE),0)</f>
        <v>13</v>
      </c>
      <c r="P217" s="20">
        <f>IFERROR(VLOOKUP(MYRANKS_P[[#This Row],[IDFANGRAPHS]],STEAMER_P[],COLUMN(STEAMER_P[FIP]),FALSE),0)</f>
        <v>3.62</v>
      </c>
      <c r="Q217" s="22">
        <f>IFERROR(MYRANKS_P[[#This Row],[ER]]*9/MYRANKS_P[[#This Row],[IP]],0)</f>
        <v>3.4468085106382977</v>
      </c>
      <c r="R217" s="22">
        <f>IFERROR((MYRANKS_P[[#This Row],[BB]]+MYRANKS_P[[#This Row],[H]])/MYRANKS_P[[#This Row],[IP]],0)</f>
        <v>1.1914893617021276</v>
      </c>
      <c r="S217" s="22">
        <f>MYRANKS_P[[#This Row],[W]]/3.03-VLOOKUP(MYRANKS_P[[#This Row],[POS]],ReplacementLevel_P[],COLUMN(ReplacementLevel_P[W]),FALSE)</f>
        <v>-2.2399009900990099</v>
      </c>
      <c r="T217" s="22">
        <f>MYRANKS_P[[#This Row],[SV]]/9.95</f>
        <v>0.20100502512562815</v>
      </c>
      <c r="U217" s="22">
        <f>MYRANKS_P[[#This Row],[SO]]/39.3-VLOOKUP(MYRANKS_P[[#This Row],[POS]],ReplacementLevel_P[],COLUMN(ReplacementLevel_P[SO]),FALSE)</f>
        <v>-1.6367430025445293</v>
      </c>
      <c r="V217" s="22">
        <f>((475+MYRANKS_P[[#This Row],[ER]])*9/(1192+MYRANKS_P[[#This Row],[IP]])-3.59)/-0.076-VLOOKUP(MYRANKS_P[[#This Row],[POS]],ReplacementLevel_P[],COLUMN(ReplacementLevel_P[ERA]),FALSE)</f>
        <v>0.96692366509494088</v>
      </c>
      <c r="W217" s="22">
        <f>((1466+MYRANKS_P[[#This Row],[BB]]+MYRANKS_P[[#This Row],[H]])/(1192+MYRANKS_P[[#This Row],[IP]])-1.23)/-0.015-VLOOKUP(MYRANKS_P[[#This Row],[POS]],ReplacementLevel_P[],COLUMN(ReplacementLevel_P[WHIP]),FALSE)</f>
        <v>0.9859994619316681</v>
      </c>
      <c r="X217" s="22">
        <f>MYRANKS_P[[#This Row],[WSGP]]+MYRANKS_P[[#This Row],[SVSGP]]+MYRANKS_P[[#This Row],[SOSGP]]+MYRANKS_P[[#This Row],[ERASGP]]+MYRANKS_P[[#This Row],[WHIPSGP]]</f>
        <v>-1.7227158404913023</v>
      </c>
    </row>
    <row r="218" spans="1:24" x14ac:dyDescent="0.25">
      <c r="A218" s="7" t="s">
        <v>5511</v>
      </c>
      <c r="B218" s="18" t="str">
        <f>VLOOKUP(MYRANKS_P[[#This Row],[PLAYERID]],PLAYERIDMAP[],COLUMN(PLAYERIDMAP[LASTNAME]),FALSE)</f>
        <v>Wilson</v>
      </c>
      <c r="C218" s="18" t="str">
        <f>VLOOKUP(MYRANKS_P[[#This Row],[PLAYERID]],PLAYERIDMAP[],COLUMN(PLAYERIDMAP[FIRSTNAME]),FALSE)</f>
        <v xml:space="preserve">Brian </v>
      </c>
      <c r="D218" s="18" t="str">
        <f>VLOOKUP(MYRANKS_P[[#This Row],[PLAYERID]],PLAYERIDMAP[],COLUMN(PLAYERIDMAP[TEAM]),FALSE)</f>
        <v>SF</v>
      </c>
      <c r="E218" s="18" t="str">
        <f>VLOOKUP(MYRANKS_P[[#This Row],[PLAYERID]],PLAYERIDMAP[],COLUMN(PLAYERIDMAP[POS]),FALSE)</f>
        <v>P</v>
      </c>
      <c r="F218" s="18">
        <f>VLOOKUP(MYRANKS_P[[#This Row],[PLAYERID]],PLAYERIDMAP[],COLUMN(PLAYERIDMAP[IDFANGRAPHS]),FALSE)</f>
        <v>6485</v>
      </c>
      <c r="G218" s="20">
        <f>IFERROR(VLOOKUP(MYRANKS_P[[#This Row],[IDFANGRAPHS]],STEAMER_P[],COLUMN(STEAMER_P[W]),FALSE),0)</f>
        <v>3</v>
      </c>
      <c r="H218" s="20">
        <f>IFERROR(VLOOKUP(MYRANKS_P[[#This Row],[IDFANGRAPHS]],STEAMER_P[],COLUMN(STEAMER_P[GS]),FALSE),0)</f>
        <v>0</v>
      </c>
      <c r="I218" s="20">
        <f>IFERROR(VLOOKUP(MYRANKS_P[[#This Row],[IDFANGRAPHS]],STEAMER_P[],COLUMN(STEAMER_P[SV]),FALSE),0)</f>
        <v>3</v>
      </c>
      <c r="J218" s="20">
        <f>IFERROR(VLOOKUP(MYRANKS_P[[#This Row],[IDFANGRAPHS]],STEAMER_P[],COLUMN(STEAMER_P[IP]),FALSE),0)</f>
        <v>46</v>
      </c>
      <c r="K218" s="20">
        <f>IFERROR(VLOOKUP(MYRANKS_P[[#This Row],[IDFANGRAPHS]],STEAMER_P[],COLUMN(STEAMER_P[H]),FALSE),0)</f>
        <v>43</v>
      </c>
      <c r="L218" s="20">
        <f>IFERROR(VLOOKUP(MYRANKS_P[[#This Row],[IDFANGRAPHS]],STEAMER_P[],COLUMN(STEAMER_P[ER]),FALSE),0)</f>
        <v>18</v>
      </c>
      <c r="M218" s="20">
        <f>IFERROR(VLOOKUP(MYRANKS_P[[#This Row],[IDFANGRAPHS]],STEAMER_P[],COLUMN(STEAMER_P[HR]),FALSE),0)</f>
        <v>4</v>
      </c>
      <c r="N218" s="20">
        <f>IFERROR(VLOOKUP(MYRANKS_P[[#This Row],[IDFANGRAPHS]],STEAMER_P[],COLUMN(STEAMER_P[SO]),FALSE),0)</f>
        <v>42</v>
      </c>
      <c r="O218" s="20">
        <f>IFERROR(VLOOKUP(MYRANKS_P[[#This Row],[IDFANGRAPHS]],STEAMER_P[],COLUMN(STEAMER_P[BB]),FALSE),0)</f>
        <v>16</v>
      </c>
      <c r="P218" s="20">
        <f>IFERROR(VLOOKUP(MYRANKS_P[[#This Row],[IDFANGRAPHS]],STEAMER_P[],COLUMN(STEAMER_P[FIP]),FALSE),0)</f>
        <v>3.68</v>
      </c>
      <c r="Q218" s="22">
        <f>IFERROR(MYRANKS_P[[#This Row],[ER]]*9/MYRANKS_P[[#This Row],[IP]],0)</f>
        <v>3.5217391304347827</v>
      </c>
      <c r="R218" s="22">
        <f>IFERROR((MYRANKS_P[[#This Row],[BB]]+MYRANKS_P[[#This Row],[H]])/MYRANKS_P[[#This Row],[IP]],0)</f>
        <v>1.2826086956521738</v>
      </c>
      <c r="S218" s="22">
        <f>MYRANKS_P[[#This Row],[W]]/3.03-VLOOKUP(MYRANKS_P[[#This Row],[POS]],ReplacementLevel_P[],COLUMN(ReplacementLevel_P[W]),FALSE)</f>
        <v>-2.2399009900990099</v>
      </c>
      <c r="T218" s="22">
        <f>MYRANKS_P[[#This Row],[SV]]/9.95</f>
        <v>0.30150753768844224</v>
      </c>
      <c r="U218" s="22">
        <f>MYRANKS_P[[#This Row],[SO]]/39.3-VLOOKUP(MYRANKS_P[[#This Row],[POS]],ReplacementLevel_P[],COLUMN(ReplacementLevel_P[SO]),FALSE)</f>
        <v>-1.6112977099236643</v>
      </c>
      <c r="V218" s="22">
        <f>((475+MYRANKS_P[[#This Row],[ER]])*9/(1192+MYRANKS_P[[#This Row],[IP]])-3.59)/-0.076-VLOOKUP(MYRANKS_P[[#This Row],[POS]],ReplacementLevel_P[],COLUMN(ReplacementLevel_P[ERA]),FALSE)</f>
        <v>0.92886234163761117</v>
      </c>
      <c r="W218" s="22">
        <f>((1466+MYRANKS_P[[#This Row],[BB]]+MYRANKS_P[[#This Row],[H]])/(1192+MYRANKS_P[[#This Row],[IP]])-1.23)/-0.015-VLOOKUP(MYRANKS_P[[#This Row],[POS]],ReplacementLevel_P[],COLUMN(ReplacementLevel_P[WHIP]),FALSE)</f>
        <v>0.75829833064081342</v>
      </c>
      <c r="X218" s="22">
        <f>MYRANKS_P[[#This Row],[WSGP]]+MYRANKS_P[[#This Row],[SVSGP]]+MYRANKS_P[[#This Row],[SOSGP]]+MYRANKS_P[[#This Row],[ERASGP]]+MYRANKS_P[[#This Row],[WHIPSGP]]</f>
        <v>-1.8625304900558075</v>
      </c>
    </row>
    <row r="219" spans="1:24" x14ac:dyDescent="0.25">
      <c r="A219" s="7" t="s">
        <v>4365</v>
      </c>
      <c r="B219" s="18" t="str">
        <f>VLOOKUP(MYRANKS_P[[#This Row],[PLAYERID]],PLAYERIDMAP[],COLUMN(PLAYERIDMAP[LASTNAME]),FALSE)</f>
        <v>Ottavino</v>
      </c>
      <c r="C219" s="18" t="str">
        <f>VLOOKUP(MYRANKS_P[[#This Row],[PLAYERID]],PLAYERIDMAP[],COLUMN(PLAYERIDMAP[FIRSTNAME]),FALSE)</f>
        <v xml:space="preserve">Adam </v>
      </c>
      <c r="D219" s="18" t="str">
        <f>VLOOKUP(MYRANKS_P[[#This Row],[PLAYERID]],PLAYERIDMAP[],COLUMN(PLAYERIDMAP[TEAM]),FALSE)</f>
        <v>COL</v>
      </c>
      <c r="E219" s="18" t="str">
        <f>VLOOKUP(MYRANKS_P[[#This Row],[PLAYERID]],PLAYERIDMAP[],COLUMN(PLAYERIDMAP[POS]),FALSE)</f>
        <v>P</v>
      </c>
      <c r="F219" s="18">
        <f>VLOOKUP(MYRANKS_P[[#This Row],[PLAYERID]],PLAYERIDMAP[],COLUMN(PLAYERIDMAP[IDFANGRAPHS]),FALSE)</f>
        <v>1247</v>
      </c>
      <c r="G219" s="20">
        <f>IFERROR(VLOOKUP(MYRANKS_P[[#This Row],[IDFANGRAPHS]],STEAMER_P[],COLUMN(STEAMER_P[W]),FALSE),0)</f>
        <v>3</v>
      </c>
      <c r="H219" s="20">
        <f>IFERROR(VLOOKUP(MYRANKS_P[[#This Row],[IDFANGRAPHS]],STEAMER_P[],COLUMN(STEAMER_P[GS]),FALSE),0)</f>
        <v>0</v>
      </c>
      <c r="I219" s="20">
        <f>IFERROR(VLOOKUP(MYRANKS_P[[#This Row],[IDFANGRAPHS]],STEAMER_P[],COLUMN(STEAMER_P[SV]),FALSE),0)</f>
        <v>1</v>
      </c>
      <c r="J219" s="20">
        <f>IFERROR(VLOOKUP(MYRANKS_P[[#This Row],[IDFANGRAPHS]],STEAMER_P[],COLUMN(STEAMER_P[IP]),FALSE),0)</f>
        <v>46</v>
      </c>
      <c r="K219" s="20">
        <f>IFERROR(VLOOKUP(MYRANKS_P[[#This Row],[IDFANGRAPHS]],STEAMER_P[],COLUMN(STEAMER_P[H]),FALSE),0)</f>
        <v>43</v>
      </c>
      <c r="L219" s="20">
        <f>IFERROR(VLOOKUP(MYRANKS_P[[#This Row],[IDFANGRAPHS]],STEAMER_P[],COLUMN(STEAMER_P[ER]),FALSE),0)</f>
        <v>19</v>
      </c>
      <c r="M219" s="20">
        <f>IFERROR(VLOOKUP(MYRANKS_P[[#This Row],[IDFANGRAPHS]],STEAMER_P[],COLUMN(STEAMER_P[HR]),FALSE),0)</f>
        <v>5</v>
      </c>
      <c r="N219" s="20">
        <f>IFERROR(VLOOKUP(MYRANKS_P[[#This Row],[IDFANGRAPHS]],STEAMER_P[],COLUMN(STEAMER_P[SO]),FALSE),0)</f>
        <v>44</v>
      </c>
      <c r="O219" s="20">
        <f>IFERROR(VLOOKUP(MYRANKS_P[[#This Row],[IDFANGRAPHS]],STEAMER_P[],COLUMN(STEAMER_P[BB]),FALSE),0)</f>
        <v>17</v>
      </c>
      <c r="P219" s="20">
        <f>IFERROR(VLOOKUP(MYRANKS_P[[#This Row],[IDFANGRAPHS]],STEAMER_P[],COLUMN(STEAMER_P[FIP]),FALSE),0)</f>
        <v>3.67</v>
      </c>
      <c r="Q219" s="22">
        <f>IFERROR(MYRANKS_P[[#This Row],[ER]]*9/MYRANKS_P[[#This Row],[IP]],0)</f>
        <v>3.7173913043478262</v>
      </c>
      <c r="R219" s="22">
        <f>IFERROR((MYRANKS_P[[#This Row],[BB]]+MYRANKS_P[[#This Row],[H]])/MYRANKS_P[[#This Row],[IP]],0)</f>
        <v>1.3043478260869565</v>
      </c>
      <c r="S219" s="22">
        <f>MYRANKS_P[[#This Row],[W]]/3.03-VLOOKUP(MYRANKS_P[[#This Row],[POS]],ReplacementLevel_P[],COLUMN(ReplacementLevel_P[W]),FALSE)</f>
        <v>-2.2399009900990099</v>
      </c>
      <c r="T219" s="22">
        <f>MYRANKS_P[[#This Row],[SV]]/9.95</f>
        <v>0.10050251256281408</v>
      </c>
      <c r="U219" s="22">
        <f>MYRANKS_P[[#This Row],[SO]]/39.3-VLOOKUP(MYRANKS_P[[#This Row],[POS]],ReplacementLevel_P[],COLUMN(ReplacementLevel_P[SO]),FALSE)</f>
        <v>-1.560407124681934</v>
      </c>
      <c r="V219" s="22">
        <f>((475+MYRANKS_P[[#This Row],[ER]])*9/(1192+MYRANKS_P[[#This Row],[IP]])-3.59)/-0.076-VLOOKUP(MYRANKS_P[[#This Row],[POS]],ReplacementLevel_P[],COLUMN(ReplacementLevel_P[ERA]),FALSE)</f>
        <v>0.83320721027123579</v>
      </c>
      <c r="W219" s="22">
        <f>((1466+MYRANKS_P[[#This Row],[BB]]+MYRANKS_P[[#This Row],[H]])/(1192+MYRANKS_P[[#This Row],[IP]])-1.23)/-0.015-VLOOKUP(MYRANKS_P[[#This Row],[POS]],ReplacementLevel_P[],COLUMN(ReplacementLevel_P[WHIP]),FALSE)</f>
        <v>0.70444803446418236</v>
      </c>
      <c r="X219" s="22">
        <f>MYRANKS_P[[#This Row],[WSGP]]+MYRANKS_P[[#This Row],[SVSGP]]+MYRANKS_P[[#This Row],[SOSGP]]+MYRANKS_P[[#This Row],[ERASGP]]+MYRANKS_P[[#This Row],[WHIPSGP]]</f>
        <v>-2.1621503574827119</v>
      </c>
    </row>
    <row r="220" spans="1:24" x14ac:dyDescent="0.25">
      <c r="A220" s="7" t="s">
        <v>3627</v>
      </c>
      <c r="B220" s="18" t="str">
        <f>VLOOKUP(MYRANKS_P[[#This Row],[PLAYERID]],PLAYERIDMAP[],COLUMN(PLAYERIDMAP[LASTNAME]),FALSE)</f>
        <v>Kontos</v>
      </c>
      <c r="C220" s="18" t="str">
        <f>VLOOKUP(MYRANKS_P[[#This Row],[PLAYERID]],PLAYERIDMAP[],COLUMN(PLAYERIDMAP[FIRSTNAME]),FALSE)</f>
        <v xml:space="preserve">George </v>
      </c>
      <c r="D220" s="18" t="str">
        <f>VLOOKUP(MYRANKS_P[[#This Row],[PLAYERID]],PLAYERIDMAP[],COLUMN(PLAYERIDMAP[TEAM]),FALSE)</f>
        <v>SF</v>
      </c>
      <c r="E220" s="18" t="str">
        <f>VLOOKUP(MYRANKS_P[[#This Row],[PLAYERID]],PLAYERIDMAP[],COLUMN(PLAYERIDMAP[POS]),FALSE)</f>
        <v>P</v>
      </c>
      <c r="F220" s="18">
        <f>VLOOKUP(MYRANKS_P[[#This Row],[PLAYERID]],PLAYERIDMAP[],COLUMN(PLAYERIDMAP[IDFANGRAPHS]),FALSE)</f>
        <v>9486</v>
      </c>
      <c r="G220" s="20">
        <f>IFERROR(VLOOKUP(MYRANKS_P[[#This Row],[IDFANGRAPHS]],STEAMER_P[],COLUMN(STEAMER_P[W]),FALSE),0)</f>
        <v>1</v>
      </c>
      <c r="H220" s="20">
        <f>IFERROR(VLOOKUP(MYRANKS_P[[#This Row],[IDFANGRAPHS]],STEAMER_P[],COLUMN(STEAMER_P[GS]),FALSE),0)</f>
        <v>0</v>
      </c>
      <c r="I220" s="20">
        <f>IFERROR(VLOOKUP(MYRANKS_P[[#This Row],[IDFANGRAPHS]],STEAMER_P[],COLUMN(STEAMER_P[SV]),FALSE),0)</f>
        <v>0</v>
      </c>
      <c r="J220" s="20">
        <f>IFERROR(VLOOKUP(MYRANKS_P[[#This Row],[IDFANGRAPHS]],STEAMER_P[],COLUMN(STEAMER_P[IP]),FALSE),0)</f>
        <v>21</v>
      </c>
      <c r="K220" s="20">
        <f>IFERROR(VLOOKUP(MYRANKS_P[[#This Row],[IDFANGRAPHS]],STEAMER_P[],COLUMN(STEAMER_P[H]),FALSE),0)</f>
        <v>20</v>
      </c>
      <c r="L220" s="20">
        <f>IFERROR(VLOOKUP(MYRANKS_P[[#This Row],[IDFANGRAPHS]],STEAMER_P[],COLUMN(STEAMER_P[ER]),FALSE),0)</f>
        <v>8</v>
      </c>
      <c r="M220" s="20">
        <f>IFERROR(VLOOKUP(MYRANKS_P[[#This Row],[IDFANGRAPHS]],STEAMER_P[],COLUMN(STEAMER_P[HR]),FALSE),0)</f>
        <v>2</v>
      </c>
      <c r="N220" s="20">
        <f>IFERROR(VLOOKUP(MYRANKS_P[[#This Row],[IDFANGRAPHS]],STEAMER_P[],COLUMN(STEAMER_P[SO]),FALSE),0)</f>
        <v>18</v>
      </c>
      <c r="O220" s="20">
        <f>IFERROR(VLOOKUP(MYRANKS_P[[#This Row],[IDFANGRAPHS]],STEAMER_P[],COLUMN(STEAMER_P[BB]),FALSE),0)</f>
        <v>6</v>
      </c>
      <c r="P220" s="20">
        <f>IFERROR(VLOOKUP(MYRANKS_P[[#This Row],[IDFANGRAPHS]],STEAMER_P[],COLUMN(STEAMER_P[FIP]),FALSE),0)</f>
        <v>3.51</v>
      </c>
      <c r="Q220" s="22">
        <f>IFERROR(MYRANKS_P[[#This Row],[ER]]*9/MYRANKS_P[[#This Row],[IP]],0)</f>
        <v>3.4285714285714284</v>
      </c>
      <c r="R220" s="22">
        <f>IFERROR((MYRANKS_P[[#This Row],[BB]]+MYRANKS_P[[#This Row],[H]])/MYRANKS_P[[#This Row],[IP]],0)</f>
        <v>1.2380952380952381</v>
      </c>
      <c r="S220" s="22">
        <f>MYRANKS_P[[#This Row],[W]]/3.03-VLOOKUP(MYRANKS_P[[#This Row],[POS]],ReplacementLevel_P[],COLUMN(ReplacementLevel_P[W]),FALSE)</f>
        <v>-2.89996699669967</v>
      </c>
      <c r="T220" s="22">
        <f>MYRANKS_P[[#This Row],[SV]]/9.95</f>
        <v>0</v>
      </c>
      <c r="U220" s="22">
        <f>MYRANKS_P[[#This Row],[SO]]/39.3-VLOOKUP(MYRANKS_P[[#This Row],[POS]],ReplacementLevel_P[],COLUMN(ReplacementLevel_P[SO]),FALSE)</f>
        <v>-2.2219847328244278</v>
      </c>
      <c r="V220" s="22">
        <f>((475+MYRANKS_P[[#This Row],[ER]])*9/(1192+MYRANKS_P[[#This Row],[IP]])-3.59)/-0.076-VLOOKUP(MYRANKS_P[[#This Row],[POS]],ReplacementLevel_P[],COLUMN(ReplacementLevel_P[ERA]),FALSE)</f>
        <v>0.93319954874820643</v>
      </c>
      <c r="W220" s="22">
        <f>((1466+MYRANKS_P[[#This Row],[BB]]+MYRANKS_P[[#This Row],[H]])/(1192+MYRANKS_P[[#This Row],[IP]])-1.23)/-0.015-VLOOKUP(MYRANKS_P[[#This Row],[POS]],ReplacementLevel_P[],COLUMN(ReplacementLevel_P[WHIP]),FALSE)</f>
        <v>0.87945039846111306</v>
      </c>
      <c r="X220" s="22">
        <f>MYRANKS_P[[#This Row],[WSGP]]+MYRANKS_P[[#This Row],[SVSGP]]+MYRANKS_P[[#This Row],[SOSGP]]+MYRANKS_P[[#This Row],[ERASGP]]+MYRANKS_P[[#This Row],[WHIPSGP]]</f>
        <v>-3.3093017823147779</v>
      </c>
    </row>
    <row r="221" spans="1:24" x14ac:dyDescent="0.25">
      <c r="A221" s="7" t="s">
        <v>4832</v>
      </c>
      <c r="B221" s="18" t="str">
        <f>VLOOKUP(MYRANKS_P[[#This Row],[PLAYERID]],PLAYERIDMAP[],COLUMN(PLAYERIDMAP[LASTNAME]),FALSE)</f>
        <v>de la Rosa</v>
      </c>
      <c r="C221" s="18" t="str">
        <f>VLOOKUP(MYRANKS_P[[#This Row],[PLAYERID]],PLAYERIDMAP[],COLUMN(PLAYERIDMAP[FIRSTNAME]),FALSE)</f>
        <v xml:space="preserve">Jorge </v>
      </c>
      <c r="D221" s="18" t="str">
        <f>VLOOKUP(MYRANKS_P[[#This Row],[PLAYERID]],PLAYERIDMAP[],COLUMN(PLAYERIDMAP[TEAM]),FALSE)</f>
        <v>COL</v>
      </c>
      <c r="E221" s="18" t="str">
        <f>VLOOKUP(MYRANKS_P[[#This Row],[PLAYERID]],PLAYERIDMAP[],COLUMN(PLAYERIDMAP[POS]),FALSE)</f>
        <v>P</v>
      </c>
      <c r="F221" s="18">
        <f>VLOOKUP(MYRANKS_P[[#This Row],[PLAYERID]],PLAYERIDMAP[],COLUMN(PLAYERIDMAP[IDFANGRAPHS]),FALSE)</f>
        <v>2047</v>
      </c>
      <c r="G221" s="20">
        <f>IFERROR(VLOOKUP(MYRANKS_P[[#This Row],[IDFANGRAPHS]],STEAMER_P[],COLUMN(STEAMER_P[W]),FALSE),0)</f>
        <v>10</v>
      </c>
      <c r="H221" s="20">
        <f>IFERROR(VLOOKUP(MYRANKS_P[[#This Row],[IDFANGRAPHS]],STEAMER_P[],COLUMN(STEAMER_P[GS]),FALSE),0)</f>
        <v>25</v>
      </c>
      <c r="I221" s="20">
        <f>IFERROR(VLOOKUP(MYRANKS_P[[#This Row],[IDFANGRAPHS]],STEAMER_P[],COLUMN(STEAMER_P[SV]),FALSE),0)</f>
        <v>0</v>
      </c>
      <c r="J221" s="20">
        <f>IFERROR(VLOOKUP(MYRANKS_P[[#This Row],[IDFANGRAPHS]],STEAMER_P[],COLUMN(STEAMER_P[IP]),FALSE),0)</f>
        <v>160</v>
      </c>
      <c r="K221" s="20">
        <f>IFERROR(VLOOKUP(MYRANKS_P[[#This Row],[IDFANGRAPHS]],STEAMER_P[],COLUMN(STEAMER_P[H]),FALSE),0)</f>
        <v>165</v>
      </c>
      <c r="L221" s="20">
        <f>IFERROR(VLOOKUP(MYRANKS_P[[#This Row],[IDFANGRAPHS]],STEAMER_P[],COLUMN(STEAMER_P[ER]),FALSE),0)</f>
        <v>79</v>
      </c>
      <c r="M221" s="20">
        <f>IFERROR(VLOOKUP(MYRANKS_P[[#This Row],[IDFANGRAPHS]],STEAMER_P[],COLUMN(STEAMER_P[HR]),FALSE),0)</f>
        <v>18</v>
      </c>
      <c r="N221" s="20">
        <f>IFERROR(VLOOKUP(MYRANKS_P[[#This Row],[IDFANGRAPHS]],STEAMER_P[],COLUMN(STEAMER_P[SO]),FALSE),0)</f>
        <v>123</v>
      </c>
      <c r="O221" s="20">
        <f>IFERROR(VLOOKUP(MYRANKS_P[[#This Row],[IDFANGRAPHS]],STEAMER_P[],COLUMN(STEAMER_P[BB]),FALSE),0)</f>
        <v>60</v>
      </c>
      <c r="P221" s="20">
        <f>IFERROR(VLOOKUP(MYRANKS_P[[#This Row],[IDFANGRAPHS]],STEAMER_P[],COLUMN(STEAMER_P[FIP]),FALSE),0)</f>
        <v>4.2699999999999996</v>
      </c>
      <c r="Q221" s="22">
        <f>IFERROR(MYRANKS_P[[#This Row],[ER]]*9/MYRANKS_P[[#This Row],[IP]],0)</f>
        <v>4.4437499999999996</v>
      </c>
      <c r="R221" s="22">
        <f>IFERROR((MYRANKS_P[[#This Row],[BB]]+MYRANKS_P[[#This Row],[H]])/MYRANKS_P[[#This Row],[IP]],0)</f>
        <v>1.40625</v>
      </c>
      <c r="S221" s="22">
        <f>MYRANKS_P[[#This Row],[W]]/3.03-VLOOKUP(MYRANKS_P[[#This Row],[POS]],ReplacementLevel_P[],COLUMN(ReplacementLevel_P[W]),FALSE)</f>
        <v>7.0330033003300763E-2</v>
      </c>
      <c r="T221" s="22">
        <f>MYRANKS_P[[#This Row],[SV]]/9.95</f>
        <v>0</v>
      </c>
      <c r="U221" s="22">
        <f>MYRANKS_P[[#This Row],[SO]]/39.3-VLOOKUP(MYRANKS_P[[#This Row],[POS]],ReplacementLevel_P[],COLUMN(ReplacementLevel_P[SO]),FALSE)</f>
        <v>0.44977099236641216</v>
      </c>
      <c r="V221" s="22">
        <f>((475+MYRANKS_P[[#This Row],[ER]])*9/(1192+MYRANKS_P[[#This Row],[IP]])-3.59)/-0.076-VLOOKUP(MYRANKS_P[[#This Row],[POS]],ReplacementLevel_P[],COLUMN(ReplacementLevel_P[ERA]),FALSE)</f>
        <v>-0.43776082217377976</v>
      </c>
      <c r="W221" s="22">
        <f>((1466+MYRANKS_P[[#This Row],[BB]]+MYRANKS_P[[#This Row],[H]])/(1192+MYRANKS_P[[#This Row],[IP]])-1.23)/-0.015-VLOOKUP(MYRANKS_P[[#This Row],[POS]],ReplacementLevel_P[],COLUMN(ReplacementLevel_P[WHIP]),FALSE)</f>
        <v>-0.50264299802761669</v>
      </c>
      <c r="X221" s="22">
        <f>MYRANKS_P[[#This Row],[WSGP]]+MYRANKS_P[[#This Row],[SVSGP]]+MYRANKS_P[[#This Row],[SOSGP]]+MYRANKS_P[[#This Row],[ERASGP]]+MYRANKS_P[[#This Row],[WHIPSGP]]</f>
        <v>-0.42030279483168353</v>
      </c>
    </row>
    <row r="222" spans="1:24" x14ac:dyDescent="0.25">
      <c r="A222" s="7" t="s">
        <v>3186</v>
      </c>
      <c r="B222" s="18" t="str">
        <f>VLOOKUP(MYRANKS_P[[#This Row],[PLAYERID]],PLAYERIDMAP[],COLUMN(PLAYERIDMAP[LASTNAME]),FALSE)</f>
        <v>Happ</v>
      </c>
      <c r="C222" s="18" t="str">
        <f>VLOOKUP(MYRANKS_P[[#This Row],[PLAYERID]],PLAYERIDMAP[],COLUMN(PLAYERIDMAP[FIRSTNAME]),FALSE)</f>
        <v xml:space="preserve">J.A. </v>
      </c>
      <c r="D222" s="18" t="str">
        <f>VLOOKUP(MYRANKS_P[[#This Row],[PLAYERID]],PLAYERIDMAP[],COLUMN(PLAYERIDMAP[TEAM]),FALSE)</f>
        <v>TOR</v>
      </c>
      <c r="E222" s="18" t="str">
        <f>VLOOKUP(MYRANKS_P[[#This Row],[PLAYERID]],PLAYERIDMAP[],COLUMN(PLAYERIDMAP[POS]),FALSE)</f>
        <v>P</v>
      </c>
      <c r="F222" s="18">
        <f>VLOOKUP(MYRANKS_P[[#This Row],[PLAYERID]],PLAYERIDMAP[],COLUMN(PLAYERIDMAP[IDFANGRAPHS]),FALSE)</f>
        <v>7410</v>
      </c>
      <c r="G222" s="20">
        <f>IFERROR(VLOOKUP(MYRANKS_P[[#This Row],[IDFANGRAPHS]],STEAMER_P[],COLUMN(STEAMER_P[W]),FALSE),0)</f>
        <v>3</v>
      </c>
      <c r="H222" s="20">
        <f>IFERROR(VLOOKUP(MYRANKS_P[[#This Row],[IDFANGRAPHS]],STEAMER_P[],COLUMN(STEAMER_P[GS]),FALSE),0)</f>
        <v>10</v>
      </c>
      <c r="I222" s="20">
        <f>IFERROR(VLOOKUP(MYRANKS_P[[#This Row],[IDFANGRAPHS]],STEAMER_P[],COLUMN(STEAMER_P[SV]),FALSE),0)</f>
        <v>0</v>
      </c>
      <c r="J222" s="20">
        <f>IFERROR(VLOOKUP(MYRANKS_P[[#This Row],[IDFANGRAPHS]],STEAMER_P[],COLUMN(STEAMER_P[IP]),FALSE),0)</f>
        <v>57</v>
      </c>
      <c r="K222" s="20">
        <f>IFERROR(VLOOKUP(MYRANKS_P[[#This Row],[IDFANGRAPHS]],STEAMER_P[],COLUMN(STEAMER_P[H]),FALSE),0)</f>
        <v>56</v>
      </c>
      <c r="L222" s="20">
        <f>IFERROR(VLOOKUP(MYRANKS_P[[#This Row],[IDFANGRAPHS]],STEAMER_P[],COLUMN(STEAMER_P[ER]),FALSE),0)</f>
        <v>29</v>
      </c>
      <c r="M222" s="20">
        <f>IFERROR(VLOOKUP(MYRANKS_P[[#This Row],[IDFANGRAPHS]],STEAMER_P[],COLUMN(STEAMER_P[HR]),FALSE),0)</f>
        <v>8</v>
      </c>
      <c r="N222" s="20">
        <f>IFERROR(VLOOKUP(MYRANKS_P[[#This Row],[IDFANGRAPHS]],STEAMER_P[],COLUMN(STEAMER_P[SO]),FALSE),0)</f>
        <v>47</v>
      </c>
      <c r="O222" s="20">
        <f>IFERROR(VLOOKUP(MYRANKS_P[[#This Row],[IDFANGRAPHS]],STEAMER_P[],COLUMN(STEAMER_P[BB]),FALSE),0)</f>
        <v>25</v>
      </c>
      <c r="P222" s="20">
        <f>IFERROR(VLOOKUP(MYRANKS_P[[#This Row],[IDFANGRAPHS]],STEAMER_P[],COLUMN(STEAMER_P[FIP]),FALSE),0)</f>
        <v>4.7</v>
      </c>
      <c r="Q222" s="22">
        <f>IFERROR(MYRANKS_P[[#This Row],[ER]]*9/MYRANKS_P[[#This Row],[IP]],0)</f>
        <v>4.5789473684210522</v>
      </c>
      <c r="R222" s="22">
        <f>IFERROR((MYRANKS_P[[#This Row],[BB]]+MYRANKS_P[[#This Row],[H]])/MYRANKS_P[[#This Row],[IP]],0)</f>
        <v>1.4210526315789473</v>
      </c>
      <c r="S222" s="22">
        <f>MYRANKS_P[[#This Row],[W]]/3.03-VLOOKUP(MYRANKS_P[[#This Row],[POS]],ReplacementLevel_P[],COLUMN(ReplacementLevel_P[W]),FALSE)</f>
        <v>-2.2399009900990099</v>
      </c>
      <c r="T222" s="22">
        <f>MYRANKS_P[[#This Row],[SV]]/9.95</f>
        <v>0</v>
      </c>
      <c r="U222" s="22">
        <f>MYRANKS_P[[#This Row],[SO]]/39.3-VLOOKUP(MYRANKS_P[[#This Row],[POS]],ReplacementLevel_P[],COLUMN(ReplacementLevel_P[SO]),FALSE)</f>
        <v>-1.4840712468193384</v>
      </c>
      <c r="V222" s="22">
        <f>((475+MYRANKS_P[[#This Row],[ER]])*9/(1192+MYRANKS_P[[#This Row],[IP]])-3.59)/-0.076-VLOOKUP(MYRANKS_P[[#This Row],[POS]],ReplacementLevel_P[],COLUMN(ReplacementLevel_P[ERA]),FALSE)</f>
        <v>0.30124520669166643</v>
      </c>
      <c r="W222" s="22">
        <f>((1466+MYRANKS_P[[#This Row],[BB]]+MYRANKS_P[[#This Row],[H]])/(1192+MYRANKS_P[[#This Row],[IP]])-1.23)/-0.015-VLOOKUP(MYRANKS_P[[#This Row],[POS]],ReplacementLevel_P[],COLUMN(ReplacementLevel_P[WHIP]),FALSE)</f>
        <v>0.30727515345609979</v>
      </c>
      <c r="X222" s="22">
        <f>MYRANKS_P[[#This Row],[WSGP]]+MYRANKS_P[[#This Row],[SVSGP]]+MYRANKS_P[[#This Row],[SOSGP]]+MYRANKS_P[[#This Row],[ERASGP]]+MYRANKS_P[[#This Row],[WHIPSGP]]</f>
        <v>-3.1154518767705817</v>
      </c>
    </row>
    <row r="223" spans="1:24" x14ac:dyDescent="0.25">
      <c r="A223" s="7" t="s">
        <v>4895</v>
      </c>
      <c r="B223" s="18" t="str">
        <f>VLOOKUP(MYRANKS_P[[#This Row],[PLAYERID]],PLAYERIDMAP[],COLUMN(PLAYERIDMAP[LASTNAME]),FALSE)</f>
        <v>Salas</v>
      </c>
      <c r="C223" s="18" t="str">
        <f>VLOOKUP(MYRANKS_P[[#This Row],[PLAYERID]],PLAYERIDMAP[],COLUMN(PLAYERIDMAP[FIRSTNAME]),FALSE)</f>
        <v xml:space="preserve">Fernando </v>
      </c>
      <c r="D223" s="18" t="str">
        <f>VLOOKUP(MYRANKS_P[[#This Row],[PLAYERID]],PLAYERIDMAP[],COLUMN(PLAYERIDMAP[TEAM]),FALSE)</f>
        <v>STL</v>
      </c>
      <c r="E223" s="18" t="str">
        <f>VLOOKUP(MYRANKS_P[[#This Row],[PLAYERID]],PLAYERIDMAP[],COLUMN(PLAYERIDMAP[POS]),FALSE)</f>
        <v>P</v>
      </c>
      <c r="F223" s="18">
        <f>VLOOKUP(MYRANKS_P[[#This Row],[PLAYERID]],PLAYERIDMAP[],COLUMN(PLAYERIDMAP[IDFANGRAPHS]),FALSE)</f>
        <v>4971</v>
      </c>
      <c r="G223" s="20">
        <f>IFERROR(VLOOKUP(MYRANKS_P[[#This Row],[IDFANGRAPHS]],STEAMER_P[],COLUMN(STEAMER_P[W]),FALSE),0)</f>
        <v>3</v>
      </c>
      <c r="H223" s="20">
        <f>IFERROR(VLOOKUP(MYRANKS_P[[#This Row],[IDFANGRAPHS]],STEAMER_P[],COLUMN(STEAMER_P[GS]),FALSE),0)</f>
        <v>0</v>
      </c>
      <c r="I223" s="20">
        <f>IFERROR(VLOOKUP(MYRANKS_P[[#This Row],[IDFANGRAPHS]],STEAMER_P[],COLUMN(STEAMER_P[SV]),FALSE),0)</f>
        <v>2</v>
      </c>
      <c r="J223" s="20">
        <f>IFERROR(VLOOKUP(MYRANKS_P[[#This Row],[IDFANGRAPHS]],STEAMER_P[],COLUMN(STEAMER_P[IP]),FALSE),0)</f>
        <v>47</v>
      </c>
      <c r="K223" s="20">
        <f>IFERROR(VLOOKUP(MYRANKS_P[[#This Row],[IDFANGRAPHS]],STEAMER_P[],COLUMN(STEAMER_P[H]),FALSE),0)</f>
        <v>45</v>
      </c>
      <c r="L223" s="20">
        <f>IFERROR(VLOOKUP(MYRANKS_P[[#This Row],[IDFANGRAPHS]],STEAMER_P[],COLUMN(STEAMER_P[ER]),FALSE),0)</f>
        <v>20</v>
      </c>
      <c r="M223" s="20">
        <f>IFERROR(VLOOKUP(MYRANKS_P[[#This Row],[IDFANGRAPHS]],STEAMER_P[],COLUMN(STEAMER_P[HR]),FALSE),0)</f>
        <v>6</v>
      </c>
      <c r="N223" s="20">
        <f>IFERROR(VLOOKUP(MYRANKS_P[[#This Row],[IDFANGRAPHS]],STEAMER_P[],COLUMN(STEAMER_P[SO]),FALSE),0)</f>
        <v>41</v>
      </c>
      <c r="O223" s="20">
        <f>IFERROR(VLOOKUP(MYRANKS_P[[#This Row],[IDFANGRAPHS]],STEAMER_P[],COLUMN(STEAMER_P[BB]),FALSE),0)</f>
        <v>15</v>
      </c>
      <c r="P223" s="20">
        <f>IFERROR(VLOOKUP(MYRANKS_P[[#This Row],[IDFANGRAPHS]],STEAMER_P[],COLUMN(STEAMER_P[FIP]),FALSE),0)</f>
        <v>4.18</v>
      </c>
      <c r="Q223" s="22">
        <f>IFERROR(MYRANKS_P[[#This Row],[ER]]*9/MYRANKS_P[[#This Row],[IP]],0)</f>
        <v>3.8297872340425534</v>
      </c>
      <c r="R223" s="22">
        <f>IFERROR((MYRANKS_P[[#This Row],[BB]]+MYRANKS_P[[#This Row],[H]])/MYRANKS_P[[#This Row],[IP]],0)</f>
        <v>1.2765957446808511</v>
      </c>
      <c r="S223" s="22">
        <f>MYRANKS_P[[#This Row],[W]]/3.03-VLOOKUP(MYRANKS_P[[#This Row],[POS]],ReplacementLevel_P[],COLUMN(ReplacementLevel_P[W]),FALSE)</f>
        <v>-2.2399009900990099</v>
      </c>
      <c r="T223" s="22">
        <f>MYRANKS_P[[#This Row],[SV]]/9.95</f>
        <v>0.20100502512562815</v>
      </c>
      <c r="U223" s="22">
        <f>MYRANKS_P[[#This Row],[SO]]/39.3-VLOOKUP(MYRANKS_P[[#This Row],[POS]],ReplacementLevel_P[],COLUMN(ReplacementLevel_P[SO]),FALSE)</f>
        <v>-1.6367430025445293</v>
      </c>
      <c r="V223" s="22">
        <f>((475+MYRANKS_P[[#This Row],[ER]])*9/(1192+MYRANKS_P[[#This Row],[IP]])-3.59)/-0.076-VLOOKUP(MYRANKS_P[[#This Row],[POS]],ReplacementLevel_P[],COLUMN(ReplacementLevel_P[ERA]),FALSE)</f>
        <v>0.77576780935389134</v>
      </c>
      <c r="W223" s="22">
        <f>((1466+MYRANKS_P[[#This Row],[BB]]+MYRANKS_P[[#This Row],[H]])/(1192+MYRANKS_P[[#This Row],[IP]])-1.23)/-0.015-VLOOKUP(MYRANKS_P[[#This Row],[POS]],ReplacementLevel_P[],COLUMN(ReplacementLevel_P[WHIP]),FALSE)</f>
        <v>0.77077212806026418</v>
      </c>
      <c r="X223" s="22">
        <f>MYRANKS_P[[#This Row],[WSGP]]+MYRANKS_P[[#This Row],[SVSGP]]+MYRANKS_P[[#This Row],[SOSGP]]+MYRANKS_P[[#This Row],[ERASGP]]+MYRANKS_P[[#This Row],[WHIPSGP]]</f>
        <v>-2.1290990301037556</v>
      </c>
    </row>
    <row r="224" spans="1:24" x14ac:dyDescent="0.25">
      <c r="A224" s="7" t="s">
        <v>5236</v>
      </c>
      <c r="B224" s="18" t="str">
        <f>VLOOKUP(MYRANKS_P[[#This Row],[PLAYERID]],PLAYERIDMAP[],COLUMN(PLAYERIDMAP[LASTNAME]),FALSE)</f>
        <v>Thornton</v>
      </c>
      <c r="C224" s="18" t="str">
        <f>VLOOKUP(MYRANKS_P[[#This Row],[PLAYERID]],PLAYERIDMAP[],COLUMN(PLAYERIDMAP[FIRSTNAME]),FALSE)</f>
        <v xml:space="preserve">Matt </v>
      </c>
      <c r="D224" s="18" t="str">
        <f>VLOOKUP(MYRANKS_P[[#This Row],[PLAYERID]],PLAYERIDMAP[],COLUMN(PLAYERIDMAP[TEAM]),FALSE)</f>
        <v>CHW</v>
      </c>
      <c r="E224" s="18" t="str">
        <f>VLOOKUP(MYRANKS_P[[#This Row],[PLAYERID]],PLAYERIDMAP[],COLUMN(PLAYERIDMAP[POS]),FALSE)</f>
        <v>P</v>
      </c>
      <c r="F224" s="18">
        <f>VLOOKUP(MYRANKS_P[[#This Row],[PLAYERID]],PLAYERIDMAP[],COLUMN(PLAYERIDMAP[IDFANGRAPHS]),FALSE)</f>
        <v>1918</v>
      </c>
      <c r="G224" s="20">
        <f>IFERROR(VLOOKUP(MYRANKS_P[[#This Row],[IDFANGRAPHS]],STEAMER_P[],COLUMN(STEAMER_P[W]),FALSE),0)</f>
        <v>3</v>
      </c>
      <c r="H224" s="20">
        <f>IFERROR(VLOOKUP(MYRANKS_P[[#This Row],[IDFANGRAPHS]],STEAMER_P[],COLUMN(STEAMER_P[GS]),FALSE),0)</f>
        <v>0</v>
      </c>
      <c r="I224" s="20">
        <f>IFERROR(VLOOKUP(MYRANKS_P[[#This Row],[IDFANGRAPHS]],STEAMER_P[],COLUMN(STEAMER_P[SV]),FALSE),0)</f>
        <v>1</v>
      </c>
      <c r="J224" s="20">
        <f>IFERROR(VLOOKUP(MYRANKS_P[[#This Row],[IDFANGRAPHS]],STEAMER_P[],COLUMN(STEAMER_P[IP]),FALSE),0)</f>
        <v>47</v>
      </c>
      <c r="K224" s="20">
        <f>IFERROR(VLOOKUP(MYRANKS_P[[#This Row],[IDFANGRAPHS]],STEAMER_P[],COLUMN(STEAMER_P[H]),FALSE),0)</f>
        <v>44</v>
      </c>
      <c r="L224" s="20">
        <f>IFERROR(VLOOKUP(MYRANKS_P[[#This Row],[IDFANGRAPHS]],STEAMER_P[],COLUMN(STEAMER_P[ER]),FALSE),0)</f>
        <v>18</v>
      </c>
      <c r="M224" s="20">
        <f>IFERROR(VLOOKUP(MYRANKS_P[[#This Row],[IDFANGRAPHS]],STEAMER_P[],COLUMN(STEAMER_P[HR]),FALSE),0)</f>
        <v>4</v>
      </c>
      <c r="N224" s="20">
        <f>IFERROR(VLOOKUP(MYRANKS_P[[#This Row],[IDFANGRAPHS]],STEAMER_P[],COLUMN(STEAMER_P[SO]),FALSE),0)</f>
        <v>40</v>
      </c>
      <c r="O224" s="20">
        <f>IFERROR(VLOOKUP(MYRANKS_P[[#This Row],[IDFANGRAPHS]],STEAMER_P[],COLUMN(STEAMER_P[BB]),FALSE),0)</f>
        <v>14</v>
      </c>
      <c r="P224" s="20">
        <f>IFERROR(VLOOKUP(MYRANKS_P[[#This Row],[IDFANGRAPHS]],STEAMER_P[],COLUMN(STEAMER_P[FIP]),FALSE),0)</f>
        <v>3.59</v>
      </c>
      <c r="Q224" s="22">
        <f>IFERROR(MYRANKS_P[[#This Row],[ER]]*9/MYRANKS_P[[#This Row],[IP]],0)</f>
        <v>3.4468085106382977</v>
      </c>
      <c r="R224" s="22">
        <f>IFERROR((MYRANKS_P[[#This Row],[BB]]+MYRANKS_P[[#This Row],[H]])/MYRANKS_P[[#This Row],[IP]],0)</f>
        <v>1.2340425531914894</v>
      </c>
      <c r="S224" s="22">
        <f>MYRANKS_P[[#This Row],[W]]/3.03-VLOOKUP(MYRANKS_P[[#This Row],[POS]],ReplacementLevel_P[],COLUMN(ReplacementLevel_P[W]),FALSE)</f>
        <v>-2.2399009900990099</v>
      </c>
      <c r="T224" s="22">
        <f>MYRANKS_P[[#This Row],[SV]]/9.95</f>
        <v>0.10050251256281408</v>
      </c>
      <c r="U224" s="22">
        <f>MYRANKS_P[[#This Row],[SO]]/39.3-VLOOKUP(MYRANKS_P[[#This Row],[POS]],ReplacementLevel_P[],COLUMN(ReplacementLevel_P[SO]),FALSE)</f>
        <v>-1.6621882951653946</v>
      </c>
      <c r="V224" s="22">
        <f>((475+MYRANKS_P[[#This Row],[ER]])*9/(1192+MYRANKS_P[[#This Row],[IP]])-3.59)/-0.076-VLOOKUP(MYRANKS_P[[#This Row],[POS]],ReplacementLevel_P[],COLUMN(ReplacementLevel_P[ERA]),FALSE)</f>
        <v>0.96692366509494088</v>
      </c>
      <c r="W224" s="22">
        <f>((1466+MYRANKS_P[[#This Row],[BB]]+MYRANKS_P[[#This Row],[H]])/(1192+MYRANKS_P[[#This Row],[IP]])-1.23)/-0.015-VLOOKUP(MYRANKS_P[[#This Row],[POS]],ReplacementLevel_P[],COLUMN(ReplacementLevel_P[WHIP]),FALSE)</f>
        <v>0.87838579499596614</v>
      </c>
      <c r="X224" s="22">
        <f>MYRANKS_P[[#This Row],[WSGP]]+MYRANKS_P[[#This Row],[SVSGP]]+MYRANKS_P[[#This Row],[SOSGP]]+MYRANKS_P[[#This Row],[ERASGP]]+MYRANKS_P[[#This Row],[WHIPSGP]]</f>
        <v>-1.9562773126106832</v>
      </c>
    </row>
    <row r="225" spans="1:24" x14ac:dyDescent="0.25">
      <c r="A225" s="7" t="s">
        <v>5189</v>
      </c>
      <c r="B225" s="18" t="str">
        <f>VLOOKUP(MYRANKS_P[[#This Row],[PLAYERID]],PLAYERIDMAP[],COLUMN(PLAYERIDMAP[LASTNAME]),FALSE)</f>
        <v>Tazawa</v>
      </c>
      <c r="C225" s="18" t="str">
        <f>VLOOKUP(MYRANKS_P[[#This Row],[PLAYERID]],PLAYERIDMAP[],COLUMN(PLAYERIDMAP[FIRSTNAME]),FALSE)</f>
        <v xml:space="preserve">Junichi </v>
      </c>
      <c r="D225" s="18" t="str">
        <f>VLOOKUP(MYRANKS_P[[#This Row],[PLAYERID]],PLAYERIDMAP[],COLUMN(PLAYERIDMAP[TEAM]),FALSE)</f>
        <v>BOS</v>
      </c>
      <c r="E225" s="18" t="str">
        <f>VLOOKUP(MYRANKS_P[[#This Row],[PLAYERID]],PLAYERIDMAP[],COLUMN(PLAYERIDMAP[POS]),FALSE)</f>
        <v>P</v>
      </c>
      <c r="F225" s="18">
        <f>VLOOKUP(MYRANKS_P[[#This Row],[PLAYERID]],PLAYERIDMAP[],COLUMN(PLAYERIDMAP[IDFANGRAPHS]),FALSE)</f>
        <v>4079</v>
      </c>
      <c r="G225" s="20">
        <f>IFERROR(VLOOKUP(MYRANKS_P[[#This Row],[IDFANGRAPHS]],STEAMER_P[],COLUMN(STEAMER_P[W]),FALSE),0)</f>
        <v>4</v>
      </c>
      <c r="H225" s="20">
        <f>IFERROR(VLOOKUP(MYRANKS_P[[#This Row],[IDFANGRAPHS]],STEAMER_P[],COLUMN(STEAMER_P[GS]),FALSE),0)</f>
        <v>0</v>
      </c>
      <c r="I225" s="20">
        <f>IFERROR(VLOOKUP(MYRANKS_P[[#This Row],[IDFANGRAPHS]],STEAMER_P[],COLUMN(STEAMER_P[SV]),FALSE),0)</f>
        <v>3</v>
      </c>
      <c r="J225" s="20">
        <f>IFERROR(VLOOKUP(MYRANKS_P[[#This Row],[IDFANGRAPHS]],STEAMER_P[],COLUMN(STEAMER_P[IP]),FALSE),0)</f>
        <v>55</v>
      </c>
      <c r="K225" s="20">
        <f>IFERROR(VLOOKUP(MYRANKS_P[[#This Row],[IDFANGRAPHS]],STEAMER_P[],COLUMN(STEAMER_P[H]),FALSE),0)</f>
        <v>50</v>
      </c>
      <c r="L225" s="20">
        <f>IFERROR(VLOOKUP(MYRANKS_P[[#This Row],[IDFANGRAPHS]],STEAMER_P[],COLUMN(STEAMER_P[ER]),FALSE),0)</f>
        <v>19</v>
      </c>
      <c r="M225" s="20">
        <f>IFERROR(VLOOKUP(MYRANKS_P[[#This Row],[IDFANGRAPHS]],STEAMER_P[],COLUMN(STEAMER_P[HR]),FALSE),0)</f>
        <v>6</v>
      </c>
      <c r="N225" s="20">
        <f>IFERROR(VLOOKUP(MYRANKS_P[[#This Row],[IDFANGRAPHS]],STEAMER_P[],COLUMN(STEAMER_P[SO]),FALSE),0)</f>
        <v>53</v>
      </c>
      <c r="O225" s="20">
        <f>IFERROR(VLOOKUP(MYRANKS_P[[#This Row],[IDFANGRAPHS]],STEAMER_P[],COLUMN(STEAMER_P[BB]),FALSE),0)</f>
        <v>13</v>
      </c>
      <c r="P225" s="20">
        <f>IFERROR(VLOOKUP(MYRANKS_P[[#This Row],[IDFANGRAPHS]],STEAMER_P[],COLUMN(STEAMER_P[FIP]),FALSE),0)</f>
        <v>3.34</v>
      </c>
      <c r="Q225" s="22">
        <f>IFERROR(MYRANKS_P[[#This Row],[ER]]*9/MYRANKS_P[[#This Row],[IP]],0)</f>
        <v>3.1090909090909089</v>
      </c>
      <c r="R225" s="22">
        <f>IFERROR((MYRANKS_P[[#This Row],[BB]]+MYRANKS_P[[#This Row],[H]])/MYRANKS_P[[#This Row],[IP]],0)</f>
        <v>1.1454545454545455</v>
      </c>
      <c r="S225" s="22">
        <f>MYRANKS_P[[#This Row],[W]]/3.03-VLOOKUP(MYRANKS_P[[#This Row],[POS]],ReplacementLevel_P[],COLUMN(ReplacementLevel_P[W]),FALSE)</f>
        <v>-1.9098679867986799</v>
      </c>
      <c r="T225" s="22">
        <f>MYRANKS_P[[#This Row],[SV]]/9.95</f>
        <v>0.30150753768844224</v>
      </c>
      <c r="U225" s="22">
        <f>MYRANKS_P[[#This Row],[SO]]/39.3-VLOOKUP(MYRANKS_P[[#This Row],[POS]],ReplacementLevel_P[],COLUMN(ReplacementLevel_P[SO]),FALSE)</f>
        <v>-1.3313994910941476</v>
      </c>
      <c r="V225" s="22">
        <f>((475+MYRANKS_P[[#This Row],[ER]])*9/(1192+MYRANKS_P[[#This Row],[IP]])-3.59)/-0.076-VLOOKUP(MYRANKS_P[[#This Row],[POS]],ReplacementLevel_P[],COLUMN(ReplacementLevel_P[ERA]),FALSE)</f>
        <v>1.1742518887435092</v>
      </c>
      <c r="W225" s="22">
        <f>((1466+MYRANKS_P[[#This Row],[BB]]+MYRANKS_P[[#This Row],[H]])/(1192+MYRANKS_P[[#This Row],[IP]])-1.23)/-0.015-VLOOKUP(MYRANKS_P[[#This Row],[POS]],ReplacementLevel_P[],COLUMN(ReplacementLevel_P[WHIP]),FALSE)</f>
        <v>1.1371504945201751</v>
      </c>
      <c r="X225" s="22">
        <f>MYRANKS_P[[#This Row],[WSGP]]+MYRANKS_P[[#This Row],[SVSGP]]+MYRANKS_P[[#This Row],[SOSGP]]+MYRANKS_P[[#This Row],[ERASGP]]+MYRANKS_P[[#This Row],[WHIPSGP]]</f>
        <v>-0.62835755694070072</v>
      </c>
    </row>
    <row r="226" spans="1:24" x14ac:dyDescent="0.25">
      <c r="A226" s="7" t="s">
        <v>3758</v>
      </c>
      <c r="B226" s="18" t="str">
        <f>VLOOKUP(MYRANKS_P[[#This Row],[PLAYERID]],PLAYERIDMAP[],COLUMN(PLAYERIDMAP[LASTNAME]),FALSE)</f>
        <v>Lincoln</v>
      </c>
      <c r="C226" s="18" t="str">
        <f>VLOOKUP(MYRANKS_P[[#This Row],[PLAYERID]],PLAYERIDMAP[],COLUMN(PLAYERIDMAP[FIRSTNAME]),FALSE)</f>
        <v xml:space="preserve">Brad </v>
      </c>
      <c r="D226" s="18" t="str">
        <f>VLOOKUP(MYRANKS_P[[#This Row],[PLAYERID]],PLAYERIDMAP[],COLUMN(PLAYERIDMAP[TEAM]),FALSE)</f>
        <v>TOR</v>
      </c>
      <c r="E226" s="18" t="str">
        <f>VLOOKUP(MYRANKS_P[[#This Row],[PLAYERID]],PLAYERIDMAP[],COLUMN(PLAYERIDMAP[POS]),FALSE)</f>
        <v>P</v>
      </c>
      <c r="F226" s="18">
        <f>VLOOKUP(MYRANKS_P[[#This Row],[PLAYERID]],PLAYERIDMAP[],COLUMN(PLAYERIDMAP[IDFANGRAPHS]),FALSE)</f>
        <v>4241</v>
      </c>
      <c r="G226" s="20">
        <f>IFERROR(VLOOKUP(MYRANKS_P[[#This Row],[IDFANGRAPHS]],STEAMER_P[],COLUMN(STEAMER_P[W]),FALSE),0)</f>
        <v>1</v>
      </c>
      <c r="H226" s="20">
        <f>IFERROR(VLOOKUP(MYRANKS_P[[#This Row],[IDFANGRAPHS]],STEAMER_P[],COLUMN(STEAMER_P[GS]),FALSE),0)</f>
        <v>0</v>
      </c>
      <c r="I226" s="20">
        <f>IFERROR(VLOOKUP(MYRANKS_P[[#This Row],[IDFANGRAPHS]],STEAMER_P[],COLUMN(STEAMER_P[SV]),FALSE),0)</f>
        <v>0</v>
      </c>
      <c r="J226" s="20">
        <f>IFERROR(VLOOKUP(MYRANKS_P[[#This Row],[IDFANGRAPHS]],STEAMER_P[],COLUMN(STEAMER_P[IP]),FALSE),0)</f>
        <v>8</v>
      </c>
      <c r="K226" s="20">
        <f>IFERROR(VLOOKUP(MYRANKS_P[[#This Row],[IDFANGRAPHS]],STEAMER_P[],COLUMN(STEAMER_P[H]),FALSE),0)</f>
        <v>8</v>
      </c>
      <c r="L226" s="20">
        <f>IFERROR(VLOOKUP(MYRANKS_P[[#This Row],[IDFANGRAPHS]],STEAMER_P[],COLUMN(STEAMER_P[ER]),FALSE),0)</f>
        <v>3</v>
      </c>
      <c r="M226" s="20">
        <f>IFERROR(VLOOKUP(MYRANKS_P[[#This Row],[IDFANGRAPHS]],STEAMER_P[],COLUMN(STEAMER_P[HR]),FALSE),0)</f>
        <v>1</v>
      </c>
      <c r="N226" s="20">
        <f>IFERROR(VLOOKUP(MYRANKS_P[[#This Row],[IDFANGRAPHS]],STEAMER_P[],COLUMN(STEAMER_P[SO]),FALSE),0)</f>
        <v>8</v>
      </c>
      <c r="O226" s="20">
        <f>IFERROR(VLOOKUP(MYRANKS_P[[#This Row],[IDFANGRAPHS]],STEAMER_P[],COLUMN(STEAMER_P[BB]),FALSE),0)</f>
        <v>3</v>
      </c>
      <c r="P226" s="20">
        <f>IFERROR(VLOOKUP(MYRANKS_P[[#This Row],[IDFANGRAPHS]],STEAMER_P[],COLUMN(STEAMER_P[FIP]),FALSE),0)</f>
        <v>3.81</v>
      </c>
      <c r="Q226" s="22">
        <f>IFERROR(MYRANKS_P[[#This Row],[ER]]*9/MYRANKS_P[[#This Row],[IP]],0)</f>
        <v>3.375</v>
      </c>
      <c r="R226" s="22">
        <f>IFERROR((MYRANKS_P[[#This Row],[BB]]+MYRANKS_P[[#This Row],[H]])/MYRANKS_P[[#This Row],[IP]],0)</f>
        <v>1.375</v>
      </c>
      <c r="S226" s="22">
        <f>MYRANKS_P[[#This Row],[W]]/3.03-VLOOKUP(MYRANKS_P[[#This Row],[POS]],ReplacementLevel_P[],COLUMN(ReplacementLevel_P[W]),FALSE)</f>
        <v>-2.89996699669967</v>
      </c>
      <c r="T226" s="22">
        <f>MYRANKS_P[[#This Row],[SV]]/9.95</f>
        <v>0</v>
      </c>
      <c r="U226" s="22">
        <f>MYRANKS_P[[#This Row],[SO]]/39.3-VLOOKUP(MYRANKS_P[[#This Row],[POS]],ReplacementLevel_P[],COLUMN(ReplacementLevel_P[SO]),FALSE)</f>
        <v>-2.476437659033079</v>
      </c>
      <c r="V226" s="22">
        <f>((475+MYRANKS_P[[#This Row],[ER]])*9/(1192+MYRANKS_P[[#This Row],[IP]])-3.59)/-0.076-VLOOKUP(MYRANKS_P[[#This Row],[POS]],ReplacementLevel_P[],COLUMN(ReplacementLevel_P[ERA]),FALSE)</f>
        <v>0.91578947368420915</v>
      </c>
      <c r="W226" s="22">
        <f>((1466+MYRANKS_P[[#This Row],[BB]]+MYRANKS_P[[#This Row],[H]])/(1192+MYRANKS_P[[#This Row],[IP]])-1.23)/-0.015-VLOOKUP(MYRANKS_P[[#This Row],[POS]],ReplacementLevel_P[],COLUMN(ReplacementLevel_P[WHIP]),FALSE)</f>
        <v>0.82444444444445053</v>
      </c>
      <c r="X226" s="22">
        <f>MYRANKS_P[[#This Row],[WSGP]]+MYRANKS_P[[#This Row],[SVSGP]]+MYRANKS_P[[#This Row],[SOSGP]]+MYRANKS_P[[#This Row],[ERASGP]]+MYRANKS_P[[#This Row],[WHIPSGP]]</f>
        <v>-3.6361707376040888</v>
      </c>
    </row>
    <row r="227" spans="1:24" x14ac:dyDescent="0.25">
      <c r="A227" s="7" t="s">
        <v>2305</v>
      </c>
      <c r="B227" s="18" t="str">
        <f>VLOOKUP(MYRANKS_P[[#This Row],[PLAYERID]],PLAYERIDMAP[],COLUMN(PLAYERIDMAP[LASTNAME]),FALSE)</f>
        <v>Chacin</v>
      </c>
      <c r="C227" s="18" t="str">
        <f>VLOOKUP(MYRANKS_P[[#This Row],[PLAYERID]],PLAYERIDMAP[],COLUMN(PLAYERIDMAP[FIRSTNAME]),FALSE)</f>
        <v xml:space="preserve">Jhoulys </v>
      </c>
      <c r="D227" s="18" t="str">
        <f>VLOOKUP(MYRANKS_P[[#This Row],[PLAYERID]],PLAYERIDMAP[],COLUMN(PLAYERIDMAP[TEAM]),FALSE)</f>
        <v>COL</v>
      </c>
      <c r="E227" s="18" t="str">
        <f>VLOOKUP(MYRANKS_P[[#This Row],[PLAYERID]],PLAYERIDMAP[],COLUMN(PLAYERIDMAP[POS]),FALSE)</f>
        <v>P</v>
      </c>
      <c r="F227" s="18">
        <f>VLOOKUP(MYRANKS_P[[#This Row],[PLAYERID]],PLAYERIDMAP[],COLUMN(PLAYERIDMAP[IDFANGRAPHS]),FALSE)</f>
        <v>2608</v>
      </c>
      <c r="G227" s="20">
        <f>IFERROR(VLOOKUP(MYRANKS_P[[#This Row],[IDFANGRAPHS]],STEAMER_P[],COLUMN(STEAMER_P[W]),FALSE),0)</f>
        <v>7</v>
      </c>
      <c r="H227" s="20">
        <f>IFERROR(VLOOKUP(MYRANKS_P[[#This Row],[IDFANGRAPHS]],STEAMER_P[],COLUMN(STEAMER_P[GS]),FALSE),0)</f>
        <v>20</v>
      </c>
      <c r="I227" s="20">
        <f>IFERROR(VLOOKUP(MYRANKS_P[[#This Row],[IDFANGRAPHS]],STEAMER_P[],COLUMN(STEAMER_P[SV]),FALSE),0)</f>
        <v>0</v>
      </c>
      <c r="J227" s="20">
        <f>IFERROR(VLOOKUP(MYRANKS_P[[#This Row],[IDFANGRAPHS]],STEAMER_P[],COLUMN(STEAMER_P[IP]),FALSE),0)</f>
        <v>112</v>
      </c>
      <c r="K227" s="20">
        <f>IFERROR(VLOOKUP(MYRANKS_P[[#This Row],[IDFANGRAPHS]],STEAMER_P[],COLUMN(STEAMER_P[H]),FALSE),0)</f>
        <v>122</v>
      </c>
      <c r="L227" s="20">
        <f>IFERROR(VLOOKUP(MYRANKS_P[[#This Row],[IDFANGRAPHS]],STEAMER_P[],COLUMN(STEAMER_P[ER]),FALSE),0)</f>
        <v>58</v>
      </c>
      <c r="M227" s="20">
        <f>IFERROR(VLOOKUP(MYRANKS_P[[#This Row],[IDFANGRAPHS]],STEAMER_P[],COLUMN(STEAMER_P[HR]),FALSE),0)</f>
        <v>14</v>
      </c>
      <c r="N227" s="20">
        <f>IFERROR(VLOOKUP(MYRANKS_P[[#This Row],[IDFANGRAPHS]],STEAMER_P[],COLUMN(STEAMER_P[SO]),FALSE),0)</f>
        <v>76</v>
      </c>
      <c r="O227" s="20">
        <f>IFERROR(VLOOKUP(MYRANKS_P[[#This Row],[IDFANGRAPHS]],STEAMER_P[],COLUMN(STEAMER_P[BB]),FALSE),0)</f>
        <v>41</v>
      </c>
      <c r="P227" s="20">
        <f>IFERROR(VLOOKUP(MYRANKS_P[[#This Row],[IDFANGRAPHS]],STEAMER_P[],COLUMN(STEAMER_P[FIP]),FALSE),0)</f>
        <v>4.5</v>
      </c>
      <c r="Q227" s="22">
        <f>IFERROR(MYRANKS_P[[#This Row],[ER]]*9/MYRANKS_P[[#This Row],[IP]],0)</f>
        <v>4.6607142857142856</v>
      </c>
      <c r="R227" s="22">
        <f>IFERROR((MYRANKS_P[[#This Row],[BB]]+MYRANKS_P[[#This Row],[H]])/MYRANKS_P[[#This Row],[IP]],0)</f>
        <v>1.4553571428571428</v>
      </c>
      <c r="S227" s="22">
        <f>MYRANKS_P[[#This Row],[W]]/3.03-VLOOKUP(MYRANKS_P[[#This Row],[POS]],ReplacementLevel_P[],COLUMN(ReplacementLevel_P[W]),FALSE)</f>
        <v>-0.91976897689768977</v>
      </c>
      <c r="T227" s="22">
        <f>MYRANKS_P[[#This Row],[SV]]/9.95</f>
        <v>0</v>
      </c>
      <c r="U227" s="22">
        <f>MYRANKS_P[[#This Row],[SO]]/39.3-VLOOKUP(MYRANKS_P[[#This Row],[POS]],ReplacementLevel_P[],COLUMN(ReplacementLevel_P[SO]),FALSE)</f>
        <v>-0.74615776081424934</v>
      </c>
      <c r="V227" s="22">
        <f>((475+MYRANKS_P[[#This Row],[ER]])*9/(1192+MYRANKS_P[[#This Row],[IP]])-3.59)/-0.076-VLOOKUP(MYRANKS_P[[#This Row],[POS]],ReplacementLevel_P[],COLUMN(ReplacementLevel_P[ERA]),FALSE)</f>
        <v>-0.31685502098805218</v>
      </c>
      <c r="W227" s="22">
        <f>((1466+MYRANKS_P[[#This Row],[BB]]+MYRANKS_P[[#This Row],[H]])/(1192+MYRANKS_P[[#This Row],[IP]])-1.23)/-0.015-VLOOKUP(MYRANKS_P[[#This Row],[POS]],ReplacementLevel_P[],COLUMN(ReplacementLevel_P[WHIP]),FALSE)</f>
        <v>-0.40220858895706046</v>
      </c>
      <c r="X227" s="22">
        <f>MYRANKS_P[[#This Row],[WSGP]]+MYRANKS_P[[#This Row],[SVSGP]]+MYRANKS_P[[#This Row],[SOSGP]]+MYRANKS_P[[#This Row],[ERASGP]]+MYRANKS_P[[#This Row],[WHIPSGP]]</f>
        <v>-2.3849903476570518</v>
      </c>
    </row>
    <row r="228" spans="1:24" x14ac:dyDescent="0.25">
      <c r="A228" s="7" t="s">
        <v>2504</v>
      </c>
      <c r="B228" s="18" t="str">
        <f>VLOOKUP(MYRANKS_P[[#This Row],[PLAYERID]],PLAYERIDMAP[],COLUMN(PLAYERIDMAP[LASTNAME]),FALSE)</f>
        <v>Danks</v>
      </c>
      <c r="C228" s="18" t="str">
        <f>VLOOKUP(MYRANKS_P[[#This Row],[PLAYERID]],PLAYERIDMAP[],COLUMN(PLAYERIDMAP[FIRSTNAME]),FALSE)</f>
        <v xml:space="preserve">John </v>
      </c>
      <c r="D228" s="18" t="str">
        <f>VLOOKUP(MYRANKS_P[[#This Row],[PLAYERID]],PLAYERIDMAP[],COLUMN(PLAYERIDMAP[TEAM]),FALSE)</f>
        <v>CHW</v>
      </c>
      <c r="E228" s="18" t="str">
        <f>VLOOKUP(MYRANKS_P[[#This Row],[PLAYERID]],PLAYERIDMAP[],COLUMN(PLAYERIDMAP[POS]),FALSE)</f>
        <v>P</v>
      </c>
      <c r="F228" s="18">
        <f>VLOOKUP(MYRANKS_P[[#This Row],[PLAYERID]],PLAYERIDMAP[],COLUMN(PLAYERIDMAP[IDFANGRAPHS]),FALSE)</f>
        <v>6329</v>
      </c>
      <c r="G228" s="20">
        <f>IFERROR(VLOOKUP(MYRANKS_P[[#This Row],[IDFANGRAPHS]],STEAMER_P[],COLUMN(STEAMER_P[W]),FALSE),0)</f>
        <v>8</v>
      </c>
      <c r="H228" s="20">
        <f>IFERROR(VLOOKUP(MYRANKS_P[[#This Row],[IDFANGRAPHS]],STEAMER_P[],COLUMN(STEAMER_P[GS]),FALSE),0)</f>
        <v>24</v>
      </c>
      <c r="I228" s="20">
        <f>IFERROR(VLOOKUP(MYRANKS_P[[#This Row],[IDFANGRAPHS]],STEAMER_P[],COLUMN(STEAMER_P[SV]),FALSE),0)</f>
        <v>0</v>
      </c>
      <c r="J228" s="20">
        <f>IFERROR(VLOOKUP(MYRANKS_P[[#This Row],[IDFANGRAPHS]],STEAMER_P[],COLUMN(STEAMER_P[IP]),FALSE),0)</f>
        <v>144</v>
      </c>
      <c r="K228" s="20">
        <f>IFERROR(VLOOKUP(MYRANKS_P[[#This Row],[IDFANGRAPHS]],STEAMER_P[],COLUMN(STEAMER_P[H]),FALSE),0)</f>
        <v>156</v>
      </c>
      <c r="L228" s="20">
        <f>IFERROR(VLOOKUP(MYRANKS_P[[#This Row],[IDFANGRAPHS]],STEAMER_P[],COLUMN(STEAMER_P[ER]),FALSE),0)</f>
        <v>78</v>
      </c>
      <c r="M228" s="20">
        <f>IFERROR(VLOOKUP(MYRANKS_P[[#This Row],[IDFANGRAPHS]],STEAMER_P[],COLUMN(STEAMER_P[HR]),FALSE),0)</f>
        <v>22</v>
      </c>
      <c r="N228" s="20">
        <f>IFERROR(VLOOKUP(MYRANKS_P[[#This Row],[IDFANGRAPHS]],STEAMER_P[],COLUMN(STEAMER_P[SO]),FALSE),0)</f>
        <v>93</v>
      </c>
      <c r="O228" s="20">
        <f>IFERROR(VLOOKUP(MYRANKS_P[[#This Row],[IDFANGRAPHS]],STEAMER_P[],COLUMN(STEAMER_P[BB]),FALSE),0)</f>
        <v>49</v>
      </c>
      <c r="P228" s="20">
        <f>IFERROR(VLOOKUP(MYRANKS_P[[#This Row],[IDFANGRAPHS]],STEAMER_P[],COLUMN(STEAMER_P[FIP]),FALSE),0)</f>
        <v>4.8899999999999997</v>
      </c>
      <c r="Q228" s="22">
        <f>IFERROR(MYRANKS_P[[#This Row],[ER]]*9/MYRANKS_P[[#This Row],[IP]],0)</f>
        <v>4.875</v>
      </c>
      <c r="R228" s="22">
        <f>IFERROR((MYRANKS_P[[#This Row],[BB]]+MYRANKS_P[[#This Row],[H]])/MYRANKS_P[[#This Row],[IP]],0)</f>
        <v>1.4236111111111112</v>
      </c>
      <c r="S228" s="22">
        <f>MYRANKS_P[[#This Row],[W]]/3.03-VLOOKUP(MYRANKS_P[[#This Row],[POS]],ReplacementLevel_P[],COLUMN(ReplacementLevel_P[W]),FALSE)</f>
        <v>-0.58973597359735974</v>
      </c>
      <c r="T228" s="22">
        <f>MYRANKS_P[[#This Row],[SV]]/9.95</f>
        <v>0</v>
      </c>
      <c r="U228" s="22">
        <f>MYRANKS_P[[#This Row],[SO]]/39.3-VLOOKUP(MYRANKS_P[[#This Row],[POS]],ReplacementLevel_P[],COLUMN(ReplacementLevel_P[SO]),FALSE)</f>
        <v>-0.31358778625954198</v>
      </c>
      <c r="V228" s="22">
        <f>((475+MYRANKS_P[[#This Row],[ER]])*9/(1192+MYRANKS_P[[#This Row],[IP]])-3.59)/-0.076-VLOOKUP(MYRANKS_P[[#This Row],[POS]],ReplacementLevel_P[],COLUMN(ReplacementLevel_P[ERA]),FALSE)</f>
        <v>-0.93025527891585214</v>
      </c>
      <c r="W228" s="22">
        <f>((1466+MYRANKS_P[[#This Row],[BB]]+MYRANKS_P[[#This Row],[H]])/(1192+MYRANKS_P[[#This Row],[IP]])-1.23)/-0.015-VLOOKUP(MYRANKS_P[[#This Row],[POS]],ReplacementLevel_P[],COLUMN(ReplacementLevel_P[WHIP]),FALSE)</f>
        <v>-0.50323353293413253</v>
      </c>
      <c r="X228" s="22">
        <f>MYRANKS_P[[#This Row],[WSGP]]+MYRANKS_P[[#This Row],[SVSGP]]+MYRANKS_P[[#This Row],[SOSGP]]+MYRANKS_P[[#This Row],[ERASGP]]+MYRANKS_P[[#This Row],[WHIPSGP]]</f>
        <v>-2.3368125717068864</v>
      </c>
    </row>
    <row r="229" spans="1:24" x14ac:dyDescent="0.25">
      <c r="A229" s="7" t="s">
        <v>5527</v>
      </c>
      <c r="B229" s="18" t="str">
        <f>VLOOKUP(MYRANKS_P[[#This Row],[PLAYERID]],PLAYERIDMAP[],COLUMN(PLAYERIDMAP[LASTNAME]),FALSE)</f>
        <v>Wood</v>
      </c>
      <c r="C229" s="18" t="str">
        <f>VLOOKUP(MYRANKS_P[[#This Row],[PLAYERID]],PLAYERIDMAP[],COLUMN(PLAYERIDMAP[FIRSTNAME]),FALSE)</f>
        <v xml:space="preserve">Tim </v>
      </c>
      <c r="D229" s="18" t="str">
        <f>VLOOKUP(MYRANKS_P[[#This Row],[PLAYERID]],PLAYERIDMAP[],COLUMN(PLAYERIDMAP[TEAM]),FALSE)</f>
        <v>MIN</v>
      </c>
      <c r="E229" s="18" t="str">
        <f>VLOOKUP(MYRANKS_P[[#This Row],[PLAYERID]],PLAYERIDMAP[],COLUMN(PLAYERIDMAP[POS]),FALSE)</f>
        <v>P</v>
      </c>
      <c r="F229" s="18">
        <f>VLOOKUP(MYRANKS_P[[#This Row],[PLAYERID]],PLAYERIDMAP[],COLUMN(PLAYERIDMAP[IDFANGRAPHS]),FALSE)</f>
        <v>3775</v>
      </c>
      <c r="G229" s="20">
        <f>IFERROR(VLOOKUP(MYRANKS_P[[#This Row],[IDFANGRAPHS]],STEAMER_P[],COLUMN(STEAMER_P[W]),FALSE),0)</f>
        <v>0</v>
      </c>
      <c r="H229" s="20">
        <f>IFERROR(VLOOKUP(MYRANKS_P[[#This Row],[IDFANGRAPHS]],STEAMER_P[],COLUMN(STEAMER_P[GS]),FALSE),0)</f>
        <v>0</v>
      </c>
      <c r="I229" s="20">
        <f>IFERROR(VLOOKUP(MYRANKS_P[[#This Row],[IDFANGRAPHS]],STEAMER_P[],COLUMN(STEAMER_P[SV]),FALSE),0)</f>
        <v>0</v>
      </c>
      <c r="J229" s="20">
        <f>IFERROR(VLOOKUP(MYRANKS_P[[#This Row],[IDFANGRAPHS]],STEAMER_P[],COLUMN(STEAMER_P[IP]),FALSE),0)</f>
        <v>0</v>
      </c>
      <c r="K229" s="20">
        <f>IFERROR(VLOOKUP(MYRANKS_P[[#This Row],[IDFANGRAPHS]],STEAMER_P[],COLUMN(STEAMER_P[H]),FALSE),0)</f>
        <v>0</v>
      </c>
      <c r="L229" s="20">
        <f>IFERROR(VLOOKUP(MYRANKS_P[[#This Row],[IDFANGRAPHS]],STEAMER_P[],COLUMN(STEAMER_P[ER]),FALSE),0)</f>
        <v>0</v>
      </c>
      <c r="M229" s="20">
        <f>IFERROR(VLOOKUP(MYRANKS_P[[#This Row],[IDFANGRAPHS]],STEAMER_P[],COLUMN(STEAMER_P[HR]),FALSE),0)</f>
        <v>0</v>
      </c>
      <c r="N229" s="20">
        <f>IFERROR(VLOOKUP(MYRANKS_P[[#This Row],[IDFANGRAPHS]],STEAMER_P[],COLUMN(STEAMER_P[SO]),FALSE),0)</f>
        <v>0</v>
      </c>
      <c r="O229" s="20">
        <f>IFERROR(VLOOKUP(MYRANKS_P[[#This Row],[IDFANGRAPHS]],STEAMER_P[],COLUMN(STEAMER_P[BB]),FALSE),0)</f>
        <v>0</v>
      </c>
      <c r="P229" s="20">
        <f>IFERROR(VLOOKUP(MYRANKS_P[[#This Row],[IDFANGRAPHS]],STEAMER_P[],COLUMN(STEAMER_P[FIP]),FALSE),0)</f>
        <v>0</v>
      </c>
      <c r="Q229" s="22">
        <f>IFERROR(MYRANKS_P[[#This Row],[ER]]*9/MYRANKS_P[[#This Row],[IP]],0)</f>
        <v>0</v>
      </c>
      <c r="R229" s="22">
        <f>IFERROR((MYRANKS_P[[#This Row],[BB]]+MYRANKS_P[[#This Row],[H]])/MYRANKS_P[[#This Row],[IP]],0)</f>
        <v>0</v>
      </c>
      <c r="S229" s="22">
        <f>MYRANKS_P[[#This Row],[W]]/3.03-VLOOKUP(MYRANKS_P[[#This Row],[POS]],ReplacementLevel_P[],COLUMN(ReplacementLevel_P[W]),FALSE)</f>
        <v>-3.23</v>
      </c>
      <c r="T229" s="22">
        <f>MYRANKS_P[[#This Row],[SV]]/9.95</f>
        <v>0</v>
      </c>
      <c r="U229" s="22">
        <f>MYRANKS_P[[#This Row],[SO]]/39.3-VLOOKUP(MYRANKS_P[[#This Row],[POS]],ReplacementLevel_P[],COLUMN(ReplacementLevel_P[SO]),FALSE)</f>
        <v>-2.68</v>
      </c>
      <c r="V229" s="22">
        <f>((475+MYRANKS_P[[#This Row],[ER]])*9/(1192+MYRANKS_P[[#This Row],[IP]])-3.59)/-0.076-VLOOKUP(MYRANKS_P[[#This Row],[POS]],ReplacementLevel_P[],COLUMN(ReplacementLevel_P[ERA]),FALSE)</f>
        <v>0.89724478982691325</v>
      </c>
      <c r="W229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29" s="22">
        <f>MYRANKS_P[[#This Row],[WSGP]]+MYRANKS_P[[#This Row],[SVSGP]]+MYRANKS_P[[#This Row],[SOSGP]]+MYRANKS_P[[#This Row],[ERASGP]]+MYRANKS_P[[#This Row],[WHIPSGP]]</f>
        <v>-4.1238066643117852</v>
      </c>
    </row>
    <row r="230" spans="1:24" x14ac:dyDescent="0.25">
      <c r="A230" s="7" t="s">
        <v>4211</v>
      </c>
      <c r="B230" s="18" t="str">
        <f>VLOOKUP(MYRANKS_P[[#This Row],[PLAYERID]],PLAYERIDMAP[],COLUMN(PLAYERIDMAP[LASTNAME]),FALSE)</f>
        <v>Mujica</v>
      </c>
      <c r="C230" s="18" t="str">
        <f>VLOOKUP(MYRANKS_P[[#This Row],[PLAYERID]],PLAYERIDMAP[],COLUMN(PLAYERIDMAP[FIRSTNAME]),FALSE)</f>
        <v xml:space="preserve">Edward </v>
      </c>
      <c r="D230" s="18" t="str">
        <f>VLOOKUP(MYRANKS_P[[#This Row],[PLAYERID]],PLAYERIDMAP[],COLUMN(PLAYERIDMAP[TEAM]),FALSE)</f>
        <v>STL</v>
      </c>
      <c r="E230" s="18" t="str">
        <f>VLOOKUP(MYRANKS_P[[#This Row],[PLAYERID]],PLAYERIDMAP[],COLUMN(PLAYERIDMAP[POS]),FALSE)</f>
        <v>P</v>
      </c>
      <c r="F230" s="18">
        <f>VLOOKUP(MYRANKS_P[[#This Row],[PLAYERID]],PLAYERIDMAP[],COLUMN(PLAYERIDMAP[IDFANGRAPHS]),FALSE)</f>
        <v>3970</v>
      </c>
      <c r="G230" s="20">
        <f>IFERROR(VLOOKUP(MYRANKS_P[[#This Row],[IDFANGRAPHS]],STEAMER_P[],COLUMN(STEAMER_P[W]),FALSE),0)</f>
        <v>3</v>
      </c>
      <c r="H230" s="20">
        <f>IFERROR(VLOOKUP(MYRANKS_P[[#This Row],[IDFANGRAPHS]],STEAMER_P[],COLUMN(STEAMER_P[GS]),FALSE),0)</f>
        <v>0</v>
      </c>
      <c r="I230" s="20">
        <f>IFERROR(VLOOKUP(MYRANKS_P[[#This Row],[IDFANGRAPHS]],STEAMER_P[],COLUMN(STEAMER_P[SV]),FALSE),0)</f>
        <v>5</v>
      </c>
      <c r="J230" s="20">
        <f>IFERROR(VLOOKUP(MYRANKS_P[[#This Row],[IDFANGRAPHS]],STEAMER_P[],COLUMN(STEAMER_P[IP]),FALSE),0)</f>
        <v>46</v>
      </c>
      <c r="K230" s="20">
        <f>IFERROR(VLOOKUP(MYRANKS_P[[#This Row],[IDFANGRAPHS]],STEAMER_P[],COLUMN(STEAMER_P[H]),FALSE),0)</f>
        <v>49</v>
      </c>
      <c r="L230" s="20">
        <f>IFERROR(VLOOKUP(MYRANKS_P[[#This Row],[IDFANGRAPHS]],STEAMER_P[],COLUMN(STEAMER_P[ER]),FALSE),0)</f>
        <v>20</v>
      </c>
      <c r="M230" s="20">
        <f>IFERROR(VLOOKUP(MYRANKS_P[[#This Row],[IDFANGRAPHS]],STEAMER_P[],COLUMN(STEAMER_P[HR]),FALSE),0)</f>
        <v>6</v>
      </c>
      <c r="N230" s="20">
        <f>IFERROR(VLOOKUP(MYRANKS_P[[#This Row],[IDFANGRAPHS]],STEAMER_P[],COLUMN(STEAMER_P[SO]),FALSE),0)</f>
        <v>32</v>
      </c>
      <c r="O230" s="20">
        <f>IFERROR(VLOOKUP(MYRANKS_P[[#This Row],[IDFANGRAPHS]],STEAMER_P[],COLUMN(STEAMER_P[BB]),FALSE),0)</f>
        <v>10</v>
      </c>
      <c r="P230" s="20">
        <f>IFERROR(VLOOKUP(MYRANKS_P[[#This Row],[IDFANGRAPHS]],STEAMER_P[],COLUMN(STEAMER_P[FIP]),FALSE),0)</f>
        <v>4.04</v>
      </c>
      <c r="Q230" s="22">
        <f>IFERROR(MYRANKS_P[[#This Row],[ER]]*9/MYRANKS_P[[#This Row],[IP]],0)</f>
        <v>3.9130434782608696</v>
      </c>
      <c r="R230" s="22">
        <f>IFERROR((MYRANKS_P[[#This Row],[BB]]+MYRANKS_P[[#This Row],[H]])/MYRANKS_P[[#This Row],[IP]],0)</f>
        <v>1.2826086956521738</v>
      </c>
      <c r="S230" s="22">
        <f>MYRANKS_P[[#This Row],[W]]/3.03-VLOOKUP(MYRANKS_P[[#This Row],[POS]],ReplacementLevel_P[],COLUMN(ReplacementLevel_P[W]),FALSE)</f>
        <v>-2.2399009900990099</v>
      </c>
      <c r="T230" s="22">
        <f>MYRANKS_P[[#This Row],[SV]]/9.95</f>
        <v>0.50251256281407042</v>
      </c>
      <c r="U230" s="22">
        <f>MYRANKS_P[[#This Row],[SO]]/39.3-VLOOKUP(MYRANKS_P[[#This Row],[POS]],ReplacementLevel_P[],COLUMN(ReplacementLevel_P[SO]),FALSE)</f>
        <v>-1.8657506361323155</v>
      </c>
      <c r="V230" s="22">
        <f>((475+MYRANKS_P[[#This Row],[ER]])*9/(1192+MYRANKS_P[[#This Row],[IP]])-3.59)/-0.076-VLOOKUP(MYRANKS_P[[#This Row],[POS]],ReplacementLevel_P[],COLUMN(ReplacementLevel_P[ERA]),FALSE)</f>
        <v>0.73755207890485441</v>
      </c>
      <c r="W230" s="22">
        <f>((1466+MYRANKS_P[[#This Row],[BB]]+MYRANKS_P[[#This Row],[H]])/(1192+MYRANKS_P[[#This Row],[IP]])-1.23)/-0.015-VLOOKUP(MYRANKS_P[[#This Row],[POS]],ReplacementLevel_P[],COLUMN(ReplacementLevel_P[WHIP]),FALSE)</f>
        <v>0.75829833064081342</v>
      </c>
      <c r="X230" s="22">
        <f>MYRANKS_P[[#This Row],[WSGP]]+MYRANKS_P[[#This Row],[SVSGP]]+MYRANKS_P[[#This Row],[SOSGP]]+MYRANKS_P[[#This Row],[ERASGP]]+MYRANKS_P[[#This Row],[WHIPSGP]]</f>
        <v>-2.1072886538715876</v>
      </c>
    </row>
    <row r="231" spans="1:24" x14ac:dyDescent="0.25">
      <c r="A231" s="7" t="s">
        <v>4856</v>
      </c>
      <c r="B231" s="18" t="str">
        <f>VLOOKUP(MYRANKS_P[[#This Row],[PLAYERID]],PLAYERIDMAP[],COLUMN(PLAYERIDMAP[LASTNAME]),FALSE)</f>
        <v>Ross</v>
      </c>
      <c r="C231" s="18" t="str">
        <f>VLOOKUP(MYRANKS_P[[#This Row],[PLAYERID]],PLAYERIDMAP[],COLUMN(PLAYERIDMAP[FIRSTNAME]),FALSE)</f>
        <v xml:space="preserve">Robbie </v>
      </c>
      <c r="D231" s="18" t="str">
        <f>VLOOKUP(MYRANKS_P[[#This Row],[PLAYERID]],PLAYERIDMAP[],COLUMN(PLAYERIDMAP[TEAM]),FALSE)</f>
        <v>TEX</v>
      </c>
      <c r="E231" s="18" t="str">
        <f>VLOOKUP(MYRANKS_P[[#This Row],[PLAYERID]],PLAYERIDMAP[],COLUMN(PLAYERIDMAP[POS]),FALSE)</f>
        <v>P</v>
      </c>
      <c r="F231" s="18">
        <f>VLOOKUP(MYRANKS_P[[#This Row],[PLAYERID]],PLAYERIDMAP[],COLUMN(PLAYERIDMAP[IDFANGRAPHS]),FALSE)</f>
        <v>6819</v>
      </c>
      <c r="G231" s="20">
        <f>IFERROR(VLOOKUP(MYRANKS_P[[#This Row],[IDFANGRAPHS]],STEAMER_P[],COLUMN(STEAMER_P[W]),FALSE),0)</f>
        <v>5</v>
      </c>
      <c r="H231" s="20">
        <f>IFERROR(VLOOKUP(MYRANKS_P[[#This Row],[IDFANGRAPHS]],STEAMER_P[],COLUMN(STEAMER_P[GS]),FALSE),0)</f>
        <v>13</v>
      </c>
      <c r="I231" s="20">
        <f>IFERROR(VLOOKUP(MYRANKS_P[[#This Row],[IDFANGRAPHS]],STEAMER_P[],COLUMN(STEAMER_P[SV]),FALSE),0)</f>
        <v>0</v>
      </c>
      <c r="J231" s="20">
        <f>IFERROR(VLOOKUP(MYRANKS_P[[#This Row],[IDFANGRAPHS]],STEAMER_P[],COLUMN(STEAMER_P[IP]),FALSE),0)</f>
        <v>81</v>
      </c>
      <c r="K231" s="20">
        <f>IFERROR(VLOOKUP(MYRANKS_P[[#This Row],[IDFANGRAPHS]],STEAMER_P[],COLUMN(STEAMER_P[H]),FALSE),0)</f>
        <v>80</v>
      </c>
      <c r="L231" s="20">
        <f>IFERROR(VLOOKUP(MYRANKS_P[[#This Row],[IDFANGRAPHS]],STEAMER_P[],COLUMN(STEAMER_P[ER]),FALSE),0)</f>
        <v>36</v>
      </c>
      <c r="M231" s="20">
        <f>IFERROR(VLOOKUP(MYRANKS_P[[#This Row],[IDFANGRAPHS]],STEAMER_P[],COLUMN(STEAMER_P[HR]),FALSE),0)</f>
        <v>7</v>
      </c>
      <c r="N231" s="20">
        <f>IFERROR(VLOOKUP(MYRANKS_P[[#This Row],[IDFANGRAPHS]],STEAMER_P[],COLUMN(STEAMER_P[SO]),FALSE),0)</f>
        <v>64</v>
      </c>
      <c r="O231" s="20">
        <f>IFERROR(VLOOKUP(MYRANKS_P[[#This Row],[IDFANGRAPHS]],STEAMER_P[],COLUMN(STEAMER_P[BB]),FALSE),0)</f>
        <v>29</v>
      </c>
      <c r="P231" s="20">
        <f>IFERROR(VLOOKUP(MYRANKS_P[[#This Row],[IDFANGRAPHS]],STEAMER_P[],COLUMN(STEAMER_P[FIP]),FALSE),0)</f>
        <v>3.92</v>
      </c>
      <c r="Q231" s="22">
        <f>IFERROR(MYRANKS_P[[#This Row],[ER]]*9/MYRANKS_P[[#This Row],[IP]],0)</f>
        <v>4</v>
      </c>
      <c r="R231" s="22">
        <f>IFERROR((MYRANKS_P[[#This Row],[BB]]+MYRANKS_P[[#This Row],[H]])/MYRANKS_P[[#This Row],[IP]],0)</f>
        <v>1.345679012345679</v>
      </c>
      <c r="S231" s="22">
        <f>MYRANKS_P[[#This Row],[W]]/3.03-VLOOKUP(MYRANKS_P[[#This Row],[POS]],ReplacementLevel_P[],COLUMN(ReplacementLevel_P[W]),FALSE)</f>
        <v>-1.5798349834983496</v>
      </c>
      <c r="T231" s="22">
        <f>MYRANKS_P[[#This Row],[SV]]/9.95</f>
        <v>0</v>
      </c>
      <c r="U231" s="22">
        <f>MYRANKS_P[[#This Row],[SO]]/39.3-VLOOKUP(MYRANKS_P[[#This Row],[POS]],ReplacementLevel_P[],COLUMN(ReplacementLevel_P[SO]),FALSE)</f>
        <v>-1.0515012722646311</v>
      </c>
      <c r="V231" s="22">
        <f>((475+MYRANKS_P[[#This Row],[ER]])*9/(1192+MYRANKS_P[[#This Row],[IP]])-3.59)/-0.076-VLOOKUP(MYRANKS_P[[#This Row],[POS]],ReplacementLevel_P[],COLUMN(ReplacementLevel_P[ERA]),FALSE)</f>
        <v>0.55097573076445816</v>
      </c>
      <c r="W231" s="22">
        <f>((1466+MYRANKS_P[[#This Row],[BB]]+MYRANKS_P[[#This Row],[H]])/(1192+MYRANKS_P[[#This Row],[IP]])-1.23)/-0.015-VLOOKUP(MYRANKS_P[[#This Row],[POS]],ReplacementLevel_P[],COLUMN(ReplacementLevel_P[WHIP]),FALSE)</f>
        <v>0.39767478397486322</v>
      </c>
      <c r="X231" s="22">
        <f>MYRANKS_P[[#This Row],[WSGP]]+MYRANKS_P[[#This Row],[SVSGP]]+MYRANKS_P[[#This Row],[SOSGP]]+MYRANKS_P[[#This Row],[ERASGP]]+MYRANKS_P[[#This Row],[WHIPSGP]]</f>
        <v>-1.6826857410236595</v>
      </c>
    </row>
    <row r="232" spans="1:24" x14ac:dyDescent="0.25">
      <c r="A232" s="7" t="s">
        <v>3254</v>
      </c>
      <c r="B232" s="18" t="str">
        <f>VLOOKUP(MYRANKS_P[[#This Row],[PLAYERID]],PLAYERIDMAP[],COLUMN(PLAYERIDMAP[LASTNAME]),FALSE)</f>
        <v>Hendriks</v>
      </c>
      <c r="C232" s="18" t="str">
        <f>VLOOKUP(MYRANKS_P[[#This Row],[PLAYERID]],PLAYERIDMAP[],COLUMN(PLAYERIDMAP[FIRSTNAME]),FALSE)</f>
        <v xml:space="preserve">Liam </v>
      </c>
      <c r="D232" s="18" t="str">
        <f>VLOOKUP(MYRANKS_P[[#This Row],[PLAYERID]],PLAYERIDMAP[],COLUMN(PLAYERIDMAP[TEAM]),FALSE)</f>
        <v>MIN</v>
      </c>
      <c r="E232" s="18" t="str">
        <f>VLOOKUP(MYRANKS_P[[#This Row],[PLAYERID]],PLAYERIDMAP[],COLUMN(PLAYERIDMAP[POS]),FALSE)</f>
        <v>P</v>
      </c>
      <c r="F232" s="18">
        <f>VLOOKUP(MYRANKS_P[[#This Row],[PLAYERID]],PLAYERIDMAP[],COLUMN(PLAYERIDMAP[IDFANGRAPHS]),FALSE)</f>
        <v>3548</v>
      </c>
      <c r="G232" s="20">
        <f>IFERROR(VLOOKUP(MYRANKS_P[[#This Row],[IDFANGRAPHS]],STEAMER_P[],COLUMN(STEAMER_P[W]),FALSE),0)</f>
        <v>1</v>
      </c>
      <c r="H232" s="20">
        <f>IFERROR(VLOOKUP(MYRANKS_P[[#This Row],[IDFANGRAPHS]],STEAMER_P[],COLUMN(STEAMER_P[GS]),FALSE),0)</f>
        <v>0</v>
      </c>
      <c r="I232" s="20">
        <f>IFERROR(VLOOKUP(MYRANKS_P[[#This Row],[IDFANGRAPHS]],STEAMER_P[],COLUMN(STEAMER_P[SV]),FALSE),0)</f>
        <v>0</v>
      </c>
      <c r="J232" s="20">
        <f>IFERROR(VLOOKUP(MYRANKS_P[[#This Row],[IDFANGRAPHS]],STEAMER_P[],COLUMN(STEAMER_P[IP]),FALSE),0)</f>
        <v>13</v>
      </c>
      <c r="K232" s="20">
        <f>IFERROR(VLOOKUP(MYRANKS_P[[#This Row],[IDFANGRAPHS]],STEAMER_P[],COLUMN(STEAMER_P[H]),FALSE),0)</f>
        <v>13</v>
      </c>
      <c r="L232" s="20">
        <f>IFERROR(VLOOKUP(MYRANKS_P[[#This Row],[IDFANGRAPHS]],STEAMER_P[],COLUMN(STEAMER_P[ER]),FALSE),0)</f>
        <v>5</v>
      </c>
      <c r="M232" s="20">
        <f>IFERROR(VLOOKUP(MYRANKS_P[[#This Row],[IDFANGRAPHS]],STEAMER_P[],COLUMN(STEAMER_P[HR]),FALSE),0)</f>
        <v>2</v>
      </c>
      <c r="N232" s="20">
        <f>IFERROR(VLOOKUP(MYRANKS_P[[#This Row],[IDFANGRAPHS]],STEAMER_P[],COLUMN(STEAMER_P[SO]),FALSE),0)</f>
        <v>10</v>
      </c>
      <c r="O232" s="20">
        <f>IFERROR(VLOOKUP(MYRANKS_P[[#This Row],[IDFANGRAPHS]],STEAMER_P[],COLUMN(STEAMER_P[BB]),FALSE),0)</f>
        <v>2</v>
      </c>
      <c r="P232" s="20">
        <f>IFERROR(VLOOKUP(MYRANKS_P[[#This Row],[IDFANGRAPHS]],STEAMER_P[],COLUMN(STEAMER_P[FIP]),FALSE),0)</f>
        <v>3.98</v>
      </c>
      <c r="Q232" s="22">
        <f>IFERROR(MYRANKS_P[[#This Row],[ER]]*9/MYRANKS_P[[#This Row],[IP]],0)</f>
        <v>3.4615384615384617</v>
      </c>
      <c r="R232" s="22">
        <f>IFERROR((MYRANKS_P[[#This Row],[BB]]+MYRANKS_P[[#This Row],[H]])/MYRANKS_P[[#This Row],[IP]],0)</f>
        <v>1.1538461538461537</v>
      </c>
      <c r="S232" s="22">
        <f>MYRANKS_P[[#This Row],[W]]/3.03-VLOOKUP(MYRANKS_P[[#This Row],[POS]],ReplacementLevel_P[],COLUMN(ReplacementLevel_P[W]),FALSE)</f>
        <v>-2.89996699669967</v>
      </c>
      <c r="T232" s="22">
        <f>MYRANKS_P[[#This Row],[SV]]/9.95</f>
        <v>0</v>
      </c>
      <c r="U232" s="22">
        <f>MYRANKS_P[[#This Row],[SO]]/39.3-VLOOKUP(MYRANKS_P[[#This Row],[POS]],ReplacementLevel_P[],COLUMN(ReplacementLevel_P[SO]),FALSE)</f>
        <v>-2.4255470737913489</v>
      </c>
      <c r="V232" s="22">
        <f>((475+MYRANKS_P[[#This Row],[ER]])*9/(1192+MYRANKS_P[[#This Row],[IP]])-3.59)/-0.076-VLOOKUP(MYRANKS_P[[#This Row],[POS]],ReplacementLevel_P[],COLUMN(ReplacementLevel_P[ERA]),FALSE)</f>
        <v>0.91497051758025394</v>
      </c>
      <c r="W232" s="22">
        <f>((1466+MYRANKS_P[[#This Row],[BB]]+MYRANKS_P[[#This Row],[H]])/(1192+MYRANKS_P[[#This Row],[IP]])-1.23)/-0.015-VLOOKUP(MYRANKS_P[[#This Row],[POS]],ReplacementLevel_P[],COLUMN(ReplacementLevel_P[WHIP]),FALSE)</f>
        <v>0.9436237897648625</v>
      </c>
      <c r="X232" s="22">
        <f>MYRANKS_P[[#This Row],[WSGP]]+MYRANKS_P[[#This Row],[SVSGP]]+MYRANKS_P[[#This Row],[SOSGP]]+MYRANKS_P[[#This Row],[ERASGP]]+MYRANKS_P[[#This Row],[WHIPSGP]]</f>
        <v>-3.4669197631459032</v>
      </c>
    </row>
    <row r="233" spans="1:24" x14ac:dyDescent="0.25">
      <c r="A233" s="7" t="s">
        <v>2243</v>
      </c>
      <c r="B233" s="18" t="str">
        <f>VLOOKUP(MYRANKS_P[[#This Row],[PLAYERID]],PLAYERIDMAP[],COLUMN(PLAYERIDMAP[LASTNAME]),FALSE)</f>
        <v>Carrasco</v>
      </c>
      <c r="C233" s="18" t="str">
        <f>VLOOKUP(MYRANKS_P[[#This Row],[PLAYERID]],PLAYERIDMAP[],COLUMN(PLAYERIDMAP[FIRSTNAME]),FALSE)</f>
        <v xml:space="preserve">Carlos </v>
      </c>
      <c r="D233" s="18" t="str">
        <f>VLOOKUP(MYRANKS_P[[#This Row],[PLAYERID]],PLAYERIDMAP[],COLUMN(PLAYERIDMAP[TEAM]),FALSE)</f>
        <v>CLE</v>
      </c>
      <c r="E233" s="18" t="str">
        <f>VLOOKUP(MYRANKS_P[[#This Row],[PLAYERID]],PLAYERIDMAP[],COLUMN(PLAYERIDMAP[POS]),FALSE)</f>
        <v>P</v>
      </c>
      <c r="F233" s="18">
        <f>VLOOKUP(MYRANKS_P[[#This Row],[PLAYERID]],PLAYERIDMAP[],COLUMN(PLAYERIDMAP[IDFANGRAPHS]),FALSE)</f>
        <v>6632</v>
      </c>
      <c r="G233" s="20">
        <f>IFERROR(VLOOKUP(MYRANKS_P[[#This Row],[IDFANGRAPHS]],STEAMER_P[],COLUMN(STEAMER_P[W]),FALSE),0)</f>
        <v>6</v>
      </c>
      <c r="H233" s="20">
        <f>IFERROR(VLOOKUP(MYRANKS_P[[#This Row],[IDFANGRAPHS]],STEAMER_P[],COLUMN(STEAMER_P[GS]),FALSE),0)</f>
        <v>17</v>
      </c>
      <c r="I233" s="20">
        <f>IFERROR(VLOOKUP(MYRANKS_P[[#This Row],[IDFANGRAPHS]],STEAMER_P[],COLUMN(STEAMER_P[SV]),FALSE),0)</f>
        <v>0</v>
      </c>
      <c r="J233" s="20">
        <f>IFERROR(VLOOKUP(MYRANKS_P[[#This Row],[IDFANGRAPHS]],STEAMER_P[],COLUMN(STEAMER_P[IP]),FALSE),0)</f>
        <v>97</v>
      </c>
      <c r="K233" s="20">
        <f>IFERROR(VLOOKUP(MYRANKS_P[[#This Row],[IDFANGRAPHS]],STEAMER_P[],COLUMN(STEAMER_P[H]),FALSE),0)</f>
        <v>97</v>
      </c>
      <c r="L233" s="20">
        <f>IFERROR(VLOOKUP(MYRANKS_P[[#This Row],[IDFANGRAPHS]],STEAMER_P[],COLUMN(STEAMER_P[ER]),FALSE),0)</f>
        <v>45</v>
      </c>
      <c r="M233" s="20">
        <f>IFERROR(VLOOKUP(MYRANKS_P[[#This Row],[IDFANGRAPHS]],STEAMER_P[],COLUMN(STEAMER_P[HR]),FALSE),0)</f>
        <v>10</v>
      </c>
      <c r="N233" s="20">
        <f>IFERROR(VLOOKUP(MYRANKS_P[[#This Row],[IDFANGRAPHS]],STEAMER_P[],COLUMN(STEAMER_P[SO]),FALSE),0)</f>
        <v>79</v>
      </c>
      <c r="O233" s="20">
        <f>IFERROR(VLOOKUP(MYRANKS_P[[#This Row],[IDFANGRAPHS]],STEAMER_P[],COLUMN(STEAMER_P[BB]),FALSE),0)</f>
        <v>34</v>
      </c>
      <c r="P233" s="20">
        <f>IFERROR(VLOOKUP(MYRANKS_P[[#This Row],[IDFANGRAPHS]],STEAMER_P[],COLUMN(STEAMER_P[FIP]),FALSE),0)</f>
        <v>3.97</v>
      </c>
      <c r="Q233" s="22">
        <f>IFERROR(MYRANKS_P[[#This Row],[ER]]*9/MYRANKS_P[[#This Row],[IP]],0)</f>
        <v>4.1752577319587632</v>
      </c>
      <c r="R233" s="22">
        <f>IFERROR((MYRANKS_P[[#This Row],[BB]]+MYRANKS_P[[#This Row],[H]])/MYRANKS_P[[#This Row],[IP]],0)</f>
        <v>1.3505154639175259</v>
      </c>
      <c r="S233" s="22">
        <f>MYRANKS_P[[#This Row],[W]]/3.03-VLOOKUP(MYRANKS_P[[#This Row],[POS]],ReplacementLevel_P[],COLUMN(ReplacementLevel_P[W]),FALSE)</f>
        <v>-1.2498019801980196</v>
      </c>
      <c r="T233" s="22">
        <f>MYRANKS_P[[#This Row],[SV]]/9.95</f>
        <v>0</v>
      </c>
      <c r="U233" s="22">
        <f>MYRANKS_P[[#This Row],[SO]]/39.3-VLOOKUP(MYRANKS_P[[#This Row],[POS]],ReplacementLevel_P[],COLUMN(ReplacementLevel_P[SO]),FALSE)</f>
        <v>-0.66982188295165379</v>
      </c>
      <c r="V233" s="22">
        <f>((475+MYRANKS_P[[#This Row],[ER]])*9/(1192+MYRANKS_P[[#This Row],[IP]])-3.59)/-0.076-VLOOKUP(MYRANKS_P[[#This Row],[POS]],ReplacementLevel_P[],COLUMN(ReplacementLevel_P[ERA]),FALSE)</f>
        <v>0.314190927279409</v>
      </c>
      <c r="W233" s="22">
        <f>((1466+MYRANKS_P[[#This Row],[BB]]+MYRANKS_P[[#This Row],[H]])/(1192+MYRANKS_P[[#This Row],[IP]])-1.23)/-0.015-VLOOKUP(MYRANKS_P[[#This Row],[POS]],ReplacementLevel_P[],COLUMN(ReplacementLevel_P[WHIP]),FALSE)</f>
        <v>0.28367209723299047</v>
      </c>
      <c r="X233" s="22">
        <f>MYRANKS_P[[#This Row],[WSGP]]+MYRANKS_P[[#This Row],[SVSGP]]+MYRANKS_P[[#This Row],[SOSGP]]+MYRANKS_P[[#This Row],[ERASGP]]+MYRANKS_P[[#This Row],[WHIPSGP]]</f>
        <v>-1.3217608386372739</v>
      </c>
    </row>
    <row r="234" spans="1:24" x14ac:dyDescent="0.25">
      <c r="A234" s="7" t="s">
        <v>3561</v>
      </c>
      <c r="B234" s="18" t="str">
        <f>VLOOKUP(MYRANKS_P[[#This Row],[PLAYERID]],PLAYERIDMAP[],COLUMN(PLAYERIDMAP[LASTNAME]),FALSE)</f>
        <v>Kelly</v>
      </c>
      <c r="C234" s="18" t="str">
        <f>VLOOKUP(MYRANKS_P[[#This Row],[PLAYERID]],PLAYERIDMAP[],COLUMN(PLAYERIDMAP[FIRSTNAME]),FALSE)</f>
        <v xml:space="preserve">Casey </v>
      </c>
      <c r="D234" s="18" t="str">
        <f>VLOOKUP(MYRANKS_P[[#This Row],[PLAYERID]],PLAYERIDMAP[],COLUMN(PLAYERIDMAP[TEAM]),FALSE)</f>
        <v>SD</v>
      </c>
      <c r="E234" s="18" t="str">
        <f>VLOOKUP(MYRANKS_P[[#This Row],[PLAYERID]],PLAYERIDMAP[],COLUMN(PLAYERIDMAP[POS]),FALSE)</f>
        <v>P</v>
      </c>
      <c r="F234" s="18">
        <f>VLOOKUP(MYRANKS_P[[#This Row],[PLAYERID]],PLAYERIDMAP[],COLUMN(PLAYERIDMAP[IDFANGRAPHS]),FALSE)</f>
        <v>9174</v>
      </c>
      <c r="G234" s="20">
        <f>IFERROR(VLOOKUP(MYRANKS_P[[#This Row],[IDFANGRAPHS]],STEAMER_P[],COLUMN(STEAMER_P[W]),FALSE),0)</f>
        <v>0</v>
      </c>
      <c r="H234" s="20">
        <f>IFERROR(VLOOKUP(MYRANKS_P[[#This Row],[IDFANGRAPHS]],STEAMER_P[],COLUMN(STEAMER_P[GS]),FALSE),0)</f>
        <v>0</v>
      </c>
      <c r="I234" s="20">
        <f>IFERROR(VLOOKUP(MYRANKS_P[[#This Row],[IDFANGRAPHS]],STEAMER_P[],COLUMN(STEAMER_P[SV]),FALSE),0)</f>
        <v>0</v>
      </c>
      <c r="J234" s="20">
        <f>IFERROR(VLOOKUP(MYRANKS_P[[#This Row],[IDFANGRAPHS]],STEAMER_P[],COLUMN(STEAMER_P[IP]),FALSE),0)</f>
        <v>0</v>
      </c>
      <c r="K234" s="20">
        <f>IFERROR(VLOOKUP(MYRANKS_P[[#This Row],[IDFANGRAPHS]],STEAMER_P[],COLUMN(STEAMER_P[H]),FALSE),0)</f>
        <v>0</v>
      </c>
      <c r="L234" s="20">
        <f>IFERROR(VLOOKUP(MYRANKS_P[[#This Row],[IDFANGRAPHS]],STEAMER_P[],COLUMN(STEAMER_P[ER]),FALSE),0)</f>
        <v>0</v>
      </c>
      <c r="M234" s="20">
        <f>IFERROR(VLOOKUP(MYRANKS_P[[#This Row],[IDFANGRAPHS]],STEAMER_P[],COLUMN(STEAMER_P[HR]),FALSE),0)</f>
        <v>0</v>
      </c>
      <c r="N234" s="20">
        <f>IFERROR(VLOOKUP(MYRANKS_P[[#This Row],[IDFANGRAPHS]],STEAMER_P[],COLUMN(STEAMER_P[SO]),FALSE),0)</f>
        <v>0</v>
      </c>
      <c r="O234" s="20">
        <f>IFERROR(VLOOKUP(MYRANKS_P[[#This Row],[IDFANGRAPHS]],STEAMER_P[],COLUMN(STEAMER_P[BB]),FALSE),0)</f>
        <v>0</v>
      </c>
      <c r="P234" s="20">
        <f>IFERROR(VLOOKUP(MYRANKS_P[[#This Row],[IDFANGRAPHS]],STEAMER_P[],COLUMN(STEAMER_P[FIP]),FALSE),0)</f>
        <v>0</v>
      </c>
      <c r="Q234" s="22">
        <f>IFERROR(MYRANKS_P[[#This Row],[ER]]*9/MYRANKS_P[[#This Row],[IP]],0)</f>
        <v>0</v>
      </c>
      <c r="R234" s="22">
        <f>IFERROR((MYRANKS_P[[#This Row],[BB]]+MYRANKS_P[[#This Row],[H]])/MYRANKS_P[[#This Row],[IP]],0)</f>
        <v>0</v>
      </c>
      <c r="S234" s="22">
        <f>MYRANKS_P[[#This Row],[W]]/3.03-VLOOKUP(MYRANKS_P[[#This Row],[POS]],ReplacementLevel_P[],COLUMN(ReplacementLevel_P[W]),FALSE)</f>
        <v>-3.23</v>
      </c>
      <c r="T234" s="22">
        <f>MYRANKS_P[[#This Row],[SV]]/9.95</f>
        <v>0</v>
      </c>
      <c r="U234" s="22">
        <f>MYRANKS_P[[#This Row],[SO]]/39.3-VLOOKUP(MYRANKS_P[[#This Row],[POS]],ReplacementLevel_P[],COLUMN(ReplacementLevel_P[SO]),FALSE)</f>
        <v>-2.68</v>
      </c>
      <c r="V234" s="22">
        <f>((475+MYRANKS_P[[#This Row],[ER]])*9/(1192+MYRANKS_P[[#This Row],[IP]])-3.59)/-0.076-VLOOKUP(MYRANKS_P[[#This Row],[POS]],ReplacementLevel_P[],COLUMN(ReplacementLevel_P[ERA]),FALSE)</f>
        <v>0.89724478982691325</v>
      </c>
      <c r="W23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34" s="22">
        <f>MYRANKS_P[[#This Row],[WSGP]]+MYRANKS_P[[#This Row],[SVSGP]]+MYRANKS_P[[#This Row],[SOSGP]]+MYRANKS_P[[#This Row],[ERASGP]]+MYRANKS_P[[#This Row],[WHIPSGP]]</f>
        <v>-4.1238066643117852</v>
      </c>
    </row>
    <row r="235" spans="1:24" x14ac:dyDescent="0.25">
      <c r="A235" s="7" t="s">
        <v>1908</v>
      </c>
      <c r="B235" s="18" t="str">
        <f>VLOOKUP(MYRANKS_P[[#This Row],[PLAYERID]],PLAYERIDMAP[],COLUMN(PLAYERIDMAP[LASTNAME]),FALSE)</f>
        <v>Belisle</v>
      </c>
      <c r="C235" s="18" t="str">
        <f>VLOOKUP(MYRANKS_P[[#This Row],[PLAYERID]],PLAYERIDMAP[],COLUMN(PLAYERIDMAP[FIRSTNAME]),FALSE)</f>
        <v xml:space="preserve">Matt </v>
      </c>
      <c r="D235" s="18" t="str">
        <f>VLOOKUP(MYRANKS_P[[#This Row],[PLAYERID]],PLAYERIDMAP[],COLUMN(PLAYERIDMAP[TEAM]),FALSE)</f>
        <v>COL</v>
      </c>
      <c r="E235" s="18" t="str">
        <f>VLOOKUP(MYRANKS_P[[#This Row],[PLAYERID]],PLAYERIDMAP[],COLUMN(PLAYERIDMAP[POS]),FALSE)</f>
        <v>P</v>
      </c>
      <c r="F235" s="18">
        <f>VLOOKUP(MYRANKS_P[[#This Row],[PLAYERID]],PLAYERIDMAP[],COLUMN(PLAYERIDMAP[IDFANGRAPHS]),FALSE)</f>
        <v>1837</v>
      </c>
      <c r="G235" s="20">
        <f>IFERROR(VLOOKUP(MYRANKS_P[[#This Row],[IDFANGRAPHS]],STEAMER_P[],COLUMN(STEAMER_P[W]),FALSE),0)</f>
        <v>3</v>
      </c>
      <c r="H235" s="20">
        <f>IFERROR(VLOOKUP(MYRANKS_P[[#This Row],[IDFANGRAPHS]],STEAMER_P[],COLUMN(STEAMER_P[GS]),FALSE),0)</f>
        <v>0</v>
      </c>
      <c r="I235" s="20">
        <f>IFERROR(VLOOKUP(MYRANKS_P[[#This Row],[IDFANGRAPHS]],STEAMER_P[],COLUMN(STEAMER_P[SV]),FALSE),0)</f>
        <v>2</v>
      </c>
      <c r="J235" s="20">
        <f>IFERROR(VLOOKUP(MYRANKS_P[[#This Row],[IDFANGRAPHS]],STEAMER_P[],COLUMN(STEAMER_P[IP]),FALSE),0)</f>
        <v>46</v>
      </c>
      <c r="K235" s="20">
        <f>IFERROR(VLOOKUP(MYRANKS_P[[#This Row],[IDFANGRAPHS]],STEAMER_P[],COLUMN(STEAMER_P[H]),FALSE),0)</f>
        <v>48</v>
      </c>
      <c r="L235" s="20">
        <f>IFERROR(VLOOKUP(MYRANKS_P[[#This Row],[IDFANGRAPHS]],STEAMER_P[],COLUMN(STEAMER_P[ER]),FALSE),0)</f>
        <v>19</v>
      </c>
      <c r="M235" s="20">
        <f>IFERROR(VLOOKUP(MYRANKS_P[[#This Row],[IDFANGRAPHS]],STEAMER_P[],COLUMN(STEAMER_P[HR]),FALSE),0)</f>
        <v>5</v>
      </c>
      <c r="N235" s="20">
        <f>IFERROR(VLOOKUP(MYRANKS_P[[#This Row],[IDFANGRAPHS]],STEAMER_P[],COLUMN(STEAMER_P[SO]),FALSE),0)</f>
        <v>35</v>
      </c>
      <c r="O235" s="20">
        <f>IFERROR(VLOOKUP(MYRANKS_P[[#This Row],[IDFANGRAPHS]],STEAMER_P[],COLUMN(STEAMER_P[BB]),FALSE),0)</f>
        <v>11</v>
      </c>
      <c r="P235" s="20">
        <f>IFERROR(VLOOKUP(MYRANKS_P[[#This Row],[IDFANGRAPHS]],STEAMER_P[],COLUMN(STEAMER_P[FIP]),FALSE),0)</f>
        <v>3.66</v>
      </c>
      <c r="Q235" s="22">
        <f>IFERROR(MYRANKS_P[[#This Row],[ER]]*9/MYRANKS_P[[#This Row],[IP]],0)</f>
        <v>3.7173913043478262</v>
      </c>
      <c r="R235" s="22">
        <f>IFERROR((MYRANKS_P[[#This Row],[BB]]+MYRANKS_P[[#This Row],[H]])/MYRANKS_P[[#This Row],[IP]],0)</f>
        <v>1.2826086956521738</v>
      </c>
      <c r="S235" s="22">
        <f>MYRANKS_P[[#This Row],[W]]/3.03-VLOOKUP(MYRANKS_P[[#This Row],[POS]],ReplacementLevel_P[],COLUMN(ReplacementLevel_P[W]),FALSE)</f>
        <v>-2.2399009900990099</v>
      </c>
      <c r="T235" s="22">
        <f>MYRANKS_P[[#This Row],[SV]]/9.95</f>
        <v>0.20100502512562815</v>
      </c>
      <c r="U235" s="22">
        <f>MYRANKS_P[[#This Row],[SO]]/39.3-VLOOKUP(MYRANKS_P[[#This Row],[POS]],ReplacementLevel_P[],COLUMN(ReplacementLevel_P[SO]),FALSE)</f>
        <v>-1.7894147582697202</v>
      </c>
      <c r="V235" s="22">
        <f>((475+MYRANKS_P[[#This Row],[ER]])*9/(1192+MYRANKS_P[[#This Row],[IP]])-3.59)/-0.076-VLOOKUP(MYRANKS_P[[#This Row],[POS]],ReplacementLevel_P[],COLUMN(ReplacementLevel_P[ERA]),FALSE)</f>
        <v>0.83320721027123579</v>
      </c>
      <c r="W235" s="22">
        <f>((1466+MYRANKS_P[[#This Row],[BB]]+MYRANKS_P[[#This Row],[H]])/(1192+MYRANKS_P[[#This Row],[IP]])-1.23)/-0.015-VLOOKUP(MYRANKS_P[[#This Row],[POS]],ReplacementLevel_P[],COLUMN(ReplacementLevel_P[WHIP]),FALSE)</f>
        <v>0.75829833064081342</v>
      </c>
      <c r="X235" s="22">
        <f>MYRANKS_P[[#This Row],[WSGP]]+MYRANKS_P[[#This Row],[SVSGP]]+MYRANKS_P[[#This Row],[SOSGP]]+MYRANKS_P[[#This Row],[ERASGP]]+MYRANKS_P[[#This Row],[WHIPSGP]]</f>
        <v>-2.2368051823310529</v>
      </c>
    </row>
    <row r="236" spans="1:24" x14ac:dyDescent="0.25">
      <c r="A236" s="7" t="s">
        <v>4326</v>
      </c>
      <c r="B236" s="18" t="str">
        <f>VLOOKUP(MYRANKS_P[[#This Row],[PLAYERID]],PLAYERIDMAP[],COLUMN(PLAYERIDMAP[LASTNAME]),FALSE)</f>
        <v>O'Flaherty</v>
      </c>
      <c r="C236" s="18" t="str">
        <f>VLOOKUP(MYRANKS_P[[#This Row],[PLAYERID]],PLAYERIDMAP[],COLUMN(PLAYERIDMAP[FIRSTNAME]),FALSE)</f>
        <v xml:space="preserve">Eric </v>
      </c>
      <c r="D236" s="18" t="str">
        <f>VLOOKUP(MYRANKS_P[[#This Row],[PLAYERID]],PLAYERIDMAP[],COLUMN(PLAYERIDMAP[TEAM]),FALSE)</f>
        <v>ATL</v>
      </c>
      <c r="E236" s="18" t="str">
        <f>VLOOKUP(MYRANKS_P[[#This Row],[PLAYERID]],PLAYERIDMAP[],COLUMN(PLAYERIDMAP[POS]),FALSE)</f>
        <v>P</v>
      </c>
      <c r="F236" s="18">
        <f>VLOOKUP(MYRANKS_P[[#This Row],[PLAYERID]],PLAYERIDMAP[],COLUMN(PLAYERIDMAP[IDFANGRAPHS]),FALSE)</f>
        <v>5746</v>
      </c>
      <c r="G236" s="20">
        <f>IFERROR(VLOOKUP(MYRANKS_P[[#This Row],[IDFANGRAPHS]],STEAMER_P[],COLUMN(STEAMER_P[W]),FALSE),0)</f>
        <v>1</v>
      </c>
      <c r="H236" s="20">
        <f>IFERROR(VLOOKUP(MYRANKS_P[[#This Row],[IDFANGRAPHS]],STEAMER_P[],COLUMN(STEAMER_P[GS]),FALSE),0)</f>
        <v>0</v>
      </c>
      <c r="I236" s="20">
        <f>IFERROR(VLOOKUP(MYRANKS_P[[#This Row],[IDFANGRAPHS]],STEAMER_P[],COLUMN(STEAMER_P[SV]),FALSE),0)</f>
        <v>0</v>
      </c>
      <c r="J236" s="20">
        <f>IFERROR(VLOOKUP(MYRANKS_P[[#This Row],[IDFANGRAPHS]],STEAMER_P[],COLUMN(STEAMER_P[IP]),FALSE),0)</f>
        <v>21</v>
      </c>
      <c r="K236" s="20">
        <f>IFERROR(VLOOKUP(MYRANKS_P[[#This Row],[IDFANGRAPHS]],STEAMER_P[],COLUMN(STEAMER_P[H]),FALSE),0)</f>
        <v>21</v>
      </c>
      <c r="L236" s="20">
        <f>IFERROR(VLOOKUP(MYRANKS_P[[#This Row],[IDFANGRAPHS]],STEAMER_P[],COLUMN(STEAMER_P[ER]),FALSE),0)</f>
        <v>9</v>
      </c>
      <c r="M236" s="20">
        <f>IFERROR(VLOOKUP(MYRANKS_P[[#This Row],[IDFANGRAPHS]],STEAMER_P[],COLUMN(STEAMER_P[HR]),FALSE),0)</f>
        <v>2</v>
      </c>
      <c r="N236" s="20">
        <f>IFERROR(VLOOKUP(MYRANKS_P[[#This Row],[IDFANGRAPHS]],STEAMER_P[],COLUMN(STEAMER_P[SO]),FALSE),0)</f>
        <v>16</v>
      </c>
      <c r="O236" s="20">
        <f>IFERROR(VLOOKUP(MYRANKS_P[[#This Row],[IDFANGRAPHS]],STEAMER_P[],COLUMN(STEAMER_P[BB]),FALSE),0)</f>
        <v>7</v>
      </c>
      <c r="P236" s="20">
        <f>IFERROR(VLOOKUP(MYRANKS_P[[#This Row],[IDFANGRAPHS]],STEAMER_P[],COLUMN(STEAMER_P[FIP]),FALSE),0)</f>
        <v>3.69</v>
      </c>
      <c r="Q236" s="22">
        <f>IFERROR(MYRANKS_P[[#This Row],[ER]]*9/MYRANKS_P[[#This Row],[IP]],0)</f>
        <v>3.8571428571428572</v>
      </c>
      <c r="R236" s="22">
        <f>IFERROR((MYRANKS_P[[#This Row],[BB]]+MYRANKS_P[[#This Row],[H]])/MYRANKS_P[[#This Row],[IP]],0)</f>
        <v>1.3333333333333333</v>
      </c>
      <c r="S236" s="22">
        <f>MYRANKS_P[[#This Row],[W]]/3.03-VLOOKUP(MYRANKS_P[[#This Row],[POS]],ReplacementLevel_P[],COLUMN(ReplacementLevel_P[W]),FALSE)</f>
        <v>-2.89996699669967</v>
      </c>
      <c r="T236" s="22">
        <f>MYRANKS_P[[#This Row],[SV]]/9.95</f>
        <v>0</v>
      </c>
      <c r="U236" s="22">
        <f>MYRANKS_P[[#This Row],[SO]]/39.3-VLOOKUP(MYRANKS_P[[#This Row],[POS]],ReplacementLevel_P[],COLUMN(ReplacementLevel_P[SO]),FALSE)</f>
        <v>-2.2728753180661578</v>
      </c>
      <c r="V236" s="22">
        <f>((475+MYRANKS_P[[#This Row],[ER]])*9/(1192+MYRANKS_P[[#This Row],[IP]])-3.59)/-0.076-VLOOKUP(MYRANKS_P[[#This Row],[POS]],ReplacementLevel_P[],COLUMN(ReplacementLevel_P[ERA]),FALSE)</f>
        <v>0.83557295960428291</v>
      </c>
      <c r="W236" s="22">
        <f>((1466+MYRANKS_P[[#This Row],[BB]]+MYRANKS_P[[#This Row],[H]])/(1192+MYRANKS_P[[#This Row],[IP]])-1.23)/-0.015-VLOOKUP(MYRANKS_P[[#This Row],[POS]],ReplacementLevel_P[],COLUMN(ReplacementLevel_P[WHIP]),FALSE)</f>
        <v>0.76953009068424949</v>
      </c>
      <c r="X236" s="22">
        <f>MYRANKS_P[[#This Row],[WSGP]]+MYRANKS_P[[#This Row],[SVSGP]]+MYRANKS_P[[#This Row],[SOSGP]]+MYRANKS_P[[#This Row],[ERASGP]]+MYRANKS_P[[#This Row],[WHIPSGP]]</f>
        <v>-3.5677392644772952</v>
      </c>
    </row>
    <row r="237" spans="1:24" x14ac:dyDescent="0.25">
      <c r="A237" s="7" t="s">
        <v>3731</v>
      </c>
      <c r="B237" s="18" t="str">
        <f>VLOOKUP(MYRANKS_P[[#This Row],[PLAYERID]],PLAYERIDMAP[],COLUMN(PLAYERIDMAP[LASTNAME]),FALSE)</f>
        <v>Leroux</v>
      </c>
      <c r="C237" s="18" t="str">
        <f>VLOOKUP(MYRANKS_P[[#This Row],[PLAYERID]],PLAYERIDMAP[],COLUMN(PLAYERIDMAP[FIRSTNAME]),FALSE)</f>
        <v xml:space="preserve">Chris </v>
      </c>
      <c r="D237" s="18" t="str">
        <f>VLOOKUP(MYRANKS_P[[#This Row],[PLAYERID]],PLAYERIDMAP[],COLUMN(PLAYERIDMAP[TEAM]),FALSE)</f>
        <v>PIT</v>
      </c>
      <c r="E237" s="18" t="str">
        <f>VLOOKUP(MYRANKS_P[[#This Row],[PLAYERID]],PLAYERIDMAP[],COLUMN(PLAYERIDMAP[POS]),FALSE)</f>
        <v>P</v>
      </c>
      <c r="F237" s="18">
        <f>VLOOKUP(MYRANKS_P[[#This Row],[PLAYERID]],PLAYERIDMAP[],COLUMN(PLAYERIDMAP[IDFANGRAPHS]),FALSE)</f>
        <v>7645</v>
      </c>
      <c r="G237" s="20">
        <f>IFERROR(VLOOKUP(MYRANKS_P[[#This Row],[IDFANGRAPHS]],STEAMER_P[],COLUMN(STEAMER_P[W]),FALSE),0)</f>
        <v>2</v>
      </c>
      <c r="H237" s="20">
        <f>IFERROR(VLOOKUP(MYRANKS_P[[#This Row],[IDFANGRAPHS]],STEAMER_P[],COLUMN(STEAMER_P[GS]),FALSE),0)</f>
        <v>0</v>
      </c>
      <c r="I237" s="20">
        <f>IFERROR(VLOOKUP(MYRANKS_P[[#This Row],[IDFANGRAPHS]],STEAMER_P[],COLUMN(STEAMER_P[SV]),FALSE),0)</f>
        <v>0</v>
      </c>
      <c r="J237" s="20">
        <f>IFERROR(VLOOKUP(MYRANKS_P[[#This Row],[IDFANGRAPHS]],STEAMER_P[],COLUMN(STEAMER_P[IP]),FALSE),0)</f>
        <v>29</v>
      </c>
      <c r="K237" s="20">
        <f>IFERROR(VLOOKUP(MYRANKS_P[[#This Row],[IDFANGRAPHS]],STEAMER_P[],COLUMN(STEAMER_P[H]),FALSE),0)</f>
        <v>29</v>
      </c>
      <c r="L237" s="20">
        <f>IFERROR(VLOOKUP(MYRANKS_P[[#This Row],[IDFANGRAPHS]],STEAMER_P[],COLUMN(STEAMER_P[ER]),FALSE),0)</f>
        <v>13</v>
      </c>
      <c r="M237" s="20">
        <f>IFERROR(VLOOKUP(MYRANKS_P[[#This Row],[IDFANGRAPHS]],STEAMER_P[],COLUMN(STEAMER_P[HR]),FALSE),0)</f>
        <v>4</v>
      </c>
      <c r="N237" s="20">
        <f>IFERROR(VLOOKUP(MYRANKS_P[[#This Row],[IDFANGRAPHS]],STEAMER_P[],COLUMN(STEAMER_P[SO]),FALSE),0)</f>
        <v>23</v>
      </c>
      <c r="O237" s="20">
        <f>IFERROR(VLOOKUP(MYRANKS_P[[#This Row],[IDFANGRAPHS]],STEAMER_P[],COLUMN(STEAMER_P[BB]),FALSE),0)</f>
        <v>9</v>
      </c>
      <c r="P237" s="20">
        <f>IFERROR(VLOOKUP(MYRANKS_P[[#This Row],[IDFANGRAPHS]],STEAMER_P[],COLUMN(STEAMER_P[FIP]),FALSE),0)</f>
        <v>4.21</v>
      </c>
      <c r="Q237" s="22">
        <f>IFERROR(MYRANKS_P[[#This Row],[ER]]*9/MYRANKS_P[[#This Row],[IP]],0)</f>
        <v>4.0344827586206895</v>
      </c>
      <c r="R237" s="22">
        <f>IFERROR((MYRANKS_P[[#This Row],[BB]]+MYRANKS_P[[#This Row],[H]])/MYRANKS_P[[#This Row],[IP]],0)</f>
        <v>1.3103448275862069</v>
      </c>
      <c r="S237" s="22">
        <f>MYRANKS_P[[#This Row],[W]]/3.03-VLOOKUP(MYRANKS_P[[#This Row],[POS]],ReplacementLevel_P[],COLUMN(ReplacementLevel_P[W]),FALSE)</f>
        <v>-2.5699339933993399</v>
      </c>
      <c r="T237" s="22">
        <f>MYRANKS_P[[#This Row],[SV]]/9.95</f>
        <v>0</v>
      </c>
      <c r="U237" s="22">
        <f>MYRANKS_P[[#This Row],[SO]]/39.3-VLOOKUP(MYRANKS_P[[#This Row],[POS]],ReplacementLevel_P[],COLUMN(ReplacementLevel_P[SO]),FALSE)</f>
        <v>-2.0947582697201019</v>
      </c>
      <c r="V237" s="22">
        <f>((475+MYRANKS_P[[#This Row],[ER]])*9/(1192+MYRANKS_P[[#This Row],[IP]])-3.59)/-0.076-VLOOKUP(MYRANKS_P[[#This Row],[POS]],ReplacementLevel_P[],COLUMN(ReplacementLevel_P[ERA]),FALSE)</f>
        <v>0.75721582826845801</v>
      </c>
      <c r="W237" s="22">
        <f>((1466+MYRANKS_P[[#This Row],[BB]]+MYRANKS_P[[#This Row],[H]])/(1192+MYRANKS_P[[#This Row],[IP]])-1.23)/-0.015-VLOOKUP(MYRANKS_P[[#This Row],[POS]],ReplacementLevel_P[],COLUMN(ReplacementLevel_P[WHIP]),FALSE)</f>
        <v>0.76151788151788202</v>
      </c>
      <c r="X237" s="22">
        <f>MYRANKS_P[[#This Row],[WSGP]]+MYRANKS_P[[#This Row],[SVSGP]]+MYRANKS_P[[#This Row],[SOSGP]]+MYRANKS_P[[#This Row],[ERASGP]]+MYRANKS_P[[#This Row],[WHIPSGP]]</f>
        <v>-3.1459585533331014</v>
      </c>
    </row>
    <row r="238" spans="1:24" x14ac:dyDescent="0.25">
      <c r="A238" s="7" t="s">
        <v>1674</v>
      </c>
      <c r="B238" s="18" t="str">
        <f>VLOOKUP(MYRANKS_P[[#This Row],[PLAYERID]],PLAYERIDMAP[],COLUMN(PLAYERIDMAP[LASTNAME]),FALSE)</f>
        <v>Affeldt</v>
      </c>
      <c r="C238" s="18" t="str">
        <f>VLOOKUP(MYRANKS_P[[#This Row],[PLAYERID]],PLAYERIDMAP[],COLUMN(PLAYERIDMAP[FIRSTNAME]),FALSE)</f>
        <v xml:space="preserve">Jeremy </v>
      </c>
      <c r="D238" s="18" t="str">
        <f>VLOOKUP(MYRANKS_P[[#This Row],[PLAYERID]],PLAYERIDMAP[],COLUMN(PLAYERIDMAP[TEAM]),FALSE)</f>
        <v>SF</v>
      </c>
      <c r="E238" s="18" t="str">
        <f>VLOOKUP(MYRANKS_P[[#This Row],[PLAYERID]],PLAYERIDMAP[],COLUMN(PLAYERIDMAP[POS]),FALSE)</f>
        <v>P</v>
      </c>
      <c r="F238" s="18">
        <f>VLOOKUP(MYRANKS_P[[#This Row],[PLAYERID]],PLAYERIDMAP[],COLUMN(PLAYERIDMAP[IDFANGRAPHS]),FALSE)</f>
        <v>583</v>
      </c>
      <c r="G238" s="20">
        <f>IFERROR(VLOOKUP(MYRANKS_P[[#This Row],[IDFANGRAPHS]],STEAMER_P[],COLUMN(STEAMER_P[W]),FALSE),0)</f>
        <v>2</v>
      </c>
      <c r="H238" s="20">
        <f>IFERROR(VLOOKUP(MYRANKS_P[[#This Row],[IDFANGRAPHS]],STEAMER_P[],COLUMN(STEAMER_P[GS]),FALSE),0)</f>
        <v>0</v>
      </c>
      <c r="I238" s="20">
        <f>IFERROR(VLOOKUP(MYRANKS_P[[#This Row],[IDFANGRAPHS]],STEAMER_P[],COLUMN(STEAMER_P[SV]),FALSE),0)</f>
        <v>0</v>
      </c>
      <c r="J238" s="20">
        <f>IFERROR(VLOOKUP(MYRANKS_P[[#This Row],[IDFANGRAPHS]],STEAMER_P[],COLUMN(STEAMER_P[IP]),FALSE),0)</f>
        <v>34</v>
      </c>
      <c r="K238" s="20">
        <f>IFERROR(VLOOKUP(MYRANKS_P[[#This Row],[IDFANGRAPHS]],STEAMER_P[],COLUMN(STEAMER_P[H]),FALSE),0)</f>
        <v>32</v>
      </c>
      <c r="L238" s="20">
        <f>IFERROR(VLOOKUP(MYRANKS_P[[#This Row],[IDFANGRAPHS]],STEAMER_P[],COLUMN(STEAMER_P[ER]),FALSE),0)</f>
        <v>13</v>
      </c>
      <c r="M238" s="20">
        <f>IFERROR(VLOOKUP(MYRANKS_P[[#This Row],[IDFANGRAPHS]],STEAMER_P[],COLUMN(STEAMER_P[HR]),FALSE),0)</f>
        <v>2</v>
      </c>
      <c r="N238" s="20">
        <f>IFERROR(VLOOKUP(MYRANKS_P[[#This Row],[IDFANGRAPHS]],STEAMER_P[],COLUMN(STEAMER_P[SO]),FALSE),0)</f>
        <v>28</v>
      </c>
      <c r="O238" s="20">
        <f>IFERROR(VLOOKUP(MYRANKS_P[[#This Row],[IDFANGRAPHS]],STEAMER_P[],COLUMN(STEAMER_P[BB]),FALSE),0)</f>
        <v>12</v>
      </c>
      <c r="P238" s="20">
        <f>IFERROR(VLOOKUP(MYRANKS_P[[#This Row],[IDFANGRAPHS]],STEAMER_P[],COLUMN(STEAMER_P[FIP]),FALSE),0)</f>
        <v>3.45</v>
      </c>
      <c r="Q238" s="22">
        <f>IFERROR(MYRANKS_P[[#This Row],[ER]]*9/MYRANKS_P[[#This Row],[IP]],0)</f>
        <v>3.4411764705882355</v>
      </c>
      <c r="R238" s="22">
        <f>IFERROR((MYRANKS_P[[#This Row],[BB]]+MYRANKS_P[[#This Row],[H]])/MYRANKS_P[[#This Row],[IP]],0)</f>
        <v>1.2941176470588236</v>
      </c>
      <c r="S238" s="22">
        <f>MYRANKS_P[[#This Row],[W]]/3.03-VLOOKUP(MYRANKS_P[[#This Row],[POS]],ReplacementLevel_P[],COLUMN(ReplacementLevel_P[W]),FALSE)</f>
        <v>-2.5699339933993399</v>
      </c>
      <c r="T238" s="22">
        <f>MYRANKS_P[[#This Row],[SV]]/9.95</f>
        <v>0</v>
      </c>
      <c r="U238" s="22">
        <f>MYRANKS_P[[#This Row],[SO]]/39.3-VLOOKUP(MYRANKS_P[[#This Row],[POS]],ReplacementLevel_P[],COLUMN(ReplacementLevel_P[SO]),FALSE)</f>
        <v>-1.9675318066157761</v>
      </c>
      <c r="V238" s="22">
        <f>((475+MYRANKS_P[[#This Row],[ER]])*9/(1192+MYRANKS_P[[#This Row],[IP]])-3.59)/-0.076-VLOOKUP(MYRANKS_P[[#This Row],[POS]],ReplacementLevel_P[],COLUMN(ReplacementLevel_P[ERA]),FALSE)</f>
        <v>0.95024040525456965</v>
      </c>
      <c r="W238" s="22">
        <f>((1466+MYRANKS_P[[#This Row],[BB]]+MYRANKS_P[[#This Row],[H]])/(1192+MYRANKS_P[[#This Row],[IP]])-1.23)/-0.015-VLOOKUP(MYRANKS_P[[#This Row],[POS]],ReplacementLevel_P[],COLUMN(ReplacementLevel_P[WHIP]),FALSE)</f>
        <v>0.77015769439912873</v>
      </c>
      <c r="X238" s="22">
        <f>MYRANKS_P[[#This Row],[WSGP]]+MYRANKS_P[[#This Row],[SVSGP]]+MYRANKS_P[[#This Row],[SOSGP]]+MYRANKS_P[[#This Row],[ERASGP]]+MYRANKS_P[[#This Row],[WHIPSGP]]</f>
        <v>-2.8170677003614184</v>
      </c>
    </row>
    <row r="239" spans="1:24" x14ac:dyDescent="0.25">
      <c r="A239" s="7" t="s">
        <v>1653</v>
      </c>
      <c r="B239" s="18" t="str">
        <f>VLOOKUP(MYRANKS_P[[#This Row],[PLAYERID]],PLAYERIDMAP[],COLUMN(PLAYERIDMAP[LASTNAME]),FALSE)</f>
        <v>Aceves</v>
      </c>
      <c r="C239" s="18" t="str">
        <f>VLOOKUP(MYRANKS_P[[#This Row],[PLAYERID]],PLAYERIDMAP[],COLUMN(PLAYERIDMAP[FIRSTNAME]),FALSE)</f>
        <v xml:space="preserve">Alfredo </v>
      </c>
      <c r="D239" s="18" t="str">
        <f>VLOOKUP(MYRANKS_P[[#This Row],[PLAYERID]],PLAYERIDMAP[],COLUMN(PLAYERIDMAP[TEAM]),FALSE)</f>
        <v>BOS</v>
      </c>
      <c r="E239" s="18" t="str">
        <f>VLOOKUP(MYRANKS_P[[#This Row],[PLAYERID]],PLAYERIDMAP[],COLUMN(PLAYERIDMAP[POS]),FALSE)</f>
        <v>P</v>
      </c>
      <c r="F239" s="18">
        <f>VLOOKUP(MYRANKS_P[[#This Row],[PLAYERID]],PLAYERIDMAP[],COLUMN(PLAYERIDMAP[IDFANGRAPHS]),FALSE)</f>
        <v>5164</v>
      </c>
      <c r="G239" s="20">
        <f>IFERROR(VLOOKUP(MYRANKS_P[[#This Row],[IDFANGRAPHS]],STEAMER_P[],COLUMN(STEAMER_P[W]),FALSE),0)</f>
        <v>1</v>
      </c>
      <c r="H239" s="20">
        <f>IFERROR(VLOOKUP(MYRANKS_P[[#This Row],[IDFANGRAPHS]],STEAMER_P[],COLUMN(STEAMER_P[GS]),FALSE),0)</f>
        <v>0</v>
      </c>
      <c r="I239" s="20">
        <f>IFERROR(VLOOKUP(MYRANKS_P[[#This Row],[IDFANGRAPHS]],STEAMER_P[],COLUMN(STEAMER_P[SV]),FALSE),0)</f>
        <v>0</v>
      </c>
      <c r="J239" s="20">
        <f>IFERROR(VLOOKUP(MYRANKS_P[[#This Row],[IDFANGRAPHS]],STEAMER_P[],COLUMN(STEAMER_P[IP]),FALSE),0)</f>
        <v>17</v>
      </c>
      <c r="K239" s="20">
        <f>IFERROR(VLOOKUP(MYRANKS_P[[#This Row],[IDFANGRAPHS]],STEAMER_P[],COLUMN(STEAMER_P[H]),FALSE),0)</f>
        <v>17</v>
      </c>
      <c r="L239" s="20">
        <f>IFERROR(VLOOKUP(MYRANKS_P[[#This Row],[IDFANGRAPHS]],STEAMER_P[],COLUMN(STEAMER_P[ER]),FALSE),0)</f>
        <v>8</v>
      </c>
      <c r="M239" s="20">
        <f>IFERROR(VLOOKUP(MYRANKS_P[[#This Row],[IDFANGRAPHS]],STEAMER_P[],COLUMN(STEAMER_P[HR]),FALSE),0)</f>
        <v>2</v>
      </c>
      <c r="N239" s="20">
        <f>IFERROR(VLOOKUP(MYRANKS_P[[#This Row],[IDFANGRAPHS]],STEAMER_P[],COLUMN(STEAMER_P[SO]),FALSE),0)</f>
        <v>13</v>
      </c>
      <c r="O239" s="20">
        <f>IFERROR(VLOOKUP(MYRANKS_P[[#This Row],[IDFANGRAPHS]],STEAMER_P[],COLUMN(STEAMER_P[BB]),FALSE),0)</f>
        <v>6</v>
      </c>
      <c r="P239" s="20">
        <f>IFERROR(VLOOKUP(MYRANKS_P[[#This Row],[IDFANGRAPHS]],STEAMER_P[],COLUMN(STEAMER_P[FIP]),FALSE),0)</f>
        <v>4.58</v>
      </c>
      <c r="Q239" s="22">
        <f>IFERROR(MYRANKS_P[[#This Row],[ER]]*9/MYRANKS_P[[#This Row],[IP]],0)</f>
        <v>4.2352941176470589</v>
      </c>
      <c r="R239" s="22">
        <f>IFERROR((MYRANKS_P[[#This Row],[BB]]+MYRANKS_P[[#This Row],[H]])/MYRANKS_P[[#This Row],[IP]],0)</f>
        <v>1.3529411764705883</v>
      </c>
      <c r="S239" s="22">
        <f>MYRANKS_P[[#This Row],[W]]/3.03-VLOOKUP(MYRANKS_P[[#This Row],[POS]],ReplacementLevel_P[],COLUMN(ReplacementLevel_P[W]),FALSE)</f>
        <v>-2.89996699669967</v>
      </c>
      <c r="T239" s="22">
        <f>MYRANKS_P[[#This Row],[SV]]/9.95</f>
        <v>0</v>
      </c>
      <c r="U239" s="22">
        <f>MYRANKS_P[[#This Row],[SO]]/39.3-VLOOKUP(MYRANKS_P[[#This Row],[POS]],ReplacementLevel_P[],COLUMN(ReplacementLevel_P[SO]),FALSE)</f>
        <v>-2.3492111959287532</v>
      </c>
      <c r="V239" s="22">
        <f>((475+MYRANKS_P[[#This Row],[ER]])*9/(1192+MYRANKS_P[[#This Row],[IP]])-3.59)/-0.076-VLOOKUP(MYRANKS_P[[#This Row],[POS]],ReplacementLevel_P[],COLUMN(ReplacementLevel_P[ERA]),FALSE)</f>
        <v>0.77719080579861577</v>
      </c>
      <c r="W239" s="22">
        <f>((1466+MYRANKS_P[[#This Row],[BB]]+MYRANKS_P[[#This Row],[H]])/(1192+MYRANKS_P[[#This Row],[IP]])-1.23)/-0.015-VLOOKUP(MYRANKS_P[[#This Row],[POS]],ReplacementLevel_P[],COLUMN(ReplacementLevel_P[WHIP]),FALSE)</f>
        <v>0.77357595809208823</v>
      </c>
      <c r="X239" s="22">
        <f>MYRANKS_P[[#This Row],[WSGP]]+MYRANKS_P[[#This Row],[SVSGP]]+MYRANKS_P[[#This Row],[SOSGP]]+MYRANKS_P[[#This Row],[ERASGP]]+MYRANKS_P[[#This Row],[WHIPSGP]]</f>
        <v>-3.6984114287377192</v>
      </c>
    </row>
    <row r="240" spans="1:24" x14ac:dyDescent="0.25">
      <c r="A240" s="7" t="s">
        <v>3926</v>
      </c>
      <c r="B240" s="18" t="str">
        <f>VLOOKUP(MYRANKS_P[[#This Row],[PLAYERID]],PLAYERIDMAP[],COLUMN(PLAYERIDMAP[LASTNAME]),FALSE)</f>
        <v>Martinez</v>
      </c>
      <c r="C240" s="18" t="str">
        <f>VLOOKUP(MYRANKS_P[[#This Row],[PLAYERID]],PLAYERIDMAP[],COLUMN(PLAYERIDMAP[FIRSTNAME]),FALSE)</f>
        <v xml:space="preserve">Cristhian </v>
      </c>
      <c r="D240" s="18" t="str">
        <f>VLOOKUP(MYRANKS_P[[#This Row],[PLAYERID]],PLAYERIDMAP[],COLUMN(PLAYERIDMAP[TEAM]),FALSE)</f>
        <v>ATL</v>
      </c>
      <c r="E240" s="18" t="str">
        <f>VLOOKUP(MYRANKS_P[[#This Row],[PLAYERID]],PLAYERIDMAP[],COLUMN(PLAYERIDMAP[POS]),FALSE)</f>
        <v>P</v>
      </c>
      <c r="F240" s="18">
        <f>VLOOKUP(MYRANKS_P[[#This Row],[PLAYERID]],PLAYERIDMAP[],COLUMN(PLAYERIDMAP[IDFANGRAPHS]),FALSE)</f>
        <v>5337</v>
      </c>
      <c r="G240" s="20">
        <f>IFERROR(VLOOKUP(MYRANKS_P[[#This Row],[IDFANGRAPHS]],STEAMER_P[],COLUMN(STEAMER_P[W]),FALSE),0)</f>
        <v>0</v>
      </c>
      <c r="H240" s="20">
        <f>IFERROR(VLOOKUP(MYRANKS_P[[#This Row],[IDFANGRAPHS]],STEAMER_P[],COLUMN(STEAMER_P[GS]),FALSE),0)</f>
        <v>0</v>
      </c>
      <c r="I240" s="20">
        <f>IFERROR(VLOOKUP(MYRANKS_P[[#This Row],[IDFANGRAPHS]],STEAMER_P[],COLUMN(STEAMER_P[SV]),FALSE),0)</f>
        <v>0</v>
      </c>
      <c r="J240" s="20">
        <f>IFERROR(VLOOKUP(MYRANKS_P[[#This Row],[IDFANGRAPHS]],STEAMER_P[],COLUMN(STEAMER_P[IP]),FALSE),0)</f>
        <v>0</v>
      </c>
      <c r="K240" s="20">
        <f>IFERROR(VLOOKUP(MYRANKS_P[[#This Row],[IDFANGRAPHS]],STEAMER_P[],COLUMN(STEAMER_P[H]),FALSE),0)</f>
        <v>0</v>
      </c>
      <c r="L240" s="20">
        <f>IFERROR(VLOOKUP(MYRANKS_P[[#This Row],[IDFANGRAPHS]],STEAMER_P[],COLUMN(STEAMER_P[ER]),FALSE),0)</f>
        <v>0</v>
      </c>
      <c r="M240" s="20">
        <f>IFERROR(VLOOKUP(MYRANKS_P[[#This Row],[IDFANGRAPHS]],STEAMER_P[],COLUMN(STEAMER_P[HR]),FALSE),0)</f>
        <v>0</v>
      </c>
      <c r="N240" s="20">
        <f>IFERROR(VLOOKUP(MYRANKS_P[[#This Row],[IDFANGRAPHS]],STEAMER_P[],COLUMN(STEAMER_P[SO]),FALSE),0)</f>
        <v>0</v>
      </c>
      <c r="O240" s="20">
        <f>IFERROR(VLOOKUP(MYRANKS_P[[#This Row],[IDFANGRAPHS]],STEAMER_P[],COLUMN(STEAMER_P[BB]),FALSE),0)</f>
        <v>0</v>
      </c>
      <c r="P240" s="20">
        <f>IFERROR(VLOOKUP(MYRANKS_P[[#This Row],[IDFANGRAPHS]],STEAMER_P[],COLUMN(STEAMER_P[FIP]),FALSE),0)</f>
        <v>0</v>
      </c>
      <c r="Q240" s="22">
        <f>IFERROR(MYRANKS_P[[#This Row],[ER]]*9/MYRANKS_P[[#This Row],[IP]],0)</f>
        <v>0</v>
      </c>
      <c r="R240" s="22">
        <f>IFERROR((MYRANKS_P[[#This Row],[BB]]+MYRANKS_P[[#This Row],[H]])/MYRANKS_P[[#This Row],[IP]],0)</f>
        <v>0</v>
      </c>
      <c r="S240" s="22">
        <f>MYRANKS_P[[#This Row],[W]]/3.03-VLOOKUP(MYRANKS_P[[#This Row],[POS]],ReplacementLevel_P[],COLUMN(ReplacementLevel_P[W]),FALSE)</f>
        <v>-3.23</v>
      </c>
      <c r="T240" s="22">
        <f>MYRANKS_P[[#This Row],[SV]]/9.95</f>
        <v>0</v>
      </c>
      <c r="U240" s="22">
        <f>MYRANKS_P[[#This Row],[SO]]/39.3-VLOOKUP(MYRANKS_P[[#This Row],[POS]],ReplacementLevel_P[],COLUMN(ReplacementLevel_P[SO]),FALSE)</f>
        <v>-2.68</v>
      </c>
      <c r="V240" s="22">
        <f>((475+MYRANKS_P[[#This Row],[ER]])*9/(1192+MYRANKS_P[[#This Row],[IP]])-3.59)/-0.076-VLOOKUP(MYRANKS_P[[#This Row],[POS]],ReplacementLevel_P[],COLUMN(ReplacementLevel_P[ERA]),FALSE)</f>
        <v>0.89724478982691325</v>
      </c>
      <c r="W24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40" s="22">
        <f>MYRANKS_P[[#This Row],[WSGP]]+MYRANKS_P[[#This Row],[SVSGP]]+MYRANKS_P[[#This Row],[SOSGP]]+MYRANKS_P[[#This Row],[ERASGP]]+MYRANKS_P[[#This Row],[WHIPSGP]]</f>
        <v>-4.1238066643117852</v>
      </c>
    </row>
    <row r="241" spans="1:24" x14ac:dyDescent="0.25">
      <c r="A241" s="7" t="s">
        <v>3708</v>
      </c>
      <c r="B241" s="18" t="str">
        <f>VLOOKUP(MYRANKS_P[[#This Row],[PLAYERID]],PLAYERIDMAP[],COLUMN(PLAYERIDMAP[LASTNAME]),FALSE)</f>
        <v>Leake</v>
      </c>
      <c r="C241" s="18" t="str">
        <f>VLOOKUP(MYRANKS_P[[#This Row],[PLAYERID]],PLAYERIDMAP[],COLUMN(PLAYERIDMAP[FIRSTNAME]),FALSE)</f>
        <v xml:space="preserve">Mike </v>
      </c>
      <c r="D241" s="18" t="str">
        <f>VLOOKUP(MYRANKS_P[[#This Row],[PLAYERID]],PLAYERIDMAP[],COLUMN(PLAYERIDMAP[TEAM]),FALSE)</f>
        <v>CIN</v>
      </c>
      <c r="E241" s="18" t="str">
        <f>VLOOKUP(MYRANKS_P[[#This Row],[PLAYERID]],PLAYERIDMAP[],COLUMN(PLAYERIDMAP[POS]),FALSE)</f>
        <v>P</v>
      </c>
      <c r="F241" s="18">
        <f>VLOOKUP(MYRANKS_P[[#This Row],[PLAYERID]],PLAYERIDMAP[],COLUMN(PLAYERIDMAP[IDFANGRAPHS]),FALSE)</f>
        <v>10130</v>
      </c>
      <c r="G241" s="20">
        <f>IFERROR(VLOOKUP(MYRANKS_P[[#This Row],[IDFANGRAPHS]],STEAMER_P[],COLUMN(STEAMER_P[W]),FALSE),0)</f>
        <v>8</v>
      </c>
      <c r="H241" s="20">
        <f>IFERROR(VLOOKUP(MYRANKS_P[[#This Row],[IDFANGRAPHS]],STEAMER_P[],COLUMN(STEAMER_P[GS]),FALSE),0)</f>
        <v>24</v>
      </c>
      <c r="I241" s="20">
        <f>IFERROR(VLOOKUP(MYRANKS_P[[#This Row],[IDFANGRAPHS]],STEAMER_P[],COLUMN(STEAMER_P[SV]),FALSE),0)</f>
        <v>0</v>
      </c>
      <c r="J241" s="20">
        <f>IFERROR(VLOOKUP(MYRANKS_P[[#This Row],[IDFANGRAPHS]],STEAMER_P[],COLUMN(STEAMER_P[IP]),FALSE),0)</f>
        <v>138</v>
      </c>
      <c r="K241" s="20">
        <f>IFERROR(VLOOKUP(MYRANKS_P[[#This Row],[IDFANGRAPHS]],STEAMER_P[],COLUMN(STEAMER_P[H]),FALSE),0)</f>
        <v>145</v>
      </c>
      <c r="L241" s="20">
        <f>IFERROR(VLOOKUP(MYRANKS_P[[#This Row],[IDFANGRAPHS]],STEAMER_P[],COLUMN(STEAMER_P[ER]),FALSE),0)</f>
        <v>64</v>
      </c>
      <c r="M241" s="20">
        <f>IFERROR(VLOOKUP(MYRANKS_P[[#This Row],[IDFANGRAPHS]],STEAMER_P[],COLUMN(STEAMER_P[HR]),FALSE),0)</f>
        <v>17</v>
      </c>
      <c r="N241" s="20">
        <f>IFERROR(VLOOKUP(MYRANKS_P[[#This Row],[IDFANGRAPHS]],STEAMER_P[],COLUMN(STEAMER_P[SO]),FALSE),0)</f>
        <v>91</v>
      </c>
      <c r="O241" s="20">
        <f>IFERROR(VLOOKUP(MYRANKS_P[[#This Row],[IDFANGRAPHS]],STEAMER_P[],COLUMN(STEAMER_P[BB]),FALSE),0)</f>
        <v>34</v>
      </c>
      <c r="P241" s="20">
        <f>IFERROR(VLOOKUP(MYRANKS_P[[#This Row],[IDFANGRAPHS]],STEAMER_P[],COLUMN(STEAMER_P[FIP]),FALSE),0)</f>
        <v>4.18</v>
      </c>
      <c r="Q241" s="22">
        <f>IFERROR(MYRANKS_P[[#This Row],[ER]]*9/MYRANKS_P[[#This Row],[IP]],0)</f>
        <v>4.1739130434782608</v>
      </c>
      <c r="R241" s="22">
        <f>IFERROR((MYRANKS_P[[#This Row],[BB]]+MYRANKS_P[[#This Row],[H]])/MYRANKS_P[[#This Row],[IP]],0)</f>
        <v>1.2971014492753623</v>
      </c>
      <c r="S241" s="22">
        <f>MYRANKS_P[[#This Row],[W]]/3.03-VLOOKUP(MYRANKS_P[[#This Row],[POS]],ReplacementLevel_P[],COLUMN(ReplacementLevel_P[W]),FALSE)</f>
        <v>-0.58973597359735974</v>
      </c>
      <c r="T241" s="22">
        <f>MYRANKS_P[[#This Row],[SV]]/9.95</f>
        <v>0</v>
      </c>
      <c r="U241" s="22">
        <f>MYRANKS_P[[#This Row],[SO]]/39.3-VLOOKUP(MYRANKS_P[[#This Row],[POS]],ReplacementLevel_P[],COLUMN(ReplacementLevel_P[SO]),FALSE)</f>
        <v>-0.36447837150127205</v>
      </c>
      <c r="V241" s="22">
        <f>((475+MYRANKS_P[[#This Row],[ER]])*9/(1192+MYRANKS_P[[#This Row],[IP]])-3.59)/-0.076-VLOOKUP(MYRANKS_P[[#This Row],[POS]],ReplacementLevel_P[],COLUMN(ReplacementLevel_P[ERA]),FALSE)</f>
        <v>9.5152354570634978E-2</v>
      </c>
      <c r="W241" s="22">
        <f>((1466+MYRANKS_P[[#This Row],[BB]]+MYRANKS_P[[#This Row],[H]])/(1192+MYRANKS_P[[#This Row],[IP]])-1.23)/-0.015-VLOOKUP(MYRANKS_P[[#This Row],[POS]],ReplacementLevel_P[],COLUMN(ReplacementLevel_P[WHIP]),FALSE)</f>
        <v>0.42385964912280116</v>
      </c>
      <c r="X241" s="22">
        <f>MYRANKS_P[[#This Row],[WSGP]]+MYRANKS_P[[#This Row],[SVSGP]]+MYRANKS_P[[#This Row],[SOSGP]]+MYRANKS_P[[#This Row],[ERASGP]]+MYRANKS_P[[#This Row],[WHIPSGP]]</f>
        <v>-0.43520234140519565</v>
      </c>
    </row>
    <row r="242" spans="1:24" x14ac:dyDescent="0.25">
      <c r="A242" s="7" t="s">
        <v>4805</v>
      </c>
      <c r="B242" s="18" t="str">
        <f>VLOOKUP(MYRANKS_P[[#This Row],[PLAYERID]],PLAYERIDMAP[],COLUMN(PLAYERIDMAP[LASTNAME]),FALSE)</f>
        <v>Rogers</v>
      </c>
      <c r="C242" s="18" t="str">
        <f>VLOOKUP(MYRANKS_P[[#This Row],[PLAYERID]],PLAYERIDMAP[],COLUMN(PLAYERIDMAP[FIRSTNAME]),FALSE)</f>
        <v xml:space="preserve">Esmil </v>
      </c>
      <c r="D242" s="18" t="str">
        <f>VLOOKUP(MYRANKS_P[[#This Row],[PLAYERID]],PLAYERIDMAP[],COLUMN(PLAYERIDMAP[TEAM]),FALSE)</f>
        <v>COL</v>
      </c>
      <c r="E242" s="18" t="str">
        <f>VLOOKUP(MYRANKS_P[[#This Row],[PLAYERID]],PLAYERIDMAP[],COLUMN(PLAYERIDMAP[POS]),FALSE)</f>
        <v>P</v>
      </c>
      <c r="F242" s="18">
        <f>VLOOKUP(MYRANKS_P[[#This Row],[PLAYERID]],PLAYERIDMAP[],COLUMN(PLAYERIDMAP[IDFANGRAPHS]),FALSE)</f>
        <v>6317</v>
      </c>
      <c r="G242" s="20">
        <f>IFERROR(VLOOKUP(MYRANKS_P[[#This Row],[IDFANGRAPHS]],STEAMER_P[],COLUMN(STEAMER_P[W]),FALSE),0)</f>
        <v>2</v>
      </c>
      <c r="H242" s="20">
        <f>IFERROR(VLOOKUP(MYRANKS_P[[#This Row],[IDFANGRAPHS]],STEAMER_P[],COLUMN(STEAMER_P[GS]),FALSE),0)</f>
        <v>7</v>
      </c>
      <c r="I242" s="20">
        <f>IFERROR(VLOOKUP(MYRANKS_P[[#This Row],[IDFANGRAPHS]],STEAMER_P[],COLUMN(STEAMER_P[SV]),FALSE),0)</f>
        <v>0</v>
      </c>
      <c r="J242" s="20">
        <f>IFERROR(VLOOKUP(MYRANKS_P[[#This Row],[IDFANGRAPHS]],STEAMER_P[],COLUMN(STEAMER_P[IP]),FALSE),0)</f>
        <v>41</v>
      </c>
      <c r="K242" s="20">
        <f>IFERROR(VLOOKUP(MYRANKS_P[[#This Row],[IDFANGRAPHS]],STEAMER_P[],COLUMN(STEAMER_P[H]),FALSE),0)</f>
        <v>43</v>
      </c>
      <c r="L242" s="20">
        <f>IFERROR(VLOOKUP(MYRANKS_P[[#This Row],[IDFANGRAPHS]],STEAMER_P[],COLUMN(STEAMER_P[ER]),FALSE),0)</f>
        <v>21</v>
      </c>
      <c r="M242" s="20">
        <f>IFERROR(VLOOKUP(MYRANKS_P[[#This Row],[IDFANGRAPHS]],STEAMER_P[],COLUMN(STEAMER_P[HR]),FALSE),0)</f>
        <v>5</v>
      </c>
      <c r="N242" s="20">
        <f>IFERROR(VLOOKUP(MYRANKS_P[[#This Row],[IDFANGRAPHS]],STEAMER_P[],COLUMN(STEAMER_P[SO]),FALSE),0)</f>
        <v>30</v>
      </c>
      <c r="O242" s="20">
        <f>IFERROR(VLOOKUP(MYRANKS_P[[#This Row],[IDFANGRAPHS]],STEAMER_P[],COLUMN(STEAMER_P[BB]),FALSE),0)</f>
        <v>15</v>
      </c>
      <c r="P242" s="20">
        <f>IFERROR(VLOOKUP(MYRANKS_P[[#This Row],[IDFANGRAPHS]],STEAMER_P[],COLUMN(STEAMER_P[FIP]),FALSE),0)</f>
        <v>4.49</v>
      </c>
      <c r="Q242" s="22">
        <f>IFERROR(MYRANKS_P[[#This Row],[ER]]*9/MYRANKS_P[[#This Row],[IP]],0)</f>
        <v>4.6097560975609753</v>
      </c>
      <c r="R242" s="22">
        <f>IFERROR((MYRANKS_P[[#This Row],[BB]]+MYRANKS_P[[#This Row],[H]])/MYRANKS_P[[#This Row],[IP]],0)</f>
        <v>1.4146341463414633</v>
      </c>
      <c r="S242" s="22">
        <f>MYRANKS_P[[#This Row],[W]]/3.03-VLOOKUP(MYRANKS_P[[#This Row],[POS]],ReplacementLevel_P[],COLUMN(ReplacementLevel_P[W]),FALSE)</f>
        <v>-2.5699339933993399</v>
      </c>
      <c r="T242" s="22">
        <f>MYRANKS_P[[#This Row],[SV]]/9.95</f>
        <v>0</v>
      </c>
      <c r="U242" s="22">
        <f>MYRANKS_P[[#This Row],[SO]]/39.3-VLOOKUP(MYRANKS_P[[#This Row],[POS]],ReplacementLevel_P[],COLUMN(ReplacementLevel_P[SO]),FALSE)</f>
        <v>-1.916641221374046</v>
      </c>
      <c r="V242" s="22">
        <f>((475+MYRANKS_P[[#This Row],[ER]])*9/(1192+MYRANKS_P[[#This Row],[IP]])-3.59)/-0.076-VLOOKUP(MYRANKS_P[[#This Row],[POS]],ReplacementLevel_P[],COLUMN(ReplacementLevel_P[ERA]),FALSE)</f>
        <v>0.44950057625816148</v>
      </c>
      <c r="W242" s="22">
        <f>((1466+MYRANKS_P[[#This Row],[BB]]+MYRANKS_P[[#This Row],[H]])/(1192+MYRANKS_P[[#This Row],[IP]])-1.23)/-0.015-VLOOKUP(MYRANKS_P[[#This Row],[POS]],ReplacementLevel_P[],COLUMN(ReplacementLevel_P[WHIP]),FALSE)</f>
        <v>0.47935117599350757</v>
      </c>
      <c r="X242" s="22">
        <f>MYRANKS_P[[#This Row],[WSGP]]+MYRANKS_P[[#This Row],[SVSGP]]+MYRANKS_P[[#This Row],[SOSGP]]+MYRANKS_P[[#This Row],[ERASGP]]+MYRANKS_P[[#This Row],[WHIPSGP]]</f>
        <v>-3.5577234625217167</v>
      </c>
    </row>
    <row r="243" spans="1:24" x14ac:dyDescent="0.25">
      <c r="A243" s="7" t="s">
        <v>3190</v>
      </c>
      <c r="B243" s="18" t="str">
        <f>VLOOKUP(MYRANKS_P[[#This Row],[PLAYERID]],PLAYERIDMAP[],COLUMN(PLAYERIDMAP[LASTNAME]),FALSE)</f>
        <v>Harang</v>
      </c>
      <c r="C243" s="18" t="str">
        <f>VLOOKUP(MYRANKS_P[[#This Row],[PLAYERID]],PLAYERIDMAP[],COLUMN(PLAYERIDMAP[FIRSTNAME]),FALSE)</f>
        <v xml:space="preserve">Aaron </v>
      </c>
      <c r="D243" s="18" t="str">
        <f>VLOOKUP(MYRANKS_P[[#This Row],[PLAYERID]],PLAYERIDMAP[],COLUMN(PLAYERIDMAP[TEAM]),FALSE)</f>
        <v>LAD</v>
      </c>
      <c r="E243" s="18" t="str">
        <f>VLOOKUP(MYRANKS_P[[#This Row],[PLAYERID]],PLAYERIDMAP[],COLUMN(PLAYERIDMAP[POS]),FALSE)</f>
        <v>P</v>
      </c>
      <c r="F243" s="18">
        <f>VLOOKUP(MYRANKS_P[[#This Row],[PLAYERID]],PLAYERIDMAP[],COLUMN(PLAYERIDMAP[IDFANGRAPHS]),FALSE)</f>
        <v>1451</v>
      </c>
      <c r="G243" s="20">
        <f>IFERROR(VLOOKUP(MYRANKS_P[[#This Row],[IDFANGRAPHS]],STEAMER_P[],COLUMN(STEAMER_P[W]),FALSE),0)</f>
        <v>7</v>
      </c>
      <c r="H243" s="20">
        <f>IFERROR(VLOOKUP(MYRANKS_P[[#This Row],[IDFANGRAPHS]],STEAMER_P[],COLUMN(STEAMER_P[GS]),FALSE),0)</f>
        <v>20</v>
      </c>
      <c r="I243" s="20">
        <f>IFERROR(VLOOKUP(MYRANKS_P[[#This Row],[IDFANGRAPHS]],STEAMER_P[],COLUMN(STEAMER_P[SV]),FALSE),0)</f>
        <v>0</v>
      </c>
      <c r="J243" s="20">
        <f>IFERROR(VLOOKUP(MYRANKS_P[[#This Row],[IDFANGRAPHS]],STEAMER_P[],COLUMN(STEAMER_P[IP]),FALSE),0)</f>
        <v>114</v>
      </c>
      <c r="K243" s="20">
        <f>IFERROR(VLOOKUP(MYRANKS_P[[#This Row],[IDFANGRAPHS]],STEAMER_P[],COLUMN(STEAMER_P[H]),FALSE),0)</f>
        <v>114</v>
      </c>
      <c r="L243" s="20">
        <f>IFERROR(VLOOKUP(MYRANKS_P[[#This Row],[IDFANGRAPHS]],STEAMER_P[],COLUMN(STEAMER_P[ER]),FALSE),0)</f>
        <v>55</v>
      </c>
      <c r="M243" s="20">
        <f>IFERROR(VLOOKUP(MYRANKS_P[[#This Row],[IDFANGRAPHS]],STEAMER_P[],COLUMN(STEAMER_P[HR]),FALSE),0)</f>
        <v>16</v>
      </c>
      <c r="N243" s="20">
        <f>IFERROR(VLOOKUP(MYRANKS_P[[#This Row],[IDFANGRAPHS]],STEAMER_P[],COLUMN(STEAMER_P[SO]),FALSE),0)</f>
        <v>94</v>
      </c>
      <c r="O243" s="20">
        <f>IFERROR(VLOOKUP(MYRANKS_P[[#This Row],[IDFANGRAPHS]],STEAMER_P[],COLUMN(STEAMER_P[BB]),FALSE),0)</f>
        <v>41</v>
      </c>
      <c r="P243" s="20">
        <f>IFERROR(VLOOKUP(MYRANKS_P[[#This Row],[IDFANGRAPHS]],STEAMER_P[],COLUMN(STEAMER_P[FIP]),FALSE),0)</f>
        <v>4.3899999999999997</v>
      </c>
      <c r="Q243" s="22">
        <f>IFERROR(MYRANKS_P[[#This Row],[ER]]*9/MYRANKS_P[[#This Row],[IP]],0)</f>
        <v>4.3421052631578947</v>
      </c>
      <c r="R243" s="22">
        <f>IFERROR((MYRANKS_P[[#This Row],[BB]]+MYRANKS_P[[#This Row],[H]])/MYRANKS_P[[#This Row],[IP]],0)</f>
        <v>1.3596491228070176</v>
      </c>
      <c r="S243" s="22">
        <f>MYRANKS_P[[#This Row],[W]]/3.03-VLOOKUP(MYRANKS_P[[#This Row],[POS]],ReplacementLevel_P[],COLUMN(ReplacementLevel_P[W]),FALSE)</f>
        <v>-0.91976897689768977</v>
      </c>
      <c r="T243" s="22">
        <f>MYRANKS_P[[#This Row],[SV]]/9.95</f>
        <v>0</v>
      </c>
      <c r="U243" s="22">
        <f>MYRANKS_P[[#This Row],[SO]]/39.3-VLOOKUP(MYRANKS_P[[#This Row],[POS]],ReplacementLevel_P[],COLUMN(ReplacementLevel_P[SO]),FALSE)</f>
        <v>-0.28814249363867672</v>
      </c>
      <c r="V243" s="22">
        <f>((475+MYRANKS_P[[#This Row],[ER]])*9/(1192+MYRANKS_P[[#This Row],[IP]])-3.59)/-0.076-VLOOKUP(MYRANKS_P[[#This Row],[POS]],ReplacementLevel_P[],COLUMN(ReplacementLevel_P[ERA]),FALSE)</f>
        <v>2.9293946965421758E-2</v>
      </c>
      <c r="W243" s="22">
        <f>((1466+MYRANKS_P[[#This Row],[BB]]+MYRANKS_P[[#This Row],[H]])/(1192+MYRANKS_P[[#This Row],[IP]])-1.23)/-0.015-VLOOKUP(MYRANKS_P[[#This Row],[POS]],ReplacementLevel_P[],COLUMN(ReplacementLevel_P[WHIP]),FALSE)</f>
        <v>0.13370086778969215</v>
      </c>
      <c r="X243" s="22">
        <f>MYRANKS_P[[#This Row],[WSGP]]+MYRANKS_P[[#This Row],[SVSGP]]+MYRANKS_P[[#This Row],[SOSGP]]+MYRANKS_P[[#This Row],[ERASGP]]+MYRANKS_P[[#This Row],[WHIPSGP]]</f>
        <v>-1.0449166557812526</v>
      </c>
    </row>
    <row r="244" spans="1:24" x14ac:dyDescent="0.25">
      <c r="A244" s="7" t="s">
        <v>4361</v>
      </c>
      <c r="B244" s="18" t="str">
        <f>VLOOKUP(MYRANKS_P[[#This Row],[PLAYERID]],PLAYERIDMAP[],COLUMN(PLAYERIDMAP[LASTNAME]),FALSE)</f>
        <v>Oswalt</v>
      </c>
      <c r="C244" s="18" t="str">
        <f>VLOOKUP(MYRANKS_P[[#This Row],[PLAYERID]],PLAYERIDMAP[],COLUMN(PLAYERIDMAP[FIRSTNAME]),FALSE)</f>
        <v xml:space="preserve">Roy </v>
      </c>
      <c r="D244" s="18" t="str">
        <f>VLOOKUP(MYRANKS_P[[#This Row],[PLAYERID]],PLAYERIDMAP[],COLUMN(PLAYERIDMAP[TEAM]),FALSE)</f>
        <v>TEX</v>
      </c>
      <c r="E244" s="18" t="str">
        <f>VLOOKUP(MYRANKS_P[[#This Row],[PLAYERID]],PLAYERIDMAP[],COLUMN(PLAYERIDMAP[POS]),FALSE)</f>
        <v>P</v>
      </c>
      <c r="F244" s="18">
        <f>VLOOKUP(MYRANKS_P[[#This Row],[PLAYERID]],PLAYERIDMAP[],COLUMN(PLAYERIDMAP[IDFANGRAPHS]),FALSE)</f>
        <v>571</v>
      </c>
      <c r="G244" s="20">
        <f>IFERROR(VLOOKUP(MYRANKS_P[[#This Row],[IDFANGRAPHS]],STEAMER_P[],COLUMN(STEAMER_P[W]),FALSE),0)</f>
        <v>0</v>
      </c>
      <c r="H244" s="20">
        <f>IFERROR(VLOOKUP(MYRANKS_P[[#This Row],[IDFANGRAPHS]],STEAMER_P[],COLUMN(STEAMER_P[GS]),FALSE),0)</f>
        <v>0</v>
      </c>
      <c r="I244" s="20">
        <f>IFERROR(VLOOKUP(MYRANKS_P[[#This Row],[IDFANGRAPHS]],STEAMER_P[],COLUMN(STEAMER_P[SV]),FALSE),0)</f>
        <v>0</v>
      </c>
      <c r="J244" s="20">
        <f>IFERROR(VLOOKUP(MYRANKS_P[[#This Row],[IDFANGRAPHS]],STEAMER_P[],COLUMN(STEAMER_P[IP]),FALSE),0)</f>
        <v>0</v>
      </c>
      <c r="K244" s="20">
        <f>IFERROR(VLOOKUP(MYRANKS_P[[#This Row],[IDFANGRAPHS]],STEAMER_P[],COLUMN(STEAMER_P[H]),FALSE),0)</f>
        <v>0</v>
      </c>
      <c r="L244" s="20">
        <f>IFERROR(VLOOKUP(MYRANKS_P[[#This Row],[IDFANGRAPHS]],STEAMER_P[],COLUMN(STEAMER_P[ER]),FALSE),0)</f>
        <v>0</v>
      </c>
      <c r="M244" s="20">
        <f>IFERROR(VLOOKUP(MYRANKS_P[[#This Row],[IDFANGRAPHS]],STEAMER_P[],COLUMN(STEAMER_P[HR]),FALSE),0)</f>
        <v>0</v>
      </c>
      <c r="N244" s="20">
        <f>IFERROR(VLOOKUP(MYRANKS_P[[#This Row],[IDFANGRAPHS]],STEAMER_P[],COLUMN(STEAMER_P[SO]),FALSE),0)</f>
        <v>0</v>
      </c>
      <c r="O244" s="20">
        <f>IFERROR(VLOOKUP(MYRANKS_P[[#This Row],[IDFANGRAPHS]],STEAMER_P[],COLUMN(STEAMER_P[BB]),FALSE),0)</f>
        <v>0</v>
      </c>
      <c r="P244" s="20">
        <f>IFERROR(VLOOKUP(MYRANKS_P[[#This Row],[IDFANGRAPHS]],STEAMER_P[],COLUMN(STEAMER_P[FIP]),FALSE),0)</f>
        <v>0</v>
      </c>
      <c r="Q244" s="22">
        <f>IFERROR(MYRANKS_P[[#This Row],[ER]]*9/MYRANKS_P[[#This Row],[IP]],0)</f>
        <v>0</v>
      </c>
      <c r="R244" s="22">
        <f>IFERROR((MYRANKS_P[[#This Row],[BB]]+MYRANKS_P[[#This Row],[H]])/MYRANKS_P[[#This Row],[IP]],0)</f>
        <v>0</v>
      </c>
      <c r="S244" s="22">
        <f>MYRANKS_P[[#This Row],[W]]/3.03-VLOOKUP(MYRANKS_P[[#This Row],[POS]],ReplacementLevel_P[],COLUMN(ReplacementLevel_P[W]),FALSE)</f>
        <v>-3.23</v>
      </c>
      <c r="T244" s="22">
        <f>MYRANKS_P[[#This Row],[SV]]/9.95</f>
        <v>0</v>
      </c>
      <c r="U244" s="22">
        <f>MYRANKS_P[[#This Row],[SO]]/39.3-VLOOKUP(MYRANKS_P[[#This Row],[POS]],ReplacementLevel_P[],COLUMN(ReplacementLevel_P[SO]),FALSE)</f>
        <v>-2.68</v>
      </c>
      <c r="V244" s="22">
        <f>((475+MYRANKS_P[[#This Row],[ER]])*9/(1192+MYRANKS_P[[#This Row],[IP]])-3.59)/-0.076-VLOOKUP(MYRANKS_P[[#This Row],[POS]],ReplacementLevel_P[],COLUMN(ReplacementLevel_P[ERA]),FALSE)</f>
        <v>0.89724478982691325</v>
      </c>
      <c r="W24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44" s="22">
        <f>MYRANKS_P[[#This Row],[WSGP]]+MYRANKS_P[[#This Row],[SVSGP]]+MYRANKS_P[[#This Row],[SOSGP]]+MYRANKS_P[[#This Row],[ERASGP]]+MYRANKS_P[[#This Row],[WHIPSGP]]</f>
        <v>-4.1238066643117852</v>
      </c>
    </row>
    <row r="245" spans="1:24" x14ac:dyDescent="0.25">
      <c r="A245" s="7" t="s">
        <v>5485</v>
      </c>
      <c r="B245" s="18" t="str">
        <f>VLOOKUP(MYRANKS_P[[#This Row],[PLAYERID]],PLAYERIDMAP[],COLUMN(PLAYERIDMAP[LASTNAME]),FALSE)</f>
        <v>Wieland</v>
      </c>
      <c r="C245" s="18" t="str">
        <f>VLOOKUP(MYRANKS_P[[#This Row],[PLAYERID]],PLAYERIDMAP[],COLUMN(PLAYERIDMAP[FIRSTNAME]),FALSE)</f>
        <v xml:space="preserve">Joe </v>
      </c>
      <c r="D245" s="18" t="str">
        <f>VLOOKUP(MYRANKS_P[[#This Row],[PLAYERID]],PLAYERIDMAP[],COLUMN(PLAYERIDMAP[TEAM]),FALSE)</f>
        <v>SD</v>
      </c>
      <c r="E245" s="18" t="str">
        <f>VLOOKUP(MYRANKS_P[[#This Row],[PLAYERID]],PLAYERIDMAP[],COLUMN(PLAYERIDMAP[POS]),FALSE)</f>
        <v>P</v>
      </c>
      <c r="F245" s="18">
        <f>VLOOKUP(MYRANKS_P[[#This Row],[PLAYERID]],PLAYERIDMAP[],COLUMN(PLAYERIDMAP[IDFANGRAPHS]),FALSE)</f>
        <v>6109</v>
      </c>
      <c r="G245" s="20">
        <f>IFERROR(VLOOKUP(MYRANKS_P[[#This Row],[IDFANGRAPHS]],STEAMER_P[],COLUMN(STEAMER_P[W]),FALSE),0)</f>
        <v>1</v>
      </c>
      <c r="H245" s="20">
        <f>IFERROR(VLOOKUP(MYRANKS_P[[#This Row],[IDFANGRAPHS]],STEAMER_P[],COLUMN(STEAMER_P[GS]),FALSE),0)</f>
        <v>3</v>
      </c>
      <c r="I245" s="20">
        <f>IFERROR(VLOOKUP(MYRANKS_P[[#This Row],[IDFANGRAPHS]],STEAMER_P[],COLUMN(STEAMER_P[SV]),FALSE),0)</f>
        <v>0</v>
      </c>
      <c r="J245" s="20">
        <f>IFERROR(VLOOKUP(MYRANKS_P[[#This Row],[IDFANGRAPHS]],STEAMER_P[],COLUMN(STEAMER_P[IP]),FALSE),0)</f>
        <v>16</v>
      </c>
      <c r="K245" s="20">
        <f>IFERROR(VLOOKUP(MYRANKS_P[[#This Row],[IDFANGRAPHS]],STEAMER_P[],COLUMN(STEAMER_P[H]),FALSE),0)</f>
        <v>16</v>
      </c>
      <c r="L245" s="20">
        <f>IFERROR(VLOOKUP(MYRANKS_P[[#This Row],[IDFANGRAPHS]],STEAMER_P[],COLUMN(STEAMER_P[ER]),FALSE),0)</f>
        <v>7</v>
      </c>
      <c r="M245" s="20">
        <f>IFERROR(VLOOKUP(MYRANKS_P[[#This Row],[IDFANGRAPHS]],STEAMER_P[],COLUMN(STEAMER_P[HR]),FALSE),0)</f>
        <v>2</v>
      </c>
      <c r="N245" s="20">
        <f>IFERROR(VLOOKUP(MYRANKS_P[[#This Row],[IDFANGRAPHS]],STEAMER_P[],COLUMN(STEAMER_P[SO]),FALSE),0)</f>
        <v>13</v>
      </c>
      <c r="O245" s="20">
        <f>IFERROR(VLOOKUP(MYRANKS_P[[#This Row],[IDFANGRAPHS]],STEAMER_P[],COLUMN(STEAMER_P[BB]),FALSE),0)</f>
        <v>5</v>
      </c>
      <c r="P245" s="20">
        <f>IFERROR(VLOOKUP(MYRANKS_P[[#This Row],[IDFANGRAPHS]],STEAMER_P[],COLUMN(STEAMER_P[FIP]),FALSE),0)</f>
        <v>3.94</v>
      </c>
      <c r="Q245" s="22">
        <f>IFERROR(MYRANKS_P[[#This Row],[ER]]*9/MYRANKS_P[[#This Row],[IP]],0)</f>
        <v>3.9375</v>
      </c>
      <c r="R245" s="22">
        <f>IFERROR((MYRANKS_P[[#This Row],[BB]]+MYRANKS_P[[#This Row],[H]])/MYRANKS_P[[#This Row],[IP]],0)</f>
        <v>1.3125</v>
      </c>
      <c r="S245" s="22">
        <f>MYRANKS_P[[#This Row],[W]]/3.03-VLOOKUP(MYRANKS_P[[#This Row],[POS]],ReplacementLevel_P[],COLUMN(ReplacementLevel_P[W]),FALSE)</f>
        <v>-2.89996699669967</v>
      </c>
      <c r="T245" s="22">
        <f>MYRANKS_P[[#This Row],[SV]]/9.95</f>
        <v>0</v>
      </c>
      <c r="U245" s="22">
        <f>MYRANKS_P[[#This Row],[SO]]/39.3-VLOOKUP(MYRANKS_P[[#This Row],[POS]],ReplacementLevel_P[],COLUMN(ReplacementLevel_P[SO]),FALSE)</f>
        <v>-2.3492111959287532</v>
      </c>
      <c r="V245" s="22">
        <f>((475+MYRANKS_P[[#This Row],[ER]])*9/(1192+MYRANKS_P[[#This Row],[IP]])-3.59)/-0.076-VLOOKUP(MYRANKS_P[[#This Row],[POS]],ReplacementLevel_P[],COLUMN(ReplacementLevel_P[ERA]),FALSE)</f>
        <v>0.83605785988148895</v>
      </c>
      <c r="W245" s="22">
        <f>((1466+MYRANKS_P[[#This Row],[BB]]+MYRANKS_P[[#This Row],[H]])/(1192+MYRANKS_P[[#This Row],[IP]])-1.23)/-0.015-VLOOKUP(MYRANKS_P[[#This Row],[POS]],ReplacementLevel_P[],COLUMN(ReplacementLevel_P[WHIP]),FALSE)</f>
        <v>0.81598233995584224</v>
      </c>
      <c r="X245" s="22">
        <f>MYRANKS_P[[#This Row],[WSGP]]+MYRANKS_P[[#This Row],[SVSGP]]+MYRANKS_P[[#This Row],[SOSGP]]+MYRANKS_P[[#This Row],[ERASGP]]+MYRANKS_P[[#This Row],[WHIPSGP]]</f>
        <v>-3.597137992791092</v>
      </c>
    </row>
    <row r="246" spans="1:24" x14ac:dyDescent="0.25">
      <c r="A246" s="7" t="s">
        <v>1862</v>
      </c>
      <c r="B246" s="18" t="str">
        <f>VLOOKUP(MYRANKS_P[[#This Row],[PLAYERID]],PLAYERIDMAP[],COLUMN(PLAYERIDMAP[LASTNAME]),FALSE)</f>
        <v>Bastardo</v>
      </c>
      <c r="C246" s="18" t="str">
        <f>VLOOKUP(MYRANKS_P[[#This Row],[PLAYERID]],PLAYERIDMAP[],COLUMN(PLAYERIDMAP[FIRSTNAME]),FALSE)</f>
        <v xml:space="preserve">Antonio </v>
      </c>
      <c r="D246" s="18" t="str">
        <f>VLOOKUP(MYRANKS_P[[#This Row],[PLAYERID]],PLAYERIDMAP[],COLUMN(PLAYERIDMAP[TEAM]),FALSE)</f>
        <v>PHI</v>
      </c>
      <c r="E246" s="18" t="str">
        <f>VLOOKUP(MYRANKS_P[[#This Row],[PLAYERID]],PLAYERIDMAP[],COLUMN(PLAYERIDMAP[POS]),FALSE)</f>
        <v>P</v>
      </c>
      <c r="F246" s="18">
        <f>VLOOKUP(MYRANKS_P[[#This Row],[PLAYERID]],PLAYERIDMAP[],COLUMN(PLAYERIDMAP[IDFANGRAPHS]),FALSE)</f>
        <v>8844</v>
      </c>
      <c r="G246" s="20">
        <f>IFERROR(VLOOKUP(MYRANKS_P[[#This Row],[IDFANGRAPHS]],STEAMER_P[],COLUMN(STEAMER_P[W]),FALSE),0)</f>
        <v>3</v>
      </c>
      <c r="H246" s="20">
        <f>IFERROR(VLOOKUP(MYRANKS_P[[#This Row],[IDFANGRAPHS]],STEAMER_P[],COLUMN(STEAMER_P[GS]),FALSE),0)</f>
        <v>0</v>
      </c>
      <c r="I246" s="20">
        <f>IFERROR(VLOOKUP(MYRANKS_P[[#This Row],[IDFANGRAPHS]],STEAMER_P[],COLUMN(STEAMER_P[SV]),FALSE),0)</f>
        <v>3</v>
      </c>
      <c r="J246" s="20">
        <f>IFERROR(VLOOKUP(MYRANKS_P[[#This Row],[IDFANGRAPHS]],STEAMER_P[],COLUMN(STEAMER_P[IP]),FALSE),0)</f>
        <v>55</v>
      </c>
      <c r="K246" s="20">
        <f>IFERROR(VLOOKUP(MYRANKS_P[[#This Row],[IDFANGRAPHS]],STEAMER_P[],COLUMN(STEAMER_P[H]),FALSE),0)</f>
        <v>46</v>
      </c>
      <c r="L246" s="20">
        <f>IFERROR(VLOOKUP(MYRANKS_P[[#This Row],[IDFANGRAPHS]],STEAMER_P[],COLUMN(STEAMER_P[ER]),FALSE),0)</f>
        <v>21</v>
      </c>
      <c r="M246" s="20">
        <f>IFERROR(VLOOKUP(MYRANKS_P[[#This Row],[IDFANGRAPHS]],STEAMER_P[],COLUMN(STEAMER_P[HR]),FALSE),0)</f>
        <v>7</v>
      </c>
      <c r="N246" s="20">
        <f>IFERROR(VLOOKUP(MYRANKS_P[[#This Row],[IDFANGRAPHS]],STEAMER_P[],COLUMN(STEAMER_P[SO]),FALSE),0)</f>
        <v>61</v>
      </c>
      <c r="O246" s="20">
        <f>IFERROR(VLOOKUP(MYRANKS_P[[#This Row],[IDFANGRAPHS]],STEAMER_P[],COLUMN(STEAMER_P[BB]),FALSE),0)</f>
        <v>24</v>
      </c>
      <c r="P246" s="20">
        <f>IFERROR(VLOOKUP(MYRANKS_P[[#This Row],[IDFANGRAPHS]],STEAMER_P[],COLUMN(STEAMER_P[FIP]),FALSE),0)</f>
        <v>4</v>
      </c>
      <c r="Q246" s="22">
        <f>IFERROR(MYRANKS_P[[#This Row],[ER]]*9/MYRANKS_P[[#This Row],[IP]],0)</f>
        <v>3.4363636363636365</v>
      </c>
      <c r="R246" s="22">
        <f>IFERROR((MYRANKS_P[[#This Row],[BB]]+MYRANKS_P[[#This Row],[H]])/MYRANKS_P[[#This Row],[IP]],0)</f>
        <v>1.2727272727272727</v>
      </c>
      <c r="S246" s="22">
        <f>MYRANKS_P[[#This Row],[W]]/3.03-VLOOKUP(MYRANKS_P[[#This Row],[POS]],ReplacementLevel_P[],COLUMN(ReplacementLevel_P[W]),FALSE)</f>
        <v>-2.2399009900990099</v>
      </c>
      <c r="T246" s="22">
        <f>MYRANKS_P[[#This Row],[SV]]/9.95</f>
        <v>0.30150753768844224</v>
      </c>
      <c r="U246" s="22">
        <f>MYRANKS_P[[#This Row],[SO]]/39.3-VLOOKUP(MYRANKS_P[[#This Row],[POS]],ReplacementLevel_P[],COLUMN(ReplacementLevel_P[SO]),FALSE)</f>
        <v>-1.1278371501272264</v>
      </c>
      <c r="V246" s="22">
        <f>((475+MYRANKS_P[[#This Row],[ER]])*9/(1192+MYRANKS_P[[#This Row],[IP]])-3.59)/-0.076-VLOOKUP(MYRANKS_P[[#This Row],[POS]],ReplacementLevel_P[],COLUMN(ReplacementLevel_P[ERA]),FALSE)</f>
        <v>0.98432237369686837</v>
      </c>
      <c r="W246" s="22">
        <f>((1466+MYRANKS_P[[#This Row],[BB]]+MYRANKS_P[[#This Row],[H]])/(1192+MYRANKS_P[[#This Row],[IP]])-1.23)/-0.015-VLOOKUP(MYRANKS_P[[#This Row],[POS]],ReplacementLevel_P[],COLUMN(ReplacementLevel_P[WHIP]),FALSE)</f>
        <v>0.76291900561347226</v>
      </c>
      <c r="X246" s="22">
        <f>MYRANKS_P[[#This Row],[WSGP]]+MYRANKS_P[[#This Row],[SVSGP]]+MYRANKS_P[[#This Row],[SOSGP]]+MYRANKS_P[[#This Row],[ERASGP]]+MYRANKS_P[[#This Row],[WHIPSGP]]</f>
        <v>-1.3189892232274534</v>
      </c>
    </row>
    <row r="247" spans="1:24" x14ac:dyDescent="0.25">
      <c r="A247" s="7" t="s">
        <v>4664</v>
      </c>
      <c r="B247" s="18" t="str">
        <f>VLOOKUP(MYRANKS_P[[#This Row],[PLAYERID]],PLAYERIDMAP[],COLUMN(PLAYERIDMAP[LASTNAME]),FALSE)</f>
        <v>Ramos</v>
      </c>
      <c r="C247" s="18" t="str">
        <f>VLOOKUP(MYRANKS_P[[#This Row],[PLAYERID]],PLAYERIDMAP[],COLUMN(PLAYERIDMAP[FIRSTNAME]),FALSE)</f>
        <v xml:space="preserve">A.J. </v>
      </c>
      <c r="D247" s="18" t="str">
        <f>VLOOKUP(MYRANKS_P[[#This Row],[PLAYERID]],PLAYERIDMAP[],COLUMN(PLAYERIDMAP[TEAM]),FALSE)</f>
        <v>MIA</v>
      </c>
      <c r="E247" s="18" t="str">
        <f>VLOOKUP(MYRANKS_P[[#This Row],[PLAYERID]],PLAYERIDMAP[],COLUMN(PLAYERIDMAP[POS]),FALSE)</f>
        <v>P</v>
      </c>
      <c r="F247" s="18">
        <f>VLOOKUP(MYRANKS_P[[#This Row],[PLAYERID]],PLAYERIDMAP[],COLUMN(PLAYERIDMAP[IDFANGRAPHS]),FALSE)</f>
        <v>8350</v>
      </c>
      <c r="G247" s="20">
        <f>IFERROR(VLOOKUP(MYRANKS_P[[#This Row],[IDFANGRAPHS]],STEAMER_P[],COLUMN(STEAMER_P[W]),FALSE),0)</f>
        <v>3</v>
      </c>
      <c r="H247" s="20">
        <f>IFERROR(VLOOKUP(MYRANKS_P[[#This Row],[IDFANGRAPHS]],STEAMER_P[],COLUMN(STEAMER_P[GS]),FALSE),0)</f>
        <v>0</v>
      </c>
      <c r="I247" s="20">
        <f>IFERROR(VLOOKUP(MYRANKS_P[[#This Row],[IDFANGRAPHS]],STEAMER_P[],COLUMN(STEAMER_P[SV]),FALSE),0)</f>
        <v>2</v>
      </c>
      <c r="J247" s="20">
        <f>IFERROR(VLOOKUP(MYRANKS_P[[#This Row],[IDFANGRAPHS]],STEAMER_P[],COLUMN(STEAMER_P[IP]),FALSE),0)</f>
        <v>47</v>
      </c>
      <c r="K247" s="20">
        <f>IFERROR(VLOOKUP(MYRANKS_P[[#This Row],[IDFANGRAPHS]],STEAMER_P[],COLUMN(STEAMER_P[H]),FALSE),0)</f>
        <v>40</v>
      </c>
      <c r="L247" s="20">
        <f>IFERROR(VLOOKUP(MYRANKS_P[[#This Row],[IDFANGRAPHS]],STEAMER_P[],COLUMN(STEAMER_P[ER]),FALSE),0)</f>
        <v>19</v>
      </c>
      <c r="M247" s="20">
        <f>IFERROR(VLOOKUP(MYRANKS_P[[#This Row],[IDFANGRAPHS]],STEAMER_P[],COLUMN(STEAMER_P[HR]),FALSE),0)</f>
        <v>4</v>
      </c>
      <c r="N247" s="20">
        <f>IFERROR(VLOOKUP(MYRANKS_P[[#This Row],[IDFANGRAPHS]],STEAMER_P[],COLUMN(STEAMER_P[SO]),FALSE),0)</f>
        <v>49</v>
      </c>
      <c r="O247" s="20">
        <f>IFERROR(VLOOKUP(MYRANKS_P[[#This Row],[IDFANGRAPHS]],STEAMER_P[],COLUMN(STEAMER_P[BB]),FALSE),0)</f>
        <v>21</v>
      </c>
      <c r="P247" s="20">
        <f>IFERROR(VLOOKUP(MYRANKS_P[[#This Row],[IDFANGRAPHS]],STEAMER_P[],COLUMN(STEAMER_P[FIP]),FALSE),0)</f>
        <v>3.59</v>
      </c>
      <c r="Q247" s="22">
        <f>IFERROR(MYRANKS_P[[#This Row],[ER]]*9/MYRANKS_P[[#This Row],[IP]],0)</f>
        <v>3.6382978723404253</v>
      </c>
      <c r="R247" s="22">
        <f>IFERROR((MYRANKS_P[[#This Row],[BB]]+MYRANKS_P[[#This Row],[H]])/MYRANKS_P[[#This Row],[IP]],0)</f>
        <v>1.2978723404255319</v>
      </c>
      <c r="S247" s="22">
        <f>MYRANKS_P[[#This Row],[W]]/3.03-VLOOKUP(MYRANKS_P[[#This Row],[POS]],ReplacementLevel_P[],COLUMN(ReplacementLevel_P[W]),FALSE)</f>
        <v>-2.2399009900990099</v>
      </c>
      <c r="T247" s="22">
        <f>MYRANKS_P[[#This Row],[SV]]/9.95</f>
        <v>0.20100502512562815</v>
      </c>
      <c r="U247" s="22">
        <f>MYRANKS_P[[#This Row],[SO]]/39.3-VLOOKUP(MYRANKS_P[[#This Row],[POS]],ReplacementLevel_P[],COLUMN(ReplacementLevel_P[SO]),FALSE)</f>
        <v>-1.4331806615776082</v>
      </c>
      <c r="V247" s="22">
        <f>((475+MYRANKS_P[[#This Row],[ER]])*9/(1192+MYRANKS_P[[#This Row],[IP]])-3.59)/-0.076-VLOOKUP(MYRANKS_P[[#This Row],[POS]],ReplacementLevel_P[],COLUMN(ReplacementLevel_P[ERA]),FALSE)</f>
        <v>0.87134573722441322</v>
      </c>
      <c r="W247" s="22">
        <f>((1466+MYRANKS_P[[#This Row],[BB]]+MYRANKS_P[[#This Row],[H]])/(1192+MYRANKS_P[[#This Row],[IP]])-1.23)/-0.015-VLOOKUP(MYRANKS_P[[#This Row],[POS]],ReplacementLevel_P[],COLUMN(ReplacementLevel_P[WHIP]),FALSE)</f>
        <v>0.7169652945924132</v>
      </c>
      <c r="X247" s="22">
        <f>MYRANKS_P[[#This Row],[WSGP]]+MYRANKS_P[[#This Row],[SVSGP]]+MYRANKS_P[[#This Row],[SOSGP]]+MYRANKS_P[[#This Row],[ERASGP]]+MYRANKS_P[[#This Row],[WHIPSGP]]</f>
        <v>-1.8837655947341636</v>
      </c>
    </row>
    <row r="248" spans="1:24" x14ac:dyDescent="0.25">
      <c r="A248" s="7" t="s">
        <v>2564</v>
      </c>
      <c r="B248" s="18" t="str">
        <f>VLOOKUP(MYRANKS_P[[#This Row],[PLAYERID]],PLAYERIDMAP[],COLUMN(PLAYERIDMAP[LASTNAME]),FALSE)</f>
        <v>Delgado</v>
      </c>
      <c r="C248" s="18" t="str">
        <f>VLOOKUP(MYRANKS_P[[#This Row],[PLAYERID]],PLAYERIDMAP[],COLUMN(PLAYERIDMAP[FIRSTNAME]),FALSE)</f>
        <v xml:space="preserve">Randall </v>
      </c>
      <c r="D248" s="18" t="str">
        <f>VLOOKUP(MYRANKS_P[[#This Row],[PLAYERID]],PLAYERIDMAP[],COLUMN(PLAYERIDMAP[TEAM]),FALSE)</f>
        <v>ARI</v>
      </c>
      <c r="E248" s="18" t="str">
        <f>VLOOKUP(MYRANKS_P[[#This Row],[PLAYERID]],PLAYERIDMAP[],COLUMN(PLAYERIDMAP[POS]),FALSE)</f>
        <v>P</v>
      </c>
      <c r="F248" s="18">
        <f>VLOOKUP(MYRANKS_P[[#This Row],[PLAYERID]],PLAYERIDMAP[],COLUMN(PLAYERIDMAP[IDFANGRAPHS]),FALSE)</f>
        <v>5985</v>
      </c>
      <c r="G248" s="20">
        <f>IFERROR(VLOOKUP(MYRANKS_P[[#This Row],[IDFANGRAPHS]],STEAMER_P[],COLUMN(STEAMER_P[W]),FALSE),0)</f>
        <v>8</v>
      </c>
      <c r="H248" s="20">
        <f>IFERROR(VLOOKUP(MYRANKS_P[[#This Row],[IDFANGRAPHS]],STEAMER_P[],COLUMN(STEAMER_P[GS]),FALSE),0)</f>
        <v>23</v>
      </c>
      <c r="I248" s="20">
        <f>IFERROR(VLOOKUP(MYRANKS_P[[#This Row],[IDFANGRAPHS]],STEAMER_P[],COLUMN(STEAMER_P[SV]),FALSE),0)</f>
        <v>0</v>
      </c>
      <c r="J248" s="20">
        <f>IFERROR(VLOOKUP(MYRANKS_P[[#This Row],[IDFANGRAPHS]],STEAMER_P[],COLUMN(STEAMER_P[IP]),FALSE),0)</f>
        <v>134</v>
      </c>
      <c r="K248" s="20">
        <f>IFERROR(VLOOKUP(MYRANKS_P[[#This Row],[IDFANGRAPHS]],STEAMER_P[],COLUMN(STEAMER_P[H]),FALSE),0)</f>
        <v>131</v>
      </c>
      <c r="L248" s="20">
        <f>IFERROR(VLOOKUP(MYRANKS_P[[#This Row],[IDFANGRAPHS]],STEAMER_P[],COLUMN(STEAMER_P[ER]),FALSE),0)</f>
        <v>64</v>
      </c>
      <c r="M248" s="20">
        <f>IFERROR(VLOOKUP(MYRANKS_P[[#This Row],[IDFANGRAPHS]],STEAMER_P[],COLUMN(STEAMER_P[HR]),FALSE),0)</f>
        <v>17</v>
      </c>
      <c r="N248" s="20">
        <f>IFERROR(VLOOKUP(MYRANKS_P[[#This Row],[IDFANGRAPHS]],STEAMER_P[],COLUMN(STEAMER_P[SO]),FALSE),0)</f>
        <v>105</v>
      </c>
      <c r="O248" s="20">
        <f>IFERROR(VLOOKUP(MYRANKS_P[[#This Row],[IDFANGRAPHS]],STEAMER_P[],COLUMN(STEAMER_P[BB]),FALSE),0)</f>
        <v>52</v>
      </c>
      <c r="P248" s="20">
        <f>IFERROR(VLOOKUP(MYRANKS_P[[#This Row],[IDFANGRAPHS]],STEAMER_P[],COLUMN(STEAMER_P[FIP]),FALSE),0)</f>
        <v>4.41</v>
      </c>
      <c r="Q248" s="22">
        <f>IFERROR(MYRANKS_P[[#This Row],[ER]]*9/MYRANKS_P[[#This Row],[IP]],0)</f>
        <v>4.2985074626865671</v>
      </c>
      <c r="R248" s="22">
        <f>IFERROR((MYRANKS_P[[#This Row],[BB]]+MYRANKS_P[[#This Row],[H]])/MYRANKS_P[[#This Row],[IP]],0)</f>
        <v>1.3656716417910448</v>
      </c>
      <c r="S248" s="22">
        <f>MYRANKS_P[[#This Row],[W]]/3.03-VLOOKUP(MYRANKS_P[[#This Row],[POS]],ReplacementLevel_P[],COLUMN(ReplacementLevel_P[W]),FALSE)</f>
        <v>-0.58973597359735974</v>
      </c>
      <c r="T248" s="22">
        <f>MYRANKS_P[[#This Row],[SV]]/9.95</f>
        <v>0</v>
      </c>
      <c r="U248" s="22">
        <f>MYRANKS_P[[#This Row],[SO]]/39.3-VLOOKUP(MYRANKS_P[[#This Row],[POS]],ReplacementLevel_P[],COLUMN(ReplacementLevel_P[SO]),FALSE)</f>
        <v>-8.2442748091602347E-3</v>
      </c>
      <c r="V248" s="22">
        <f>((475+MYRANKS_P[[#This Row],[ER]])*9/(1192+MYRANKS_P[[#This Row],[IP]])-3.59)/-0.076-VLOOKUP(MYRANKS_P[[#This Row],[POS]],ReplacementLevel_P[],COLUMN(ReplacementLevel_P[ERA]),FALSE)</f>
        <v>-4.9618956894499022E-2</v>
      </c>
      <c r="W248" s="22">
        <f>((1466+MYRANKS_P[[#This Row],[BB]]+MYRANKS_P[[#This Row],[H]])/(1192+MYRANKS_P[[#This Row],[IP]])-1.23)/-0.015-VLOOKUP(MYRANKS_P[[#This Row],[POS]],ReplacementLevel_P[],COLUMN(ReplacementLevel_P[WHIP]),FALSE)</f>
        <v>-2.5982905982908755E-2</v>
      </c>
      <c r="X248" s="22">
        <f>MYRANKS_P[[#This Row],[WSGP]]+MYRANKS_P[[#This Row],[SVSGP]]+MYRANKS_P[[#This Row],[SOSGP]]+MYRANKS_P[[#This Row],[ERASGP]]+MYRANKS_P[[#This Row],[WHIPSGP]]</f>
        <v>-0.67358211128392775</v>
      </c>
    </row>
    <row r="249" spans="1:24" x14ac:dyDescent="0.25">
      <c r="A249" s="7" t="s">
        <v>2349</v>
      </c>
      <c r="B249" s="18" t="str">
        <f>VLOOKUP(MYRANKS_P[[#This Row],[PLAYERID]],PLAYERIDMAP[],COLUMN(PLAYERIDMAP[LASTNAME]),FALSE)</f>
        <v>Cingrani</v>
      </c>
      <c r="C249" s="18" t="str">
        <f>VLOOKUP(MYRANKS_P[[#This Row],[PLAYERID]],PLAYERIDMAP[],COLUMN(PLAYERIDMAP[FIRSTNAME]),FALSE)</f>
        <v xml:space="preserve">Tony </v>
      </c>
      <c r="D249" s="18" t="str">
        <f>VLOOKUP(MYRANKS_P[[#This Row],[PLAYERID]],PLAYERIDMAP[],COLUMN(PLAYERIDMAP[TEAM]),FALSE)</f>
        <v>CIN</v>
      </c>
      <c r="E249" s="18" t="str">
        <f>VLOOKUP(MYRANKS_P[[#This Row],[PLAYERID]],PLAYERIDMAP[],COLUMN(PLAYERIDMAP[POS]),FALSE)</f>
        <v>P</v>
      </c>
      <c r="F249" s="18">
        <f>VLOOKUP(MYRANKS_P[[#This Row],[PLAYERID]],PLAYERIDMAP[],COLUMN(PLAYERIDMAP[IDFANGRAPHS]),FALSE)</f>
        <v>12555</v>
      </c>
      <c r="G249" s="20">
        <f>IFERROR(VLOOKUP(MYRANKS_P[[#This Row],[IDFANGRAPHS]],STEAMER_P[],COLUMN(STEAMER_P[W]),FALSE),0)</f>
        <v>10</v>
      </c>
      <c r="H249" s="20">
        <f>IFERROR(VLOOKUP(MYRANKS_P[[#This Row],[IDFANGRAPHS]],STEAMER_P[],COLUMN(STEAMER_P[GS]),FALSE),0)</f>
        <v>25</v>
      </c>
      <c r="I249" s="20">
        <f>IFERROR(VLOOKUP(MYRANKS_P[[#This Row],[IDFANGRAPHS]],STEAMER_P[],COLUMN(STEAMER_P[SV]),FALSE),0)</f>
        <v>0</v>
      </c>
      <c r="J249" s="20">
        <f>IFERROR(VLOOKUP(MYRANKS_P[[#This Row],[IDFANGRAPHS]],STEAMER_P[],COLUMN(STEAMER_P[IP]),FALSE),0)</f>
        <v>154</v>
      </c>
      <c r="K249" s="20">
        <f>IFERROR(VLOOKUP(MYRANKS_P[[#This Row],[IDFANGRAPHS]],STEAMER_P[],COLUMN(STEAMER_P[H]),FALSE),0)</f>
        <v>127</v>
      </c>
      <c r="L249" s="20">
        <f>IFERROR(VLOOKUP(MYRANKS_P[[#This Row],[IDFANGRAPHS]],STEAMER_P[],COLUMN(STEAMER_P[ER]),FALSE),0)</f>
        <v>60</v>
      </c>
      <c r="M249" s="20">
        <f>IFERROR(VLOOKUP(MYRANKS_P[[#This Row],[IDFANGRAPHS]],STEAMER_P[],COLUMN(STEAMER_P[HR]),FALSE),0)</f>
        <v>20</v>
      </c>
      <c r="N249" s="20">
        <f>IFERROR(VLOOKUP(MYRANKS_P[[#This Row],[IDFANGRAPHS]],STEAMER_P[],COLUMN(STEAMER_P[SO]),FALSE),0)</f>
        <v>175</v>
      </c>
      <c r="O249" s="20">
        <f>IFERROR(VLOOKUP(MYRANKS_P[[#This Row],[IDFANGRAPHS]],STEAMER_P[],COLUMN(STEAMER_P[BB]),FALSE),0)</f>
        <v>67</v>
      </c>
      <c r="P249" s="20">
        <f>IFERROR(VLOOKUP(MYRANKS_P[[#This Row],[IDFANGRAPHS]],STEAMER_P[],COLUMN(STEAMER_P[FIP]),FALSE),0)</f>
        <v>3.88</v>
      </c>
      <c r="Q249" s="22">
        <f>IFERROR(MYRANKS_P[[#This Row],[ER]]*9/MYRANKS_P[[#This Row],[IP]],0)</f>
        <v>3.5064935064935066</v>
      </c>
      <c r="R249" s="22">
        <f>IFERROR((MYRANKS_P[[#This Row],[BB]]+MYRANKS_P[[#This Row],[H]])/MYRANKS_P[[#This Row],[IP]],0)</f>
        <v>1.2597402597402598</v>
      </c>
      <c r="S249" s="22">
        <f>MYRANKS_P[[#This Row],[W]]/3.03-VLOOKUP(MYRANKS_P[[#This Row],[POS]],ReplacementLevel_P[],COLUMN(ReplacementLevel_P[W]),FALSE)</f>
        <v>7.0330033003300763E-2</v>
      </c>
      <c r="T249" s="22">
        <f>MYRANKS_P[[#This Row],[SV]]/9.95</f>
        <v>0</v>
      </c>
      <c r="U249" s="22">
        <f>MYRANKS_P[[#This Row],[SO]]/39.3-VLOOKUP(MYRANKS_P[[#This Row],[POS]],ReplacementLevel_P[],COLUMN(ReplacementLevel_P[SO]),FALSE)</f>
        <v>1.7729262086513997</v>
      </c>
      <c r="V249" s="22">
        <f>((475+MYRANKS_P[[#This Row],[ER]])*9/(1192+MYRANKS_P[[#This Row],[IP]])-3.59)/-0.076-VLOOKUP(MYRANKS_P[[#This Row],[POS]],ReplacementLevel_P[],COLUMN(ReplacementLevel_P[ERA]),FALSE)</f>
        <v>1.0175529834988619</v>
      </c>
      <c r="W249" s="22">
        <f>((1466+MYRANKS_P[[#This Row],[BB]]+MYRANKS_P[[#This Row],[H]])/(1192+MYRANKS_P[[#This Row],[IP]])-1.23)/-0.015-VLOOKUP(MYRANKS_P[[#This Row],[POS]],ReplacementLevel_P[],COLUMN(ReplacementLevel_P[WHIP]),FALSE)</f>
        <v>0.66107974244675072</v>
      </c>
      <c r="X249" s="22">
        <f>MYRANKS_P[[#This Row],[WSGP]]+MYRANKS_P[[#This Row],[SVSGP]]+MYRANKS_P[[#This Row],[SOSGP]]+MYRANKS_P[[#This Row],[ERASGP]]+MYRANKS_P[[#This Row],[WHIPSGP]]</f>
        <v>3.5218889676003129</v>
      </c>
    </row>
    <row r="250" spans="1:24" x14ac:dyDescent="0.25">
      <c r="A250" s="7" t="s">
        <v>5243</v>
      </c>
      <c r="B250" s="18" t="str">
        <f>VLOOKUP(MYRANKS_P[[#This Row],[PLAYERID]],PLAYERIDMAP[],COLUMN(PLAYERIDMAP[LASTNAME]),FALSE)</f>
        <v>Tillman</v>
      </c>
      <c r="C250" s="18" t="str">
        <f>VLOOKUP(MYRANKS_P[[#This Row],[PLAYERID]],PLAYERIDMAP[],COLUMN(PLAYERIDMAP[FIRSTNAME]),FALSE)</f>
        <v xml:space="preserve">Chris </v>
      </c>
      <c r="D250" s="18" t="str">
        <f>VLOOKUP(MYRANKS_P[[#This Row],[PLAYERID]],PLAYERIDMAP[],COLUMN(PLAYERIDMAP[TEAM]),FALSE)</f>
        <v>BAL</v>
      </c>
      <c r="E250" s="18" t="str">
        <f>VLOOKUP(MYRANKS_P[[#This Row],[PLAYERID]],PLAYERIDMAP[],COLUMN(PLAYERIDMAP[POS]),FALSE)</f>
        <v>P</v>
      </c>
      <c r="F250" s="18">
        <f>VLOOKUP(MYRANKS_P[[#This Row],[PLAYERID]],PLAYERIDMAP[],COLUMN(PLAYERIDMAP[IDFANGRAPHS]),FALSE)</f>
        <v>5279</v>
      </c>
      <c r="G250" s="20">
        <f>IFERROR(VLOOKUP(MYRANKS_P[[#This Row],[IDFANGRAPHS]],STEAMER_P[],COLUMN(STEAMER_P[W]),FALSE),0)</f>
        <v>9</v>
      </c>
      <c r="H250" s="20">
        <f>IFERROR(VLOOKUP(MYRANKS_P[[#This Row],[IDFANGRAPHS]],STEAMER_P[],COLUMN(STEAMER_P[GS]),FALSE),0)</f>
        <v>24</v>
      </c>
      <c r="I250" s="20">
        <f>IFERROR(VLOOKUP(MYRANKS_P[[#This Row],[IDFANGRAPHS]],STEAMER_P[],COLUMN(STEAMER_P[SV]),FALSE),0)</f>
        <v>0</v>
      </c>
      <c r="J250" s="20">
        <f>IFERROR(VLOOKUP(MYRANKS_P[[#This Row],[IDFANGRAPHS]],STEAMER_P[],COLUMN(STEAMER_P[IP]),FALSE),0)</f>
        <v>147</v>
      </c>
      <c r="K250" s="20">
        <f>IFERROR(VLOOKUP(MYRANKS_P[[#This Row],[IDFANGRAPHS]],STEAMER_P[],COLUMN(STEAMER_P[H]),FALSE),0)</f>
        <v>146</v>
      </c>
      <c r="L250" s="20">
        <f>IFERROR(VLOOKUP(MYRANKS_P[[#This Row],[IDFANGRAPHS]],STEAMER_P[],COLUMN(STEAMER_P[ER]),FALSE),0)</f>
        <v>71</v>
      </c>
      <c r="M250" s="20">
        <f>IFERROR(VLOOKUP(MYRANKS_P[[#This Row],[IDFANGRAPHS]],STEAMER_P[],COLUMN(STEAMER_P[HR]),FALSE),0)</f>
        <v>23</v>
      </c>
      <c r="N250" s="20">
        <f>IFERROR(VLOOKUP(MYRANKS_P[[#This Row],[IDFANGRAPHS]],STEAMER_P[],COLUMN(STEAMER_P[SO]),FALSE),0)</f>
        <v>123</v>
      </c>
      <c r="O250" s="20">
        <f>IFERROR(VLOOKUP(MYRANKS_P[[#This Row],[IDFANGRAPHS]],STEAMER_P[],COLUMN(STEAMER_P[BB]),FALSE),0)</f>
        <v>51</v>
      </c>
      <c r="P250" s="20">
        <f>IFERROR(VLOOKUP(MYRANKS_P[[#This Row],[IDFANGRAPHS]],STEAMER_P[],COLUMN(STEAMER_P[FIP]),FALSE),0)</f>
        <v>4.5999999999999996</v>
      </c>
      <c r="Q250" s="22">
        <f>IFERROR(MYRANKS_P[[#This Row],[ER]]*9/MYRANKS_P[[#This Row],[IP]],0)</f>
        <v>4.3469387755102042</v>
      </c>
      <c r="R250" s="22">
        <f>IFERROR((MYRANKS_P[[#This Row],[BB]]+MYRANKS_P[[#This Row],[H]])/MYRANKS_P[[#This Row],[IP]],0)</f>
        <v>1.3401360544217686</v>
      </c>
      <c r="S250" s="22">
        <f>MYRANKS_P[[#This Row],[W]]/3.03-VLOOKUP(MYRANKS_P[[#This Row],[POS]],ReplacementLevel_P[],COLUMN(ReplacementLevel_P[W]),FALSE)</f>
        <v>-0.25970297029702971</v>
      </c>
      <c r="T250" s="22">
        <f>MYRANKS_P[[#This Row],[SV]]/9.95</f>
        <v>0</v>
      </c>
      <c r="U250" s="22">
        <f>MYRANKS_P[[#This Row],[SO]]/39.3-VLOOKUP(MYRANKS_P[[#This Row],[POS]],ReplacementLevel_P[],COLUMN(ReplacementLevel_P[SO]),FALSE)</f>
        <v>0.44977099236641216</v>
      </c>
      <c r="V250" s="22">
        <f>((475+MYRANKS_P[[#This Row],[ER]])*9/(1192+MYRANKS_P[[#This Row],[IP]])-3.59)/-0.076-VLOOKUP(MYRANKS_P[[#This Row],[POS]],ReplacementLevel_P[],COLUMN(ReplacementLevel_P[ERA]),FALSE)</f>
        <v>-0.20135411343894105</v>
      </c>
      <c r="W250" s="22">
        <f>((1466+MYRANKS_P[[#This Row],[BB]]+MYRANKS_P[[#This Row],[H]])/(1192+MYRANKS_P[[#This Row],[IP]])-1.23)/-0.015-VLOOKUP(MYRANKS_P[[#This Row],[POS]],ReplacementLevel_P[],COLUMN(ReplacementLevel_P[WHIP]),FALSE)</f>
        <v>8.1891959173504891E-2</v>
      </c>
      <c r="X250" s="22">
        <f>MYRANKS_P[[#This Row],[WSGP]]+MYRANKS_P[[#This Row],[SVSGP]]+MYRANKS_P[[#This Row],[SOSGP]]+MYRANKS_P[[#This Row],[ERASGP]]+MYRANKS_P[[#This Row],[WHIPSGP]]</f>
        <v>7.0605867803946287E-2</v>
      </c>
    </row>
    <row r="251" spans="1:24" x14ac:dyDescent="0.25">
      <c r="A251" s="7" t="s">
        <v>1870</v>
      </c>
      <c r="B251" s="18" t="str">
        <f>VLOOKUP(MYRANKS_P[[#This Row],[PLAYERID]],PLAYERIDMAP[],COLUMN(PLAYERIDMAP[LASTNAME]),FALSE)</f>
        <v>Bauer</v>
      </c>
      <c r="C251" s="18" t="str">
        <f>VLOOKUP(MYRANKS_P[[#This Row],[PLAYERID]],PLAYERIDMAP[],COLUMN(PLAYERIDMAP[FIRSTNAME]),FALSE)</f>
        <v xml:space="preserve">Trevor </v>
      </c>
      <c r="D251" s="18" t="str">
        <f>VLOOKUP(MYRANKS_P[[#This Row],[PLAYERID]],PLAYERIDMAP[],COLUMN(PLAYERIDMAP[TEAM]),FALSE)</f>
        <v>CLE</v>
      </c>
      <c r="E251" s="18" t="str">
        <f>VLOOKUP(MYRANKS_P[[#This Row],[PLAYERID]],PLAYERIDMAP[],COLUMN(PLAYERIDMAP[POS]),FALSE)</f>
        <v>P</v>
      </c>
      <c r="F251" s="18">
        <f>VLOOKUP(MYRANKS_P[[#This Row],[PLAYERID]],PLAYERIDMAP[],COLUMN(PLAYERIDMAP[IDFANGRAPHS]),FALSE)</f>
        <v>12703</v>
      </c>
      <c r="G251" s="20">
        <f>IFERROR(VLOOKUP(MYRANKS_P[[#This Row],[IDFANGRAPHS]],STEAMER_P[],COLUMN(STEAMER_P[W]),FALSE),0)</f>
        <v>4</v>
      </c>
      <c r="H251" s="20">
        <f>IFERROR(VLOOKUP(MYRANKS_P[[#This Row],[IDFANGRAPHS]],STEAMER_P[],COLUMN(STEAMER_P[GS]),FALSE),0)</f>
        <v>11</v>
      </c>
      <c r="I251" s="20">
        <f>IFERROR(VLOOKUP(MYRANKS_P[[#This Row],[IDFANGRAPHS]],STEAMER_P[],COLUMN(STEAMER_P[SV]),FALSE),0)</f>
        <v>0</v>
      </c>
      <c r="J251" s="20">
        <f>IFERROR(VLOOKUP(MYRANKS_P[[#This Row],[IDFANGRAPHS]],STEAMER_P[],COLUMN(STEAMER_P[IP]),FALSE),0)</f>
        <v>64</v>
      </c>
      <c r="K251" s="20">
        <f>IFERROR(VLOOKUP(MYRANKS_P[[#This Row],[IDFANGRAPHS]],STEAMER_P[],COLUMN(STEAMER_P[H]),FALSE),0)</f>
        <v>62</v>
      </c>
      <c r="L251" s="20">
        <f>IFERROR(VLOOKUP(MYRANKS_P[[#This Row],[IDFANGRAPHS]],STEAMER_P[],COLUMN(STEAMER_P[ER]),FALSE),0)</f>
        <v>34</v>
      </c>
      <c r="M251" s="20">
        <f>IFERROR(VLOOKUP(MYRANKS_P[[#This Row],[IDFANGRAPHS]],STEAMER_P[],COLUMN(STEAMER_P[HR]),FALSE),0)</f>
        <v>8</v>
      </c>
      <c r="N251" s="20">
        <f>IFERROR(VLOOKUP(MYRANKS_P[[#This Row],[IDFANGRAPHS]],STEAMER_P[],COLUMN(STEAMER_P[SO]),FALSE),0)</f>
        <v>57</v>
      </c>
      <c r="O251" s="20">
        <f>IFERROR(VLOOKUP(MYRANKS_P[[#This Row],[IDFANGRAPHS]],STEAMER_P[],COLUMN(STEAMER_P[BB]),FALSE),0)</f>
        <v>36</v>
      </c>
      <c r="P251" s="20">
        <f>IFERROR(VLOOKUP(MYRANKS_P[[#This Row],[IDFANGRAPHS]],STEAMER_P[],COLUMN(STEAMER_P[FIP]),FALSE),0)</f>
        <v>4.75</v>
      </c>
      <c r="Q251" s="22">
        <f>IFERROR(MYRANKS_P[[#This Row],[ER]]*9/MYRANKS_P[[#This Row],[IP]],0)</f>
        <v>4.78125</v>
      </c>
      <c r="R251" s="22">
        <f>IFERROR((MYRANKS_P[[#This Row],[BB]]+MYRANKS_P[[#This Row],[H]])/MYRANKS_P[[#This Row],[IP]],0)</f>
        <v>1.53125</v>
      </c>
      <c r="S251" s="22">
        <f>MYRANKS_P[[#This Row],[W]]/3.03-VLOOKUP(MYRANKS_P[[#This Row],[POS]],ReplacementLevel_P[],COLUMN(ReplacementLevel_P[W]),FALSE)</f>
        <v>-1.9098679867986799</v>
      </c>
      <c r="T251" s="22">
        <f>MYRANKS_P[[#This Row],[SV]]/9.95</f>
        <v>0</v>
      </c>
      <c r="U251" s="22">
        <f>MYRANKS_P[[#This Row],[SO]]/39.3-VLOOKUP(MYRANKS_P[[#This Row],[POS]],ReplacementLevel_P[],COLUMN(ReplacementLevel_P[SO]),FALSE)</f>
        <v>-1.229618320610687</v>
      </c>
      <c r="V251" s="22">
        <f>((475+MYRANKS_P[[#This Row],[ER]])*9/(1192+MYRANKS_P[[#This Row],[IP]])-3.59)/-0.076-VLOOKUP(MYRANKS_P[[#This Row],[POS]],ReplacementLevel_P[],COLUMN(ReplacementLevel_P[ERA]),FALSE)</f>
        <v>9.614482065035157E-2</v>
      </c>
      <c r="W251" s="22">
        <f>((1466+MYRANKS_P[[#This Row],[BB]]+MYRANKS_P[[#This Row],[H]])/(1192+MYRANKS_P[[#This Row],[IP]])-1.23)/-0.015-VLOOKUP(MYRANKS_P[[#This Row],[POS]],ReplacementLevel_P[],COLUMN(ReplacementLevel_P[WHIP]),FALSE)</f>
        <v>-0.1348619957537206</v>
      </c>
      <c r="X251" s="22">
        <f>MYRANKS_P[[#This Row],[WSGP]]+MYRANKS_P[[#This Row],[SVSGP]]+MYRANKS_P[[#This Row],[SOSGP]]+MYRANKS_P[[#This Row],[ERASGP]]+MYRANKS_P[[#This Row],[WHIPSGP]]</f>
        <v>-3.1782034825127363</v>
      </c>
    </row>
    <row r="252" spans="1:24" x14ac:dyDescent="0.25">
      <c r="A252" s="7" t="s">
        <v>2457</v>
      </c>
      <c r="B252" s="18" t="str">
        <f>VLOOKUP(MYRANKS_P[[#This Row],[PLAYERID]],PLAYERIDMAP[],COLUMN(PLAYERIDMAP[LASTNAME]),FALSE)</f>
        <v>Crain</v>
      </c>
      <c r="C252" s="18" t="str">
        <f>VLOOKUP(MYRANKS_P[[#This Row],[PLAYERID]],PLAYERIDMAP[],COLUMN(PLAYERIDMAP[FIRSTNAME]),FALSE)</f>
        <v xml:space="preserve">Jesse </v>
      </c>
      <c r="D252" s="18" t="str">
        <f>VLOOKUP(MYRANKS_P[[#This Row],[PLAYERID]],PLAYERIDMAP[],COLUMN(PLAYERIDMAP[TEAM]),FALSE)</f>
        <v>CHW</v>
      </c>
      <c r="E252" s="18" t="str">
        <f>VLOOKUP(MYRANKS_P[[#This Row],[PLAYERID]],PLAYERIDMAP[],COLUMN(PLAYERIDMAP[POS]),FALSE)</f>
        <v>P</v>
      </c>
      <c r="F252" s="18">
        <f>VLOOKUP(MYRANKS_P[[#This Row],[PLAYERID]],PLAYERIDMAP[],COLUMN(PLAYERIDMAP[IDFANGRAPHS]),FALSE)</f>
        <v>4817</v>
      </c>
      <c r="G252" s="20">
        <f>IFERROR(VLOOKUP(MYRANKS_P[[#This Row],[IDFANGRAPHS]],STEAMER_P[],COLUMN(STEAMER_P[W]),FALSE),0)</f>
        <v>1</v>
      </c>
      <c r="H252" s="20">
        <f>IFERROR(VLOOKUP(MYRANKS_P[[#This Row],[IDFANGRAPHS]],STEAMER_P[],COLUMN(STEAMER_P[GS]),FALSE),0)</f>
        <v>0</v>
      </c>
      <c r="I252" s="20">
        <f>IFERROR(VLOOKUP(MYRANKS_P[[#This Row],[IDFANGRAPHS]],STEAMER_P[],COLUMN(STEAMER_P[SV]),FALSE),0)</f>
        <v>1</v>
      </c>
      <c r="J252" s="20">
        <f>IFERROR(VLOOKUP(MYRANKS_P[[#This Row],[IDFANGRAPHS]],STEAMER_P[],COLUMN(STEAMER_P[IP]),FALSE),0)</f>
        <v>12</v>
      </c>
      <c r="K252" s="20">
        <f>IFERROR(VLOOKUP(MYRANKS_P[[#This Row],[IDFANGRAPHS]],STEAMER_P[],COLUMN(STEAMER_P[H]),FALSE),0)</f>
        <v>11</v>
      </c>
      <c r="L252" s="20">
        <f>IFERROR(VLOOKUP(MYRANKS_P[[#This Row],[IDFANGRAPHS]],STEAMER_P[],COLUMN(STEAMER_P[ER]),FALSE),0)</f>
        <v>4</v>
      </c>
      <c r="M252" s="20">
        <f>IFERROR(VLOOKUP(MYRANKS_P[[#This Row],[IDFANGRAPHS]],STEAMER_P[],COLUMN(STEAMER_P[HR]),FALSE),0)</f>
        <v>1</v>
      </c>
      <c r="N252" s="20">
        <f>IFERROR(VLOOKUP(MYRANKS_P[[#This Row],[IDFANGRAPHS]],STEAMER_P[],COLUMN(STEAMER_P[SO]),FALSE),0)</f>
        <v>14</v>
      </c>
      <c r="O252" s="20">
        <f>IFERROR(VLOOKUP(MYRANKS_P[[#This Row],[IDFANGRAPHS]],STEAMER_P[],COLUMN(STEAMER_P[BB]),FALSE),0)</f>
        <v>4</v>
      </c>
      <c r="P252" s="20">
        <f>IFERROR(VLOOKUP(MYRANKS_P[[#This Row],[IDFANGRAPHS]],STEAMER_P[],COLUMN(STEAMER_P[FIP]),FALSE),0)</f>
        <v>3.46</v>
      </c>
      <c r="Q252" s="22">
        <f>IFERROR(MYRANKS_P[[#This Row],[ER]]*9/MYRANKS_P[[#This Row],[IP]],0)</f>
        <v>3</v>
      </c>
      <c r="R252" s="22">
        <f>IFERROR((MYRANKS_P[[#This Row],[BB]]+MYRANKS_P[[#This Row],[H]])/MYRANKS_P[[#This Row],[IP]],0)</f>
        <v>1.25</v>
      </c>
      <c r="S252" s="22">
        <f>MYRANKS_P[[#This Row],[W]]/3.03-VLOOKUP(MYRANKS_P[[#This Row],[POS]],ReplacementLevel_P[],COLUMN(ReplacementLevel_P[W]),FALSE)</f>
        <v>-2.89996699669967</v>
      </c>
      <c r="T252" s="22">
        <f>MYRANKS_P[[#This Row],[SV]]/9.95</f>
        <v>0.10050251256281408</v>
      </c>
      <c r="U252" s="22">
        <f>MYRANKS_P[[#This Row],[SO]]/39.3-VLOOKUP(MYRANKS_P[[#This Row],[POS]],ReplacementLevel_P[],COLUMN(ReplacementLevel_P[SO]),FALSE)</f>
        <v>-2.3237659033078883</v>
      </c>
      <c r="V252" s="22">
        <f>((475+MYRANKS_P[[#This Row],[ER]])*9/(1192+MYRANKS_P[[#This Row],[IP]])-3.59)/-0.076-VLOOKUP(MYRANKS_P[[#This Row],[POS]],ReplacementLevel_P[],COLUMN(ReplacementLevel_P[ERA]),FALSE)</f>
        <v>0.97414757824794496</v>
      </c>
      <c r="W252" s="22">
        <f>((1466+MYRANKS_P[[#This Row],[BB]]+MYRANKS_P[[#This Row],[H]])/(1192+MYRANKS_P[[#This Row],[IP]])-1.23)/-0.015-VLOOKUP(MYRANKS_P[[#This Row],[POS]],ReplacementLevel_P[],COLUMN(ReplacementLevel_P[WHIP]),FALSE)</f>
        <v>0.87557032115170919</v>
      </c>
      <c r="X252" s="22">
        <f>MYRANKS_P[[#This Row],[WSGP]]+MYRANKS_P[[#This Row],[SVSGP]]+MYRANKS_P[[#This Row],[SOSGP]]+MYRANKS_P[[#This Row],[ERASGP]]+MYRANKS_P[[#This Row],[WHIPSGP]]</f>
        <v>-3.2735124880450899</v>
      </c>
    </row>
    <row r="253" spans="1:24" x14ac:dyDescent="0.25">
      <c r="A253" s="7" t="s">
        <v>4877</v>
      </c>
      <c r="B253" s="18" t="str">
        <f>VLOOKUP(MYRANKS_P[[#This Row],[PLAYERID]],PLAYERIDMAP[],COLUMN(PLAYERIDMAP[LASTNAME]),FALSE)</f>
        <v>Russell</v>
      </c>
      <c r="C253" s="18" t="str">
        <f>VLOOKUP(MYRANKS_P[[#This Row],[PLAYERID]],PLAYERIDMAP[],COLUMN(PLAYERIDMAP[FIRSTNAME]),FALSE)</f>
        <v xml:space="preserve">James </v>
      </c>
      <c r="D253" s="18" t="str">
        <f>VLOOKUP(MYRANKS_P[[#This Row],[PLAYERID]],PLAYERIDMAP[],COLUMN(PLAYERIDMAP[TEAM]),FALSE)</f>
        <v>CHC</v>
      </c>
      <c r="E253" s="18" t="str">
        <f>VLOOKUP(MYRANKS_P[[#This Row],[PLAYERID]],PLAYERIDMAP[],COLUMN(PLAYERIDMAP[POS]),FALSE)</f>
        <v>P</v>
      </c>
      <c r="F253" s="18">
        <f>VLOOKUP(MYRANKS_P[[#This Row],[PLAYERID]],PLAYERIDMAP[],COLUMN(PLAYERIDMAP[IDFANGRAPHS]),FALSE)</f>
        <v>4089</v>
      </c>
      <c r="G253" s="20">
        <f>IFERROR(VLOOKUP(MYRANKS_P[[#This Row],[IDFANGRAPHS]],STEAMER_P[],COLUMN(STEAMER_P[W]),FALSE),0)</f>
        <v>3</v>
      </c>
      <c r="H253" s="20">
        <f>IFERROR(VLOOKUP(MYRANKS_P[[#This Row],[IDFANGRAPHS]],STEAMER_P[],COLUMN(STEAMER_P[GS]),FALSE),0)</f>
        <v>0</v>
      </c>
      <c r="I253" s="20">
        <f>IFERROR(VLOOKUP(MYRANKS_P[[#This Row],[IDFANGRAPHS]],STEAMER_P[],COLUMN(STEAMER_P[SV]),FALSE),0)</f>
        <v>2</v>
      </c>
      <c r="J253" s="20">
        <f>IFERROR(VLOOKUP(MYRANKS_P[[#This Row],[IDFANGRAPHS]],STEAMER_P[],COLUMN(STEAMER_P[IP]),FALSE),0)</f>
        <v>47</v>
      </c>
      <c r="K253" s="20">
        <f>IFERROR(VLOOKUP(MYRANKS_P[[#This Row],[IDFANGRAPHS]],STEAMER_P[],COLUMN(STEAMER_P[H]),FALSE),0)</f>
        <v>46</v>
      </c>
      <c r="L253" s="20">
        <f>IFERROR(VLOOKUP(MYRANKS_P[[#This Row],[IDFANGRAPHS]],STEAMER_P[],COLUMN(STEAMER_P[ER]),FALSE),0)</f>
        <v>20</v>
      </c>
      <c r="M253" s="20">
        <f>IFERROR(VLOOKUP(MYRANKS_P[[#This Row],[IDFANGRAPHS]],STEAMER_P[],COLUMN(STEAMER_P[HR]),FALSE),0)</f>
        <v>7</v>
      </c>
      <c r="N253" s="20">
        <f>IFERROR(VLOOKUP(MYRANKS_P[[#This Row],[IDFANGRAPHS]],STEAMER_P[],COLUMN(STEAMER_P[SO]),FALSE),0)</f>
        <v>38</v>
      </c>
      <c r="O253" s="20">
        <f>IFERROR(VLOOKUP(MYRANKS_P[[#This Row],[IDFANGRAPHS]],STEAMER_P[],COLUMN(STEAMER_P[BB]),FALSE),0)</f>
        <v>16</v>
      </c>
      <c r="P253" s="20">
        <f>IFERROR(VLOOKUP(MYRANKS_P[[#This Row],[IDFANGRAPHS]],STEAMER_P[],COLUMN(STEAMER_P[FIP]),FALSE),0)</f>
        <v>4.4400000000000004</v>
      </c>
      <c r="Q253" s="22">
        <f>IFERROR(MYRANKS_P[[#This Row],[ER]]*9/MYRANKS_P[[#This Row],[IP]],0)</f>
        <v>3.8297872340425534</v>
      </c>
      <c r="R253" s="22">
        <f>IFERROR((MYRANKS_P[[#This Row],[BB]]+MYRANKS_P[[#This Row],[H]])/MYRANKS_P[[#This Row],[IP]],0)</f>
        <v>1.3191489361702127</v>
      </c>
      <c r="S253" s="22">
        <f>MYRANKS_P[[#This Row],[W]]/3.03-VLOOKUP(MYRANKS_P[[#This Row],[POS]],ReplacementLevel_P[],COLUMN(ReplacementLevel_P[W]),FALSE)</f>
        <v>-2.2399009900990099</v>
      </c>
      <c r="T253" s="22">
        <f>MYRANKS_P[[#This Row],[SV]]/9.95</f>
        <v>0.20100502512562815</v>
      </c>
      <c r="U253" s="22">
        <f>MYRANKS_P[[#This Row],[SO]]/39.3-VLOOKUP(MYRANKS_P[[#This Row],[POS]],ReplacementLevel_P[],COLUMN(ReplacementLevel_P[SO]),FALSE)</f>
        <v>-1.7130788804071249</v>
      </c>
      <c r="V253" s="22">
        <f>((475+MYRANKS_P[[#This Row],[ER]])*9/(1192+MYRANKS_P[[#This Row],[IP]])-3.59)/-0.076-VLOOKUP(MYRANKS_P[[#This Row],[POS]],ReplacementLevel_P[],COLUMN(ReplacementLevel_P[ERA]),FALSE)</f>
        <v>0.77576780935389134</v>
      </c>
      <c r="W253" s="22">
        <f>((1466+MYRANKS_P[[#This Row],[BB]]+MYRANKS_P[[#This Row],[H]])/(1192+MYRANKS_P[[#This Row],[IP]])-1.23)/-0.015-VLOOKUP(MYRANKS_P[[#This Row],[POS]],ReplacementLevel_P[],COLUMN(ReplacementLevel_P[WHIP]),FALSE)</f>
        <v>0.66315846112456223</v>
      </c>
      <c r="X253" s="22">
        <f>MYRANKS_P[[#This Row],[WSGP]]+MYRANKS_P[[#This Row],[SVSGP]]+MYRANKS_P[[#This Row],[SOSGP]]+MYRANKS_P[[#This Row],[ERASGP]]+MYRANKS_P[[#This Row],[WHIPSGP]]</f>
        <v>-2.3130485749020528</v>
      </c>
    </row>
    <row r="254" spans="1:24" x14ac:dyDescent="0.25">
      <c r="A254" s="7" t="s">
        <v>4223</v>
      </c>
      <c r="B254" s="18" t="str">
        <f>VLOOKUP(MYRANKS_P[[#This Row],[PLAYERID]],PLAYERIDMAP[],COLUMN(PLAYERIDMAP[LASTNAME]),FALSE)</f>
        <v>Myers</v>
      </c>
      <c r="C254" s="18" t="str">
        <f>VLOOKUP(MYRANKS_P[[#This Row],[PLAYERID]],PLAYERIDMAP[],COLUMN(PLAYERIDMAP[FIRSTNAME]),FALSE)</f>
        <v xml:space="preserve">Brett </v>
      </c>
      <c r="D254" s="18" t="str">
        <f>VLOOKUP(MYRANKS_P[[#This Row],[PLAYERID]],PLAYERIDMAP[],COLUMN(PLAYERIDMAP[TEAM]),FALSE)</f>
        <v>CLE</v>
      </c>
      <c r="E254" s="18" t="str">
        <f>VLOOKUP(MYRANKS_P[[#This Row],[PLAYERID]],PLAYERIDMAP[],COLUMN(PLAYERIDMAP[POS]),FALSE)</f>
        <v>P</v>
      </c>
      <c r="F254" s="18">
        <f>VLOOKUP(MYRANKS_P[[#This Row],[PLAYERID]],PLAYERIDMAP[],COLUMN(PLAYERIDMAP[IDFANGRAPHS]),FALSE)</f>
        <v>962</v>
      </c>
      <c r="G254" s="20">
        <f>IFERROR(VLOOKUP(MYRANKS_P[[#This Row],[IDFANGRAPHS]],STEAMER_P[],COLUMN(STEAMER_P[W]),FALSE),0)</f>
        <v>0</v>
      </c>
      <c r="H254" s="20">
        <f>IFERROR(VLOOKUP(MYRANKS_P[[#This Row],[IDFANGRAPHS]],STEAMER_P[],COLUMN(STEAMER_P[GS]),FALSE),0)</f>
        <v>0</v>
      </c>
      <c r="I254" s="20">
        <f>IFERROR(VLOOKUP(MYRANKS_P[[#This Row],[IDFANGRAPHS]],STEAMER_P[],COLUMN(STEAMER_P[SV]),FALSE),0)</f>
        <v>0</v>
      </c>
      <c r="J254" s="20">
        <f>IFERROR(VLOOKUP(MYRANKS_P[[#This Row],[IDFANGRAPHS]],STEAMER_P[],COLUMN(STEAMER_P[IP]),FALSE),0)</f>
        <v>0</v>
      </c>
      <c r="K254" s="20">
        <f>IFERROR(VLOOKUP(MYRANKS_P[[#This Row],[IDFANGRAPHS]],STEAMER_P[],COLUMN(STEAMER_P[H]),FALSE),0)</f>
        <v>0</v>
      </c>
      <c r="L254" s="20">
        <f>IFERROR(VLOOKUP(MYRANKS_P[[#This Row],[IDFANGRAPHS]],STEAMER_P[],COLUMN(STEAMER_P[ER]),FALSE),0)</f>
        <v>0</v>
      </c>
      <c r="M254" s="20">
        <f>IFERROR(VLOOKUP(MYRANKS_P[[#This Row],[IDFANGRAPHS]],STEAMER_P[],COLUMN(STEAMER_P[HR]),FALSE),0)</f>
        <v>0</v>
      </c>
      <c r="N254" s="20">
        <f>IFERROR(VLOOKUP(MYRANKS_P[[#This Row],[IDFANGRAPHS]],STEAMER_P[],COLUMN(STEAMER_P[SO]),FALSE),0)</f>
        <v>0</v>
      </c>
      <c r="O254" s="20">
        <f>IFERROR(VLOOKUP(MYRANKS_P[[#This Row],[IDFANGRAPHS]],STEAMER_P[],COLUMN(STEAMER_P[BB]),FALSE),0)</f>
        <v>0</v>
      </c>
      <c r="P254" s="20">
        <f>IFERROR(VLOOKUP(MYRANKS_P[[#This Row],[IDFANGRAPHS]],STEAMER_P[],COLUMN(STEAMER_P[FIP]),FALSE),0)</f>
        <v>0</v>
      </c>
      <c r="Q254" s="22">
        <f>IFERROR(MYRANKS_P[[#This Row],[ER]]*9/MYRANKS_P[[#This Row],[IP]],0)</f>
        <v>0</v>
      </c>
      <c r="R254" s="22">
        <f>IFERROR((MYRANKS_P[[#This Row],[BB]]+MYRANKS_P[[#This Row],[H]])/MYRANKS_P[[#This Row],[IP]],0)</f>
        <v>0</v>
      </c>
      <c r="S254" s="22">
        <f>MYRANKS_P[[#This Row],[W]]/3.03-VLOOKUP(MYRANKS_P[[#This Row],[POS]],ReplacementLevel_P[],COLUMN(ReplacementLevel_P[W]),FALSE)</f>
        <v>-3.23</v>
      </c>
      <c r="T254" s="22">
        <f>MYRANKS_P[[#This Row],[SV]]/9.95</f>
        <v>0</v>
      </c>
      <c r="U254" s="22">
        <f>MYRANKS_P[[#This Row],[SO]]/39.3-VLOOKUP(MYRANKS_P[[#This Row],[POS]],ReplacementLevel_P[],COLUMN(ReplacementLevel_P[SO]),FALSE)</f>
        <v>-2.68</v>
      </c>
      <c r="V254" s="22">
        <f>((475+MYRANKS_P[[#This Row],[ER]])*9/(1192+MYRANKS_P[[#This Row],[IP]])-3.59)/-0.076-VLOOKUP(MYRANKS_P[[#This Row],[POS]],ReplacementLevel_P[],COLUMN(ReplacementLevel_P[ERA]),FALSE)</f>
        <v>0.89724478982691325</v>
      </c>
      <c r="W25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54" s="22">
        <f>MYRANKS_P[[#This Row],[WSGP]]+MYRANKS_P[[#This Row],[SVSGP]]+MYRANKS_P[[#This Row],[SOSGP]]+MYRANKS_P[[#This Row],[ERASGP]]+MYRANKS_P[[#This Row],[WHIPSGP]]</f>
        <v>-4.1238066643117852</v>
      </c>
    </row>
    <row r="255" spans="1:24" x14ac:dyDescent="0.25">
      <c r="A255" s="7" t="s">
        <v>5281</v>
      </c>
      <c r="B255" s="18" t="str">
        <f>VLOOKUP(MYRANKS_P[[#This Row],[PLAYERID]],PLAYERIDMAP[],COLUMN(PLAYERIDMAP[LASTNAME]),FALSE)</f>
        <v>Uehara</v>
      </c>
      <c r="C255" s="18" t="str">
        <f>VLOOKUP(MYRANKS_P[[#This Row],[PLAYERID]],PLAYERIDMAP[],COLUMN(PLAYERIDMAP[FIRSTNAME]),FALSE)</f>
        <v xml:space="preserve">Koji </v>
      </c>
      <c r="D255" s="18" t="str">
        <f>VLOOKUP(MYRANKS_P[[#This Row],[PLAYERID]],PLAYERIDMAP[],COLUMN(PLAYERIDMAP[TEAM]),FALSE)</f>
        <v>BOS</v>
      </c>
      <c r="E255" s="18" t="str">
        <f>VLOOKUP(MYRANKS_P[[#This Row],[PLAYERID]],PLAYERIDMAP[],COLUMN(PLAYERIDMAP[POS]),FALSE)</f>
        <v>P</v>
      </c>
      <c r="F255" s="18">
        <f>VLOOKUP(MYRANKS_P[[#This Row],[PLAYERID]],PLAYERIDMAP[],COLUMN(PLAYERIDMAP[IDFANGRAPHS]),FALSE)</f>
        <v>9227</v>
      </c>
      <c r="G255" s="20">
        <f>IFERROR(VLOOKUP(MYRANKS_P[[#This Row],[IDFANGRAPHS]],STEAMER_P[],COLUMN(STEAMER_P[W]),FALSE),0)</f>
        <v>4</v>
      </c>
      <c r="H255" s="20">
        <f>IFERROR(VLOOKUP(MYRANKS_P[[#This Row],[IDFANGRAPHS]],STEAMER_P[],COLUMN(STEAMER_P[GS]),FALSE),0)</f>
        <v>0</v>
      </c>
      <c r="I255" s="20">
        <f>IFERROR(VLOOKUP(MYRANKS_P[[#This Row],[IDFANGRAPHS]],STEAMER_P[],COLUMN(STEAMER_P[SV]),FALSE),0)</f>
        <v>24</v>
      </c>
      <c r="J255" s="20">
        <f>IFERROR(VLOOKUP(MYRANKS_P[[#This Row],[IDFANGRAPHS]],STEAMER_P[],COLUMN(STEAMER_P[IP]),FALSE),0)</f>
        <v>55</v>
      </c>
      <c r="K255" s="20">
        <f>IFERROR(VLOOKUP(MYRANKS_P[[#This Row],[IDFANGRAPHS]],STEAMER_P[],COLUMN(STEAMER_P[H]),FALSE),0)</f>
        <v>43</v>
      </c>
      <c r="L255" s="20">
        <f>IFERROR(VLOOKUP(MYRANKS_P[[#This Row],[IDFANGRAPHS]],STEAMER_P[],COLUMN(STEAMER_P[ER]),FALSE),0)</f>
        <v>12</v>
      </c>
      <c r="M255" s="20">
        <f>IFERROR(VLOOKUP(MYRANKS_P[[#This Row],[IDFANGRAPHS]],STEAMER_P[],COLUMN(STEAMER_P[HR]),FALSE),0)</f>
        <v>6</v>
      </c>
      <c r="N255" s="20">
        <f>IFERROR(VLOOKUP(MYRANKS_P[[#This Row],[IDFANGRAPHS]],STEAMER_P[],COLUMN(STEAMER_P[SO]),FALSE),0)</f>
        <v>65</v>
      </c>
      <c r="O255" s="20">
        <f>IFERROR(VLOOKUP(MYRANKS_P[[#This Row],[IDFANGRAPHS]],STEAMER_P[],COLUMN(STEAMER_P[BB]),FALSE),0)</f>
        <v>9</v>
      </c>
      <c r="P255" s="20">
        <f>IFERROR(VLOOKUP(MYRANKS_P[[#This Row],[IDFANGRAPHS]],STEAMER_P[],COLUMN(STEAMER_P[FIP]),FALSE),0)</f>
        <v>2.61</v>
      </c>
      <c r="Q255" s="22">
        <f>IFERROR(MYRANKS_P[[#This Row],[ER]]*9/MYRANKS_P[[#This Row],[IP]],0)</f>
        <v>1.9636363636363636</v>
      </c>
      <c r="R255" s="22">
        <f>IFERROR((MYRANKS_P[[#This Row],[BB]]+MYRANKS_P[[#This Row],[H]])/MYRANKS_P[[#This Row],[IP]],0)</f>
        <v>0.94545454545454544</v>
      </c>
      <c r="S255" s="22">
        <f>MYRANKS_P[[#This Row],[W]]/3.03-VLOOKUP(MYRANKS_P[[#This Row],[POS]],ReplacementLevel_P[],COLUMN(ReplacementLevel_P[W]),FALSE)</f>
        <v>-1.9098679867986799</v>
      </c>
      <c r="T255" s="22">
        <f>MYRANKS_P[[#This Row],[SV]]/9.95</f>
        <v>2.4120603015075379</v>
      </c>
      <c r="U255" s="22">
        <f>MYRANKS_P[[#This Row],[SO]]/39.3-VLOOKUP(MYRANKS_P[[#This Row],[POS]],ReplacementLevel_P[],COLUMN(ReplacementLevel_P[SO]),FALSE)</f>
        <v>-1.026055979643766</v>
      </c>
      <c r="V255" s="22">
        <f>((475+MYRANKS_P[[#This Row],[ER]])*9/(1192+MYRANKS_P[[#This Row],[IP]])-3.59)/-0.076-VLOOKUP(MYRANKS_P[[#This Row],[POS]],ReplacementLevel_P[],COLUMN(ReplacementLevel_P[ERA]),FALSE)</f>
        <v>1.8390051914067431</v>
      </c>
      <c r="W255" s="22">
        <f>((1466+MYRANKS_P[[#This Row],[BB]]+MYRANKS_P[[#This Row],[H]])/(1192+MYRANKS_P[[#This Row],[IP]])-1.23)/-0.015-VLOOKUP(MYRANKS_P[[#This Row],[POS]],ReplacementLevel_P[],COLUMN(ReplacementLevel_P[WHIP]),FALSE)</f>
        <v>1.7252285485164376</v>
      </c>
      <c r="X255" s="22">
        <f>MYRANKS_P[[#This Row],[WSGP]]+MYRANKS_P[[#This Row],[SVSGP]]+MYRANKS_P[[#This Row],[SOSGP]]+MYRANKS_P[[#This Row],[ERASGP]]+MYRANKS_P[[#This Row],[WHIPSGP]]</f>
        <v>3.0403700749882727</v>
      </c>
    </row>
    <row r="256" spans="1:24" x14ac:dyDescent="0.25">
      <c r="A256" s="7" t="s">
        <v>5101</v>
      </c>
      <c r="B256" s="18" t="str">
        <f>VLOOKUP(MYRANKS_P[[#This Row],[PLAYERID]],PLAYERIDMAP[],COLUMN(PLAYERIDMAP[LASTNAME]),FALSE)</f>
        <v>Stauffer</v>
      </c>
      <c r="C256" s="18" t="str">
        <f>VLOOKUP(MYRANKS_P[[#This Row],[PLAYERID]],PLAYERIDMAP[],COLUMN(PLAYERIDMAP[FIRSTNAME]),FALSE)</f>
        <v xml:space="preserve">Tim </v>
      </c>
      <c r="D256" s="18" t="str">
        <f>VLOOKUP(MYRANKS_P[[#This Row],[PLAYERID]],PLAYERIDMAP[],COLUMN(PLAYERIDMAP[TEAM]),FALSE)</f>
        <v>SD</v>
      </c>
      <c r="E256" s="18" t="str">
        <f>VLOOKUP(MYRANKS_P[[#This Row],[PLAYERID]],PLAYERIDMAP[],COLUMN(PLAYERIDMAP[POS]),FALSE)</f>
        <v>P</v>
      </c>
      <c r="F256" s="18">
        <f>VLOOKUP(MYRANKS_P[[#This Row],[PLAYERID]],PLAYERIDMAP[],COLUMN(PLAYERIDMAP[IDFANGRAPHS]),FALSE)</f>
        <v>6432</v>
      </c>
      <c r="G256" s="20">
        <f>IFERROR(VLOOKUP(MYRANKS_P[[#This Row],[IDFANGRAPHS]],STEAMER_P[],COLUMN(STEAMER_P[W]),FALSE),0)</f>
        <v>2</v>
      </c>
      <c r="H256" s="20">
        <f>IFERROR(VLOOKUP(MYRANKS_P[[#This Row],[IDFANGRAPHS]],STEAMER_P[],COLUMN(STEAMER_P[GS]),FALSE),0)</f>
        <v>0</v>
      </c>
      <c r="I256" s="20">
        <f>IFERROR(VLOOKUP(MYRANKS_P[[#This Row],[IDFANGRAPHS]],STEAMER_P[],COLUMN(STEAMER_P[SV]),FALSE),0)</f>
        <v>0</v>
      </c>
      <c r="J256" s="20">
        <f>IFERROR(VLOOKUP(MYRANKS_P[[#This Row],[IDFANGRAPHS]],STEAMER_P[],COLUMN(STEAMER_P[IP]),FALSE),0)</f>
        <v>33</v>
      </c>
      <c r="K256" s="20">
        <f>IFERROR(VLOOKUP(MYRANKS_P[[#This Row],[IDFANGRAPHS]],STEAMER_P[],COLUMN(STEAMER_P[H]),FALSE),0)</f>
        <v>32</v>
      </c>
      <c r="L256" s="20">
        <f>IFERROR(VLOOKUP(MYRANKS_P[[#This Row],[IDFANGRAPHS]],STEAMER_P[],COLUMN(STEAMER_P[ER]),FALSE),0)</f>
        <v>12</v>
      </c>
      <c r="M256" s="20">
        <f>IFERROR(VLOOKUP(MYRANKS_P[[#This Row],[IDFANGRAPHS]],STEAMER_P[],COLUMN(STEAMER_P[HR]),FALSE),0)</f>
        <v>3</v>
      </c>
      <c r="N256" s="20">
        <f>IFERROR(VLOOKUP(MYRANKS_P[[#This Row],[IDFANGRAPHS]],STEAMER_P[],COLUMN(STEAMER_P[SO]),FALSE),0)</f>
        <v>29</v>
      </c>
      <c r="O256" s="20">
        <f>IFERROR(VLOOKUP(MYRANKS_P[[#This Row],[IDFANGRAPHS]],STEAMER_P[],COLUMN(STEAMER_P[BB]),FALSE),0)</f>
        <v>9</v>
      </c>
      <c r="P256" s="20">
        <f>IFERROR(VLOOKUP(MYRANKS_P[[#This Row],[IDFANGRAPHS]],STEAMER_P[],COLUMN(STEAMER_P[FIP]),FALSE),0)</f>
        <v>3.45</v>
      </c>
      <c r="Q256" s="22">
        <f>IFERROR(MYRANKS_P[[#This Row],[ER]]*9/MYRANKS_P[[#This Row],[IP]],0)</f>
        <v>3.2727272727272729</v>
      </c>
      <c r="R256" s="22">
        <f>IFERROR((MYRANKS_P[[#This Row],[BB]]+MYRANKS_P[[#This Row],[H]])/MYRANKS_P[[#This Row],[IP]],0)</f>
        <v>1.2424242424242424</v>
      </c>
      <c r="S256" s="22">
        <f>MYRANKS_P[[#This Row],[W]]/3.03-VLOOKUP(MYRANKS_P[[#This Row],[POS]],ReplacementLevel_P[],COLUMN(ReplacementLevel_P[W]),FALSE)</f>
        <v>-2.5699339933993399</v>
      </c>
      <c r="T256" s="22">
        <f>MYRANKS_P[[#This Row],[SV]]/9.95</f>
        <v>0</v>
      </c>
      <c r="U256" s="22">
        <f>MYRANKS_P[[#This Row],[SO]]/39.3-VLOOKUP(MYRANKS_P[[#This Row],[POS]],ReplacementLevel_P[],COLUMN(ReplacementLevel_P[SO]),FALSE)</f>
        <v>-1.9420865139949111</v>
      </c>
      <c r="V256" s="22">
        <f>((475+MYRANKS_P[[#This Row],[ER]])*9/(1192+MYRANKS_P[[#This Row],[IP]])-3.59)/-0.076-VLOOKUP(MYRANKS_P[[#This Row],[POS]],ReplacementLevel_P[],COLUMN(ReplacementLevel_P[ERA]),FALSE)</f>
        <v>1.0084317937701401</v>
      </c>
      <c r="W256" s="22">
        <f>((1466+MYRANKS_P[[#This Row],[BB]]+MYRANKS_P[[#This Row],[H]])/(1192+MYRANKS_P[[#This Row],[IP]])-1.23)/-0.015-VLOOKUP(MYRANKS_P[[#This Row],[POS]],ReplacementLevel_P[],COLUMN(ReplacementLevel_P[WHIP]),FALSE)</f>
        <v>0.86639455782312169</v>
      </c>
      <c r="X256" s="22">
        <f>MYRANKS_P[[#This Row],[WSGP]]+MYRANKS_P[[#This Row],[SVSGP]]+MYRANKS_P[[#This Row],[SOSGP]]+MYRANKS_P[[#This Row],[ERASGP]]+MYRANKS_P[[#This Row],[WHIPSGP]]</f>
        <v>-2.637194155800989</v>
      </c>
    </row>
    <row r="257" spans="1:24" x14ac:dyDescent="0.25">
      <c r="A257" s="7" t="s">
        <v>2388</v>
      </c>
      <c r="B257" s="18" t="str">
        <f>VLOOKUP(MYRANKS_P[[#This Row],[PLAYERID]],PLAYERIDMAP[],COLUMN(PLAYERIDMAP[LASTNAME]),FALSE)</f>
        <v>Coke</v>
      </c>
      <c r="C257" s="18" t="str">
        <f>VLOOKUP(MYRANKS_P[[#This Row],[PLAYERID]],PLAYERIDMAP[],COLUMN(PLAYERIDMAP[FIRSTNAME]),FALSE)</f>
        <v xml:space="preserve">Phil </v>
      </c>
      <c r="D257" s="18" t="str">
        <f>VLOOKUP(MYRANKS_P[[#This Row],[PLAYERID]],PLAYERIDMAP[],COLUMN(PLAYERIDMAP[TEAM]),FALSE)</f>
        <v>DET</v>
      </c>
      <c r="E257" s="18" t="str">
        <f>VLOOKUP(MYRANKS_P[[#This Row],[PLAYERID]],PLAYERIDMAP[],COLUMN(PLAYERIDMAP[POS]),FALSE)</f>
        <v>P</v>
      </c>
      <c r="F257" s="18">
        <f>VLOOKUP(MYRANKS_P[[#This Row],[PLAYERID]],PLAYERIDMAP[],COLUMN(PLAYERIDMAP[IDFANGRAPHS]),FALSE)</f>
        <v>5535</v>
      </c>
      <c r="G257" s="20">
        <f>IFERROR(VLOOKUP(MYRANKS_P[[#This Row],[IDFANGRAPHS]],STEAMER_P[],COLUMN(STEAMER_P[W]),FALSE),0)</f>
        <v>2</v>
      </c>
      <c r="H257" s="20">
        <f>IFERROR(VLOOKUP(MYRANKS_P[[#This Row],[IDFANGRAPHS]],STEAMER_P[],COLUMN(STEAMER_P[GS]),FALSE),0)</f>
        <v>0</v>
      </c>
      <c r="I257" s="20">
        <f>IFERROR(VLOOKUP(MYRANKS_P[[#This Row],[IDFANGRAPHS]],STEAMER_P[],COLUMN(STEAMER_P[SV]),FALSE),0)</f>
        <v>0</v>
      </c>
      <c r="J257" s="20">
        <f>IFERROR(VLOOKUP(MYRANKS_P[[#This Row],[IDFANGRAPHS]],STEAMER_P[],COLUMN(STEAMER_P[IP]),FALSE),0)</f>
        <v>39</v>
      </c>
      <c r="K257" s="20">
        <f>IFERROR(VLOOKUP(MYRANKS_P[[#This Row],[IDFANGRAPHS]],STEAMER_P[],COLUMN(STEAMER_P[H]),FALSE),0)</f>
        <v>39</v>
      </c>
      <c r="L257" s="20">
        <f>IFERROR(VLOOKUP(MYRANKS_P[[#This Row],[IDFANGRAPHS]],STEAMER_P[],COLUMN(STEAMER_P[ER]),FALSE),0)</f>
        <v>17</v>
      </c>
      <c r="M257" s="20">
        <f>IFERROR(VLOOKUP(MYRANKS_P[[#This Row],[IDFANGRAPHS]],STEAMER_P[],COLUMN(STEAMER_P[HR]),FALSE),0)</f>
        <v>4</v>
      </c>
      <c r="N257" s="20">
        <f>IFERROR(VLOOKUP(MYRANKS_P[[#This Row],[IDFANGRAPHS]],STEAMER_P[],COLUMN(STEAMER_P[SO]),FALSE),0)</f>
        <v>31</v>
      </c>
      <c r="O257" s="20">
        <f>IFERROR(VLOOKUP(MYRANKS_P[[#This Row],[IDFANGRAPHS]],STEAMER_P[],COLUMN(STEAMER_P[BB]),FALSE),0)</f>
        <v>13</v>
      </c>
      <c r="P257" s="20">
        <f>IFERROR(VLOOKUP(MYRANKS_P[[#This Row],[IDFANGRAPHS]],STEAMER_P[],COLUMN(STEAMER_P[FIP]),FALSE),0)</f>
        <v>4.01</v>
      </c>
      <c r="Q257" s="22">
        <f>IFERROR(MYRANKS_P[[#This Row],[ER]]*9/MYRANKS_P[[#This Row],[IP]],0)</f>
        <v>3.9230769230769229</v>
      </c>
      <c r="R257" s="22">
        <f>IFERROR((MYRANKS_P[[#This Row],[BB]]+MYRANKS_P[[#This Row],[H]])/MYRANKS_P[[#This Row],[IP]],0)</f>
        <v>1.3333333333333333</v>
      </c>
      <c r="S257" s="22">
        <f>MYRANKS_P[[#This Row],[W]]/3.03-VLOOKUP(MYRANKS_P[[#This Row],[POS]],ReplacementLevel_P[],COLUMN(ReplacementLevel_P[W]),FALSE)</f>
        <v>-2.5699339933993399</v>
      </c>
      <c r="T257" s="22">
        <f>MYRANKS_P[[#This Row],[SV]]/9.95</f>
        <v>0</v>
      </c>
      <c r="U257" s="22">
        <f>MYRANKS_P[[#This Row],[SO]]/39.3-VLOOKUP(MYRANKS_P[[#This Row],[POS]],ReplacementLevel_P[],COLUMN(ReplacementLevel_P[SO]),FALSE)</f>
        <v>-1.8911959287531808</v>
      </c>
      <c r="V257" s="22">
        <f>((475+MYRANKS_P[[#This Row],[ER]])*9/(1192+MYRANKS_P[[#This Row],[IP]])-3.59)/-0.076-VLOOKUP(MYRANKS_P[[#This Row],[POS]],ReplacementLevel_P[],COLUMN(ReplacementLevel_P[ERA]),FALSE)</f>
        <v>0.75690067980674502</v>
      </c>
      <c r="W257" s="22">
        <f>((1466+MYRANKS_P[[#This Row],[BB]]+MYRANKS_P[[#This Row],[H]])/(1192+MYRANKS_P[[#This Row],[IP]])-1.23)/-0.015-VLOOKUP(MYRANKS_P[[#This Row],[POS]],ReplacementLevel_P[],COLUMN(ReplacementLevel_P[WHIP]),FALSE)</f>
        <v>0.67041429731925206</v>
      </c>
      <c r="X257" s="22">
        <f>MYRANKS_P[[#This Row],[WSGP]]+MYRANKS_P[[#This Row],[SVSGP]]+MYRANKS_P[[#This Row],[SOSGP]]+MYRANKS_P[[#This Row],[ERASGP]]+MYRANKS_P[[#This Row],[WHIPSGP]]</f>
        <v>-3.0338149450265242</v>
      </c>
    </row>
    <row r="258" spans="1:24" x14ac:dyDescent="0.25">
      <c r="A258" s="7" t="s">
        <v>2748</v>
      </c>
      <c r="B258" s="18" t="str">
        <f>VLOOKUP(MYRANKS_P[[#This Row],[PLAYERID]],PLAYERIDMAP[],COLUMN(PLAYERIDMAP[LASTNAME]),FALSE)</f>
        <v>Eovaldi</v>
      </c>
      <c r="C258" s="18" t="str">
        <f>VLOOKUP(MYRANKS_P[[#This Row],[PLAYERID]],PLAYERIDMAP[],COLUMN(PLAYERIDMAP[FIRSTNAME]),FALSE)</f>
        <v xml:space="preserve">Nathan </v>
      </c>
      <c r="D258" s="18" t="str">
        <f>VLOOKUP(MYRANKS_P[[#This Row],[PLAYERID]],PLAYERIDMAP[],COLUMN(PLAYERIDMAP[TEAM]),FALSE)</f>
        <v>MIA</v>
      </c>
      <c r="E258" s="18" t="str">
        <f>VLOOKUP(MYRANKS_P[[#This Row],[PLAYERID]],PLAYERIDMAP[],COLUMN(PLAYERIDMAP[POS]),FALSE)</f>
        <v>P</v>
      </c>
      <c r="F258" s="18">
        <f>VLOOKUP(MYRANKS_P[[#This Row],[PLAYERID]],PLAYERIDMAP[],COLUMN(PLAYERIDMAP[IDFANGRAPHS]),FALSE)</f>
        <v>9132</v>
      </c>
      <c r="G258" s="20">
        <f>IFERROR(VLOOKUP(MYRANKS_P[[#This Row],[IDFANGRAPHS]],STEAMER_P[],COLUMN(STEAMER_P[W]),FALSE),0)</f>
        <v>8</v>
      </c>
      <c r="H258" s="20">
        <f>IFERROR(VLOOKUP(MYRANKS_P[[#This Row],[IDFANGRAPHS]],STEAMER_P[],COLUMN(STEAMER_P[GS]),FALSE),0)</f>
        <v>24</v>
      </c>
      <c r="I258" s="20">
        <f>IFERROR(VLOOKUP(MYRANKS_P[[#This Row],[IDFANGRAPHS]],STEAMER_P[],COLUMN(STEAMER_P[SV]),FALSE),0)</f>
        <v>0</v>
      </c>
      <c r="J258" s="20">
        <f>IFERROR(VLOOKUP(MYRANKS_P[[#This Row],[IDFANGRAPHS]],STEAMER_P[],COLUMN(STEAMER_P[IP]),FALSE),0)</f>
        <v>146</v>
      </c>
      <c r="K258" s="20">
        <f>IFERROR(VLOOKUP(MYRANKS_P[[#This Row],[IDFANGRAPHS]],STEAMER_P[],COLUMN(STEAMER_P[H]),FALSE),0)</f>
        <v>143</v>
      </c>
      <c r="L258" s="20">
        <f>IFERROR(VLOOKUP(MYRANKS_P[[#This Row],[IDFANGRAPHS]],STEAMER_P[],COLUMN(STEAMER_P[ER]),FALSE),0)</f>
        <v>67</v>
      </c>
      <c r="M258" s="20">
        <f>IFERROR(VLOOKUP(MYRANKS_P[[#This Row],[IDFANGRAPHS]],STEAMER_P[],COLUMN(STEAMER_P[HR]),FALSE),0)</f>
        <v>14</v>
      </c>
      <c r="N258" s="20">
        <f>IFERROR(VLOOKUP(MYRANKS_P[[#This Row],[IDFANGRAPHS]],STEAMER_P[],COLUMN(STEAMER_P[SO]),FALSE),0)</f>
        <v>120</v>
      </c>
      <c r="O258" s="20">
        <f>IFERROR(VLOOKUP(MYRANKS_P[[#This Row],[IDFANGRAPHS]],STEAMER_P[],COLUMN(STEAMER_P[BB]),FALSE),0)</f>
        <v>54</v>
      </c>
      <c r="P258" s="20">
        <f>IFERROR(VLOOKUP(MYRANKS_P[[#This Row],[IDFANGRAPHS]],STEAMER_P[],COLUMN(STEAMER_P[FIP]),FALSE),0)</f>
        <v>3.89</v>
      </c>
      <c r="Q258" s="22">
        <f>IFERROR(MYRANKS_P[[#This Row],[ER]]*9/MYRANKS_P[[#This Row],[IP]],0)</f>
        <v>4.1301369863013697</v>
      </c>
      <c r="R258" s="22">
        <f>IFERROR((MYRANKS_P[[#This Row],[BB]]+MYRANKS_P[[#This Row],[H]])/MYRANKS_P[[#This Row],[IP]],0)</f>
        <v>1.3493150684931507</v>
      </c>
      <c r="S258" s="22">
        <f>MYRANKS_P[[#This Row],[W]]/3.03-VLOOKUP(MYRANKS_P[[#This Row],[POS]],ReplacementLevel_P[],COLUMN(ReplacementLevel_P[W]),FALSE)</f>
        <v>-0.58973597359735974</v>
      </c>
      <c r="T258" s="22">
        <f>MYRANKS_P[[#This Row],[SV]]/9.95</f>
        <v>0</v>
      </c>
      <c r="U258" s="22">
        <f>MYRANKS_P[[#This Row],[SO]]/39.3-VLOOKUP(MYRANKS_P[[#This Row],[POS]],ReplacementLevel_P[],COLUMN(ReplacementLevel_P[SO]),FALSE)</f>
        <v>0.37343511450381683</v>
      </c>
      <c r="V258" s="22">
        <f>((475+MYRANKS_P[[#This Row],[ER]])*9/(1192+MYRANKS_P[[#This Row],[IP]])-3.59)/-0.076-VLOOKUP(MYRANKS_P[[#This Row],[POS]],ReplacementLevel_P[],COLUMN(ReplacementLevel_P[ERA]),FALSE)</f>
        <v>0.11658012744866342</v>
      </c>
      <c r="W258" s="22">
        <f>((1466+MYRANKS_P[[#This Row],[BB]]+MYRANKS_P[[#This Row],[H]])/(1192+MYRANKS_P[[#This Row],[IP]])-1.23)/-0.015-VLOOKUP(MYRANKS_P[[#This Row],[POS]],ReplacementLevel_P[],COLUMN(ReplacementLevel_P[WHIP]),FALSE)</f>
        <v>2.0009965122066764E-2</v>
      </c>
      <c r="X258" s="22">
        <f>MYRANKS_P[[#This Row],[WSGP]]+MYRANKS_P[[#This Row],[SVSGP]]+MYRANKS_P[[#This Row],[SOSGP]]+MYRANKS_P[[#This Row],[ERASGP]]+MYRANKS_P[[#This Row],[WHIPSGP]]</f>
        <v>-7.9710766522812726E-2</v>
      </c>
    </row>
    <row r="259" spans="1:24" x14ac:dyDescent="0.25">
      <c r="A259" s="7" t="s">
        <v>4334</v>
      </c>
      <c r="B259" s="18" t="str">
        <f>VLOOKUP(MYRANKS_P[[#This Row],[PLAYERID]],PLAYERIDMAP[],COLUMN(PLAYERIDMAP[LASTNAME]),FALSE)</f>
        <v>Oliver</v>
      </c>
      <c r="C259" s="18" t="str">
        <f>VLOOKUP(MYRANKS_P[[#This Row],[PLAYERID]],PLAYERIDMAP[],COLUMN(PLAYERIDMAP[FIRSTNAME]),FALSE)</f>
        <v xml:space="preserve">Darren </v>
      </c>
      <c r="D259" s="18" t="str">
        <f>VLOOKUP(MYRANKS_P[[#This Row],[PLAYERID]],PLAYERIDMAP[],COLUMN(PLAYERIDMAP[TEAM]),FALSE)</f>
        <v>TOR</v>
      </c>
      <c r="E259" s="18" t="str">
        <f>VLOOKUP(MYRANKS_P[[#This Row],[PLAYERID]],PLAYERIDMAP[],COLUMN(PLAYERIDMAP[POS]),FALSE)</f>
        <v>P</v>
      </c>
      <c r="F259" s="18">
        <f>VLOOKUP(MYRANKS_P[[#This Row],[PLAYERID]],PLAYERIDMAP[],COLUMN(PLAYERIDMAP[IDFANGRAPHS]),FALSE)</f>
        <v>206</v>
      </c>
      <c r="G259" s="20">
        <f>IFERROR(VLOOKUP(MYRANKS_P[[#This Row],[IDFANGRAPHS]],STEAMER_P[],COLUMN(STEAMER_P[W]),FALSE),0)</f>
        <v>0</v>
      </c>
      <c r="H259" s="20">
        <f>IFERROR(VLOOKUP(MYRANKS_P[[#This Row],[IDFANGRAPHS]],STEAMER_P[],COLUMN(STEAMER_P[GS]),FALSE),0)</f>
        <v>0</v>
      </c>
      <c r="I259" s="20">
        <f>IFERROR(VLOOKUP(MYRANKS_P[[#This Row],[IDFANGRAPHS]],STEAMER_P[],COLUMN(STEAMER_P[SV]),FALSE),0)</f>
        <v>0</v>
      </c>
      <c r="J259" s="20">
        <f>IFERROR(VLOOKUP(MYRANKS_P[[#This Row],[IDFANGRAPHS]],STEAMER_P[],COLUMN(STEAMER_P[IP]),FALSE),0)</f>
        <v>0</v>
      </c>
      <c r="K259" s="20">
        <f>IFERROR(VLOOKUP(MYRANKS_P[[#This Row],[IDFANGRAPHS]],STEAMER_P[],COLUMN(STEAMER_P[H]),FALSE),0)</f>
        <v>0</v>
      </c>
      <c r="L259" s="20">
        <f>IFERROR(VLOOKUP(MYRANKS_P[[#This Row],[IDFANGRAPHS]],STEAMER_P[],COLUMN(STEAMER_P[ER]),FALSE),0)</f>
        <v>0</v>
      </c>
      <c r="M259" s="20">
        <f>IFERROR(VLOOKUP(MYRANKS_P[[#This Row],[IDFANGRAPHS]],STEAMER_P[],COLUMN(STEAMER_P[HR]),FALSE),0)</f>
        <v>0</v>
      </c>
      <c r="N259" s="20">
        <f>IFERROR(VLOOKUP(MYRANKS_P[[#This Row],[IDFANGRAPHS]],STEAMER_P[],COLUMN(STEAMER_P[SO]),FALSE),0)</f>
        <v>0</v>
      </c>
      <c r="O259" s="20">
        <f>IFERROR(VLOOKUP(MYRANKS_P[[#This Row],[IDFANGRAPHS]],STEAMER_P[],COLUMN(STEAMER_P[BB]),FALSE),0)</f>
        <v>0</v>
      </c>
      <c r="P259" s="20">
        <f>IFERROR(VLOOKUP(MYRANKS_P[[#This Row],[IDFANGRAPHS]],STEAMER_P[],COLUMN(STEAMER_P[FIP]),FALSE),0)</f>
        <v>0</v>
      </c>
      <c r="Q259" s="22">
        <f>IFERROR(MYRANKS_P[[#This Row],[ER]]*9/MYRANKS_P[[#This Row],[IP]],0)</f>
        <v>0</v>
      </c>
      <c r="R259" s="22">
        <f>IFERROR((MYRANKS_P[[#This Row],[BB]]+MYRANKS_P[[#This Row],[H]])/MYRANKS_P[[#This Row],[IP]],0)</f>
        <v>0</v>
      </c>
      <c r="S259" s="22">
        <f>MYRANKS_P[[#This Row],[W]]/3.03-VLOOKUP(MYRANKS_P[[#This Row],[POS]],ReplacementLevel_P[],COLUMN(ReplacementLevel_P[W]),FALSE)</f>
        <v>-3.23</v>
      </c>
      <c r="T259" s="22">
        <f>MYRANKS_P[[#This Row],[SV]]/9.95</f>
        <v>0</v>
      </c>
      <c r="U259" s="22">
        <f>MYRANKS_P[[#This Row],[SO]]/39.3-VLOOKUP(MYRANKS_P[[#This Row],[POS]],ReplacementLevel_P[],COLUMN(ReplacementLevel_P[SO]),FALSE)</f>
        <v>-2.68</v>
      </c>
      <c r="V259" s="22">
        <f>((475+MYRANKS_P[[#This Row],[ER]])*9/(1192+MYRANKS_P[[#This Row],[IP]])-3.59)/-0.076-VLOOKUP(MYRANKS_P[[#This Row],[POS]],ReplacementLevel_P[],COLUMN(ReplacementLevel_P[ERA]),FALSE)</f>
        <v>0.89724478982691325</v>
      </c>
      <c r="W259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59" s="22">
        <f>MYRANKS_P[[#This Row],[WSGP]]+MYRANKS_P[[#This Row],[SVSGP]]+MYRANKS_P[[#This Row],[SOSGP]]+MYRANKS_P[[#This Row],[ERASGP]]+MYRANKS_P[[#This Row],[WHIPSGP]]</f>
        <v>-4.1238066643117852</v>
      </c>
    </row>
    <row r="260" spans="1:24" x14ac:dyDescent="0.25">
      <c r="A260" s="7" t="s">
        <v>5026</v>
      </c>
      <c r="B260" s="18" t="str">
        <f>VLOOKUP(MYRANKS_P[[#This Row],[PLAYERID]],PLAYERIDMAP[],COLUMN(PLAYERIDMAP[LASTNAME]),FALSE)</f>
        <v>Simon</v>
      </c>
      <c r="C260" s="18" t="str">
        <f>VLOOKUP(MYRANKS_P[[#This Row],[PLAYERID]],PLAYERIDMAP[],COLUMN(PLAYERIDMAP[FIRSTNAME]),FALSE)</f>
        <v xml:space="preserve">Alfredo </v>
      </c>
      <c r="D260" s="18" t="str">
        <f>VLOOKUP(MYRANKS_P[[#This Row],[PLAYERID]],PLAYERIDMAP[],COLUMN(PLAYERIDMAP[TEAM]),FALSE)</f>
        <v>CIN</v>
      </c>
      <c r="E260" s="18" t="str">
        <f>VLOOKUP(MYRANKS_P[[#This Row],[PLAYERID]],PLAYERIDMAP[],COLUMN(PLAYERIDMAP[POS]),FALSE)</f>
        <v>P</v>
      </c>
      <c r="F260" s="18">
        <f>VLOOKUP(MYRANKS_P[[#This Row],[PLAYERID]],PLAYERIDMAP[],COLUMN(PLAYERIDMAP[IDFANGRAPHS]),FALSE)</f>
        <v>2155</v>
      </c>
      <c r="G260" s="20">
        <f>IFERROR(VLOOKUP(MYRANKS_P[[#This Row],[IDFANGRAPHS]],STEAMER_P[],COLUMN(STEAMER_P[W]),FALSE),0)</f>
        <v>4</v>
      </c>
      <c r="H260" s="20">
        <f>IFERROR(VLOOKUP(MYRANKS_P[[#This Row],[IDFANGRAPHS]],STEAMER_P[],COLUMN(STEAMER_P[GS]),FALSE),0)</f>
        <v>9</v>
      </c>
      <c r="I260" s="20">
        <f>IFERROR(VLOOKUP(MYRANKS_P[[#This Row],[IDFANGRAPHS]],STEAMER_P[],COLUMN(STEAMER_P[SV]),FALSE),0)</f>
        <v>0</v>
      </c>
      <c r="J260" s="20">
        <f>IFERROR(VLOOKUP(MYRANKS_P[[#This Row],[IDFANGRAPHS]],STEAMER_P[],COLUMN(STEAMER_P[IP]),FALSE),0)</f>
        <v>74</v>
      </c>
      <c r="K260" s="20">
        <f>IFERROR(VLOOKUP(MYRANKS_P[[#This Row],[IDFANGRAPHS]],STEAMER_P[],COLUMN(STEAMER_P[H]),FALSE),0)</f>
        <v>74</v>
      </c>
      <c r="L260" s="20">
        <f>IFERROR(VLOOKUP(MYRANKS_P[[#This Row],[IDFANGRAPHS]],STEAMER_P[],COLUMN(STEAMER_P[ER]),FALSE),0)</f>
        <v>35</v>
      </c>
      <c r="M260" s="20">
        <f>IFERROR(VLOOKUP(MYRANKS_P[[#This Row],[IDFANGRAPHS]],STEAMER_P[],COLUMN(STEAMER_P[HR]),FALSE),0)</f>
        <v>9</v>
      </c>
      <c r="N260" s="20">
        <f>IFERROR(VLOOKUP(MYRANKS_P[[#This Row],[IDFANGRAPHS]],STEAMER_P[],COLUMN(STEAMER_P[SO]),FALSE),0)</f>
        <v>56</v>
      </c>
      <c r="O260" s="20">
        <f>IFERROR(VLOOKUP(MYRANKS_P[[#This Row],[IDFANGRAPHS]],STEAMER_P[],COLUMN(STEAMER_P[BB]),FALSE),0)</f>
        <v>25</v>
      </c>
      <c r="P260" s="20">
        <f>IFERROR(VLOOKUP(MYRANKS_P[[#This Row],[IDFANGRAPHS]],STEAMER_P[],COLUMN(STEAMER_P[FIP]),FALSE),0)</f>
        <v>4.41</v>
      </c>
      <c r="Q260" s="22">
        <f>IFERROR(MYRANKS_P[[#This Row],[ER]]*9/MYRANKS_P[[#This Row],[IP]],0)</f>
        <v>4.256756756756757</v>
      </c>
      <c r="R260" s="22">
        <f>IFERROR((MYRANKS_P[[#This Row],[BB]]+MYRANKS_P[[#This Row],[H]])/MYRANKS_P[[#This Row],[IP]],0)</f>
        <v>1.3378378378378379</v>
      </c>
      <c r="S260" s="22">
        <f>MYRANKS_P[[#This Row],[W]]/3.03-VLOOKUP(MYRANKS_P[[#This Row],[POS]],ReplacementLevel_P[],COLUMN(ReplacementLevel_P[W]),FALSE)</f>
        <v>-1.9098679867986799</v>
      </c>
      <c r="T260" s="22">
        <f>MYRANKS_P[[#This Row],[SV]]/9.95</f>
        <v>0</v>
      </c>
      <c r="U260" s="22">
        <f>MYRANKS_P[[#This Row],[SO]]/39.3-VLOOKUP(MYRANKS_P[[#This Row],[POS]],ReplacementLevel_P[],COLUMN(ReplacementLevel_P[SO]),FALSE)</f>
        <v>-1.2550636132315522</v>
      </c>
      <c r="V260" s="22">
        <f>((475+MYRANKS_P[[#This Row],[ER]])*9/(1192+MYRANKS_P[[#This Row],[IP]])-3.59)/-0.076-VLOOKUP(MYRANKS_P[[#This Row],[POS]],ReplacementLevel_P[],COLUMN(ReplacementLevel_P[ERA]),FALSE)</f>
        <v>0.38167872287353533</v>
      </c>
      <c r="W260" s="22">
        <f>((1466+MYRANKS_P[[#This Row],[BB]]+MYRANKS_P[[#This Row],[H]])/(1192+MYRANKS_P[[#This Row],[IP]])-1.23)/-0.015-VLOOKUP(MYRANKS_P[[#This Row],[POS]],ReplacementLevel_P[],COLUMN(ReplacementLevel_P[WHIP]),FALSE)</f>
        <v>0.46820431806213825</v>
      </c>
      <c r="X260" s="22">
        <f>MYRANKS_P[[#This Row],[WSGP]]+MYRANKS_P[[#This Row],[SVSGP]]+MYRANKS_P[[#This Row],[SOSGP]]+MYRANKS_P[[#This Row],[ERASGP]]+MYRANKS_P[[#This Row],[WHIPSGP]]</f>
        <v>-2.3150485590945582</v>
      </c>
    </row>
    <row r="261" spans="1:24" x14ac:dyDescent="0.25">
      <c r="A261" s="7" t="s">
        <v>4729</v>
      </c>
      <c r="B261" s="18" t="str">
        <f>VLOOKUP(MYRANKS_P[[#This Row],[PLAYERID]],PLAYERIDMAP[],COLUMN(PLAYERIDMAP[LASTNAME]),FALSE)</f>
        <v>Richmond</v>
      </c>
      <c r="C261" s="18" t="str">
        <f>VLOOKUP(MYRANKS_P[[#This Row],[PLAYERID]],PLAYERIDMAP[],COLUMN(PLAYERIDMAP[FIRSTNAME]),FALSE)</f>
        <v xml:space="preserve">Scott </v>
      </c>
      <c r="D261" s="18" t="str">
        <f>VLOOKUP(MYRANKS_P[[#This Row],[PLAYERID]],PLAYERIDMAP[],COLUMN(PLAYERIDMAP[TEAM]),FALSE)</f>
        <v>TOR</v>
      </c>
      <c r="E261" s="18" t="str">
        <f>VLOOKUP(MYRANKS_P[[#This Row],[PLAYERID]],PLAYERIDMAP[],COLUMN(PLAYERIDMAP[POS]),FALSE)</f>
        <v>P</v>
      </c>
      <c r="F261" s="18">
        <f>VLOOKUP(MYRANKS_P[[#This Row],[PLAYERID]],PLAYERIDMAP[],COLUMN(PLAYERIDMAP[IDFANGRAPHS]),FALSE)</f>
        <v>4307</v>
      </c>
      <c r="G261" s="20">
        <f>IFERROR(VLOOKUP(MYRANKS_P[[#This Row],[IDFANGRAPHS]],STEAMER_P[],COLUMN(STEAMER_P[W]),FALSE),0)</f>
        <v>0</v>
      </c>
      <c r="H261" s="20">
        <f>IFERROR(VLOOKUP(MYRANKS_P[[#This Row],[IDFANGRAPHS]],STEAMER_P[],COLUMN(STEAMER_P[GS]),FALSE),0)</f>
        <v>0</v>
      </c>
      <c r="I261" s="20">
        <f>IFERROR(VLOOKUP(MYRANKS_P[[#This Row],[IDFANGRAPHS]],STEAMER_P[],COLUMN(STEAMER_P[SV]),FALSE),0)</f>
        <v>0</v>
      </c>
      <c r="J261" s="20">
        <f>IFERROR(VLOOKUP(MYRANKS_P[[#This Row],[IDFANGRAPHS]],STEAMER_P[],COLUMN(STEAMER_P[IP]),FALSE),0)</f>
        <v>0</v>
      </c>
      <c r="K261" s="20">
        <f>IFERROR(VLOOKUP(MYRANKS_P[[#This Row],[IDFANGRAPHS]],STEAMER_P[],COLUMN(STEAMER_P[H]),FALSE),0)</f>
        <v>0</v>
      </c>
      <c r="L261" s="20">
        <f>IFERROR(VLOOKUP(MYRANKS_P[[#This Row],[IDFANGRAPHS]],STEAMER_P[],COLUMN(STEAMER_P[ER]),FALSE),0)</f>
        <v>0</v>
      </c>
      <c r="M261" s="20">
        <f>IFERROR(VLOOKUP(MYRANKS_P[[#This Row],[IDFANGRAPHS]],STEAMER_P[],COLUMN(STEAMER_P[HR]),FALSE),0)</f>
        <v>0</v>
      </c>
      <c r="N261" s="20">
        <f>IFERROR(VLOOKUP(MYRANKS_P[[#This Row],[IDFANGRAPHS]],STEAMER_P[],COLUMN(STEAMER_P[SO]),FALSE),0)</f>
        <v>0</v>
      </c>
      <c r="O261" s="20">
        <f>IFERROR(VLOOKUP(MYRANKS_P[[#This Row],[IDFANGRAPHS]],STEAMER_P[],COLUMN(STEAMER_P[BB]),FALSE),0)</f>
        <v>0</v>
      </c>
      <c r="P261" s="20">
        <f>IFERROR(VLOOKUP(MYRANKS_P[[#This Row],[IDFANGRAPHS]],STEAMER_P[],COLUMN(STEAMER_P[FIP]),FALSE),0)</f>
        <v>0</v>
      </c>
      <c r="Q261" s="22">
        <f>IFERROR(MYRANKS_P[[#This Row],[ER]]*9/MYRANKS_P[[#This Row],[IP]],0)</f>
        <v>0</v>
      </c>
      <c r="R261" s="22">
        <f>IFERROR((MYRANKS_P[[#This Row],[BB]]+MYRANKS_P[[#This Row],[H]])/MYRANKS_P[[#This Row],[IP]],0)</f>
        <v>0</v>
      </c>
      <c r="S261" s="22">
        <f>MYRANKS_P[[#This Row],[W]]/3.03-VLOOKUP(MYRANKS_P[[#This Row],[POS]],ReplacementLevel_P[],COLUMN(ReplacementLevel_P[W]),FALSE)</f>
        <v>-3.23</v>
      </c>
      <c r="T261" s="22">
        <f>MYRANKS_P[[#This Row],[SV]]/9.95</f>
        <v>0</v>
      </c>
      <c r="U261" s="22">
        <f>MYRANKS_P[[#This Row],[SO]]/39.3-VLOOKUP(MYRANKS_P[[#This Row],[POS]],ReplacementLevel_P[],COLUMN(ReplacementLevel_P[SO]),FALSE)</f>
        <v>-2.68</v>
      </c>
      <c r="V261" s="22">
        <f>((475+MYRANKS_P[[#This Row],[ER]])*9/(1192+MYRANKS_P[[#This Row],[IP]])-3.59)/-0.076-VLOOKUP(MYRANKS_P[[#This Row],[POS]],ReplacementLevel_P[],COLUMN(ReplacementLevel_P[ERA]),FALSE)</f>
        <v>0.89724478982691325</v>
      </c>
      <c r="W26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61" s="22">
        <f>MYRANKS_P[[#This Row],[WSGP]]+MYRANKS_P[[#This Row],[SVSGP]]+MYRANKS_P[[#This Row],[SOSGP]]+MYRANKS_P[[#This Row],[ERASGP]]+MYRANKS_P[[#This Row],[WHIPSGP]]</f>
        <v>-4.1238066643117852</v>
      </c>
    </row>
    <row r="262" spans="1:24" x14ac:dyDescent="0.25">
      <c r="A262" s="7" t="s">
        <v>3109</v>
      </c>
      <c r="B262" s="18" t="str">
        <f>VLOOKUP(MYRANKS_P[[#This Row],[PLAYERID]],PLAYERIDMAP[],COLUMN(PLAYERIDMAP[LASTNAME]),FALSE)</f>
        <v>Guthrie</v>
      </c>
      <c r="C262" s="18" t="str">
        <f>VLOOKUP(MYRANKS_P[[#This Row],[PLAYERID]],PLAYERIDMAP[],COLUMN(PLAYERIDMAP[FIRSTNAME]),FALSE)</f>
        <v xml:space="preserve">Jeremy </v>
      </c>
      <c r="D262" s="18" t="str">
        <f>VLOOKUP(MYRANKS_P[[#This Row],[PLAYERID]],PLAYERIDMAP[],COLUMN(PLAYERIDMAP[TEAM]),FALSE)</f>
        <v>KC</v>
      </c>
      <c r="E262" s="18" t="str">
        <f>VLOOKUP(MYRANKS_P[[#This Row],[PLAYERID]],PLAYERIDMAP[],COLUMN(PLAYERIDMAP[POS]),FALSE)</f>
        <v>P</v>
      </c>
      <c r="F262" s="18">
        <f>VLOOKUP(MYRANKS_P[[#This Row],[PLAYERID]],PLAYERIDMAP[],COLUMN(PLAYERIDMAP[IDFANGRAPHS]),FALSE)</f>
        <v>2072</v>
      </c>
      <c r="G262" s="20">
        <f>IFERROR(VLOOKUP(MYRANKS_P[[#This Row],[IDFANGRAPHS]],STEAMER_P[],COLUMN(STEAMER_P[W]),FALSE),0)</f>
        <v>8</v>
      </c>
      <c r="H262" s="20">
        <f>IFERROR(VLOOKUP(MYRANKS_P[[#This Row],[IDFANGRAPHS]],STEAMER_P[],COLUMN(STEAMER_P[GS]),FALSE),0)</f>
        <v>25</v>
      </c>
      <c r="I262" s="20">
        <f>IFERROR(VLOOKUP(MYRANKS_P[[#This Row],[IDFANGRAPHS]],STEAMER_P[],COLUMN(STEAMER_P[SV]),FALSE),0)</f>
        <v>0</v>
      </c>
      <c r="J262" s="20">
        <f>IFERROR(VLOOKUP(MYRANKS_P[[#This Row],[IDFANGRAPHS]],STEAMER_P[],COLUMN(STEAMER_P[IP]),FALSE),0)</f>
        <v>147</v>
      </c>
      <c r="K262" s="20">
        <f>IFERROR(VLOOKUP(MYRANKS_P[[#This Row],[IDFANGRAPHS]],STEAMER_P[],COLUMN(STEAMER_P[H]),FALSE),0)</f>
        <v>164</v>
      </c>
      <c r="L262" s="20">
        <f>IFERROR(VLOOKUP(MYRANKS_P[[#This Row],[IDFANGRAPHS]],STEAMER_P[],COLUMN(STEAMER_P[ER]),FALSE),0)</f>
        <v>78</v>
      </c>
      <c r="M262" s="20">
        <f>IFERROR(VLOOKUP(MYRANKS_P[[#This Row],[IDFANGRAPHS]],STEAMER_P[],COLUMN(STEAMER_P[HR]),FALSE),0)</f>
        <v>21</v>
      </c>
      <c r="N262" s="20">
        <f>IFERROR(VLOOKUP(MYRANKS_P[[#This Row],[IDFANGRAPHS]],STEAMER_P[],COLUMN(STEAMER_P[SO]),FALSE),0)</f>
        <v>80</v>
      </c>
      <c r="O262" s="20">
        <f>IFERROR(VLOOKUP(MYRANKS_P[[#This Row],[IDFANGRAPHS]],STEAMER_P[],COLUMN(STEAMER_P[BB]),FALSE),0)</f>
        <v>43</v>
      </c>
      <c r="P262" s="20">
        <f>IFERROR(VLOOKUP(MYRANKS_P[[#This Row],[IDFANGRAPHS]],STEAMER_P[],COLUMN(STEAMER_P[FIP]),FALSE),0)</f>
        <v>4.88</v>
      </c>
      <c r="Q262" s="22">
        <f>IFERROR(MYRANKS_P[[#This Row],[ER]]*9/MYRANKS_P[[#This Row],[IP]],0)</f>
        <v>4.7755102040816331</v>
      </c>
      <c r="R262" s="22">
        <f>IFERROR((MYRANKS_P[[#This Row],[BB]]+MYRANKS_P[[#This Row],[H]])/MYRANKS_P[[#This Row],[IP]],0)</f>
        <v>1.4081632653061225</v>
      </c>
      <c r="S262" s="22">
        <f>MYRANKS_P[[#This Row],[W]]/3.03-VLOOKUP(MYRANKS_P[[#This Row],[POS]],ReplacementLevel_P[],COLUMN(ReplacementLevel_P[W]),FALSE)</f>
        <v>-0.58973597359735974</v>
      </c>
      <c r="T262" s="22">
        <f>MYRANKS_P[[#This Row],[SV]]/9.95</f>
        <v>0</v>
      </c>
      <c r="U262" s="22">
        <f>MYRANKS_P[[#This Row],[SO]]/39.3-VLOOKUP(MYRANKS_P[[#This Row],[POS]],ReplacementLevel_P[],COLUMN(ReplacementLevel_P[SO]),FALSE)</f>
        <v>-0.64437659033078898</v>
      </c>
      <c r="V262" s="22">
        <f>((475+MYRANKS_P[[#This Row],[ER]])*9/(1192+MYRANKS_P[[#This Row],[IP]])-3.59)/-0.076-VLOOKUP(MYRANKS_P[[#This Row],[POS]],ReplacementLevel_P[],COLUMN(ReplacementLevel_P[ERA]),FALSE)</f>
        <v>-0.82043355214024916</v>
      </c>
      <c r="W262" s="22">
        <f>((1466+MYRANKS_P[[#This Row],[BB]]+MYRANKS_P[[#This Row],[H]])/(1192+MYRANKS_P[[#This Row],[IP]])-1.23)/-0.015-VLOOKUP(MYRANKS_P[[#This Row],[POS]],ReplacementLevel_P[],COLUMN(ReplacementLevel_P[WHIP]),FALSE)</f>
        <v>-0.41599203385611572</v>
      </c>
      <c r="X262" s="22">
        <f>MYRANKS_P[[#This Row],[WSGP]]+MYRANKS_P[[#This Row],[SVSGP]]+MYRANKS_P[[#This Row],[SOSGP]]+MYRANKS_P[[#This Row],[ERASGP]]+MYRANKS_P[[#This Row],[WHIPSGP]]</f>
        <v>-2.4705381499245136</v>
      </c>
    </row>
    <row r="263" spans="1:24" x14ac:dyDescent="0.25">
      <c r="A263" s="7" t="s">
        <v>5036</v>
      </c>
      <c r="B263" s="18" t="str">
        <f>VLOOKUP(MYRANKS_P[[#This Row],[PLAYERID]],PLAYERIDMAP[],COLUMN(PLAYERIDMAP[LASTNAME]),FALSE)</f>
        <v>Skaggs</v>
      </c>
      <c r="C263" s="18" t="str">
        <f>VLOOKUP(MYRANKS_P[[#This Row],[PLAYERID]],PLAYERIDMAP[],COLUMN(PLAYERIDMAP[FIRSTNAME]),FALSE)</f>
        <v xml:space="preserve">Tyler </v>
      </c>
      <c r="D263" s="18" t="str">
        <f>VLOOKUP(MYRANKS_P[[#This Row],[PLAYERID]],PLAYERIDMAP[],COLUMN(PLAYERIDMAP[TEAM]),FALSE)</f>
        <v>ARI</v>
      </c>
      <c r="E263" s="18" t="str">
        <f>VLOOKUP(MYRANKS_P[[#This Row],[PLAYERID]],PLAYERIDMAP[],COLUMN(PLAYERIDMAP[POS]),FALSE)</f>
        <v>P</v>
      </c>
      <c r="F263" s="18">
        <f>VLOOKUP(MYRANKS_P[[#This Row],[PLAYERID]],PLAYERIDMAP[],COLUMN(PLAYERIDMAP[IDFANGRAPHS]),FALSE)</f>
        <v>10190</v>
      </c>
      <c r="G263" s="20">
        <f>IFERROR(VLOOKUP(MYRANKS_P[[#This Row],[IDFANGRAPHS]],STEAMER_P[],COLUMN(STEAMER_P[W]),FALSE),0)</f>
        <v>9</v>
      </c>
      <c r="H263" s="20">
        <f>IFERROR(VLOOKUP(MYRANKS_P[[#This Row],[IDFANGRAPHS]],STEAMER_P[],COLUMN(STEAMER_P[GS]),FALSE),0)</f>
        <v>23</v>
      </c>
      <c r="I263" s="20">
        <f>IFERROR(VLOOKUP(MYRANKS_P[[#This Row],[IDFANGRAPHS]],STEAMER_P[],COLUMN(STEAMER_P[SV]),FALSE),0)</f>
        <v>0</v>
      </c>
      <c r="J263" s="20">
        <f>IFERROR(VLOOKUP(MYRANKS_P[[#This Row],[IDFANGRAPHS]],STEAMER_P[],COLUMN(STEAMER_P[IP]),FALSE),0)</f>
        <v>130</v>
      </c>
      <c r="K263" s="20">
        <f>IFERROR(VLOOKUP(MYRANKS_P[[#This Row],[IDFANGRAPHS]],STEAMER_P[],COLUMN(STEAMER_P[H]),FALSE),0)</f>
        <v>124</v>
      </c>
      <c r="L263" s="20">
        <f>IFERROR(VLOOKUP(MYRANKS_P[[#This Row],[IDFANGRAPHS]],STEAMER_P[],COLUMN(STEAMER_P[ER]),FALSE),0)</f>
        <v>58</v>
      </c>
      <c r="M263" s="20">
        <f>IFERROR(VLOOKUP(MYRANKS_P[[#This Row],[IDFANGRAPHS]],STEAMER_P[],COLUMN(STEAMER_P[HR]),FALSE),0)</f>
        <v>15</v>
      </c>
      <c r="N263" s="20">
        <f>IFERROR(VLOOKUP(MYRANKS_P[[#This Row],[IDFANGRAPHS]],STEAMER_P[],COLUMN(STEAMER_P[SO]),FALSE),0)</f>
        <v>108</v>
      </c>
      <c r="O263" s="20">
        <f>IFERROR(VLOOKUP(MYRANKS_P[[#This Row],[IDFANGRAPHS]],STEAMER_P[],COLUMN(STEAMER_P[BB]),FALSE),0)</f>
        <v>50</v>
      </c>
      <c r="P263" s="20">
        <f>IFERROR(VLOOKUP(MYRANKS_P[[#This Row],[IDFANGRAPHS]],STEAMER_P[],COLUMN(STEAMER_P[FIP]),FALSE),0)</f>
        <v>4.18</v>
      </c>
      <c r="Q263" s="22">
        <f>IFERROR(MYRANKS_P[[#This Row],[ER]]*9/MYRANKS_P[[#This Row],[IP]],0)</f>
        <v>4.0153846153846153</v>
      </c>
      <c r="R263" s="22">
        <f>IFERROR((MYRANKS_P[[#This Row],[BB]]+MYRANKS_P[[#This Row],[H]])/MYRANKS_P[[#This Row],[IP]],0)</f>
        <v>1.3384615384615384</v>
      </c>
      <c r="S263" s="22">
        <f>MYRANKS_P[[#This Row],[W]]/3.03-VLOOKUP(MYRANKS_P[[#This Row],[POS]],ReplacementLevel_P[],COLUMN(ReplacementLevel_P[W]),FALSE)</f>
        <v>-0.25970297029702971</v>
      </c>
      <c r="T263" s="22">
        <f>MYRANKS_P[[#This Row],[SV]]/9.95</f>
        <v>0</v>
      </c>
      <c r="U263" s="22">
        <f>MYRANKS_P[[#This Row],[SO]]/39.3-VLOOKUP(MYRANKS_P[[#This Row],[POS]],ReplacementLevel_P[],COLUMN(ReplacementLevel_P[SO]),FALSE)</f>
        <v>6.809160305343509E-2</v>
      </c>
      <c r="V263" s="22">
        <f>((475+MYRANKS_P[[#This Row],[ER]])*9/(1192+MYRANKS_P[[#This Row],[IP]])-3.59)/-0.076-VLOOKUP(MYRANKS_P[[#This Row],[POS]],ReplacementLevel_P[],COLUMN(ReplacementLevel_P[ERA]),FALSE)</f>
        <v>0.3421968309578779</v>
      </c>
      <c r="W263" s="22">
        <f>((1466+MYRANKS_P[[#This Row],[BB]]+MYRANKS_P[[#This Row],[H]])/(1192+MYRANKS_P[[#This Row],[IP]])-1.23)/-0.015-VLOOKUP(MYRANKS_P[[#This Row],[POS]],ReplacementLevel_P[],COLUMN(ReplacementLevel_P[WHIP]),FALSE)</f>
        <v>0.17702471003530496</v>
      </c>
      <c r="X263" s="22">
        <f>MYRANKS_P[[#This Row],[WSGP]]+MYRANKS_P[[#This Row],[SVSGP]]+MYRANKS_P[[#This Row],[SOSGP]]+MYRANKS_P[[#This Row],[ERASGP]]+MYRANKS_P[[#This Row],[WHIPSGP]]</f>
        <v>0.32761017374958823</v>
      </c>
    </row>
    <row r="264" spans="1:24" x14ac:dyDescent="0.25">
      <c r="A264" s="7" t="s">
        <v>3054</v>
      </c>
      <c r="B264" s="18" t="str">
        <f>VLOOKUP(MYRANKS_P[[#This Row],[PLAYERID]],PLAYERIDMAP[],COLUMN(PLAYERIDMAP[LASTNAME]),FALSE)</f>
        <v>Gorzelanny</v>
      </c>
      <c r="C264" s="18" t="str">
        <f>VLOOKUP(MYRANKS_P[[#This Row],[PLAYERID]],PLAYERIDMAP[],COLUMN(PLAYERIDMAP[FIRSTNAME]),FALSE)</f>
        <v xml:space="preserve">Tom </v>
      </c>
      <c r="D264" s="18" t="str">
        <f>VLOOKUP(MYRANKS_P[[#This Row],[PLAYERID]],PLAYERIDMAP[],COLUMN(PLAYERIDMAP[TEAM]),FALSE)</f>
        <v>MIL</v>
      </c>
      <c r="E264" s="18" t="str">
        <f>VLOOKUP(MYRANKS_P[[#This Row],[PLAYERID]],PLAYERIDMAP[],COLUMN(PLAYERIDMAP[POS]),FALSE)</f>
        <v>P</v>
      </c>
      <c r="F264" s="18">
        <f>VLOOKUP(MYRANKS_P[[#This Row],[PLAYERID]],PLAYERIDMAP[],COLUMN(PLAYERIDMAP[IDFANGRAPHS]),FALSE)</f>
        <v>6244</v>
      </c>
      <c r="G264" s="20">
        <f>IFERROR(VLOOKUP(MYRANKS_P[[#This Row],[IDFANGRAPHS]],STEAMER_P[],COLUMN(STEAMER_P[W]),FALSE),0)</f>
        <v>1</v>
      </c>
      <c r="H264" s="20">
        <f>IFERROR(VLOOKUP(MYRANKS_P[[#This Row],[IDFANGRAPHS]],STEAMER_P[],COLUMN(STEAMER_P[GS]),FALSE),0)</f>
        <v>0</v>
      </c>
      <c r="I264" s="20">
        <f>IFERROR(VLOOKUP(MYRANKS_P[[#This Row],[IDFANGRAPHS]],STEAMER_P[],COLUMN(STEAMER_P[SV]),FALSE),0)</f>
        <v>0</v>
      </c>
      <c r="J264" s="20">
        <f>IFERROR(VLOOKUP(MYRANKS_P[[#This Row],[IDFANGRAPHS]],STEAMER_P[],COLUMN(STEAMER_P[IP]),FALSE),0)</f>
        <v>8</v>
      </c>
      <c r="K264" s="20">
        <f>IFERROR(VLOOKUP(MYRANKS_P[[#This Row],[IDFANGRAPHS]],STEAMER_P[],COLUMN(STEAMER_P[H]),FALSE),0)</f>
        <v>8</v>
      </c>
      <c r="L264" s="20">
        <f>IFERROR(VLOOKUP(MYRANKS_P[[#This Row],[IDFANGRAPHS]],STEAMER_P[],COLUMN(STEAMER_P[ER]),FALSE),0)</f>
        <v>3</v>
      </c>
      <c r="M264" s="20">
        <f>IFERROR(VLOOKUP(MYRANKS_P[[#This Row],[IDFANGRAPHS]],STEAMER_P[],COLUMN(STEAMER_P[HR]),FALSE),0)</f>
        <v>1</v>
      </c>
      <c r="N264" s="20">
        <f>IFERROR(VLOOKUP(MYRANKS_P[[#This Row],[IDFANGRAPHS]],STEAMER_P[],COLUMN(STEAMER_P[SO]),FALSE),0)</f>
        <v>8</v>
      </c>
      <c r="O264" s="20">
        <f>IFERROR(VLOOKUP(MYRANKS_P[[#This Row],[IDFANGRAPHS]],STEAMER_P[],COLUMN(STEAMER_P[BB]),FALSE),0)</f>
        <v>3</v>
      </c>
      <c r="P264" s="20">
        <f>IFERROR(VLOOKUP(MYRANKS_P[[#This Row],[IDFANGRAPHS]],STEAMER_P[],COLUMN(STEAMER_P[FIP]),FALSE),0)</f>
        <v>3.67</v>
      </c>
      <c r="Q264" s="22">
        <f>IFERROR(MYRANKS_P[[#This Row],[ER]]*9/MYRANKS_P[[#This Row],[IP]],0)</f>
        <v>3.375</v>
      </c>
      <c r="R264" s="22">
        <f>IFERROR((MYRANKS_P[[#This Row],[BB]]+MYRANKS_P[[#This Row],[H]])/MYRANKS_P[[#This Row],[IP]],0)</f>
        <v>1.375</v>
      </c>
      <c r="S264" s="22">
        <f>MYRANKS_P[[#This Row],[W]]/3.03-VLOOKUP(MYRANKS_P[[#This Row],[POS]],ReplacementLevel_P[],COLUMN(ReplacementLevel_P[W]),FALSE)</f>
        <v>-2.89996699669967</v>
      </c>
      <c r="T264" s="22">
        <f>MYRANKS_P[[#This Row],[SV]]/9.95</f>
        <v>0</v>
      </c>
      <c r="U264" s="22">
        <f>MYRANKS_P[[#This Row],[SO]]/39.3-VLOOKUP(MYRANKS_P[[#This Row],[POS]],ReplacementLevel_P[],COLUMN(ReplacementLevel_P[SO]),FALSE)</f>
        <v>-2.476437659033079</v>
      </c>
      <c r="V264" s="22">
        <f>((475+MYRANKS_P[[#This Row],[ER]])*9/(1192+MYRANKS_P[[#This Row],[IP]])-3.59)/-0.076-VLOOKUP(MYRANKS_P[[#This Row],[POS]],ReplacementLevel_P[],COLUMN(ReplacementLevel_P[ERA]),FALSE)</f>
        <v>0.91578947368420915</v>
      </c>
      <c r="W264" s="22">
        <f>((1466+MYRANKS_P[[#This Row],[BB]]+MYRANKS_P[[#This Row],[H]])/(1192+MYRANKS_P[[#This Row],[IP]])-1.23)/-0.015-VLOOKUP(MYRANKS_P[[#This Row],[POS]],ReplacementLevel_P[],COLUMN(ReplacementLevel_P[WHIP]),FALSE)</f>
        <v>0.82444444444445053</v>
      </c>
      <c r="X264" s="22">
        <f>MYRANKS_P[[#This Row],[WSGP]]+MYRANKS_P[[#This Row],[SVSGP]]+MYRANKS_P[[#This Row],[SOSGP]]+MYRANKS_P[[#This Row],[ERASGP]]+MYRANKS_P[[#This Row],[WHIPSGP]]</f>
        <v>-3.6361707376040888</v>
      </c>
    </row>
    <row r="265" spans="1:24" x14ac:dyDescent="0.25">
      <c r="A265" s="7" t="s">
        <v>3204</v>
      </c>
      <c r="B265" s="18" t="str">
        <f>VLOOKUP(MYRANKS_P[[#This Row],[PLAYERID]],PLAYERIDMAP[],COLUMN(PLAYERIDMAP[LASTNAME]),FALSE)</f>
        <v>Harrell</v>
      </c>
      <c r="C265" s="18" t="str">
        <f>VLOOKUP(MYRANKS_P[[#This Row],[PLAYERID]],PLAYERIDMAP[],COLUMN(PLAYERIDMAP[FIRSTNAME]),FALSE)</f>
        <v xml:space="preserve">Lucas </v>
      </c>
      <c r="D265" s="18" t="str">
        <f>VLOOKUP(MYRANKS_P[[#This Row],[PLAYERID]],PLAYERIDMAP[],COLUMN(PLAYERIDMAP[TEAM]),FALSE)</f>
        <v>HOU</v>
      </c>
      <c r="E265" s="18" t="str">
        <f>VLOOKUP(MYRANKS_P[[#This Row],[PLAYERID]],PLAYERIDMAP[],COLUMN(PLAYERIDMAP[POS]),FALSE)</f>
        <v>P</v>
      </c>
      <c r="F265" s="18">
        <f>VLOOKUP(MYRANKS_P[[#This Row],[PLAYERID]],PLAYERIDMAP[],COLUMN(PLAYERIDMAP[IDFANGRAPHS]),FALSE)</f>
        <v>7541</v>
      </c>
      <c r="G265" s="20">
        <f>IFERROR(VLOOKUP(MYRANKS_P[[#This Row],[IDFANGRAPHS]],STEAMER_P[],COLUMN(STEAMER_P[W]),FALSE),0)</f>
        <v>0</v>
      </c>
      <c r="H265" s="20">
        <f>IFERROR(VLOOKUP(MYRANKS_P[[#This Row],[IDFANGRAPHS]],STEAMER_P[],COLUMN(STEAMER_P[GS]),FALSE),0)</f>
        <v>0</v>
      </c>
      <c r="I265" s="20">
        <f>IFERROR(VLOOKUP(MYRANKS_P[[#This Row],[IDFANGRAPHS]],STEAMER_P[],COLUMN(STEAMER_P[SV]),FALSE),0)</f>
        <v>0</v>
      </c>
      <c r="J265" s="20">
        <f>IFERROR(VLOOKUP(MYRANKS_P[[#This Row],[IDFANGRAPHS]],STEAMER_P[],COLUMN(STEAMER_P[IP]),FALSE),0)</f>
        <v>0</v>
      </c>
      <c r="K265" s="20">
        <f>IFERROR(VLOOKUP(MYRANKS_P[[#This Row],[IDFANGRAPHS]],STEAMER_P[],COLUMN(STEAMER_P[H]),FALSE),0)</f>
        <v>0</v>
      </c>
      <c r="L265" s="20">
        <f>IFERROR(VLOOKUP(MYRANKS_P[[#This Row],[IDFANGRAPHS]],STEAMER_P[],COLUMN(STEAMER_P[ER]),FALSE),0)</f>
        <v>0</v>
      </c>
      <c r="M265" s="20">
        <f>IFERROR(VLOOKUP(MYRANKS_P[[#This Row],[IDFANGRAPHS]],STEAMER_P[],COLUMN(STEAMER_P[HR]),FALSE),0)</f>
        <v>0</v>
      </c>
      <c r="N265" s="20">
        <f>IFERROR(VLOOKUP(MYRANKS_P[[#This Row],[IDFANGRAPHS]],STEAMER_P[],COLUMN(STEAMER_P[SO]),FALSE),0)</f>
        <v>0</v>
      </c>
      <c r="O265" s="20">
        <f>IFERROR(VLOOKUP(MYRANKS_P[[#This Row],[IDFANGRAPHS]],STEAMER_P[],COLUMN(STEAMER_P[BB]),FALSE),0)</f>
        <v>0</v>
      </c>
      <c r="P265" s="20">
        <f>IFERROR(VLOOKUP(MYRANKS_P[[#This Row],[IDFANGRAPHS]],STEAMER_P[],COLUMN(STEAMER_P[FIP]),FALSE),0)</f>
        <v>0</v>
      </c>
      <c r="Q265" s="22">
        <f>IFERROR(MYRANKS_P[[#This Row],[ER]]*9/MYRANKS_P[[#This Row],[IP]],0)</f>
        <v>0</v>
      </c>
      <c r="R265" s="22">
        <f>IFERROR((MYRANKS_P[[#This Row],[BB]]+MYRANKS_P[[#This Row],[H]])/MYRANKS_P[[#This Row],[IP]],0)</f>
        <v>0</v>
      </c>
      <c r="S265" s="22">
        <f>MYRANKS_P[[#This Row],[W]]/3.03-VLOOKUP(MYRANKS_P[[#This Row],[POS]],ReplacementLevel_P[],COLUMN(ReplacementLevel_P[W]),FALSE)</f>
        <v>-3.23</v>
      </c>
      <c r="T265" s="22">
        <f>MYRANKS_P[[#This Row],[SV]]/9.95</f>
        <v>0</v>
      </c>
      <c r="U265" s="22">
        <f>MYRANKS_P[[#This Row],[SO]]/39.3-VLOOKUP(MYRANKS_P[[#This Row],[POS]],ReplacementLevel_P[],COLUMN(ReplacementLevel_P[SO]),FALSE)</f>
        <v>-2.68</v>
      </c>
      <c r="V265" s="22">
        <f>((475+MYRANKS_P[[#This Row],[ER]])*9/(1192+MYRANKS_P[[#This Row],[IP]])-3.59)/-0.076-VLOOKUP(MYRANKS_P[[#This Row],[POS]],ReplacementLevel_P[],COLUMN(ReplacementLevel_P[ERA]),FALSE)</f>
        <v>0.89724478982691325</v>
      </c>
      <c r="W265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65" s="22">
        <f>MYRANKS_P[[#This Row],[WSGP]]+MYRANKS_P[[#This Row],[SVSGP]]+MYRANKS_P[[#This Row],[SOSGP]]+MYRANKS_P[[#This Row],[ERASGP]]+MYRANKS_P[[#This Row],[WHIPSGP]]</f>
        <v>-4.1238066643117852</v>
      </c>
    </row>
    <row r="266" spans="1:24" x14ac:dyDescent="0.25">
      <c r="A266" s="7" t="s">
        <v>5347</v>
      </c>
      <c r="B266" s="18" t="str">
        <f>VLOOKUP(MYRANKS_P[[#This Row],[PLAYERID]],PLAYERIDMAP[],COLUMN(PLAYERIDMAP[LASTNAME]),FALSE)</f>
        <v>Vazquez</v>
      </c>
      <c r="C266" s="18" t="str">
        <f>VLOOKUP(MYRANKS_P[[#This Row],[PLAYERID]],PLAYERIDMAP[],COLUMN(PLAYERIDMAP[FIRSTNAME]),FALSE)</f>
        <v xml:space="preserve">Javier </v>
      </c>
      <c r="D266" s="18" t="str">
        <f>VLOOKUP(MYRANKS_P[[#This Row],[PLAYERID]],PLAYERIDMAP[],COLUMN(PLAYERIDMAP[TEAM]),FALSE)</f>
        <v>MIA</v>
      </c>
      <c r="E266" s="18" t="str">
        <f>VLOOKUP(MYRANKS_P[[#This Row],[PLAYERID]],PLAYERIDMAP[],COLUMN(PLAYERIDMAP[POS]),FALSE)</f>
        <v>P</v>
      </c>
      <c r="F266" s="18">
        <f>VLOOKUP(MYRANKS_P[[#This Row],[PLAYERID]],PLAYERIDMAP[],COLUMN(PLAYERIDMAP[IDFANGRAPHS]),FALSE)</f>
        <v>801</v>
      </c>
      <c r="G266" s="20">
        <f>IFERROR(VLOOKUP(MYRANKS_P[[#This Row],[IDFANGRAPHS]],STEAMER_P[],COLUMN(STEAMER_P[W]),FALSE),0)</f>
        <v>0</v>
      </c>
      <c r="H266" s="20">
        <f>IFERROR(VLOOKUP(MYRANKS_P[[#This Row],[IDFANGRAPHS]],STEAMER_P[],COLUMN(STEAMER_P[GS]),FALSE),0)</f>
        <v>0</v>
      </c>
      <c r="I266" s="20">
        <f>IFERROR(VLOOKUP(MYRANKS_P[[#This Row],[IDFANGRAPHS]],STEAMER_P[],COLUMN(STEAMER_P[SV]),FALSE),0)</f>
        <v>0</v>
      </c>
      <c r="J266" s="20">
        <f>IFERROR(VLOOKUP(MYRANKS_P[[#This Row],[IDFANGRAPHS]],STEAMER_P[],COLUMN(STEAMER_P[IP]),FALSE),0)</f>
        <v>0</v>
      </c>
      <c r="K266" s="20">
        <f>IFERROR(VLOOKUP(MYRANKS_P[[#This Row],[IDFANGRAPHS]],STEAMER_P[],COLUMN(STEAMER_P[H]),FALSE),0)</f>
        <v>0</v>
      </c>
      <c r="L266" s="20">
        <f>IFERROR(VLOOKUP(MYRANKS_P[[#This Row],[IDFANGRAPHS]],STEAMER_P[],COLUMN(STEAMER_P[ER]),FALSE),0)</f>
        <v>0</v>
      </c>
      <c r="M266" s="20">
        <f>IFERROR(VLOOKUP(MYRANKS_P[[#This Row],[IDFANGRAPHS]],STEAMER_P[],COLUMN(STEAMER_P[HR]),FALSE),0)</f>
        <v>0</v>
      </c>
      <c r="N266" s="20">
        <f>IFERROR(VLOOKUP(MYRANKS_P[[#This Row],[IDFANGRAPHS]],STEAMER_P[],COLUMN(STEAMER_P[SO]),FALSE),0)</f>
        <v>0</v>
      </c>
      <c r="O266" s="20">
        <f>IFERROR(VLOOKUP(MYRANKS_P[[#This Row],[IDFANGRAPHS]],STEAMER_P[],COLUMN(STEAMER_P[BB]),FALSE),0)</f>
        <v>0</v>
      </c>
      <c r="P266" s="20">
        <f>IFERROR(VLOOKUP(MYRANKS_P[[#This Row],[IDFANGRAPHS]],STEAMER_P[],COLUMN(STEAMER_P[FIP]),FALSE),0)</f>
        <v>0</v>
      </c>
      <c r="Q266" s="22">
        <f>IFERROR(MYRANKS_P[[#This Row],[ER]]*9/MYRANKS_P[[#This Row],[IP]],0)</f>
        <v>0</v>
      </c>
      <c r="R266" s="22">
        <f>IFERROR((MYRANKS_P[[#This Row],[BB]]+MYRANKS_P[[#This Row],[H]])/MYRANKS_P[[#This Row],[IP]],0)</f>
        <v>0</v>
      </c>
      <c r="S266" s="22">
        <f>MYRANKS_P[[#This Row],[W]]/3.03-VLOOKUP(MYRANKS_P[[#This Row],[POS]],ReplacementLevel_P[],COLUMN(ReplacementLevel_P[W]),FALSE)</f>
        <v>-3.23</v>
      </c>
      <c r="T266" s="22">
        <f>MYRANKS_P[[#This Row],[SV]]/9.95</f>
        <v>0</v>
      </c>
      <c r="U266" s="22">
        <f>MYRANKS_P[[#This Row],[SO]]/39.3-VLOOKUP(MYRANKS_P[[#This Row],[POS]],ReplacementLevel_P[],COLUMN(ReplacementLevel_P[SO]),FALSE)</f>
        <v>-2.68</v>
      </c>
      <c r="V266" s="22">
        <f>((475+MYRANKS_P[[#This Row],[ER]])*9/(1192+MYRANKS_P[[#This Row],[IP]])-3.59)/-0.076-VLOOKUP(MYRANKS_P[[#This Row],[POS]],ReplacementLevel_P[],COLUMN(ReplacementLevel_P[ERA]),FALSE)</f>
        <v>0.89724478982691325</v>
      </c>
      <c r="W266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66" s="22">
        <f>MYRANKS_P[[#This Row],[WSGP]]+MYRANKS_P[[#This Row],[SVSGP]]+MYRANKS_P[[#This Row],[SOSGP]]+MYRANKS_P[[#This Row],[ERASGP]]+MYRANKS_P[[#This Row],[WHIPSGP]]</f>
        <v>-4.1238066643117852</v>
      </c>
    </row>
    <row r="267" spans="1:24" x14ac:dyDescent="0.25">
      <c r="A267" s="7" t="s">
        <v>4175</v>
      </c>
      <c r="B267" s="18" t="str">
        <f>VLOOKUP(MYRANKS_P[[#This Row],[PLAYERID]],PLAYERIDMAP[],COLUMN(PLAYERIDMAP[LASTNAME]),FALSE)</f>
        <v>Morris</v>
      </c>
      <c r="C267" s="18" t="str">
        <f>VLOOKUP(MYRANKS_P[[#This Row],[PLAYERID]],PLAYERIDMAP[],COLUMN(PLAYERIDMAP[FIRSTNAME]),FALSE)</f>
        <v xml:space="preserve">Bryan </v>
      </c>
      <c r="D267" s="18" t="str">
        <f>VLOOKUP(MYRANKS_P[[#This Row],[PLAYERID]],PLAYERIDMAP[],COLUMN(PLAYERIDMAP[TEAM]),FALSE)</f>
        <v>PIT</v>
      </c>
      <c r="E267" s="18" t="str">
        <f>VLOOKUP(MYRANKS_P[[#This Row],[PLAYERID]],PLAYERIDMAP[],COLUMN(PLAYERIDMAP[POS]),FALSE)</f>
        <v>P</v>
      </c>
      <c r="F267" s="18">
        <f>VLOOKUP(MYRANKS_P[[#This Row],[PLAYERID]],PLAYERIDMAP[],COLUMN(PLAYERIDMAP[IDFANGRAPHS]),FALSE)</f>
        <v>10234</v>
      </c>
      <c r="G267" s="20">
        <f>IFERROR(VLOOKUP(MYRANKS_P[[#This Row],[IDFANGRAPHS]],STEAMER_P[],COLUMN(STEAMER_P[W]),FALSE),0)</f>
        <v>1</v>
      </c>
      <c r="H267" s="20">
        <f>IFERROR(VLOOKUP(MYRANKS_P[[#This Row],[IDFANGRAPHS]],STEAMER_P[],COLUMN(STEAMER_P[GS]),FALSE),0)</f>
        <v>0</v>
      </c>
      <c r="I267" s="20">
        <f>IFERROR(VLOOKUP(MYRANKS_P[[#This Row],[IDFANGRAPHS]],STEAMER_P[],COLUMN(STEAMER_P[SV]),FALSE),0)</f>
        <v>0</v>
      </c>
      <c r="J267" s="20">
        <f>IFERROR(VLOOKUP(MYRANKS_P[[#This Row],[IDFANGRAPHS]],STEAMER_P[],COLUMN(STEAMER_P[IP]),FALSE),0)</f>
        <v>21</v>
      </c>
      <c r="K267" s="20">
        <f>IFERROR(VLOOKUP(MYRANKS_P[[#This Row],[IDFANGRAPHS]],STEAMER_P[],COLUMN(STEAMER_P[H]),FALSE),0)</f>
        <v>21</v>
      </c>
      <c r="L267" s="20">
        <f>IFERROR(VLOOKUP(MYRANKS_P[[#This Row],[IDFANGRAPHS]],STEAMER_P[],COLUMN(STEAMER_P[ER]),FALSE),0)</f>
        <v>8</v>
      </c>
      <c r="M267" s="20">
        <f>IFERROR(VLOOKUP(MYRANKS_P[[#This Row],[IDFANGRAPHS]],STEAMER_P[],COLUMN(STEAMER_P[HR]),FALSE),0)</f>
        <v>2</v>
      </c>
      <c r="N267" s="20">
        <f>IFERROR(VLOOKUP(MYRANKS_P[[#This Row],[IDFANGRAPHS]],STEAMER_P[],COLUMN(STEAMER_P[SO]),FALSE),0)</f>
        <v>16</v>
      </c>
      <c r="O267" s="20">
        <f>IFERROR(VLOOKUP(MYRANKS_P[[#This Row],[IDFANGRAPHS]],STEAMER_P[],COLUMN(STEAMER_P[BB]),FALSE),0)</f>
        <v>7</v>
      </c>
      <c r="P267" s="20">
        <f>IFERROR(VLOOKUP(MYRANKS_P[[#This Row],[IDFANGRAPHS]],STEAMER_P[],COLUMN(STEAMER_P[FIP]),FALSE),0)</f>
        <v>3.57</v>
      </c>
      <c r="Q267" s="22">
        <f>IFERROR(MYRANKS_P[[#This Row],[ER]]*9/MYRANKS_P[[#This Row],[IP]],0)</f>
        <v>3.4285714285714284</v>
      </c>
      <c r="R267" s="22">
        <f>IFERROR((MYRANKS_P[[#This Row],[BB]]+MYRANKS_P[[#This Row],[H]])/MYRANKS_P[[#This Row],[IP]],0)</f>
        <v>1.3333333333333333</v>
      </c>
      <c r="S267" s="22">
        <f>MYRANKS_P[[#This Row],[W]]/3.03-VLOOKUP(MYRANKS_P[[#This Row],[POS]],ReplacementLevel_P[],COLUMN(ReplacementLevel_P[W]),FALSE)</f>
        <v>-2.89996699669967</v>
      </c>
      <c r="T267" s="22">
        <f>MYRANKS_P[[#This Row],[SV]]/9.95</f>
        <v>0</v>
      </c>
      <c r="U267" s="22">
        <f>MYRANKS_P[[#This Row],[SO]]/39.3-VLOOKUP(MYRANKS_P[[#This Row],[POS]],ReplacementLevel_P[],COLUMN(ReplacementLevel_P[SO]),FALSE)</f>
        <v>-2.2728753180661578</v>
      </c>
      <c r="V267" s="22">
        <f>((475+MYRANKS_P[[#This Row],[ER]])*9/(1192+MYRANKS_P[[#This Row],[IP]])-3.59)/-0.076-VLOOKUP(MYRANKS_P[[#This Row],[POS]],ReplacementLevel_P[],COLUMN(ReplacementLevel_P[ERA]),FALSE)</f>
        <v>0.93319954874820643</v>
      </c>
      <c r="W267" s="22">
        <f>((1466+MYRANKS_P[[#This Row],[BB]]+MYRANKS_P[[#This Row],[H]])/(1192+MYRANKS_P[[#This Row],[IP]])-1.23)/-0.015-VLOOKUP(MYRANKS_P[[#This Row],[POS]],ReplacementLevel_P[],COLUMN(ReplacementLevel_P[WHIP]),FALSE)</f>
        <v>0.76953009068424949</v>
      </c>
      <c r="X267" s="22">
        <f>MYRANKS_P[[#This Row],[WSGP]]+MYRANKS_P[[#This Row],[SVSGP]]+MYRANKS_P[[#This Row],[SOSGP]]+MYRANKS_P[[#This Row],[ERASGP]]+MYRANKS_P[[#This Row],[WHIPSGP]]</f>
        <v>-3.4701126753333722</v>
      </c>
    </row>
    <row r="268" spans="1:24" x14ac:dyDescent="0.25">
      <c r="A268" s="7" t="s">
        <v>4887</v>
      </c>
      <c r="B268" s="18" t="str">
        <f>VLOOKUP(MYRANKS_P[[#This Row],[PLAYERID]],PLAYERIDMAP[],COLUMN(PLAYERIDMAP[LASTNAME]),FALSE)</f>
        <v>Rzepczynski</v>
      </c>
      <c r="C268" s="18" t="str">
        <f>VLOOKUP(MYRANKS_P[[#This Row],[PLAYERID]],PLAYERIDMAP[],COLUMN(PLAYERIDMAP[FIRSTNAME]),FALSE)</f>
        <v xml:space="preserve">Marc </v>
      </c>
      <c r="D268" s="18" t="str">
        <f>VLOOKUP(MYRANKS_P[[#This Row],[PLAYERID]],PLAYERIDMAP[],COLUMN(PLAYERIDMAP[TEAM]),FALSE)</f>
        <v>STL</v>
      </c>
      <c r="E268" s="18" t="str">
        <f>VLOOKUP(MYRANKS_P[[#This Row],[PLAYERID]],PLAYERIDMAP[],COLUMN(PLAYERIDMAP[POS]),FALSE)</f>
        <v>P</v>
      </c>
      <c r="F268" s="18">
        <f>VLOOKUP(MYRANKS_P[[#This Row],[PLAYERID]],PLAYERIDMAP[],COLUMN(PLAYERIDMAP[IDFANGRAPHS]),FALSE)</f>
        <v>6612</v>
      </c>
      <c r="G268" s="20">
        <f>IFERROR(VLOOKUP(MYRANKS_P[[#This Row],[IDFANGRAPHS]],STEAMER_P[],COLUMN(STEAMER_P[W]),FALSE),0)</f>
        <v>3</v>
      </c>
      <c r="H268" s="20">
        <f>IFERROR(VLOOKUP(MYRANKS_P[[#This Row],[IDFANGRAPHS]],STEAMER_P[],COLUMN(STEAMER_P[GS]),FALSE),0)</f>
        <v>0</v>
      </c>
      <c r="I268" s="20">
        <f>IFERROR(VLOOKUP(MYRANKS_P[[#This Row],[IDFANGRAPHS]],STEAMER_P[],COLUMN(STEAMER_P[SV]),FALSE),0)</f>
        <v>1</v>
      </c>
      <c r="J268" s="20">
        <f>IFERROR(VLOOKUP(MYRANKS_P[[#This Row],[IDFANGRAPHS]],STEAMER_P[],COLUMN(STEAMER_P[IP]),FALSE),0)</f>
        <v>46</v>
      </c>
      <c r="K268" s="20">
        <f>IFERROR(VLOOKUP(MYRANKS_P[[#This Row],[IDFANGRAPHS]],STEAMER_P[],COLUMN(STEAMER_P[H]),FALSE),0)</f>
        <v>46</v>
      </c>
      <c r="L268" s="20">
        <f>IFERROR(VLOOKUP(MYRANKS_P[[#This Row],[IDFANGRAPHS]],STEAMER_P[],COLUMN(STEAMER_P[ER]),FALSE),0)</f>
        <v>20</v>
      </c>
      <c r="M268" s="20">
        <f>IFERROR(VLOOKUP(MYRANKS_P[[#This Row],[IDFANGRAPHS]],STEAMER_P[],COLUMN(STEAMER_P[HR]),FALSE),0)</f>
        <v>4</v>
      </c>
      <c r="N268" s="20">
        <f>IFERROR(VLOOKUP(MYRANKS_P[[#This Row],[IDFANGRAPHS]],STEAMER_P[],COLUMN(STEAMER_P[SO]),FALSE),0)</f>
        <v>37</v>
      </c>
      <c r="O268" s="20">
        <f>IFERROR(VLOOKUP(MYRANKS_P[[#This Row],[IDFANGRAPHS]],STEAMER_P[],COLUMN(STEAMER_P[BB]),FALSE),0)</f>
        <v>18</v>
      </c>
      <c r="P268" s="20">
        <f>IFERROR(VLOOKUP(MYRANKS_P[[#This Row],[IDFANGRAPHS]],STEAMER_P[],COLUMN(STEAMER_P[FIP]),FALSE),0)</f>
        <v>3.78</v>
      </c>
      <c r="Q268" s="22">
        <f>IFERROR(MYRANKS_P[[#This Row],[ER]]*9/MYRANKS_P[[#This Row],[IP]],0)</f>
        <v>3.9130434782608696</v>
      </c>
      <c r="R268" s="22">
        <f>IFERROR((MYRANKS_P[[#This Row],[BB]]+MYRANKS_P[[#This Row],[H]])/MYRANKS_P[[#This Row],[IP]],0)</f>
        <v>1.3913043478260869</v>
      </c>
      <c r="S268" s="22">
        <f>MYRANKS_P[[#This Row],[W]]/3.03-VLOOKUP(MYRANKS_P[[#This Row],[POS]],ReplacementLevel_P[],COLUMN(ReplacementLevel_P[W]),FALSE)</f>
        <v>-2.2399009900990099</v>
      </c>
      <c r="T268" s="22">
        <f>MYRANKS_P[[#This Row],[SV]]/9.95</f>
        <v>0.10050251256281408</v>
      </c>
      <c r="U268" s="22">
        <f>MYRANKS_P[[#This Row],[SO]]/39.3-VLOOKUP(MYRANKS_P[[#This Row],[POS]],ReplacementLevel_P[],COLUMN(ReplacementLevel_P[SO]),FALSE)</f>
        <v>-1.7385241730279899</v>
      </c>
      <c r="V268" s="22">
        <f>((475+MYRANKS_P[[#This Row],[ER]])*9/(1192+MYRANKS_P[[#This Row],[IP]])-3.59)/-0.076-VLOOKUP(MYRANKS_P[[#This Row],[POS]],ReplacementLevel_P[],COLUMN(ReplacementLevel_P[ERA]),FALSE)</f>
        <v>0.73755207890485441</v>
      </c>
      <c r="W268" s="22">
        <f>((1466+MYRANKS_P[[#This Row],[BB]]+MYRANKS_P[[#This Row],[H]])/(1192+MYRANKS_P[[#This Row],[IP]])-1.23)/-0.015-VLOOKUP(MYRANKS_P[[#This Row],[POS]],ReplacementLevel_P[],COLUMN(ReplacementLevel_P[WHIP]),FALSE)</f>
        <v>0.48904684975767271</v>
      </c>
      <c r="X268" s="22">
        <f>MYRANKS_P[[#This Row],[WSGP]]+MYRANKS_P[[#This Row],[SVSGP]]+MYRANKS_P[[#This Row],[SOSGP]]+MYRANKS_P[[#This Row],[ERASGP]]+MYRANKS_P[[#This Row],[WHIPSGP]]</f>
        <v>-2.6513237219016585</v>
      </c>
    </row>
    <row r="269" spans="1:24" x14ac:dyDescent="0.25">
      <c r="A269" s="7" t="s">
        <v>4424</v>
      </c>
      <c r="B269" s="18" t="str">
        <f>VLOOKUP(MYRANKS_P[[#This Row],[PLAYERID]],PLAYERIDMAP[],COLUMN(PLAYERIDMAP[LASTNAME]),FALSE)</f>
        <v>Paulino</v>
      </c>
      <c r="C269" s="18" t="str">
        <f>VLOOKUP(MYRANKS_P[[#This Row],[PLAYERID]],PLAYERIDMAP[],COLUMN(PLAYERIDMAP[FIRSTNAME]),FALSE)</f>
        <v xml:space="preserve">Felipe </v>
      </c>
      <c r="D269" s="18" t="str">
        <f>VLOOKUP(MYRANKS_P[[#This Row],[PLAYERID]],PLAYERIDMAP[],COLUMN(PLAYERIDMAP[TEAM]),FALSE)</f>
        <v>KC</v>
      </c>
      <c r="E269" s="18" t="str">
        <f>VLOOKUP(MYRANKS_P[[#This Row],[PLAYERID]],PLAYERIDMAP[],COLUMN(PLAYERIDMAP[POS]),FALSE)</f>
        <v>P</v>
      </c>
      <c r="F269" s="18">
        <f>VLOOKUP(MYRANKS_P[[#This Row],[PLAYERID]],PLAYERIDMAP[],COLUMN(PLAYERIDMAP[IDFANGRAPHS]),FALSE)</f>
        <v>3777</v>
      </c>
      <c r="G269" s="20">
        <f>IFERROR(VLOOKUP(MYRANKS_P[[#This Row],[IDFANGRAPHS]],STEAMER_P[],COLUMN(STEAMER_P[W]),FALSE),0)</f>
        <v>4</v>
      </c>
      <c r="H269" s="20">
        <f>IFERROR(VLOOKUP(MYRANKS_P[[#This Row],[IDFANGRAPHS]],STEAMER_P[],COLUMN(STEAMER_P[GS]),FALSE),0)</f>
        <v>14</v>
      </c>
      <c r="I269" s="20">
        <f>IFERROR(VLOOKUP(MYRANKS_P[[#This Row],[IDFANGRAPHS]],STEAMER_P[],COLUMN(STEAMER_P[SV]),FALSE),0)</f>
        <v>0</v>
      </c>
      <c r="J269" s="20">
        <f>IFERROR(VLOOKUP(MYRANKS_P[[#This Row],[IDFANGRAPHS]],STEAMER_P[],COLUMN(STEAMER_P[IP]),FALSE),0)</f>
        <v>80</v>
      </c>
      <c r="K269" s="20">
        <f>IFERROR(VLOOKUP(MYRANKS_P[[#This Row],[IDFANGRAPHS]],STEAMER_P[],COLUMN(STEAMER_P[H]),FALSE),0)</f>
        <v>82</v>
      </c>
      <c r="L269" s="20">
        <f>IFERROR(VLOOKUP(MYRANKS_P[[#This Row],[IDFANGRAPHS]],STEAMER_P[],COLUMN(STEAMER_P[ER]),FALSE),0)</f>
        <v>43</v>
      </c>
      <c r="M269" s="20">
        <f>IFERROR(VLOOKUP(MYRANKS_P[[#This Row],[IDFANGRAPHS]],STEAMER_P[],COLUMN(STEAMER_P[HR]),FALSE),0)</f>
        <v>11</v>
      </c>
      <c r="N269" s="20">
        <f>IFERROR(VLOOKUP(MYRANKS_P[[#This Row],[IDFANGRAPHS]],STEAMER_P[],COLUMN(STEAMER_P[SO]),FALSE),0)</f>
        <v>64</v>
      </c>
      <c r="O269" s="20">
        <f>IFERROR(VLOOKUP(MYRANKS_P[[#This Row],[IDFANGRAPHS]],STEAMER_P[],COLUMN(STEAMER_P[BB]),FALSE),0)</f>
        <v>35</v>
      </c>
      <c r="P269" s="20">
        <f>IFERROR(VLOOKUP(MYRANKS_P[[#This Row],[IDFANGRAPHS]],STEAMER_P[],COLUMN(STEAMER_P[FIP]),FALSE),0)</f>
        <v>4.7</v>
      </c>
      <c r="Q269" s="22">
        <f>IFERROR(MYRANKS_P[[#This Row],[ER]]*9/MYRANKS_P[[#This Row],[IP]],0)</f>
        <v>4.8375000000000004</v>
      </c>
      <c r="R269" s="22">
        <f>IFERROR((MYRANKS_P[[#This Row],[BB]]+MYRANKS_P[[#This Row],[H]])/MYRANKS_P[[#This Row],[IP]],0)</f>
        <v>1.4624999999999999</v>
      </c>
      <c r="S269" s="22">
        <f>MYRANKS_P[[#This Row],[W]]/3.03-VLOOKUP(MYRANKS_P[[#This Row],[POS]],ReplacementLevel_P[],COLUMN(ReplacementLevel_P[W]),FALSE)</f>
        <v>-1.9098679867986799</v>
      </c>
      <c r="T269" s="22">
        <f>MYRANKS_P[[#This Row],[SV]]/9.95</f>
        <v>0</v>
      </c>
      <c r="U269" s="22">
        <f>MYRANKS_P[[#This Row],[SO]]/39.3-VLOOKUP(MYRANKS_P[[#This Row],[POS]],ReplacementLevel_P[],COLUMN(ReplacementLevel_P[SO]),FALSE)</f>
        <v>-1.0515012722646311</v>
      </c>
      <c r="V269" s="22">
        <f>((475+MYRANKS_P[[#This Row],[ER]])*9/(1192+MYRANKS_P[[#This Row],[IP]])-3.59)/-0.076-VLOOKUP(MYRANKS_P[[#This Row],[POS]],ReplacementLevel_P[],COLUMN(ReplacementLevel_P[ERA]),FALSE)</f>
        <v>-0.13808341608738894</v>
      </c>
      <c r="W269" s="22">
        <f>((1466+MYRANKS_P[[#This Row],[BB]]+MYRANKS_P[[#This Row],[H]])/(1192+MYRANKS_P[[#This Row],[IP]])-1.23)/-0.015-VLOOKUP(MYRANKS_P[[#This Row],[POS]],ReplacementLevel_P[],COLUMN(ReplacementLevel_P[WHIP]),FALSE)</f>
        <v>-8.6457023060796057E-2</v>
      </c>
      <c r="X269" s="22">
        <f>MYRANKS_P[[#This Row],[WSGP]]+MYRANKS_P[[#This Row],[SVSGP]]+MYRANKS_P[[#This Row],[SOSGP]]+MYRANKS_P[[#This Row],[ERASGP]]+MYRANKS_P[[#This Row],[WHIPSGP]]</f>
        <v>-3.1859096982114958</v>
      </c>
    </row>
    <row r="270" spans="1:24" x14ac:dyDescent="0.25">
      <c r="A270" s="7" t="s">
        <v>4576</v>
      </c>
      <c r="B270" s="18" t="str">
        <f>VLOOKUP(MYRANKS_P[[#This Row],[PLAYERID]],PLAYERIDMAP[],COLUMN(PLAYERIDMAP[LASTNAME]),FALSE)</f>
        <v>Pomeranz</v>
      </c>
      <c r="C270" s="18" t="str">
        <f>VLOOKUP(MYRANKS_P[[#This Row],[PLAYERID]],PLAYERIDMAP[],COLUMN(PLAYERIDMAP[FIRSTNAME]),FALSE)</f>
        <v xml:space="preserve">Drew </v>
      </c>
      <c r="D270" s="18" t="str">
        <f>VLOOKUP(MYRANKS_P[[#This Row],[PLAYERID]],PLAYERIDMAP[],COLUMN(PLAYERIDMAP[TEAM]),FALSE)</f>
        <v>COL</v>
      </c>
      <c r="E270" s="18" t="str">
        <f>VLOOKUP(MYRANKS_P[[#This Row],[PLAYERID]],PLAYERIDMAP[],COLUMN(PLAYERIDMAP[POS]),FALSE)</f>
        <v>P</v>
      </c>
      <c r="F270" s="18">
        <f>VLOOKUP(MYRANKS_P[[#This Row],[PLAYERID]],PLAYERIDMAP[],COLUMN(PLAYERIDMAP[IDFANGRAPHS]),FALSE)</f>
        <v>11426</v>
      </c>
      <c r="G270" s="20">
        <f>IFERROR(VLOOKUP(MYRANKS_P[[#This Row],[IDFANGRAPHS]],STEAMER_P[],COLUMN(STEAMER_P[W]),FALSE),0)</f>
        <v>4</v>
      </c>
      <c r="H270" s="20">
        <f>IFERROR(VLOOKUP(MYRANKS_P[[#This Row],[IDFANGRAPHS]],STEAMER_P[],COLUMN(STEAMER_P[GS]),FALSE),0)</f>
        <v>4</v>
      </c>
      <c r="I270" s="20">
        <f>IFERROR(VLOOKUP(MYRANKS_P[[#This Row],[IDFANGRAPHS]],STEAMER_P[],COLUMN(STEAMER_P[SV]),FALSE),0)</f>
        <v>0</v>
      </c>
      <c r="J270" s="20">
        <f>IFERROR(VLOOKUP(MYRANKS_P[[#This Row],[IDFANGRAPHS]],STEAMER_P[],COLUMN(STEAMER_P[IP]),FALSE),0)</f>
        <v>58</v>
      </c>
      <c r="K270" s="20">
        <f>IFERROR(VLOOKUP(MYRANKS_P[[#This Row],[IDFANGRAPHS]],STEAMER_P[],COLUMN(STEAMER_P[H]),FALSE),0)</f>
        <v>53</v>
      </c>
      <c r="L270" s="20">
        <f>IFERROR(VLOOKUP(MYRANKS_P[[#This Row],[IDFANGRAPHS]],STEAMER_P[],COLUMN(STEAMER_P[ER]),FALSE),0)</f>
        <v>24</v>
      </c>
      <c r="M270" s="20">
        <f>IFERROR(VLOOKUP(MYRANKS_P[[#This Row],[IDFANGRAPHS]],STEAMER_P[],COLUMN(STEAMER_P[HR]),FALSE),0)</f>
        <v>6</v>
      </c>
      <c r="N270" s="20">
        <f>IFERROR(VLOOKUP(MYRANKS_P[[#This Row],[IDFANGRAPHS]],STEAMER_P[],COLUMN(STEAMER_P[SO]),FALSE),0)</f>
        <v>53</v>
      </c>
      <c r="O270" s="20">
        <f>IFERROR(VLOOKUP(MYRANKS_P[[#This Row],[IDFANGRAPHS]],STEAMER_P[],COLUMN(STEAMER_P[BB]),FALSE),0)</f>
        <v>24</v>
      </c>
      <c r="P270" s="20">
        <f>IFERROR(VLOOKUP(MYRANKS_P[[#This Row],[IDFANGRAPHS]],STEAMER_P[],COLUMN(STEAMER_P[FIP]),FALSE),0)</f>
        <v>3.95</v>
      </c>
      <c r="Q270" s="22">
        <f>IFERROR(MYRANKS_P[[#This Row],[ER]]*9/MYRANKS_P[[#This Row],[IP]],0)</f>
        <v>3.7241379310344827</v>
      </c>
      <c r="R270" s="22">
        <f>IFERROR((MYRANKS_P[[#This Row],[BB]]+MYRANKS_P[[#This Row],[H]])/MYRANKS_P[[#This Row],[IP]],0)</f>
        <v>1.3275862068965518</v>
      </c>
      <c r="S270" s="22">
        <f>MYRANKS_P[[#This Row],[W]]/3.03-VLOOKUP(MYRANKS_P[[#This Row],[POS]],ReplacementLevel_P[],COLUMN(ReplacementLevel_P[W]),FALSE)</f>
        <v>-1.9098679867986799</v>
      </c>
      <c r="T270" s="22">
        <f>MYRANKS_P[[#This Row],[SV]]/9.95</f>
        <v>0</v>
      </c>
      <c r="U270" s="22">
        <f>MYRANKS_P[[#This Row],[SO]]/39.3-VLOOKUP(MYRANKS_P[[#This Row],[POS]],ReplacementLevel_P[],COLUMN(ReplacementLevel_P[SO]),FALSE)</f>
        <v>-1.3313994910941476</v>
      </c>
      <c r="V270" s="22">
        <f>((475+MYRANKS_P[[#This Row],[ER]])*9/(1192+MYRANKS_P[[#This Row],[IP]])-3.59)/-0.076-VLOOKUP(MYRANKS_P[[#This Row],[POS]],ReplacementLevel_P[],COLUMN(ReplacementLevel_P[ERA]),FALSE)</f>
        <v>0.8131578947368403</v>
      </c>
      <c r="W270" s="22">
        <f>((1466+MYRANKS_P[[#This Row],[BB]]+MYRANKS_P[[#This Row],[H]])/(1192+MYRANKS_P[[#This Row],[IP]])-1.23)/-0.015-VLOOKUP(MYRANKS_P[[#This Row],[POS]],ReplacementLevel_P[],COLUMN(ReplacementLevel_P[WHIP]),FALSE)</f>
        <v>0.58666666666666933</v>
      </c>
      <c r="X270" s="22">
        <f>MYRANKS_P[[#This Row],[WSGP]]+MYRANKS_P[[#This Row],[SVSGP]]+MYRANKS_P[[#This Row],[SOSGP]]+MYRANKS_P[[#This Row],[ERASGP]]+MYRANKS_P[[#This Row],[WHIPSGP]]</f>
        <v>-1.8414429164893173</v>
      </c>
    </row>
    <row r="271" spans="1:24" x14ac:dyDescent="0.25">
      <c r="A271" s="7" t="s">
        <v>4561</v>
      </c>
      <c r="B271" s="18" t="str">
        <f>VLOOKUP(MYRANKS_P[[#This Row],[PLAYERID]],PLAYERIDMAP[],COLUMN(PLAYERIDMAP[LASTNAME]),FALSE)</f>
        <v>Pineda</v>
      </c>
      <c r="C271" s="18" t="str">
        <f>VLOOKUP(MYRANKS_P[[#This Row],[PLAYERID]],PLAYERIDMAP[],COLUMN(PLAYERIDMAP[FIRSTNAME]),FALSE)</f>
        <v xml:space="preserve">Michael </v>
      </c>
      <c r="D271" s="18" t="str">
        <f>VLOOKUP(MYRANKS_P[[#This Row],[PLAYERID]],PLAYERIDMAP[],COLUMN(PLAYERIDMAP[TEAM]),FALSE)</f>
        <v>NYY</v>
      </c>
      <c r="E271" s="18" t="str">
        <f>VLOOKUP(MYRANKS_P[[#This Row],[PLAYERID]],PLAYERIDMAP[],COLUMN(PLAYERIDMAP[POS]),FALSE)</f>
        <v>P</v>
      </c>
      <c r="F271" s="18">
        <f>VLOOKUP(MYRANKS_P[[#This Row],[PLAYERID]],PLAYERIDMAP[],COLUMN(PLAYERIDMAP[IDFANGRAPHS]),FALSE)</f>
        <v>5372</v>
      </c>
      <c r="G271" s="20">
        <f>IFERROR(VLOOKUP(MYRANKS_P[[#This Row],[IDFANGRAPHS]],STEAMER_P[],COLUMN(STEAMER_P[W]),FALSE),0)</f>
        <v>9</v>
      </c>
      <c r="H271" s="20">
        <f>IFERROR(VLOOKUP(MYRANKS_P[[#This Row],[IDFANGRAPHS]],STEAMER_P[],COLUMN(STEAMER_P[GS]),FALSE),0)</f>
        <v>26</v>
      </c>
      <c r="I271" s="20">
        <f>IFERROR(VLOOKUP(MYRANKS_P[[#This Row],[IDFANGRAPHS]],STEAMER_P[],COLUMN(STEAMER_P[SV]),FALSE),0)</f>
        <v>0</v>
      </c>
      <c r="J271" s="20">
        <f>IFERROR(VLOOKUP(MYRANKS_P[[#This Row],[IDFANGRAPHS]],STEAMER_P[],COLUMN(STEAMER_P[IP]),FALSE),0)</f>
        <v>146</v>
      </c>
      <c r="K271" s="20">
        <f>IFERROR(VLOOKUP(MYRANKS_P[[#This Row],[IDFANGRAPHS]],STEAMER_P[],COLUMN(STEAMER_P[H]),FALSE),0)</f>
        <v>142</v>
      </c>
      <c r="L271" s="20">
        <f>IFERROR(VLOOKUP(MYRANKS_P[[#This Row],[IDFANGRAPHS]],STEAMER_P[],COLUMN(STEAMER_P[ER]),FALSE),0)</f>
        <v>68</v>
      </c>
      <c r="M271" s="20">
        <f>IFERROR(VLOOKUP(MYRANKS_P[[#This Row],[IDFANGRAPHS]],STEAMER_P[],COLUMN(STEAMER_P[HR]),FALSE),0)</f>
        <v>24</v>
      </c>
      <c r="N271" s="20">
        <f>IFERROR(VLOOKUP(MYRANKS_P[[#This Row],[IDFANGRAPHS]],STEAMER_P[],COLUMN(STEAMER_P[SO]),FALSE),0)</f>
        <v>126</v>
      </c>
      <c r="O271" s="20">
        <f>IFERROR(VLOOKUP(MYRANKS_P[[#This Row],[IDFANGRAPHS]],STEAMER_P[],COLUMN(STEAMER_P[BB]),FALSE),0)</f>
        <v>48</v>
      </c>
      <c r="P271" s="20">
        <f>IFERROR(VLOOKUP(MYRANKS_P[[#This Row],[IDFANGRAPHS]],STEAMER_P[],COLUMN(STEAMER_P[FIP]),FALSE),0)</f>
        <v>4.6100000000000003</v>
      </c>
      <c r="Q271" s="22">
        <f>IFERROR(MYRANKS_P[[#This Row],[ER]]*9/MYRANKS_P[[#This Row],[IP]],0)</f>
        <v>4.1917808219178081</v>
      </c>
      <c r="R271" s="22">
        <f>IFERROR((MYRANKS_P[[#This Row],[BB]]+MYRANKS_P[[#This Row],[H]])/MYRANKS_P[[#This Row],[IP]],0)</f>
        <v>1.3013698630136987</v>
      </c>
      <c r="S271" s="22">
        <f>MYRANKS_P[[#This Row],[W]]/3.03-VLOOKUP(MYRANKS_P[[#This Row],[POS]],ReplacementLevel_P[],COLUMN(ReplacementLevel_P[W]),FALSE)</f>
        <v>-0.25970297029702971</v>
      </c>
      <c r="T271" s="22">
        <f>MYRANKS_P[[#This Row],[SV]]/9.95</f>
        <v>0</v>
      </c>
      <c r="U271" s="22">
        <f>MYRANKS_P[[#This Row],[SO]]/39.3-VLOOKUP(MYRANKS_P[[#This Row],[POS]],ReplacementLevel_P[],COLUMN(ReplacementLevel_P[SO]),FALSE)</f>
        <v>0.52610687022900748</v>
      </c>
      <c r="V271" s="22">
        <f>((475+MYRANKS_P[[#This Row],[ER]])*9/(1192+MYRANKS_P[[#This Row],[IP]])-3.59)/-0.076-VLOOKUP(MYRANKS_P[[#This Row],[POS]],ReplacementLevel_P[],COLUMN(ReplacementLevel_P[ERA]),FALSE)</f>
        <v>2.8074109039412876E-2</v>
      </c>
      <c r="W271" s="22">
        <f>((1466+MYRANKS_P[[#This Row],[BB]]+MYRANKS_P[[#This Row],[H]])/(1192+MYRANKS_P[[#This Row],[IP]])-1.23)/-0.015-VLOOKUP(MYRANKS_P[[#This Row],[POS]],ReplacementLevel_P[],COLUMN(ReplacementLevel_P[WHIP]),FALSE)</f>
        <v>0.36878923766815885</v>
      </c>
      <c r="X271" s="22">
        <f>MYRANKS_P[[#This Row],[WSGP]]+MYRANKS_P[[#This Row],[SVSGP]]+MYRANKS_P[[#This Row],[SOSGP]]+MYRANKS_P[[#This Row],[ERASGP]]+MYRANKS_P[[#This Row],[WHIPSGP]]</f>
        <v>0.6632672466395495</v>
      </c>
    </row>
    <row r="272" spans="1:24" x14ac:dyDescent="0.25">
      <c r="A272" s="7" t="s">
        <v>3044</v>
      </c>
      <c r="B272" s="18" t="str">
        <f>VLOOKUP(MYRANKS_P[[#This Row],[PLAYERID]],PLAYERIDMAP[],COLUMN(PLAYERIDMAP[LASTNAME]),FALSE)</f>
        <v>Gonzalez</v>
      </c>
      <c r="C272" s="18" t="str">
        <f>VLOOKUP(MYRANKS_P[[#This Row],[PLAYERID]],PLAYERIDMAP[],COLUMN(PLAYERIDMAP[FIRSTNAME]),FALSE)</f>
        <v xml:space="preserve">Miguel </v>
      </c>
      <c r="D272" s="18" t="str">
        <f>VLOOKUP(MYRANKS_P[[#This Row],[PLAYERID]],PLAYERIDMAP[],COLUMN(PLAYERIDMAP[TEAM]),FALSE)</f>
        <v>BAL</v>
      </c>
      <c r="E272" s="18" t="str">
        <f>VLOOKUP(MYRANKS_P[[#This Row],[PLAYERID]],PLAYERIDMAP[],COLUMN(PLAYERIDMAP[POS]),FALSE)</f>
        <v>P</v>
      </c>
      <c r="F272" s="18">
        <f>VLOOKUP(MYRANKS_P[[#This Row],[PLAYERID]],PLAYERIDMAP[],COLUMN(PLAYERIDMAP[IDFANGRAPHS]),FALSE)</f>
        <v>7024</v>
      </c>
      <c r="G272" s="20">
        <f>IFERROR(VLOOKUP(MYRANKS_P[[#This Row],[IDFANGRAPHS]],STEAMER_P[],COLUMN(STEAMER_P[W]),FALSE),0)</f>
        <v>8</v>
      </c>
      <c r="H272" s="20">
        <f>IFERROR(VLOOKUP(MYRANKS_P[[#This Row],[IDFANGRAPHS]],STEAMER_P[],COLUMN(STEAMER_P[GS]),FALSE),0)</f>
        <v>25</v>
      </c>
      <c r="I272" s="20">
        <f>IFERROR(VLOOKUP(MYRANKS_P[[#This Row],[IDFANGRAPHS]],STEAMER_P[],COLUMN(STEAMER_P[SV]),FALSE),0)</f>
        <v>0</v>
      </c>
      <c r="J272" s="20">
        <f>IFERROR(VLOOKUP(MYRANKS_P[[#This Row],[IDFANGRAPHS]],STEAMER_P[],COLUMN(STEAMER_P[IP]),FALSE),0)</f>
        <v>147</v>
      </c>
      <c r="K272" s="20">
        <f>IFERROR(VLOOKUP(MYRANKS_P[[#This Row],[IDFANGRAPHS]],STEAMER_P[],COLUMN(STEAMER_P[H]),FALSE),0)</f>
        <v>154</v>
      </c>
      <c r="L272" s="20">
        <f>IFERROR(VLOOKUP(MYRANKS_P[[#This Row],[IDFANGRAPHS]],STEAMER_P[],COLUMN(STEAMER_P[ER]),FALSE),0)</f>
        <v>75</v>
      </c>
      <c r="M272" s="20">
        <f>IFERROR(VLOOKUP(MYRANKS_P[[#This Row],[IDFANGRAPHS]],STEAMER_P[],COLUMN(STEAMER_P[HR]),FALSE),0)</f>
        <v>25</v>
      </c>
      <c r="N272" s="20">
        <f>IFERROR(VLOOKUP(MYRANKS_P[[#This Row],[IDFANGRAPHS]],STEAMER_P[],COLUMN(STEAMER_P[SO]),FALSE),0)</f>
        <v>109</v>
      </c>
      <c r="O272" s="20">
        <f>IFERROR(VLOOKUP(MYRANKS_P[[#This Row],[IDFANGRAPHS]],STEAMER_P[],COLUMN(STEAMER_P[BB]),FALSE),0)</f>
        <v>49</v>
      </c>
      <c r="P272" s="20">
        <f>IFERROR(VLOOKUP(MYRANKS_P[[#This Row],[IDFANGRAPHS]],STEAMER_P[],COLUMN(STEAMER_P[FIP]),FALSE),0)</f>
        <v>4.8899999999999997</v>
      </c>
      <c r="Q272" s="22">
        <f>IFERROR(MYRANKS_P[[#This Row],[ER]]*9/MYRANKS_P[[#This Row],[IP]],0)</f>
        <v>4.591836734693878</v>
      </c>
      <c r="R272" s="22">
        <f>IFERROR((MYRANKS_P[[#This Row],[BB]]+MYRANKS_P[[#This Row],[H]])/MYRANKS_P[[#This Row],[IP]],0)</f>
        <v>1.3809523809523809</v>
      </c>
      <c r="S272" s="22">
        <f>MYRANKS_P[[#This Row],[W]]/3.03-VLOOKUP(MYRANKS_P[[#This Row],[POS]],ReplacementLevel_P[],COLUMN(ReplacementLevel_P[W]),FALSE)</f>
        <v>-0.58973597359735974</v>
      </c>
      <c r="T272" s="22">
        <f>MYRANKS_P[[#This Row],[SV]]/9.95</f>
        <v>0</v>
      </c>
      <c r="U272" s="22">
        <f>MYRANKS_P[[#This Row],[SO]]/39.3-VLOOKUP(MYRANKS_P[[#This Row],[POS]],ReplacementLevel_P[],COLUMN(ReplacementLevel_P[SO]),FALSE)</f>
        <v>9.3536895674300347E-2</v>
      </c>
      <c r="V272" s="22">
        <f>((475+MYRANKS_P[[#This Row],[ER]])*9/(1192+MYRANKS_P[[#This Row],[IP]])-3.59)/-0.076-VLOOKUP(MYRANKS_P[[#This Row],[POS]],ReplacementLevel_P[],COLUMN(ReplacementLevel_P[ERA]),FALSE)</f>
        <v>-0.55511379269682803</v>
      </c>
      <c r="W272" s="22">
        <f>((1466+MYRANKS_P[[#This Row],[BB]]+MYRANKS_P[[#This Row],[H]])/(1192+MYRANKS_P[[#This Row],[IP]])-1.23)/-0.015-VLOOKUP(MYRANKS_P[[#This Row],[POS]],ReplacementLevel_P[],COLUMN(ReplacementLevel_P[WHIP]),FALSE)</f>
        <v>-0.21683843664426161</v>
      </c>
      <c r="X272" s="22">
        <f>MYRANKS_P[[#This Row],[WSGP]]+MYRANKS_P[[#This Row],[SVSGP]]+MYRANKS_P[[#This Row],[SOSGP]]+MYRANKS_P[[#This Row],[ERASGP]]+MYRANKS_P[[#This Row],[WHIPSGP]]</f>
        <v>-1.2681513072641493</v>
      </c>
    </row>
    <row r="273" spans="1:24" x14ac:dyDescent="0.25">
      <c r="A273" s="7" t="s">
        <v>4438</v>
      </c>
      <c r="B273" s="18" t="str">
        <f>VLOOKUP(MYRANKS_P[[#This Row],[PLAYERID]],PLAYERIDMAP[],COLUMN(PLAYERIDMAP[LASTNAME]),FALSE)</f>
        <v>Peacock</v>
      </c>
      <c r="C273" s="18" t="str">
        <f>VLOOKUP(MYRANKS_P[[#This Row],[PLAYERID]],PLAYERIDMAP[],COLUMN(PLAYERIDMAP[FIRSTNAME]),FALSE)</f>
        <v xml:space="preserve">Brad </v>
      </c>
      <c r="D273" s="18" t="str">
        <f>VLOOKUP(MYRANKS_P[[#This Row],[PLAYERID]],PLAYERIDMAP[],COLUMN(PLAYERIDMAP[TEAM]),FALSE)</f>
        <v>HOU</v>
      </c>
      <c r="E273" s="18" t="str">
        <f>VLOOKUP(MYRANKS_P[[#This Row],[PLAYERID]],PLAYERIDMAP[],COLUMN(PLAYERIDMAP[POS]),FALSE)</f>
        <v>P</v>
      </c>
      <c r="F273" s="18">
        <f>VLOOKUP(MYRANKS_P[[#This Row],[PLAYERID]],PLAYERIDMAP[],COLUMN(PLAYERIDMAP[IDFANGRAPHS]),FALSE)</f>
        <v>5401</v>
      </c>
      <c r="G273" s="20">
        <f>IFERROR(VLOOKUP(MYRANKS_P[[#This Row],[IDFANGRAPHS]],STEAMER_P[],COLUMN(STEAMER_P[W]),FALSE),0)</f>
        <v>7</v>
      </c>
      <c r="H273" s="20">
        <f>IFERROR(VLOOKUP(MYRANKS_P[[#This Row],[IDFANGRAPHS]],STEAMER_P[],COLUMN(STEAMER_P[GS]),FALSE),0)</f>
        <v>18</v>
      </c>
      <c r="I273" s="20">
        <f>IFERROR(VLOOKUP(MYRANKS_P[[#This Row],[IDFANGRAPHS]],STEAMER_P[],COLUMN(STEAMER_P[SV]),FALSE),0)</f>
        <v>0</v>
      </c>
      <c r="J273" s="20">
        <f>IFERROR(VLOOKUP(MYRANKS_P[[#This Row],[IDFANGRAPHS]],STEAMER_P[],COLUMN(STEAMER_P[IP]),FALSE),0)</f>
        <v>121</v>
      </c>
      <c r="K273" s="20">
        <f>IFERROR(VLOOKUP(MYRANKS_P[[#This Row],[IDFANGRAPHS]],STEAMER_P[],COLUMN(STEAMER_P[H]),FALSE),0)</f>
        <v>120</v>
      </c>
      <c r="L273" s="20">
        <f>IFERROR(VLOOKUP(MYRANKS_P[[#This Row],[IDFANGRAPHS]],STEAMER_P[],COLUMN(STEAMER_P[ER]),FALSE),0)</f>
        <v>63</v>
      </c>
      <c r="M273" s="20">
        <f>IFERROR(VLOOKUP(MYRANKS_P[[#This Row],[IDFANGRAPHS]],STEAMER_P[],COLUMN(STEAMER_P[HR]),FALSE),0)</f>
        <v>18</v>
      </c>
      <c r="N273" s="20">
        <f>IFERROR(VLOOKUP(MYRANKS_P[[#This Row],[IDFANGRAPHS]],STEAMER_P[],COLUMN(STEAMER_P[SO]),FALSE),0)</f>
        <v>105</v>
      </c>
      <c r="O273" s="20">
        <f>IFERROR(VLOOKUP(MYRANKS_P[[#This Row],[IDFANGRAPHS]],STEAMER_P[],COLUMN(STEAMER_P[BB]),FALSE),0)</f>
        <v>55</v>
      </c>
      <c r="P273" s="20">
        <f>IFERROR(VLOOKUP(MYRANKS_P[[#This Row],[IDFANGRAPHS]],STEAMER_P[],COLUMN(STEAMER_P[FIP]),FALSE),0)</f>
        <v>4.7</v>
      </c>
      <c r="Q273" s="22">
        <f>IFERROR(MYRANKS_P[[#This Row],[ER]]*9/MYRANKS_P[[#This Row],[IP]],0)</f>
        <v>4.6859504132231402</v>
      </c>
      <c r="R273" s="22">
        <f>IFERROR((MYRANKS_P[[#This Row],[BB]]+MYRANKS_P[[#This Row],[H]])/MYRANKS_P[[#This Row],[IP]],0)</f>
        <v>1.4462809917355373</v>
      </c>
      <c r="S273" s="22">
        <f>MYRANKS_P[[#This Row],[W]]/3.03-VLOOKUP(MYRANKS_P[[#This Row],[POS]],ReplacementLevel_P[],COLUMN(ReplacementLevel_P[W]),FALSE)</f>
        <v>-0.91976897689768977</v>
      </c>
      <c r="T273" s="22">
        <f>MYRANKS_P[[#This Row],[SV]]/9.95</f>
        <v>0</v>
      </c>
      <c r="U273" s="22">
        <f>MYRANKS_P[[#This Row],[SO]]/39.3-VLOOKUP(MYRANKS_P[[#This Row],[POS]],ReplacementLevel_P[],COLUMN(ReplacementLevel_P[SO]),FALSE)</f>
        <v>-8.2442748091602347E-3</v>
      </c>
      <c r="V273" s="22">
        <f>((475+MYRANKS_P[[#This Row],[ER]])*9/(1192+MYRANKS_P[[#This Row],[IP]])-3.59)/-0.076-VLOOKUP(MYRANKS_P[[#This Row],[POS]],ReplacementLevel_P[],COLUMN(ReplacementLevel_P[ERA]),FALSE)</f>
        <v>-0.43602637591694526</v>
      </c>
      <c r="W273" s="22">
        <f>((1466+MYRANKS_P[[#This Row],[BB]]+MYRANKS_P[[#This Row],[H]])/(1192+MYRANKS_P[[#This Row],[IP]])-1.23)/-0.015-VLOOKUP(MYRANKS_P[[#This Row],[POS]],ReplacementLevel_P[],COLUMN(ReplacementLevel_P[WHIP]),FALSE)</f>
        <v>-0.44063975628331498</v>
      </c>
      <c r="X273" s="22">
        <f>MYRANKS_P[[#This Row],[WSGP]]+MYRANKS_P[[#This Row],[SVSGP]]+MYRANKS_P[[#This Row],[SOSGP]]+MYRANKS_P[[#This Row],[ERASGP]]+MYRANKS_P[[#This Row],[WHIPSGP]]</f>
        <v>-1.8046793839071102</v>
      </c>
    </row>
    <row r="274" spans="1:24" x14ac:dyDescent="0.25">
      <c r="A274" s="7" t="s">
        <v>2647</v>
      </c>
      <c r="B274" s="18" t="str">
        <f>VLOOKUP(MYRANKS_P[[#This Row],[PLAYERID]],PLAYERIDMAP[],COLUMN(PLAYERIDMAP[LASTNAME]),FALSE)</f>
        <v>Dotel</v>
      </c>
      <c r="C274" s="18" t="str">
        <f>VLOOKUP(MYRANKS_P[[#This Row],[PLAYERID]],PLAYERIDMAP[],COLUMN(PLAYERIDMAP[FIRSTNAME]),FALSE)</f>
        <v xml:space="preserve">Octavio </v>
      </c>
      <c r="D274" s="18" t="str">
        <f>VLOOKUP(MYRANKS_P[[#This Row],[PLAYERID]],PLAYERIDMAP[],COLUMN(PLAYERIDMAP[TEAM]),FALSE)</f>
        <v>DET</v>
      </c>
      <c r="E274" s="18" t="str">
        <f>VLOOKUP(MYRANKS_P[[#This Row],[PLAYERID]],PLAYERIDMAP[],COLUMN(PLAYERIDMAP[POS]),FALSE)</f>
        <v>P</v>
      </c>
      <c r="F274" s="18">
        <f>VLOOKUP(MYRANKS_P[[#This Row],[PLAYERID]],PLAYERIDMAP[],COLUMN(PLAYERIDMAP[IDFANGRAPHS]),FALSE)</f>
        <v>555</v>
      </c>
      <c r="G274" s="20">
        <f>IFERROR(VLOOKUP(MYRANKS_P[[#This Row],[IDFANGRAPHS]],STEAMER_P[],COLUMN(STEAMER_P[W]),FALSE),0)</f>
        <v>2</v>
      </c>
      <c r="H274" s="20">
        <f>IFERROR(VLOOKUP(MYRANKS_P[[#This Row],[IDFANGRAPHS]],STEAMER_P[],COLUMN(STEAMER_P[GS]),FALSE),0)</f>
        <v>0</v>
      </c>
      <c r="I274" s="20">
        <f>IFERROR(VLOOKUP(MYRANKS_P[[#This Row],[IDFANGRAPHS]],STEAMER_P[],COLUMN(STEAMER_P[SV]),FALSE),0)</f>
        <v>0</v>
      </c>
      <c r="J274" s="20">
        <f>IFERROR(VLOOKUP(MYRANKS_P[[#This Row],[IDFANGRAPHS]],STEAMER_P[],COLUMN(STEAMER_P[IP]),FALSE),0)</f>
        <v>30</v>
      </c>
      <c r="K274" s="20">
        <f>IFERROR(VLOOKUP(MYRANKS_P[[#This Row],[IDFANGRAPHS]],STEAMER_P[],COLUMN(STEAMER_P[H]),FALSE),0)</f>
        <v>30</v>
      </c>
      <c r="L274" s="20">
        <f>IFERROR(VLOOKUP(MYRANKS_P[[#This Row],[IDFANGRAPHS]],STEAMER_P[],COLUMN(STEAMER_P[ER]),FALSE),0)</f>
        <v>13</v>
      </c>
      <c r="M274" s="20">
        <f>IFERROR(VLOOKUP(MYRANKS_P[[#This Row],[IDFANGRAPHS]],STEAMER_P[],COLUMN(STEAMER_P[HR]),FALSE),0)</f>
        <v>4</v>
      </c>
      <c r="N274" s="20">
        <f>IFERROR(VLOOKUP(MYRANKS_P[[#This Row],[IDFANGRAPHS]],STEAMER_P[],COLUMN(STEAMER_P[SO]),FALSE),0)</f>
        <v>25</v>
      </c>
      <c r="O274" s="20">
        <f>IFERROR(VLOOKUP(MYRANKS_P[[#This Row],[IDFANGRAPHS]],STEAMER_P[],COLUMN(STEAMER_P[BB]),FALSE),0)</f>
        <v>8</v>
      </c>
      <c r="P274" s="20">
        <f>IFERROR(VLOOKUP(MYRANKS_P[[#This Row],[IDFANGRAPHS]],STEAMER_P[],COLUMN(STEAMER_P[FIP]),FALSE),0)</f>
        <v>4.07</v>
      </c>
      <c r="Q274" s="22">
        <f>IFERROR(MYRANKS_P[[#This Row],[ER]]*9/MYRANKS_P[[#This Row],[IP]],0)</f>
        <v>3.9</v>
      </c>
      <c r="R274" s="22">
        <f>IFERROR((MYRANKS_P[[#This Row],[BB]]+MYRANKS_P[[#This Row],[H]])/MYRANKS_P[[#This Row],[IP]],0)</f>
        <v>1.2666666666666666</v>
      </c>
      <c r="S274" s="22">
        <f>MYRANKS_P[[#This Row],[W]]/3.03-VLOOKUP(MYRANKS_P[[#This Row],[POS]],ReplacementLevel_P[],COLUMN(ReplacementLevel_P[W]),FALSE)</f>
        <v>-2.5699339933993399</v>
      </c>
      <c r="T274" s="22">
        <f>MYRANKS_P[[#This Row],[SV]]/9.95</f>
        <v>0</v>
      </c>
      <c r="U274" s="22">
        <f>MYRANKS_P[[#This Row],[SO]]/39.3-VLOOKUP(MYRANKS_P[[#This Row],[POS]],ReplacementLevel_P[],COLUMN(ReplacementLevel_P[SO]),FALSE)</f>
        <v>-2.0438676844783714</v>
      </c>
      <c r="V274" s="22">
        <f>((475+MYRANKS_P[[#This Row],[ER]])*9/(1192+MYRANKS_P[[#This Row],[IP]])-3.59)/-0.076-VLOOKUP(MYRANKS_P[[#This Row],[POS]],ReplacementLevel_P[],COLUMN(ReplacementLevel_P[ERA]),FALSE)</f>
        <v>0.79594711000086094</v>
      </c>
      <c r="W274" s="22">
        <f>((1466+MYRANKS_P[[#This Row],[BB]]+MYRANKS_P[[#This Row],[H]])/(1192+MYRANKS_P[[#This Row],[IP]])-1.23)/-0.015-VLOOKUP(MYRANKS_P[[#This Row],[POS]],ReplacementLevel_P[],COLUMN(ReplacementLevel_P[WHIP]),FALSE)</f>
        <v>0.82871794871794302</v>
      </c>
      <c r="X274" s="22">
        <f>MYRANKS_P[[#This Row],[WSGP]]+MYRANKS_P[[#This Row],[SVSGP]]+MYRANKS_P[[#This Row],[SOSGP]]+MYRANKS_P[[#This Row],[ERASGP]]+MYRANKS_P[[#This Row],[WHIPSGP]]</f>
        <v>-2.9891366191589079</v>
      </c>
    </row>
    <row r="275" spans="1:24" x14ac:dyDescent="0.25">
      <c r="A275" s="7" t="s">
        <v>4060</v>
      </c>
      <c r="B275" s="18" t="str">
        <f>VLOOKUP(MYRANKS_P[[#This Row],[PLAYERID]],PLAYERIDMAP[],COLUMN(PLAYERIDMAP[LASTNAME]),FALSE)</f>
        <v>McPherson</v>
      </c>
      <c r="C275" s="18" t="str">
        <f>VLOOKUP(MYRANKS_P[[#This Row],[PLAYERID]],PLAYERIDMAP[],COLUMN(PLAYERIDMAP[FIRSTNAME]),FALSE)</f>
        <v xml:space="preserve">Kyle </v>
      </c>
      <c r="D275" s="18" t="str">
        <f>VLOOKUP(MYRANKS_P[[#This Row],[PLAYERID]],PLAYERIDMAP[],COLUMN(PLAYERIDMAP[TEAM]),FALSE)</f>
        <v>PIT</v>
      </c>
      <c r="E275" s="18" t="str">
        <f>VLOOKUP(MYRANKS_P[[#This Row],[PLAYERID]],PLAYERIDMAP[],COLUMN(PLAYERIDMAP[POS]),FALSE)</f>
        <v>P</v>
      </c>
      <c r="F275" s="18">
        <f>VLOOKUP(MYRANKS_P[[#This Row],[PLAYERID]],PLAYERIDMAP[],COLUMN(PLAYERIDMAP[IDFANGRAPHS]),FALSE)</f>
        <v>5009</v>
      </c>
      <c r="G275" s="20">
        <f>IFERROR(VLOOKUP(MYRANKS_P[[#This Row],[IDFANGRAPHS]],STEAMER_P[],COLUMN(STEAMER_P[W]),FALSE),0)</f>
        <v>1</v>
      </c>
      <c r="H275" s="20">
        <f>IFERROR(VLOOKUP(MYRANKS_P[[#This Row],[IDFANGRAPHS]],STEAMER_P[],COLUMN(STEAMER_P[GS]),FALSE),0)</f>
        <v>0</v>
      </c>
      <c r="I275" s="20">
        <f>IFERROR(VLOOKUP(MYRANKS_P[[#This Row],[IDFANGRAPHS]],STEAMER_P[],COLUMN(STEAMER_P[SV]),FALSE),0)</f>
        <v>0</v>
      </c>
      <c r="J275" s="20">
        <f>IFERROR(VLOOKUP(MYRANKS_P[[#This Row],[IDFANGRAPHS]],STEAMER_P[],COLUMN(STEAMER_P[IP]),FALSE),0)</f>
        <v>13</v>
      </c>
      <c r="K275" s="20">
        <f>IFERROR(VLOOKUP(MYRANKS_P[[#This Row],[IDFANGRAPHS]],STEAMER_P[],COLUMN(STEAMER_P[H]),FALSE),0)</f>
        <v>12</v>
      </c>
      <c r="L275" s="20">
        <f>IFERROR(VLOOKUP(MYRANKS_P[[#This Row],[IDFANGRAPHS]],STEAMER_P[],COLUMN(STEAMER_P[ER]),FALSE),0)</f>
        <v>5</v>
      </c>
      <c r="M275" s="20">
        <f>IFERROR(VLOOKUP(MYRANKS_P[[#This Row],[IDFANGRAPHS]],STEAMER_P[],COLUMN(STEAMER_P[HR]),FALSE),0)</f>
        <v>1</v>
      </c>
      <c r="N275" s="20">
        <f>IFERROR(VLOOKUP(MYRANKS_P[[#This Row],[IDFANGRAPHS]],STEAMER_P[],COLUMN(STEAMER_P[SO]),FALSE),0)</f>
        <v>11</v>
      </c>
      <c r="O275" s="20">
        <f>IFERROR(VLOOKUP(MYRANKS_P[[#This Row],[IDFANGRAPHS]],STEAMER_P[],COLUMN(STEAMER_P[BB]),FALSE),0)</f>
        <v>3</v>
      </c>
      <c r="P275" s="20">
        <f>IFERROR(VLOOKUP(MYRANKS_P[[#This Row],[IDFANGRAPHS]],STEAMER_P[],COLUMN(STEAMER_P[FIP]),FALSE),0)</f>
        <v>3.43</v>
      </c>
      <c r="Q275" s="22">
        <f>IFERROR(MYRANKS_P[[#This Row],[ER]]*9/MYRANKS_P[[#This Row],[IP]],0)</f>
        <v>3.4615384615384617</v>
      </c>
      <c r="R275" s="22">
        <f>IFERROR((MYRANKS_P[[#This Row],[BB]]+MYRANKS_P[[#This Row],[H]])/MYRANKS_P[[#This Row],[IP]],0)</f>
        <v>1.1538461538461537</v>
      </c>
      <c r="S275" s="22">
        <f>MYRANKS_P[[#This Row],[W]]/3.03-VLOOKUP(MYRANKS_P[[#This Row],[POS]],ReplacementLevel_P[],COLUMN(ReplacementLevel_P[W]),FALSE)</f>
        <v>-2.89996699669967</v>
      </c>
      <c r="T275" s="22">
        <f>MYRANKS_P[[#This Row],[SV]]/9.95</f>
        <v>0</v>
      </c>
      <c r="U275" s="22">
        <f>MYRANKS_P[[#This Row],[SO]]/39.3-VLOOKUP(MYRANKS_P[[#This Row],[POS]],ReplacementLevel_P[],COLUMN(ReplacementLevel_P[SO]),FALSE)</f>
        <v>-2.4001017811704837</v>
      </c>
      <c r="V275" s="22">
        <f>((475+MYRANKS_P[[#This Row],[ER]])*9/(1192+MYRANKS_P[[#This Row],[IP]])-3.59)/-0.076-VLOOKUP(MYRANKS_P[[#This Row],[POS]],ReplacementLevel_P[],COLUMN(ReplacementLevel_P[ERA]),FALSE)</f>
        <v>0.91497051758025394</v>
      </c>
      <c r="W275" s="22">
        <f>((1466+MYRANKS_P[[#This Row],[BB]]+MYRANKS_P[[#This Row],[H]])/(1192+MYRANKS_P[[#This Row],[IP]])-1.23)/-0.015-VLOOKUP(MYRANKS_P[[#This Row],[POS]],ReplacementLevel_P[],COLUMN(ReplacementLevel_P[WHIP]),FALSE)</f>
        <v>0.9436237897648625</v>
      </c>
      <c r="X275" s="22">
        <f>MYRANKS_P[[#This Row],[WSGP]]+MYRANKS_P[[#This Row],[SVSGP]]+MYRANKS_P[[#This Row],[SOSGP]]+MYRANKS_P[[#This Row],[ERASGP]]+MYRANKS_P[[#This Row],[WHIPSGP]]</f>
        <v>-3.4414744705250375</v>
      </c>
    </row>
    <row r="276" spans="1:24" x14ac:dyDescent="0.25">
      <c r="A276" s="7" t="s">
        <v>3564</v>
      </c>
      <c r="B276" s="18" t="str">
        <f>VLOOKUP(MYRANKS_P[[#This Row],[PLAYERID]],PLAYERIDMAP[],COLUMN(PLAYERIDMAP[LASTNAME]),FALSE)</f>
        <v>Kelly</v>
      </c>
      <c r="C276" s="18" t="str">
        <f>VLOOKUP(MYRANKS_P[[#This Row],[PLAYERID]],PLAYERIDMAP[],COLUMN(PLAYERIDMAP[FIRSTNAME]),FALSE)</f>
        <v xml:space="preserve">Joe </v>
      </c>
      <c r="D276" s="18" t="str">
        <f>VLOOKUP(MYRANKS_P[[#This Row],[PLAYERID]],PLAYERIDMAP[],COLUMN(PLAYERIDMAP[TEAM]),FALSE)</f>
        <v>STL</v>
      </c>
      <c r="E276" s="18" t="str">
        <f>VLOOKUP(MYRANKS_P[[#This Row],[PLAYERID]],PLAYERIDMAP[],COLUMN(PLAYERIDMAP[POS]),FALSE)</f>
        <v>P</v>
      </c>
      <c r="F276" s="18">
        <f>VLOOKUP(MYRANKS_P[[#This Row],[PLAYERID]],PLAYERIDMAP[],COLUMN(PLAYERIDMAP[IDFANGRAPHS]),FALSE)</f>
        <v>9761</v>
      </c>
      <c r="G276" s="20">
        <f>IFERROR(VLOOKUP(MYRANKS_P[[#This Row],[IDFANGRAPHS]],STEAMER_P[],COLUMN(STEAMER_P[W]),FALSE),0)</f>
        <v>7</v>
      </c>
      <c r="H276" s="20">
        <f>IFERROR(VLOOKUP(MYRANKS_P[[#This Row],[IDFANGRAPHS]],STEAMER_P[],COLUMN(STEAMER_P[GS]),FALSE),0)</f>
        <v>17</v>
      </c>
      <c r="I276" s="20">
        <f>IFERROR(VLOOKUP(MYRANKS_P[[#This Row],[IDFANGRAPHS]],STEAMER_P[],COLUMN(STEAMER_P[SV]),FALSE),0)</f>
        <v>0</v>
      </c>
      <c r="J276" s="20">
        <f>IFERROR(VLOOKUP(MYRANKS_P[[#This Row],[IDFANGRAPHS]],STEAMER_P[],COLUMN(STEAMER_P[IP]),FALSE),0)</f>
        <v>113</v>
      </c>
      <c r="K276" s="20">
        <f>IFERROR(VLOOKUP(MYRANKS_P[[#This Row],[IDFANGRAPHS]],STEAMER_P[],COLUMN(STEAMER_P[H]),FALSE),0)</f>
        <v>117</v>
      </c>
      <c r="L276" s="20">
        <f>IFERROR(VLOOKUP(MYRANKS_P[[#This Row],[IDFANGRAPHS]],STEAMER_P[],COLUMN(STEAMER_P[ER]),FALSE),0)</f>
        <v>54</v>
      </c>
      <c r="M276" s="20">
        <f>IFERROR(VLOOKUP(MYRANKS_P[[#This Row],[IDFANGRAPHS]],STEAMER_P[],COLUMN(STEAMER_P[HR]),FALSE),0)</f>
        <v>10</v>
      </c>
      <c r="N276" s="20">
        <f>IFERROR(VLOOKUP(MYRANKS_P[[#This Row],[IDFANGRAPHS]],STEAMER_P[],COLUMN(STEAMER_P[SO]),FALSE),0)</f>
        <v>79</v>
      </c>
      <c r="O276" s="20">
        <f>IFERROR(VLOOKUP(MYRANKS_P[[#This Row],[IDFANGRAPHS]],STEAMER_P[],COLUMN(STEAMER_P[BB]),FALSE),0)</f>
        <v>41</v>
      </c>
      <c r="P276" s="20">
        <f>IFERROR(VLOOKUP(MYRANKS_P[[#This Row],[IDFANGRAPHS]],STEAMER_P[],COLUMN(STEAMER_P[FIP]),FALSE),0)</f>
        <v>4.09</v>
      </c>
      <c r="Q276" s="22">
        <f>IFERROR(MYRANKS_P[[#This Row],[ER]]*9/MYRANKS_P[[#This Row],[IP]],0)</f>
        <v>4.3008849557522124</v>
      </c>
      <c r="R276" s="22">
        <f>IFERROR((MYRANKS_P[[#This Row],[BB]]+MYRANKS_P[[#This Row],[H]])/MYRANKS_P[[#This Row],[IP]],0)</f>
        <v>1.3982300884955752</v>
      </c>
      <c r="S276" s="22">
        <f>MYRANKS_P[[#This Row],[W]]/3.03-VLOOKUP(MYRANKS_P[[#This Row],[POS]],ReplacementLevel_P[],COLUMN(ReplacementLevel_P[W]),FALSE)</f>
        <v>-0.91976897689768977</v>
      </c>
      <c r="T276" s="22">
        <f>MYRANKS_P[[#This Row],[SV]]/9.95</f>
        <v>0</v>
      </c>
      <c r="U276" s="22">
        <f>MYRANKS_P[[#This Row],[SO]]/39.3-VLOOKUP(MYRANKS_P[[#This Row],[POS]],ReplacementLevel_P[],COLUMN(ReplacementLevel_P[SO]),FALSE)</f>
        <v>-0.66982188295165379</v>
      </c>
      <c r="V276" s="22">
        <f>((475+MYRANKS_P[[#This Row],[ER]])*9/(1192+MYRANKS_P[[#This Row],[IP]])-3.59)/-0.076-VLOOKUP(MYRANKS_P[[#This Row],[POS]],ReplacementLevel_P[],COLUMN(ReplacementLevel_P[ERA]),FALSE)</f>
        <v>8.3212341197820727E-2</v>
      </c>
      <c r="W276" s="22">
        <f>((1466+MYRANKS_P[[#This Row],[BB]]+MYRANKS_P[[#This Row],[H]])/(1192+MYRANKS_P[[#This Row],[IP]])-1.23)/-0.015-VLOOKUP(MYRANKS_P[[#This Row],[POS]],ReplacementLevel_P[],COLUMN(ReplacementLevel_P[WHIP]),FALSE)</f>
        <v>-8.2962962962965459E-2</v>
      </c>
      <c r="X276" s="22">
        <f>MYRANKS_P[[#This Row],[WSGP]]+MYRANKS_P[[#This Row],[SVSGP]]+MYRANKS_P[[#This Row],[SOSGP]]+MYRANKS_P[[#This Row],[ERASGP]]+MYRANKS_P[[#This Row],[WHIPSGP]]</f>
        <v>-1.5893414816144884</v>
      </c>
    </row>
    <row r="277" spans="1:24" x14ac:dyDescent="0.25">
      <c r="A277" s="7" t="s">
        <v>5589</v>
      </c>
      <c r="B277" s="18" t="str">
        <f>VLOOKUP(MYRANKS_P[[#This Row],[PLAYERID]],PLAYERIDMAP[],COLUMN(PLAYERIDMAP[LASTNAME]),FALSE)</f>
        <v>Zito</v>
      </c>
      <c r="C277" s="18" t="str">
        <f>VLOOKUP(MYRANKS_P[[#This Row],[PLAYERID]],PLAYERIDMAP[],COLUMN(PLAYERIDMAP[FIRSTNAME]),FALSE)</f>
        <v xml:space="preserve">Barry </v>
      </c>
      <c r="D277" s="18" t="str">
        <f>VLOOKUP(MYRANKS_P[[#This Row],[PLAYERID]],PLAYERIDMAP[],COLUMN(PLAYERIDMAP[TEAM]),FALSE)</f>
        <v>SF</v>
      </c>
      <c r="E277" s="18" t="str">
        <f>VLOOKUP(MYRANKS_P[[#This Row],[PLAYERID]],PLAYERIDMAP[],COLUMN(PLAYERIDMAP[POS]),FALSE)</f>
        <v>P</v>
      </c>
      <c r="F277" s="18">
        <f>VLOOKUP(MYRANKS_P[[#This Row],[PLAYERID]],PLAYERIDMAP[],COLUMN(PLAYERIDMAP[IDFANGRAPHS]),FALSE)</f>
        <v>944</v>
      </c>
      <c r="G277" s="20">
        <f>IFERROR(VLOOKUP(MYRANKS_P[[#This Row],[IDFANGRAPHS]],STEAMER_P[],COLUMN(STEAMER_P[W]),FALSE),0)</f>
        <v>6</v>
      </c>
      <c r="H277" s="20">
        <f>IFERROR(VLOOKUP(MYRANKS_P[[#This Row],[IDFANGRAPHS]],STEAMER_P[],COLUMN(STEAMER_P[GS]),FALSE),0)</f>
        <v>19</v>
      </c>
      <c r="I277" s="20">
        <f>IFERROR(VLOOKUP(MYRANKS_P[[#This Row],[IDFANGRAPHS]],STEAMER_P[],COLUMN(STEAMER_P[SV]),FALSE),0)</f>
        <v>0</v>
      </c>
      <c r="J277" s="20">
        <f>IFERROR(VLOOKUP(MYRANKS_P[[#This Row],[IDFANGRAPHS]],STEAMER_P[],COLUMN(STEAMER_P[IP]),FALSE),0)</f>
        <v>121</v>
      </c>
      <c r="K277" s="20">
        <f>IFERROR(VLOOKUP(MYRANKS_P[[#This Row],[IDFANGRAPHS]],STEAMER_P[],COLUMN(STEAMER_P[H]),FALSE),0)</f>
        <v>130</v>
      </c>
      <c r="L277" s="20">
        <f>IFERROR(VLOOKUP(MYRANKS_P[[#This Row],[IDFANGRAPHS]],STEAMER_P[],COLUMN(STEAMER_P[ER]),FALSE),0)</f>
        <v>64</v>
      </c>
      <c r="M277" s="20">
        <f>IFERROR(VLOOKUP(MYRANKS_P[[#This Row],[IDFANGRAPHS]],STEAMER_P[],COLUMN(STEAMER_P[HR]),FALSE),0)</f>
        <v>16</v>
      </c>
      <c r="N277" s="20">
        <f>IFERROR(VLOOKUP(MYRANKS_P[[#This Row],[IDFANGRAPHS]],STEAMER_P[],COLUMN(STEAMER_P[SO]),FALSE),0)</f>
        <v>75</v>
      </c>
      <c r="O277" s="20">
        <f>IFERROR(VLOOKUP(MYRANKS_P[[#This Row],[IDFANGRAPHS]],STEAMER_P[],COLUMN(STEAMER_P[BB]),FALSE),0)</f>
        <v>46</v>
      </c>
      <c r="P277" s="20">
        <f>IFERROR(VLOOKUP(MYRANKS_P[[#This Row],[IDFANGRAPHS]],STEAMER_P[],COLUMN(STEAMER_P[FIP]),FALSE),0)</f>
        <v>4.79</v>
      </c>
      <c r="Q277" s="22">
        <f>IFERROR(MYRANKS_P[[#This Row],[ER]]*9/MYRANKS_P[[#This Row],[IP]],0)</f>
        <v>4.7603305785123968</v>
      </c>
      <c r="R277" s="22">
        <f>IFERROR((MYRANKS_P[[#This Row],[BB]]+MYRANKS_P[[#This Row],[H]])/MYRANKS_P[[#This Row],[IP]],0)</f>
        <v>1.4545454545454546</v>
      </c>
      <c r="S277" s="22">
        <f>MYRANKS_P[[#This Row],[W]]/3.03-VLOOKUP(MYRANKS_P[[#This Row],[POS]],ReplacementLevel_P[],COLUMN(ReplacementLevel_P[W]),FALSE)</f>
        <v>-1.2498019801980196</v>
      </c>
      <c r="T277" s="22">
        <f>MYRANKS_P[[#This Row],[SV]]/9.95</f>
        <v>0</v>
      </c>
      <c r="U277" s="22">
        <f>MYRANKS_P[[#This Row],[SO]]/39.3-VLOOKUP(MYRANKS_P[[#This Row],[POS]],ReplacementLevel_P[],COLUMN(ReplacementLevel_P[SO]),FALSE)</f>
        <v>-0.77160305343511459</v>
      </c>
      <c r="V277" s="22">
        <f>((475+MYRANKS_P[[#This Row],[ER]])*9/(1192+MYRANKS_P[[#This Row],[IP]])-3.59)/-0.076-VLOOKUP(MYRANKS_P[[#This Row],[POS]],ReplacementLevel_P[],COLUMN(ReplacementLevel_P[ERA]),FALSE)</f>
        <v>-0.52621758127230056</v>
      </c>
      <c r="W277" s="22">
        <f>((1466+MYRANKS_P[[#This Row],[BB]]+MYRANKS_P[[#This Row],[H]])/(1192+MYRANKS_P[[#This Row],[IP]])-1.23)/-0.015-VLOOKUP(MYRANKS_P[[#This Row],[POS]],ReplacementLevel_P[],COLUMN(ReplacementLevel_P[WHIP]),FALSE)</f>
        <v>-0.49141406448337832</v>
      </c>
      <c r="X277" s="22">
        <f>MYRANKS_P[[#This Row],[WSGP]]+MYRANKS_P[[#This Row],[SVSGP]]+MYRANKS_P[[#This Row],[SOSGP]]+MYRANKS_P[[#This Row],[ERASGP]]+MYRANKS_P[[#This Row],[WHIPSGP]]</f>
        <v>-3.0390366793888131</v>
      </c>
    </row>
    <row r="278" spans="1:24" x14ac:dyDescent="0.25">
      <c r="A278" s="7" t="s">
        <v>3790</v>
      </c>
      <c r="B278" s="18" t="str">
        <f>VLOOKUP(MYRANKS_P[[#This Row],[PLAYERID]],PLAYERIDMAP[],COLUMN(PLAYERIDMAP[LASTNAME]),FALSE)</f>
        <v>Logan</v>
      </c>
      <c r="C278" s="18" t="str">
        <f>VLOOKUP(MYRANKS_P[[#This Row],[PLAYERID]],PLAYERIDMAP[],COLUMN(PLAYERIDMAP[FIRSTNAME]),FALSE)</f>
        <v xml:space="preserve">Boone </v>
      </c>
      <c r="D278" s="18" t="str">
        <f>VLOOKUP(MYRANKS_P[[#This Row],[PLAYERID]],PLAYERIDMAP[],COLUMN(PLAYERIDMAP[TEAM]),FALSE)</f>
        <v>NYY</v>
      </c>
      <c r="E278" s="18" t="str">
        <f>VLOOKUP(MYRANKS_P[[#This Row],[PLAYERID]],PLAYERIDMAP[],COLUMN(PLAYERIDMAP[POS]),FALSE)</f>
        <v>P</v>
      </c>
      <c r="F278" s="18">
        <f>VLOOKUP(MYRANKS_P[[#This Row],[PLAYERID]],PLAYERIDMAP[],COLUMN(PLAYERIDMAP[IDFANGRAPHS]),FALSE)</f>
        <v>5525</v>
      </c>
      <c r="G278" s="20">
        <f>IFERROR(VLOOKUP(MYRANKS_P[[#This Row],[IDFANGRAPHS]],STEAMER_P[],COLUMN(STEAMER_P[W]),FALSE),0)</f>
        <v>2</v>
      </c>
      <c r="H278" s="20">
        <f>IFERROR(VLOOKUP(MYRANKS_P[[#This Row],[IDFANGRAPHS]],STEAMER_P[],COLUMN(STEAMER_P[GS]),FALSE),0)</f>
        <v>0</v>
      </c>
      <c r="I278" s="20">
        <f>IFERROR(VLOOKUP(MYRANKS_P[[#This Row],[IDFANGRAPHS]],STEAMER_P[],COLUMN(STEAMER_P[SV]),FALSE),0)</f>
        <v>1</v>
      </c>
      <c r="J278" s="20">
        <f>IFERROR(VLOOKUP(MYRANKS_P[[#This Row],[IDFANGRAPHS]],STEAMER_P[],COLUMN(STEAMER_P[IP]),FALSE),0)</f>
        <v>38</v>
      </c>
      <c r="K278" s="20">
        <f>IFERROR(VLOOKUP(MYRANKS_P[[#This Row],[IDFANGRAPHS]],STEAMER_P[],COLUMN(STEAMER_P[H]),FALSE),0)</f>
        <v>32</v>
      </c>
      <c r="L278" s="20">
        <f>IFERROR(VLOOKUP(MYRANKS_P[[#This Row],[IDFANGRAPHS]],STEAMER_P[],COLUMN(STEAMER_P[ER]),FALSE),0)</f>
        <v>13</v>
      </c>
      <c r="M278" s="20">
        <f>IFERROR(VLOOKUP(MYRANKS_P[[#This Row],[IDFANGRAPHS]],STEAMER_P[],COLUMN(STEAMER_P[HR]),FALSE),0)</f>
        <v>4</v>
      </c>
      <c r="N278" s="20">
        <f>IFERROR(VLOOKUP(MYRANKS_P[[#This Row],[IDFANGRAPHS]],STEAMER_P[],COLUMN(STEAMER_P[SO]),FALSE),0)</f>
        <v>44</v>
      </c>
      <c r="O278" s="20">
        <f>IFERROR(VLOOKUP(MYRANKS_P[[#This Row],[IDFANGRAPHS]],STEAMER_P[],COLUMN(STEAMER_P[BB]),FALSE),0)</f>
        <v>13</v>
      </c>
      <c r="P278" s="20">
        <f>IFERROR(VLOOKUP(MYRANKS_P[[#This Row],[IDFANGRAPHS]],STEAMER_P[],COLUMN(STEAMER_P[FIP]),FALSE),0)</f>
        <v>3.13</v>
      </c>
      <c r="Q278" s="22">
        <f>IFERROR(MYRANKS_P[[#This Row],[ER]]*9/MYRANKS_P[[#This Row],[IP]],0)</f>
        <v>3.0789473684210527</v>
      </c>
      <c r="R278" s="22">
        <f>IFERROR((MYRANKS_P[[#This Row],[BB]]+MYRANKS_P[[#This Row],[H]])/MYRANKS_P[[#This Row],[IP]],0)</f>
        <v>1.1842105263157894</v>
      </c>
      <c r="S278" s="22">
        <f>MYRANKS_P[[#This Row],[W]]/3.03-VLOOKUP(MYRANKS_P[[#This Row],[POS]],ReplacementLevel_P[],COLUMN(ReplacementLevel_P[W]),FALSE)</f>
        <v>-2.5699339933993399</v>
      </c>
      <c r="T278" s="22">
        <f>MYRANKS_P[[#This Row],[SV]]/9.95</f>
        <v>0.10050251256281408</v>
      </c>
      <c r="U278" s="22">
        <f>MYRANKS_P[[#This Row],[SO]]/39.3-VLOOKUP(MYRANKS_P[[#This Row],[POS]],ReplacementLevel_P[],COLUMN(ReplacementLevel_P[SO]),FALSE)</f>
        <v>-1.560407124681934</v>
      </c>
      <c r="V278" s="22">
        <f>((475+MYRANKS_P[[#This Row],[ER]])*9/(1192+MYRANKS_P[[#This Row],[IP]])-3.59)/-0.076-VLOOKUP(MYRANKS_P[[#This Row],[POS]],ReplacementLevel_P[],COLUMN(ReplacementLevel_P[ERA]),FALSE)</f>
        <v>1.1035301668806135</v>
      </c>
      <c r="W278" s="22">
        <f>((1466+MYRANKS_P[[#This Row],[BB]]+MYRANKS_P[[#This Row],[H]])/(1192+MYRANKS_P[[#This Row],[IP]])-1.23)/-0.015-VLOOKUP(MYRANKS_P[[#This Row],[POS]],ReplacementLevel_P[],COLUMN(ReplacementLevel_P[WHIP]),FALSE)</f>
        <v>0.98298102981029323</v>
      </c>
      <c r="X278" s="22">
        <f>MYRANKS_P[[#This Row],[WSGP]]+MYRANKS_P[[#This Row],[SVSGP]]+MYRANKS_P[[#This Row],[SOSGP]]+MYRANKS_P[[#This Row],[ERASGP]]+MYRANKS_P[[#This Row],[WHIPSGP]]</f>
        <v>-1.9433274088275534</v>
      </c>
    </row>
    <row r="279" spans="1:24" x14ac:dyDescent="0.25">
      <c r="A279" s="7" t="s">
        <v>2944</v>
      </c>
      <c r="B279" s="18" t="str">
        <f>VLOOKUP(MYRANKS_P[[#This Row],[PLAYERID]],PLAYERIDMAP[],COLUMN(PLAYERIDMAP[LASTNAME]),FALSE)</f>
        <v>Garcia</v>
      </c>
      <c r="C279" s="18" t="str">
        <f>VLOOKUP(MYRANKS_P[[#This Row],[PLAYERID]],PLAYERIDMAP[],COLUMN(PLAYERIDMAP[FIRSTNAME]),FALSE)</f>
        <v xml:space="preserve">Christian </v>
      </c>
      <c r="D279" s="18" t="str">
        <f>VLOOKUP(MYRANKS_P[[#This Row],[PLAYERID]],PLAYERIDMAP[],COLUMN(PLAYERIDMAP[TEAM]),FALSE)</f>
        <v>WAS</v>
      </c>
      <c r="E279" s="18" t="str">
        <f>VLOOKUP(MYRANKS_P[[#This Row],[PLAYERID]],PLAYERIDMAP[],COLUMN(PLAYERIDMAP[POS]),FALSE)</f>
        <v>P</v>
      </c>
      <c r="F279" s="18">
        <f>VLOOKUP(MYRANKS_P[[#This Row],[PLAYERID]],PLAYERIDMAP[],COLUMN(PLAYERIDMAP[IDFANGRAPHS]),FALSE)</f>
        <v>4067</v>
      </c>
      <c r="G279" s="20">
        <f>IFERROR(VLOOKUP(MYRANKS_P[[#This Row],[IDFANGRAPHS]],STEAMER_P[],COLUMN(STEAMER_P[W]),FALSE),0)</f>
        <v>2</v>
      </c>
      <c r="H279" s="20">
        <f>IFERROR(VLOOKUP(MYRANKS_P[[#This Row],[IDFANGRAPHS]],STEAMER_P[],COLUMN(STEAMER_P[GS]),FALSE),0)</f>
        <v>0</v>
      </c>
      <c r="I279" s="20">
        <f>IFERROR(VLOOKUP(MYRANKS_P[[#This Row],[IDFANGRAPHS]],STEAMER_P[],COLUMN(STEAMER_P[SV]),FALSE),0)</f>
        <v>0</v>
      </c>
      <c r="J279" s="20">
        <f>IFERROR(VLOOKUP(MYRANKS_P[[#This Row],[IDFANGRAPHS]],STEAMER_P[],COLUMN(STEAMER_P[IP]),FALSE),0)</f>
        <v>25</v>
      </c>
      <c r="K279" s="20">
        <f>IFERROR(VLOOKUP(MYRANKS_P[[#This Row],[IDFANGRAPHS]],STEAMER_P[],COLUMN(STEAMER_P[H]),FALSE),0)</f>
        <v>22</v>
      </c>
      <c r="L279" s="20">
        <f>IFERROR(VLOOKUP(MYRANKS_P[[#This Row],[IDFANGRAPHS]],STEAMER_P[],COLUMN(STEAMER_P[ER]),FALSE),0)</f>
        <v>9</v>
      </c>
      <c r="M279" s="20">
        <f>IFERROR(VLOOKUP(MYRANKS_P[[#This Row],[IDFANGRAPHS]],STEAMER_P[],COLUMN(STEAMER_P[HR]),FALSE),0)</f>
        <v>3</v>
      </c>
      <c r="N279" s="20">
        <f>IFERROR(VLOOKUP(MYRANKS_P[[#This Row],[IDFANGRAPHS]],STEAMER_P[],COLUMN(STEAMER_P[SO]),FALSE),0)</f>
        <v>26</v>
      </c>
      <c r="O279" s="20">
        <f>IFERROR(VLOOKUP(MYRANKS_P[[#This Row],[IDFANGRAPHS]],STEAMER_P[],COLUMN(STEAMER_P[BB]),FALSE),0)</f>
        <v>8</v>
      </c>
      <c r="P279" s="20">
        <f>IFERROR(VLOOKUP(MYRANKS_P[[#This Row],[IDFANGRAPHS]],STEAMER_P[],COLUMN(STEAMER_P[FIP]),FALSE),0)</f>
        <v>3.38</v>
      </c>
      <c r="Q279" s="22">
        <f>IFERROR(MYRANKS_P[[#This Row],[ER]]*9/MYRANKS_P[[#This Row],[IP]],0)</f>
        <v>3.24</v>
      </c>
      <c r="R279" s="22">
        <f>IFERROR((MYRANKS_P[[#This Row],[BB]]+MYRANKS_P[[#This Row],[H]])/MYRANKS_P[[#This Row],[IP]],0)</f>
        <v>1.2</v>
      </c>
      <c r="S279" s="22">
        <f>MYRANKS_P[[#This Row],[W]]/3.03-VLOOKUP(MYRANKS_P[[#This Row],[POS]],ReplacementLevel_P[],COLUMN(ReplacementLevel_P[W]),FALSE)</f>
        <v>-2.5699339933993399</v>
      </c>
      <c r="T279" s="22">
        <f>MYRANKS_P[[#This Row],[SV]]/9.95</f>
        <v>0</v>
      </c>
      <c r="U279" s="22">
        <f>MYRANKS_P[[#This Row],[SO]]/39.3-VLOOKUP(MYRANKS_P[[#This Row],[POS]],ReplacementLevel_P[],COLUMN(ReplacementLevel_P[SO]),FALSE)</f>
        <v>-2.0184223918575066</v>
      </c>
      <c r="V279" s="22">
        <f>((475+MYRANKS_P[[#This Row],[ER]])*9/(1192+MYRANKS_P[[#This Row],[IP]])-3.59)/-0.076-VLOOKUP(MYRANKS_P[[#This Row],[POS]],ReplacementLevel_P[],COLUMN(ReplacementLevel_P[ERA]),FALSE)</f>
        <v>0.99087704882584515</v>
      </c>
      <c r="W279" s="22">
        <f>((1466+MYRANKS_P[[#This Row],[BB]]+MYRANKS_P[[#This Row],[H]])/(1192+MYRANKS_P[[#This Row],[IP]])-1.23)/-0.015-VLOOKUP(MYRANKS_P[[#This Row],[POS]],ReplacementLevel_P[],COLUMN(ReplacementLevel_P[WHIP]),FALSE)</f>
        <v>0.92984935634072174</v>
      </c>
      <c r="X279" s="22">
        <f>MYRANKS_P[[#This Row],[WSGP]]+MYRANKS_P[[#This Row],[SVSGP]]+MYRANKS_P[[#This Row],[SOSGP]]+MYRANKS_P[[#This Row],[ERASGP]]+MYRANKS_P[[#This Row],[WHIPSGP]]</f>
        <v>-2.6676299800902794</v>
      </c>
    </row>
    <row r="280" spans="1:24" x14ac:dyDescent="0.25">
      <c r="A280" s="7" t="s">
        <v>2074</v>
      </c>
      <c r="B280" s="18" t="str">
        <f>VLOOKUP(MYRANKS_P[[#This Row],[PLAYERID]],PLAYERIDMAP[],COLUMN(PLAYERIDMAP[LASTNAME]),FALSE)</f>
        <v>Breslow</v>
      </c>
      <c r="C280" s="18" t="str">
        <f>VLOOKUP(MYRANKS_P[[#This Row],[PLAYERID]],PLAYERIDMAP[],COLUMN(PLAYERIDMAP[FIRSTNAME]),FALSE)</f>
        <v xml:space="preserve">Craig </v>
      </c>
      <c r="D280" s="18" t="str">
        <f>VLOOKUP(MYRANKS_P[[#This Row],[PLAYERID]],PLAYERIDMAP[],COLUMN(PLAYERIDMAP[TEAM]),FALSE)</f>
        <v>BOS</v>
      </c>
      <c r="E280" s="18" t="str">
        <f>VLOOKUP(MYRANKS_P[[#This Row],[PLAYERID]],PLAYERIDMAP[],COLUMN(PLAYERIDMAP[POS]),FALSE)</f>
        <v>P</v>
      </c>
      <c r="F280" s="18">
        <f>VLOOKUP(MYRANKS_P[[#This Row],[PLAYERID]],PLAYERIDMAP[],COLUMN(PLAYERIDMAP[IDFANGRAPHS]),FALSE)</f>
        <v>4363</v>
      </c>
      <c r="G280" s="20">
        <f>IFERROR(VLOOKUP(MYRANKS_P[[#This Row],[IDFANGRAPHS]],STEAMER_P[],COLUMN(STEAMER_P[W]),FALSE),0)</f>
        <v>2</v>
      </c>
      <c r="H280" s="20">
        <f>IFERROR(VLOOKUP(MYRANKS_P[[#This Row],[IDFANGRAPHS]],STEAMER_P[],COLUMN(STEAMER_P[GS]),FALSE),0)</f>
        <v>0</v>
      </c>
      <c r="I280" s="20">
        <f>IFERROR(VLOOKUP(MYRANKS_P[[#This Row],[IDFANGRAPHS]],STEAMER_P[],COLUMN(STEAMER_P[SV]),FALSE),0)</f>
        <v>0</v>
      </c>
      <c r="J280" s="20">
        <f>IFERROR(VLOOKUP(MYRANKS_P[[#This Row],[IDFANGRAPHS]],STEAMER_P[],COLUMN(STEAMER_P[IP]),FALSE),0)</f>
        <v>34</v>
      </c>
      <c r="K280" s="20">
        <f>IFERROR(VLOOKUP(MYRANKS_P[[#This Row],[IDFANGRAPHS]],STEAMER_P[],COLUMN(STEAMER_P[H]),FALSE),0)</f>
        <v>35</v>
      </c>
      <c r="L280" s="20">
        <f>IFERROR(VLOOKUP(MYRANKS_P[[#This Row],[IDFANGRAPHS]],STEAMER_P[],COLUMN(STEAMER_P[ER]),FALSE),0)</f>
        <v>16</v>
      </c>
      <c r="M280" s="20">
        <f>IFERROR(VLOOKUP(MYRANKS_P[[#This Row],[IDFANGRAPHS]],STEAMER_P[],COLUMN(STEAMER_P[HR]),FALSE),0)</f>
        <v>4</v>
      </c>
      <c r="N280" s="20">
        <f>IFERROR(VLOOKUP(MYRANKS_P[[#This Row],[IDFANGRAPHS]],STEAMER_P[],COLUMN(STEAMER_P[SO]),FALSE),0)</f>
        <v>23</v>
      </c>
      <c r="O280" s="20">
        <f>IFERROR(VLOOKUP(MYRANKS_P[[#This Row],[IDFANGRAPHS]],STEAMER_P[],COLUMN(STEAMER_P[BB]),FALSE),0)</f>
        <v>12</v>
      </c>
      <c r="P280" s="20">
        <f>IFERROR(VLOOKUP(MYRANKS_P[[#This Row],[IDFANGRAPHS]],STEAMER_P[],COLUMN(STEAMER_P[FIP]),FALSE),0)</f>
        <v>4.49</v>
      </c>
      <c r="Q280" s="22">
        <f>IFERROR(MYRANKS_P[[#This Row],[ER]]*9/MYRANKS_P[[#This Row],[IP]],0)</f>
        <v>4.2352941176470589</v>
      </c>
      <c r="R280" s="22">
        <f>IFERROR((MYRANKS_P[[#This Row],[BB]]+MYRANKS_P[[#This Row],[H]])/MYRANKS_P[[#This Row],[IP]],0)</f>
        <v>1.3823529411764706</v>
      </c>
      <c r="S280" s="22">
        <f>MYRANKS_P[[#This Row],[W]]/3.03-VLOOKUP(MYRANKS_P[[#This Row],[POS]],ReplacementLevel_P[],COLUMN(ReplacementLevel_P[W]),FALSE)</f>
        <v>-2.5699339933993399</v>
      </c>
      <c r="T280" s="22">
        <f>MYRANKS_P[[#This Row],[SV]]/9.95</f>
        <v>0</v>
      </c>
      <c r="U280" s="22">
        <f>MYRANKS_P[[#This Row],[SO]]/39.3-VLOOKUP(MYRANKS_P[[#This Row],[POS]],ReplacementLevel_P[],COLUMN(ReplacementLevel_P[SO]),FALSE)</f>
        <v>-2.0947582697201019</v>
      </c>
      <c r="V280" s="22">
        <f>((475+MYRANKS_P[[#This Row],[ER]])*9/(1192+MYRANKS_P[[#This Row],[IP]])-3.59)/-0.076-VLOOKUP(MYRANKS_P[[#This Row],[POS]],ReplacementLevel_P[],COLUMN(ReplacementLevel_P[ERA]),FALSE)</f>
        <v>0.66046621447582599</v>
      </c>
      <c r="W280" s="22">
        <f>((1466+MYRANKS_P[[#This Row],[BB]]+MYRANKS_P[[#This Row],[H]])/(1192+MYRANKS_P[[#This Row],[IP]])-1.23)/-0.015-VLOOKUP(MYRANKS_P[[#This Row],[POS]],ReplacementLevel_P[],COLUMN(ReplacementLevel_P[WHIP]),FALSE)</f>
        <v>0.60702555736813557</v>
      </c>
      <c r="X280" s="22">
        <f>MYRANKS_P[[#This Row],[WSGP]]+MYRANKS_P[[#This Row],[SVSGP]]+MYRANKS_P[[#This Row],[SOSGP]]+MYRANKS_P[[#This Row],[ERASGP]]+MYRANKS_P[[#This Row],[WHIPSGP]]</f>
        <v>-3.3972004912754796</v>
      </c>
    </row>
    <row r="281" spans="1:24" x14ac:dyDescent="0.25">
      <c r="A281" s="7" t="s">
        <v>4488</v>
      </c>
      <c r="B281" s="18" t="str">
        <f>VLOOKUP(MYRANKS_P[[#This Row],[PLAYERID]],PLAYERIDMAP[],COLUMN(PLAYERIDMAP[LASTNAME]),FALSE)</f>
        <v>Peralta</v>
      </c>
      <c r="C281" s="18" t="str">
        <f>VLOOKUP(MYRANKS_P[[#This Row],[PLAYERID]],PLAYERIDMAP[],COLUMN(PLAYERIDMAP[FIRSTNAME]),FALSE)</f>
        <v xml:space="preserve">Wily </v>
      </c>
      <c r="D281" s="18" t="str">
        <f>VLOOKUP(MYRANKS_P[[#This Row],[PLAYERID]],PLAYERIDMAP[],COLUMN(PLAYERIDMAP[TEAM]),FALSE)</f>
        <v>MIL</v>
      </c>
      <c r="E281" s="18" t="str">
        <f>VLOOKUP(MYRANKS_P[[#This Row],[PLAYERID]],PLAYERIDMAP[],COLUMN(PLAYERIDMAP[POS]),FALSE)</f>
        <v>P</v>
      </c>
      <c r="F281" s="18">
        <f>VLOOKUP(MYRANKS_P[[#This Row],[PLAYERID]],PLAYERIDMAP[],COLUMN(PLAYERIDMAP[IDFANGRAPHS]),FALSE)</f>
        <v>7738</v>
      </c>
      <c r="G281" s="20">
        <f>IFERROR(VLOOKUP(MYRANKS_P[[#This Row],[IDFANGRAPHS]],STEAMER_P[],COLUMN(STEAMER_P[W]),FALSE),0)</f>
        <v>7</v>
      </c>
      <c r="H281" s="20">
        <f>IFERROR(VLOOKUP(MYRANKS_P[[#This Row],[IDFANGRAPHS]],STEAMER_P[],COLUMN(STEAMER_P[GS]),FALSE),0)</f>
        <v>21</v>
      </c>
      <c r="I281" s="20">
        <f>IFERROR(VLOOKUP(MYRANKS_P[[#This Row],[IDFANGRAPHS]],STEAMER_P[],COLUMN(STEAMER_P[SV]),FALSE),0)</f>
        <v>0</v>
      </c>
      <c r="J281" s="20">
        <f>IFERROR(VLOOKUP(MYRANKS_P[[#This Row],[IDFANGRAPHS]],STEAMER_P[],COLUMN(STEAMER_P[IP]),FALSE),0)</f>
        <v>121</v>
      </c>
      <c r="K281" s="20">
        <f>IFERROR(VLOOKUP(MYRANKS_P[[#This Row],[IDFANGRAPHS]],STEAMER_P[],COLUMN(STEAMER_P[H]),FALSE),0)</f>
        <v>121</v>
      </c>
      <c r="L281" s="20">
        <f>IFERROR(VLOOKUP(MYRANKS_P[[#This Row],[IDFANGRAPHS]],STEAMER_P[],COLUMN(STEAMER_P[ER]),FALSE),0)</f>
        <v>59</v>
      </c>
      <c r="M281" s="20">
        <f>IFERROR(VLOOKUP(MYRANKS_P[[#This Row],[IDFANGRAPHS]],STEAMER_P[],COLUMN(STEAMER_P[HR]),FALSE),0)</f>
        <v>12</v>
      </c>
      <c r="N281" s="20">
        <f>IFERROR(VLOOKUP(MYRANKS_P[[#This Row],[IDFANGRAPHS]],STEAMER_P[],COLUMN(STEAMER_P[SO]),FALSE),0)</f>
        <v>96</v>
      </c>
      <c r="O281" s="20">
        <f>IFERROR(VLOOKUP(MYRANKS_P[[#This Row],[IDFANGRAPHS]],STEAMER_P[],COLUMN(STEAMER_P[BB]),FALSE),0)</f>
        <v>50</v>
      </c>
      <c r="P281" s="20">
        <f>IFERROR(VLOOKUP(MYRANKS_P[[#This Row],[IDFANGRAPHS]],STEAMER_P[],COLUMN(STEAMER_P[FIP]),FALSE),0)</f>
        <v>4.2</v>
      </c>
      <c r="Q281" s="22">
        <f>IFERROR(MYRANKS_P[[#This Row],[ER]]*9/MYRANKS_P[[#This Row],[IP]],0)</f>
        <v>4.3884297520661155</v>
      </c>
      <c r="R281" s="22">
        <f>IFERROR((MYRANKS_P[[#This Row],[BB]]+MYRANKS_P[[#This Row],[H]])/MYRANKS_P[[#This Row],[IP]],0)</f>
        <v>1.4132231404958677</v>
      </c>
      <c r="S281" s="22">
        <f>MYRANKS_P[[#This Row],[W]]/3.03-VLOOKUP(MYRANKS_P[[#This Row],[POS]],ReplacementLevel_P[],COLUMN(ReplacementLevel_P[W]),FALSE)</f>
        <v>-0.91976897689768977</v>
      </c>
      <c r="T281" s="22">
        <f>MYRANKS_P[[#This Row],[SV]]/9.95</f>
        <v>0</v>
      </c>
      <c r="U281" s="22">
        <f>MYRANKS_P[[#This Row],[SO]]/39.3-VLOOKUP(MYRANKS_P[[#This Row],[POS]],ReplacementLevel_P[],COLUMN(ReplacementLevel_P[SO]),FALSE)</f>
        <v>-0.23725190839694665</v>
      </c>
      <c r="V281" s="22">
        <f>((475+MYRANKS_P[[#This Row],[ER]])*9/(1192+MYRANKS_P[[#This Row],[IP]])-3.59)/-0.076-VLOOKUP(MYRANKS_P[[#This Row],[POS]],ReplacementLevel_P[],COLUMN(ReplacementLevel_P[ERA]),FALSE)</f>
        <v>-7.5261554495530292E-2</v>
      </c>
      <c r="W281" s="22">
        <f>((1466+MYRANKS_P[[#This Row],[BB]]+MYRANKS_P[[#This Row],[H]])/(1192+MYRANKS_P[[#This Row],[IP]])-1.23)/-0.015-VLOOKUP(MYRANKS_P[[#This Row],[POS]],ReplacementLevel_P[],COLUMN(ReplacementLevel_P[WHIP]),FALSE)</f>
        <v>-0.23754252348312088</v>
      </c>
      <c r="X281" s="22">
        <f>MYRANKS_P[[#This Row],[WSGP]]+MYRANKS_P[[#This Row],[SVSGP]]+MYRANKS_P[[#This Row],[SOSGP]]+MYRANKS_P[[#This Row],[ERASGP]]+MYRANKS_P[[#This Row],[WHIPSGP]]</f>
        <v>-1.4698249632732874</v>
      </c>
    </row>
    <row r="282" spans="1:24" x14ac:dyDescent="0.25">
      <c r="A282" s="7" t="s">
        <v>4859</v>
      </c>
      <c r="B282" s="18" t="str">
        <f>VLOOKUP(MYRANKS_P[[#This Row],[PLAYERID]],PLAYERIDMAP[],COLUMN(PLAYERIDMAP[LASTNAME]),FALSE)</f>
        <v>Ross</v>
      </c>
      <c r="C282" s="18" t="str">
        <f>VLOOKUP(MYRANKS_P[[#This Row],[PLAYERID]],PLAYERIDMAP[],COLUMN(PLAYERIDMAP[FIRSTNAME]),FALSE)</f>
        <v xml:space="preserve">Tyson </v>
      </c>
      <c r="D282" s="18" t="str">
        <f>VLOOKUP(MYRANKS_P[[#This Row],[PLAYERID]],PLAYERIDMAP[],COLUMN(PLAYERIDMAP[TEAM]),FALSE)</f>
        <v>SD</v>
      </c>
      <c r="E282" s="18" t="str">
        <f>VLOOKUP(MYRANKS_P[[#This Row],[PLAYERID]],PLAYERIDMAP[],COLUMN(PLAYERIDMAP[POS]),FALSE)</f>
        <v>P</v>
      </c>
      <c r="F282" s="18">
        <f>VLOOKUP(MYRANKS_P[[#This Row],[PLAYERID]],PLAYERIDMAP[],COLUMN(PLAYERIDMAP[IDFANGRAPHS]),FALSE)</f>
        <v>7872</v>
      </c>
      <c r="G282" s="20">
        <f>IFERROR(VLOOKUP(MYRANKS_P[[#This Row],[IDFANGRAPHS]],STEAMER_P[],COLUMN(STEAMER_P[W]),FALSE),0)</f>
        <v>8</v>
      </c>
      <c r="H282" s="20">
        <f>IFERROR(VLOOKUP(MYRANKS_P[[#This Row],[IDFANGRAPHS]],STEAMER_P[],COLUMN(STEAMER_P[GS]),FALSE),0)</f>
        <v>23</v>
      </c>
      <c r="I282" s="20">
        <f>IFERROR(VLOOKUP(MYRANKS_P[[#This Row],[IDFANGRAPHS]],STEAMER_P[],COLUMN(STEAMER_P[SV]),FALSE),0)</f>
        <v>0</v>
      </c>
      <c r="J282" s="20">
        <f>IFERROR(VLOOKUP(MYRANKS_P[[#This Row],[IDFANGRAPHS]],STEAMER_P[],COLUMN(STEAMER_P[IP]),FALSE),0)</f>
        <v>136</v>
      </c>
      <c r="K282" s="20">
        <f>IFERROR(VLOOKUP(MYRANKS_P[[#This Row],[IDFANGRAPHS]],STEAMER_P[],COLUMN(STEAMER_P[H]),FALSE),0)</f>
        <v>129</v>
      </c>
      <c r="L282" s="20">
        <f>IFERROR(VLOOKUP(MYRANKS_P[[#This Row],[IDFANGRAPHS]],STEAMER_P[],COLUMN(STEAMER_P[ER]),FALSE),0)</f>
        <v>62</v>
      </c>
      <c r="M282" s="20">
        <f>IFERROR(VLOOKUP(MYRANKS_P[[#This Row],[IDFANGRAPHS]],STEAMER_P[],COLUMN(STEAMER_P[HR]),FALSE),0)</f>
        <v>12</v>
      </c>
      <c r="N282" s="20">
        <f>IFERROR(VLOOKUP(MYRANKS_P[[#This Row],[IDFANGRAPHS]],STEAMER_P[],COLUMN(STEAMER_P[SO]),FALSE),0)</f>
        <v>116</v>
      </c>
      <c r="O282" s="20">
        <f>IFERROR(VLOOKUP(MYRANKS_P[[#This Row],[IDFANGRAPHS]],STEAMER_P[],COLUMN(STEAMER_P[BB]),FALSE),0)</f>
        <v>55</v>
      </c>
      <c r="P282" s="20">
        <f>IFERROR(VLOOKUP(MYRANKS_P[[#This Row],[IDFANGRAPHS]],STEAMER_P[],COLUMN(STEAMER_P[FIP]),FALSE),0)</f>
        <v>3.89</v>
      </c>
      <c r="Q282" s="22">
        <f>IFERROR(MYRANKS_P[[#This Row],[ER]]*9/MYRANKS_P[[#This Row],[IP]],0)</f>
        <v>4.1029411764705879</v>
      </c>
      <c r="R282" s="22">
        <f>IFERROR((MYRANKS_P[[#This Row],[BB]]+MYRANKS_P[[#This Row],[H]])/MYRANKS_P[[#This Row],[IP]],0)</f>
        <v>1.3529411764705883</v>
      </c>
      <c r="S282" s="22">
        <f>MYRANKS_P[[#This Row],[W]]/3.03-VLOOKUP(MYRANKS_P[[#This Row],[POS]],ReplacementLevel_P[],COLUMN(ReplacementLevel_P[W]),FALSE)</f>
        <v>-0.58973597359735974</v>
      </c>
      <c r="T282" s="22">
        <f>MYRANKS_P[[#This Row],[SV]]/9.95</f>
        <v>0</v>
      </c>
      <c r="U282" s="22">
        <f>MYRANKS_P[[#This Row],[SO]]/39.3-VLOOKUP(MYRANKS_P[[#This Row],[POS]],ReplacementLevel_P[],COLUMN(ReplacementLevel_P[SO]),FALSE)</f>
        <v>0.27165394402035625</v>
      </c>
      <c r="V282" s="22">
        <f>((475+MYRANKS_P[[#This Row],[ER]])*9/(1192+MYRANKS_P[[#This Row],[IP]])-3.59)/-0.076-VLOOKUP(MYRANKS_P[[#This Row],[POS]],ReplacementLevel_P[],COLUMN(ReplacementLevel_P[ERA]),FALSE)</f>
        <v>0.20122067216233364</v>
      </c>
      <c r="W282" s="22">
        <f>((1466+MYRANKS_P[[#This Row],[BB]]+MYRANKS_P[[#This Row],[H]])/(1192+MYRANKS_P[[#This Row],[IP]])-1.23)/-0.015-VLOOKUP(MYRANKS_P[[#This Row],[POS]],ReplacementLevel_P[],COLUMN(ReplacementLevel_P[WHIP]),FALSE)</f>
        <v>4.8674698795185711E-2</v>
      </c>
      <c r="X282" s="22">
        <f>MYRANKS_P[[#This Row],[WSGP]]+MYRANKS_P[[#This Row],[SVSGP]]+MYRANKS_P[[#This Row],[SOSGP]]+MYRANKS_P[[#This Row],[ERASGP]]+MYRANKS_P[[#This Row],[WHIPSGP]]</f>
        <v>-6.8186658619484142E-2</v>
      </c>
    </row>
    <row r="283" spans="1:24" x14ac:dyDescent="0.25">
      <c r="A283" s="7" t="s">
        <v>4828</v>
      </c>
      <c r="B283" s="18" t="str">
        <f>VLOOKUP(MYRANKS_P[[#This Row],[PLAYERID]],PLAYERIDMAP[],COLUMN(PLAYERIDMAP[LASTNAME]),FALSE)</f>
        <v>Rondon</v>
      </c>
      <c r="C283" s="18" t="str">
        <f>VLOOKUP(MYRANKS_P[[#This Row],[PLAYERID]],PLAYERIDMAP[],COLUMN(PLAYERIDMAP[FIRSTNAME]),FALSE)</f>
        <v xml:space="preserve">Bruce </v>
      </c>
      <c r="D283" s="18" t="str">
        <f>VLOOKUP(MYRANKS_P[[#This Row],[PLAYERID]],PLAYERIDMAP[],COLUMN(PLAYERIDMAP[TEAM]),FALSE)</f>
        <v>DET</v>
      </c>
      <c r="E283" s="18" t="str">
        <f>VLOOKUP(MYRANKS_P[[#This Row],[PLAYERID]],PLAYERIDMAP[],COLUMN(PLAYERIDMAP[POS]),FALSE)</f>
        <v>P</v>
      </c>
      <c r="F283" s="18" t="str">
        <f>VLOOKUP(MYRANKS_P[[#This Row],[PLAYERID]],PLAYERIDMAP[],COLUMN(PLAYERIDMAP[IDFANGRAPHS]),FALSE)</f>
        <v>sa503998</v>
      </c>
      <c r="G283" s="20">
        <f>IFERROR(VLOOKUP(MYRANKS_P[[#This Row],[IDFANGRAPHS]],STEAMER_P[],COLUMN(STEAMER_P[W]),FALSE),0)</f>
        <v>0</v>
      </c>
      <c r="H283" s="20">
        <f>IFERROR(VLOOKUP(MYRANKS_P[[#This Row],[IDFANGRAPHS]],STEAMER_P[],COLUMN(STEAMER_P[GS]),FALSE),0)</f>
        <v>0</v>
      </c>
      <c r="I283" s="20">
        <f>IFERROR(VLOOKUP(MYRANKS_P[[#This Row],[IDFANGRAPHS]],STEAMER_P[],COLUMN(STEAMER_P[SV]),FALSE),0)</f>
        <v>0</v>
      </c>
      <c r="J283" s="20">
        <f>IFERROR(VLOOKUP(MYRANKS_P[[#This Row],[IDFANGRAPHS]],STEAMER_P[],COLUMN(STEAMER_P[IP]),FALSE),0)</f>
        <v>0</v>
      </c>
      <c r="K283" s="20">
        <f>IFERROR(VLOOKUP(MYRANKS_P[[#This Row],[IDFANGRAPHS]],STEAMER_P[],COLUMN(STEAMER_P[H]),FALSE),0)</f>
        <v>0</v>
      </c>
      <c r="L283" s="20">
        <f>IFERROR(VLOOKUP(MYRANKS_P[[#This Row],[IDFANGRAPHS]],STEAMER_P[],COLUMN(STEAMER_P[ER]),FALSE),0)</f>
        <v>0</v>
      </c>
      <c r="M283" s="20">
        <f>IFERROR(VLOOKUP(MYRANKS_P[[#This Row],[IDFANGRAPHS]],STEAMER_P[],COLUMN(STEAMER_P[HR]),FALSE),0)</f>
        <v>0</v>
      </c>
      <c r="N283" s="20">
        <f>IFERROR(VLOOKUP(MYRANKS_P[[#This Row],[IDFANGRAPHS]],STEAMER_P[],COLUMN(STEAMER_P[SO]),FALSE),0)</f>
        <v>0</v>
      </c>
      <c r="O283" s="20">
        <f>IFERROR(VLOOKUP(MYRANKS_P[[#This Row],[IDFANGRAPHS]],STEAMER_P[],COLUMN(STEAMER_P[BB]),FALSE),0)</f>
        <v>0</v>
      </c>
      <c r="P283" s="20">
        <f>IFERROR(VLOOKUP(MYRANKS_P[[#This Row],[IDFANGRAPHS]],STEAMER_P[],COLUMN(STEAMER_P[FIP]),FALSE),0)</f>
        <v>0</v>
      </c>
      <c r="Q283" s="22">
        <f>IFERROR(MYRANKS_P[[#This Row],[ER]]*9/MYRANKS_P[[#This Row],[IP]],0)</f>
        <v>0</v>
      </c>
      <c r="R283" s="22">
        <f>IFERROR((MYRANKS_P[[#This Row],[BB]]+MYRANKS_P[[#This Row],[H]])/MYRANKS_P[[#This Row],[IP]],0)</f>
        <v>0</v>
      </c>
      <c r="S283" s="22">
        <f>MYRANKS_P[[#This Row],[W]]/3.03-VLOOKUP(MYRANKS_P[[#This Row],[POS]],ReplacementLevel_P[],COLUMN(ReplacementLevel_P[W]),FALSE)</f>
        <v>-3.23</v>
      </c>
      <c r="T283" s="22">
        <f>MYRANKS_P[[#This Row],[SV]]/9.95</f>
        <v>0</v>
      </c>
      <c r="U283" s="22">
        <f>MYRANKS_P[[#This Row],[SO]]/39.3-VLOOKUP(MYRANKS_P[[#This Row],[POS]],ReplacementLevel_P[],COLUMN(ReplacementLevel_P[SO]),FALSE)</f>
        <v>-2.68</v>
      </c>
      <c r="V283" s="22">
        <f>((475+MYRANKS_P[[#This Row],[ER]])*9/(1192+MYRANKS_P[[#This Row],[IP]])-3.59)/-0.076-VLOOKUP(MYRANKS_P[[#This Row],[POS]],ReplacementLevel_P[],COLUMN(ReplacementLevel_P[ERA]),FALSE)</f>
        <v>0.89724478982691325</v>
      </c>
      <c r="W283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83" s="22">
        <f>MYRANKS_P[[#This Row],[WSGP]]+MYRANKS_P[[#This Row],[SVSGP]]+MYRANKS_P[[#This Row],[SOSGP]]+MYRANKS_P[[#This Row],[ERASGP]]+MYRANKS_P[[#This Row],[WHIPSGP]]</f>
        <v>-4.1238066643117852</v>
      </c>
    </row>
    <row r="284" spans="1:24" x14ac:dyDescent="0.25">
      <c r="A284" s="7" t="s">
        <v>2736</v>
      </c>
      <c r="B284" s="18" t="str">
        <f>VLOOKUP(MYRANKS_P[[#This Row],[PLAYERID]],PLAYERIDMAP[],COLUMN(PLAYERIDMAP[LASTNAME]),FALSE)</f>
        <v>Ely</v>
      </c>
      <c r="C284" s="18" t="str">
        <f>VLOOKUP(MYRANKS_P[[#This Row],[PLAYERID]],PLAYERIDMAP[],COLUMN(PLAYERIDMAP[FIRSTNAME]),FALSE)</f>
        <v xml:space="preserve">John </v>
      </c>
      <c r="D284" s="18" t="str">
        <f>VLOOKUP(MYRANKS_P[[#This Row],[PLAYERID]],PLAYERIDMAP[],COLUMN(PLAYERIDMAP[TEAM]),FALSE)</f>
        <v>HOU</v>
      </c>
      <c r="E284" s="18" t="str">
        <f>VLOOKUP(MYRANKS_P[[#This Row],[PLAYERID]],PLAYERIDMAP[],COLUMN(PLAYERIDMAP[POS]),FALSE)</f>
        <v>P</v>
      </c>
      <c r="F284" s="18">
        <f>VLOOKUP(MYRANKS_P[[#This Row],[PLAYERID]],PLAYERIDMAP[],COLUMN(PLAYERIDMAP[IDFANGRAPHS]),FALSE)</f>
        <v>6132</v>
      </c>
      <c r="G284" s="20">
        <f>IFERROR(VLOOKUP(MYRANKS_P[[#This Row],[IDFANGRAPHS]],STEAMER_P[],COLUMN(STEAMER_P[W]),FALSE),0)</f>
        <v>0</v>
      </c>
      <c r="H284" s="20">
        <f>IFERROR(VLOOKUP(MYRANKS_P[[#This Row],[IDFANGRAPHS]],STEAMER_P[],COLUMN(STEAMER_P[GS]),FALSE),0)</f>
        <v>0</v>
      </c>
      <c r="I284" s="20">
        <f>IFERROR(VLOOKUP(MYRANKS_P[[#This Row],[IDFANGRAPHS]],STEAMER_P[],COLUMN(STEAMER_P[SV]),FALSE),0)</f>
        <v>0</v>
      </c>
      <c r="J284" s="20">
        <f>IFERROR(VLOOKUP(MYRANKS_P[[#This Row],[IDFANGRAPHS]],STEAMER_P[],COLUMN(STEAMER_P[IP]),FALSE),0)</f>
        <v>0</v>
      </c>
      <c r="K284" s="20">
        <f>IFERROR(VLOOKUP(MYRANKS_P[[#This Row],[IDFANGRAPHS]],STEAMER_P[],COLUMN(STEAMER_P[H]),FALSE),0)</f>
        <v>0</v>
      </c>
      <c r="L284" s="20">
        <f>IFERROR(VLOOKUP(MYRANKS_P[[#This Row],[IDFANGRAPHS]],STEAMER_P[],COLUMN(STEAMER_P[ER]),FALSE),0)</f>
        <v>0</v>
      </c>
      <c r="M284" s="20">
        <f>IFERROR(VLOOKUP(MYRANKS_P[[#This Row],[IDFANGRAPHS]],STEAMER_P[],COLUMN(STEAMER_P[HR]),FALSE),0)</f>
        <v>0</v>
      </c>
      <c r="N284" s="20">
        <f>IFERROR(VLOOKUP(MYRANKS_P[[#This Row],[IDFANGRAPHS]],STEAMER_P[],COLUMN(STEAMER_P[SO]),FALSE),0)</f>
        <v>0</v>
      </c>
      <c r="O284" s="20">
        <f>IFERROR(VLOOKUP(MYRANKS_P[[#This Row],[IDFANGRAPHS]],STEAMER_P[],COLUMN(STEAMER_P[BB]),FALSE),0)</f>
        <v>0</v>
      </c>
      <c r="P284" s="20">
        <f>IFERROR(VLOOKUP(MYRANKS_P[[#This Row],[IDFANGRAPHS]],STEAMER_P[],COLUMN(STEAMER_P[FIP]),FALSE),0)</f>
        <v>0</v>
      </c>
      <c r="Q284" s="22">
        <f>IFERROR(MYRANKS_P[[#This Row],[ER]]*9/MYRANKS_P[[#This Row],[IP]],0)</f>
        <v>0</v>
      </c>
      <c r="R284" s="22">
        <f>IFERROR((MYRANKS_P[[#This Row],[BB]]+MYRANKS_P[[#This Row],[H]])/MYRANKS_P[[#This Row],[IP]],0)</f>
        <v>0</v>
      </c>
      <c r="S284" s="22">
        <f>MYRANKS_P[[#This Row],[W]]/3.03-VLOOKUP(MYRANKS_P[[#This Row],[POS]],ReplacementLevel_P[],COLUMN(ReplacementLevel_P[W]),FALSE)</f>
        <v>-3.23</v>
      </c>
      <c r="T284" s="22">
        <f>MYRANKS_P[[#This Row],[SV]]/9.95</f>
        <v>0</v>
      </c>
      <c r="U284" s="22">
        <f>MYRANKS_P[[#This Row],[SO]]/39.3-VLOOKUP(MYRANKS_P[[#This Row],[POS]],ReplacementLevel_P[],COLUMN(ReplacementLevel_P[SO]),FALSE)</f>
        <v>-2.68</v>
      </c>
      <c r="V284" s="22">
        <f>((475+MYRANKS_P[[#This Row],[ER]])*9/(1192+MYRANKS_P[[#This Row],[IP]])-3.59)/-0.076-VLOOKUP(MYRANKS_P[[#This Row],[POS]],ReplacementLevel_P[],COLUMN(ReplacementLevel_P[ERA]),FALSE)</f>
        <v>0.89724478982691325</v>
      </c>
      <c r="W28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284" s="22">
        <f>MYRANKS_P[[#This Row],[WSGP]]+MYRANKS_P[[#This Row],[SVSGP]]+MYRANKS_P[[#This Row],[SOSGP]]+MYRANKS_P[[#This Row],[ERASGP]]+MYRANKS_P[[#This Row],[WHIPSGP]]</f>
        <v>-4.1238066643117852</v>
      </c>
    </row>
    <row r="285" spans="1:24" x14ac:dyDescent="0.25">
      <c r="A285" s="7" t="s">
        <v>1759</v>
      </c>
      <c r="B285" s="18" t="str">
        <f>VLOOKUP(MYRANKS_P[[#This Row],[PLAYERID]],PLAYERIDMAP[],COLUMN(PLAYERIDMAP[LASTNAME]),FALSE)</f>
        <v>Arrieta</v>
      </c>
      <c r="C285" s="18" t="str">
        <f>VLOOKUP(MYRANKS_P[[#This Row],[PLAYERID]],PLAYERIDMAP[],COLUMN(PLAYERIDMAP[FIRSTNAME]),FALSE)</f>
        <v xml:space="preserve">Jake </v>
      </c>
      <c r="D285" s="18" t="str">
        <f>VLOOKUP(MYRANKS_P[[#This Row],[PLAYERID]],PLAYERIDMAP[],COLUMN(PLAYERIDMAP[TEAM]),FALSE)</f>
        <v>BAL</v>
      </c>
      <c r="E285" s="18" t="str">
        <f>VLOOKUP(MYRANKS_P[[#This Row],[PLAYERID]],PLAYERIDMAP[],COLUMN(PLAYERIDMAP[POS]),FALSE)</f>
        <v>P</v>
      </c>
      <c r="F285" s="18">
        <f>VLOOKUP(MYRANKS_P[[#This Row],[PLAYERID]],PLAYERIDMAP[],COLUMN(PLAYERIDMAP[IDFANGRAPHS]),FALSE)</f>
        <v>4153</v>
      </c>
      <c r="G285" s="20">
        <f>IFERROR(VLOOKUP(MYRANKS_P[[#This Row],[IDFANGRAPHS]],STEAMER_P[],COLUMN(STEAMER_P[W]),FALSE),0)</f>
        <v>3</v>
      </c>
      <c r="H285" s="20">
        <f>IFERROR(VLOOKUP(MYRANKS_P[[#This Row],[IDFANGRAPHS]],STEAMER_P[],COLUMN(STEAMER_P[GS]),FALSE),0)</f>
        <v>9</v>
      </c>
      <c r="I285" s="20">
        <f>IFERROR(VLOOKUP(MYRANKS_P[[#This Row],[IDFANGRAPHS]],STEAMER_P[],COLUMN(STEAMER_P[SV]),FALSE),0)</f>
        <v>0</v>
      </c>
      <c r="J285" s="20">
        <f>IFERROR(VLOOKUP(MYRANKS_P[[#This Row],[IDFANGRAPHS]],STEAMER_P[],COLUMN(STEAMER_P[IP]),FALSE),0)</f>
        <v>49</v>
      </c>
      <c r="K285" s="20">
        <f>IFERROR(VLOOKUP(MYRANKS_P[[#This Row],[IDFANGRAPHS]],STEAMER_P[],COLUMN(STEAMER_P[H]),FALSE),0)</f>
        <v>47</v>
      </c>
      <c r="L285" s="20">
        <f>IFERROR(VLOOKUP(MYRANKS_P[[#This Row],[IDFANGRAPHS]],STEAMER_P[],COLUMN(STEAMER_P[ER]),FALSE),0)</f>
        <v>24</v>
      </c>
      <c r="M285" s="20">
        <f>IFERROR(VLOOKUP(MYRANKS_P[[#This Row],[IDFANGRAPHS]],STEAMER_P[],COLUMN(STEAMER_P[HR]),FALSE),0)</f>
        <v>5</v>
      </c>
      <c r="N285" s="20">
        <f>IFERROR(VLOOKUP(MYRANKS_P[[#This Row],[IDFANGRAPHS]],STEAMER_P[],COLUMN(STEAMER_P[SO]),FALSE),0)</f>
        <v>42</v>
      </c>
      <c r="O285" s="20">
        <f>IFERROR(VLOOKUP(MYRANKS_P[[#This Row],[IDFANGRAPHS]],STEAMER_P[],COLUMN(STEAMER_P[BB]),FALSE),0)</f>
        <v>22</v>
      </c>
      <c r="P285" s="20">
        <f>IFERROR(VLOOKUP(MYRANKS_P[[#This Row],[IDFANGRAPHS]],STEAMER_P[],COLUMN(STEAMER_P[FIP]),FALSE),0)</f>
        <v>4.26</v>
      </c>
      <c r="Q285" s="22">
        <f>IFERROR(MYRANKS_P[[#This Row],[ER]]*9/MYRANKS_P[[#This Row],[IP]],0)</f>
        <v>4.408163265306122</v>
      </c>
      <c r="R285" s="22">
        <f>IFERROR((MYRANKS_P[[#This Row],[BB]]+MYRANKS_P[[#This Row],[H]])/MYRANKS_P[[#This Row],[IP]],0)</f>
        <v>1.4081632653061225</v>
      </c>
      <c r="S285" s="22">
        <f>MYRANKS_P[[#This Row],[W]]/3.03-VLOOKUP(MYRANKS_P[[#This Row],[POS]],ReplacementLevel_P[],COLUMN(ReplacementLevel_P[W]),FALSE)</f>
        <v>-2.2399009900990099</v>
      </c>
      <c r="T285" s="22">
        <f>MYRANKS_P[[#This Row],[SV]]/9.95</f>
        <v>0</v>
      </c>
      <c r="U285" s="22">
        <f>MYRANKS_P[[#This Row],[SO]]/39.3-VLOOKUP(MYRANKS_P[[#This Row],[POS]],ReplacementLevel_P[],COLUMN(ReplacementLevel_P[SO]),FALSE)</f>
        <v>-1.6112977099236643</v>
      </c>
      <c r="V285" s="22">
        <f>((475+MYRANKS_P[[#This Row],[ER]])*9/(1192+MYRANKS_P[[#This Row],[IP]])-3.59)/-0.076-VLOOKUP(MYRANKS_P[[#This Row],[POS]],ReplacementLevel_P[],COLUMN(ReplacementLevel_P[ERA]),FALSE)</f>
        <v>0.47031892785953666</v>
      </c>
      <c r="W285" s="22">
        <f>((1466+MYRANKS_P[[#This Row],[BB]]+MYRANKS_P[[#This Row],[H]])/(1192+MYRANKS_P[[#This Row],[IP]])-1.23)/-0.015-VLOOKUP(MYRANKS_P[[#This Row],[POS]],ReplacementLevel_P[],COLUMN(ReplacementLevel_P[WHIP]),FALSE)</f>
        <v>0.41961858716088662</v>
      </c>
      <c r="X285" s="22">
        <f>MYRANKS_P[[#This Row],[WSGP]]+MYRANKS_P[[#This Row],[SVSGP]]+MYRANKS_P[[#This Row],[SOSGP]]+MYRANKS_P[[#This Row],[ERASGP]]+MYRANKS_P[[#This Row],[WHIPSGP]]</f>
        <v>-2.9612611850022512</v>
      </c>
    </row>
    <row r="286" spans="1:24" x14ac:dyDescent="0.25">
      <c r="A286" s="7" t="s">
        <v>1918</v>
      </c>
      <c r="B286" s="18" t="str">
        <f>VLOOKUP(MYRANKS_P[[#This Row],[PLAYERID]],PLAYERIDMAP[],COLUMN(PLAYERIDMAP[LASTNAME]),FALSE)</f>
        <v>Bell</v>
      </c>
      <c r="C286" s="18" t="str">
        <f>VLOOKUP(MYRANKS_P[[#This Row],[PLAYERID]],PLAYERIDMAP[],COLUMN(PLAYERIDMAP[FIRSTNAME]),FALSE)</f>
        <v xml:space="preserve">Heath </v>
      </c>
      <c r="D286" s="18" t="str">
        <f>VLOOKUP(MYRANKS_P[[#This Row],[PLAYERID]],PLAYERIDMAP[],COLUMN(PLAYERIDMAP[TEAM]),FALSE)</f>
        <v>ARI</v>
      </c>
      <c r="E286" s="18" t="str">
        <f>VLOOKUP(MYRANKS_P[[#This Row],[PLAYERID]],PLAYERIDMAP[],COLUMN(PLAYERIDMAP[POS]),FALSE)</f>
        <v>P</v>
      </c>
      <c r="F286" s="18">
        <f>VLOOKUP(MYRANKS_P[[#This Row],[PLAYERID]],PLAYERIDMAP[],COLUMN(PLAYERIDMAP[IDFANGRAPHS]),FALSE)</f>
        <v>2080</v>
      </c>
      <c r="G286" s="20">
        <f>IFERROR(VLOOKUP(MYRANKS_P[[#This Row],[IDFANGRAPHS]],STEAMER_P[],COLUMN(STEAMER_P[W]),FALSE),0)</f>
        <v>3</v>
      </c>
      <c r="H286" s="20">
        <f>IFERROR(VLOOKUP(MYRANKS_P[[#This Row],[IDFANGRAPHS]],STEAMER_P[],COLUMN(STEAMER_P[GS]),FALSE),0)</f>
        <v>0</v>
      </c>
      <c r="I286" s="20">
        <f>IFERROR(VLOOKUP(MYRANKS_P[[#This Row],[IDFANGRAPHS]],STEAMER_P[],COLUMN(STEAMER_P[SV]),FALSE),0)</f>
        <v>1</v>
      </c>
      <c r="J286" s="20">
        <f>IFERROR(VLOOKUP(MYRANKS_P[[#This Row],[IDFANGRAPHS]],STEAMER_P[],COLUMN(STEAMER_P[IP]),FALSE),0)</f>
        <v>46</v>
      </c>
      <c r="K286" s="20">
        <f>IFERROR(VLOOKUP(MYRANKS_P[[#This Row],[IDFANGRAPHS]],STEAMER_P[],COLUMN(STEAMER_P[H]),FALSE),0)</f>
        <v>43</v>
      </c>
      <c r="L286" s="20">
        <f>IFERROR(VLOOKUP(MYRANKS_P[[#This Row],[IDFANGRAPHS]],STEAMER_P[],COLUMN(STEAMER_P[ER]),FALSE),0)</f>
        <v>18</v>
      </c>
      <c r="M286" s="20">
        <f>IFERROR(VLOOKUP(MYRANKS_P[[#This Row],[IDFANGRAPHS]],STEAMER_P[],COLUMN(STEAMER_P[HR]),FALSE),0)</f>
        <v>5</v>
      </c>
      <c r="N286" s="20">
        <f>IFERROR(VLOOKUP(MYRANKS_P[[#This Row],[IDFANGRAPHS]],STEAMER_P[],COLUMN(STEAMER_P[SO]),FALSE),0)</f>
        <v>39</v>
      </c>
      <c r="O286" s="20">
        <f>IFERROR(VLOOKUP(MYRANKS_P[[#This Row],[IDFANGRAPHS]],STEAMER_P[],COLUMN(STEAMER_P[BB]),FALSE),0)</f>
        <v>14</v>
      </c>
      <c r="P286" s="20">
        <f>IFERROR(VLOOKUP(MYRANKS_P[[#This Row],[IDFANGRAPHS]],STEAMER_P[],COLUMN(STEAMER_P[FIP]),FALSE),0)</f>
        <v>3.77</v>
      </c>
      <c r="Q286" s="22">
        <f>IFERROR(MYRANKS_P[[#This Row],[ER]]*9/MYRANKS_P[[#This Row],[IP]],0)</f>
        <v>3.5217391304347827</v>
      </c>
      <c r="R286" s="22">
        <f>IFERROR((MYRANKS_P[[#This Row],[BB]]+MYRANKS_P[[#This Row],[H]])/MYRANKS_P[[#This Row],[IP]],0)</f>
        <v>1.2391304347826086</v>
      </c>
      <c r="S286" s="22">
        <f>MYRANKS_P[[#This Row],[W]]/3.03-VLOOKUP(MYRANKS_P[[#This Row],[POS]],ReplacementLevel_P[],COLUMN(ReplacementLevel_P[W]),FALSE)</f>
        <v>-2.2399009900990099</v>
      </c>
      <c r="T286" s="22">
        <f>MYRANKS_P[[#This Row],[SV]]/9.95</f>
        <v>0.10050251256281408</v>
      </c>
      <c r="U286" s="22">
        <f>MYRANKS_P[[#This Row],[SO]]/39.3-VLOOKUP(MYRANKS_P[[#This Row],[POS]],ReplacementLevel_P[],COLUMN(ReplacementLevel_P[SO]),FALSE)</f>
        <v>-1.6876335877862596</v>
      </c>
      <c r="V286" s="22">
        <f>((475+MYRANKS_P[[#This Row],[ER]])*9/(1192+MYRANKS_P[[#This Row],[IP]])-3.59)/-0.076-VLOOKUP(MYRANKS_P[[#This Row],[POS]],ReplacementLevel_P[],COLUMN(ReplacementLevel_P[ERA]),FALSE)</f>
        <v>0.92886234163761117</v>
      </c>
      <c r="W286" s="22">
        <f>((1466+MYRANKS_P[[#This Row],[BB]]+MYRANKS_P[[#This Row],[H]])/(1192+MYRANKS_P[[#This Row],[IP]])-1.23)/-0.015-VLOOKUP(MYRANKS_P[[#This Row],[POS]],ReplacementLevel_P[],COLUMN(ReplacementLevel_P[WHIP]),FALSE)</f>
        <v>0.86599892299407566</v>
      </c>
      <c r="X286" s="22">
        <f>MYRANKS_P[[#This Row],[WSGP]]+MYRANKS_P[[#This Row],[SVSGP]]+MYRANKS_P[[#This Row],[SOSGP]]+MYRANKS_P[[#This Row],[ERASGP]]+MYRANKS_P[[#This Row],[WHIPSGP]]</f>
        <v>-2.0321708006907686</v>
      </c>
    </row>
    <row r="287" spans="1:24" x14ac:dyDescent="0.25">
      <c r="A287" s="7" t="s">
        <v>3359</v>
      </c>
      <c r="B287" s="18" t="str">
        <f>VLOOKUP(MYRANKS_P[[#This Row],[PLAYERID]],PLAYERIDMAP[],COLUMN(PLAYERIDMAP[LASTNAME]),FALSE)</f>
        <v>Hughes</v>
      </c>
      <c r="C287" s="18" t="str">
        <f>VLOOKUP(MYRANKS_P[[#This Row],[PLAYERID]],PLAYERIDMAP[],COLUMN(PLAYERIDMAP[FIRSTNAME]),FALSE)</f>
        <v xml:space="preserve">Jared </v>
      </c>
      <c r="D287" s="18" t="str">
        <f>VLOOKUP(MYRANKS_P[[#This Row],[PLAYERID]],PLAYERIDMAP[],COLUMN(PLAYERIDMAP[TEAM]),FALSE)</f>
        <v>PIT</v>
      </c>
      <c r="E287" s="18" t="str">
        <f>VLOOKUP(MYRANKS_P[[#This Row],[PLAYERID]],PLAYERIDMAP[],COLUMN(PLAYERIDMAP[POS]),FALSE)</f>
        <v>P</v>
      </c>
      <c r="F287" s="18">
        <f>VLOOKUP(MYRANKS_P[[#This Row],[PLAYERID]],PLAYERIDMAP[],COLUMN(PLAYERIDMAP[IDFANGRAPHS]),FALSE)</f>
        <v>9325</v>
      </c>
      <c r="G287" s="20">
        <f>IFERROR(VLOOKUP(MYRANKS_P[[#This Row],[IDFANGRAPHS]],STEAMER_P[],COLUMN(STEAMER_P[W]),FALSE),0)</f>
        <v>1</v>
      </c>
      <c r="H287" s="20">
        <f>IFERROR(VLOOKUP(MYRANKS_P[[#This Row],[IDFANGRAPHS]],STEAMER_P[],COLUMN(STEAMER_P[GS]),FALSE),0)</f>
        <v>0</v>
      </c>
      <c r="I287" s="20">
        <f>IFERROR(VLOOKUP(MYRANKS_P[[#This Row],[IDFANGRAPHS]],STEAMER_P[],COLUMN(STEAMER_P[SV]),FALSE),0)</f>
        <v>0</v>
      </c>
      <c r="J287" s="20">
        <f>IFERROR(VLOOKUP(MYRANKS_P[[#This Row],[IDFANGRAPHS]],STEAMER_P[],COLUMN(STEAMER_P[IP]),FALSE),0)</f>
        <v>25</v>
      </c>
      <c r="K287" s="20">
        <f>IFERROR(VLOOKUP(MYRANKS_P[[#This Row],[IDFANGRAPHS]],STEAMER_P[],COLUMN(STEAMER_P[H]),FALSE),0)</f>
        <v>25</v>
      </c>
      <c r="L287" s="20">
        <f>IFERROR(VLOOKUP(MYRANKS_P[[#This Row],[IDFANGRAPHS]],STEAMER_P[],COLUMN(STEAMER_P[ER]),FALSE),0)</f>
        <v>10</v>
      </c>
      <c r="M287" s="20">
        <f>IFERROR(VLOOKUP(MYRANKS_P[[#This Row],[IDFANGRAPHS]],STEAMER_P[],COLUMN(STEAMER_P[HR]),FALSE),0)</f>
        <v>2</v>
      </c>
      <c r="N287" s="20">
        <f>IFERROR(VLOOKUP(MYRANKS_P[[#This Row],[IDFANGRAPHS]],STEAMER_P[],COLUMN(STEAMER_P[SO]),FALSE),0)</f>
        <v>19</v>
      </c>
      <c r="O287" s="20">
        <f>IFERROR(VLOOKUP(MYRANKS_P[[#This Row],[IDFANGRAPHS]],STEAMER_P[],COLUMN(STEAMER_P[BB]),FALSE),0)</f>
        <v>8</v>
      </c>
      <c r="P287" s="20">
        <f>IFERROR(VLOOKUP(MYRANKS_P[[#This Row],[IDFANGRAPHS]],STEAMER_P[],COLUMN(STEAMER_P[FIP]),FALSE),0)</f>
        <v>3.7</v>
      </c>
      <c r="Q287" s="22">
        <f>IFERROR(MYRANKS_P[[#This Row],[ER]]*9/MYRANKS_P[[#This Row],[IP]],0)</f>
        <v>3.6</v>
      </c>
      <c r="R287" s="22">
        <f>IFERROR((MYRANKS_P[[#This Row],[BB]]+MYRANKS_P[[#This Row],[H]])/MYRANKS_P[[#This Row],[IP]],0)</f>
        <v>1.32</v>
      </c>
      <c r="S287" s="22">
        <f>MYRANKS_P[[#This Row],[W]]/3.03-VLOOKUP(MYRANKS_P[[#This Row],[POS]],ReplacementLevel_P[],COLUMN(ReplacementLevel_P[W]),FALSE)</f>
        <v>-2.89996699669967</v>
      </c>
      <c r="T287" s="22">
        <f>MYRANKS_P[[#This Row],[SV]]/9.95</f>
        <v>0</v>
      </c>
      <c r="U287" s="22">
        <f>MYRANKS_P[[#This Row],[SO]]/39.3-VLOOKUP(MYRANKS_P[[#This Row],[POS]],ReplacementLevel_P[],COLUMN(ReplacementLevel_P[SO]),FALSE)</f>
        <v>-2.1965394402035625</v>
      </c>
      <c r="V287" s="22">
        <f>((475+MYRANKS_P[[#This Row],[ER]])*9/(1192+MYRANKS_P[[#This Row],[IP]])-3.59)/-0.076-VLOOKUP(MYRANKS_P[[#This Row],[POS]],ReplacementLevel_P[],COLUMN(ReplacementLevel_P[ERA]),FALSE)</f>
        <v>0.89357133589931959</v>
      </c>
      <c r="W287" s="22">
        <f>((1466+MYRANKS_P[[#This Row],[BB]]+MYRANKS_P[[#This Row],[H]])/(1192+MYRANKS_P[[#This Row],[IP]])-1.23)/-0.015-VLOOKUP(MYRANKS_P[[#This Row],[POS]],ReplacementLevel_P[],COLUMN(ReplacementLevel_P[WHIP]),FALSE)</f>
        <v>0.76551081895371553</v>
      </c>
      <c r="X287" s="22">
        <f>MYRANKS_P[[#This Row],[WSGP]]+MYRANKS_P[[#This Row],[SVSGP]]+MYRANKS_P[[#This Row],[SOSGP]]+MYRANKS_P[[#This Row],[ERASGP]]+MYRANKS_P[[#This Row],[WHIPSGP]]</f>
        <v>-3.4374242820501975</v>
      </c>
    </row>
    <row r="288" spans="1:24" x14ac:dyDescent="0.25">
      <c r="A288" s="7" t="s">
        <v>3782</v>
      </c>
      <c r="B288" s="18" t="str">
        <f>VLOOKUP(MYRANKS_P[[#This Row],[PLAYERID]],PLAYERIDMAP[],COLUMN(PLAYERIDMAP[LASTNAME]),FALSE)</f>
        <v>Locke</v>
      </c>
      <c r="C288" s="18" t="str">
        <f>VLOOKUP(MYRANKS_P[[#This Row],[PLAYERID]],PLAYERIDMAP[],COLUMN(PLAYERIDMAP[FIRSTNAME]),FALSE)</f>
        <v xml:space="preserve">Jeff </v>
      </c>
      <c r="D288" s="18" t="str">
        <f>VLOOKUP(MYRANKS_P[[#This Row],[PLAYERID]],PLAYERIDMAP[],COLUMN(PLAYERIDMAP[TEAM]),FALSE)</f>
        <v>PIT</v>
      </c>
      <c r="E288" s="18" t="str">
        <f>VLOOKUP(MYRANKS_P[[#This Row],[PLAYERID]],PLAYERIDMAP[],COLUMN(PLAYERIDMAP[POS]),FALSE)</f>
        <v>P</v>
      </c>
      <c r="F288" s="18">
        <f>VLOOKUP(MYRANKS_P[[#This Row],[PLAYERID]],PLAYERIDMAP[],COLUMN(PLAYERIDMAP[IDFANGRAPHS]),FALSE)</f>
        <v>2929</v>
      </c>
      <c r="G288" s="20">
        <f>IFERROR(VLOOKUP(MYRANKS_P[[#This Row],[IDFANGRAPHS]],STEAMER_P[],COLUMN(STEAMER_P[W]),FALSE),0)</f>
        <v>3</v>
      </c>
      <c r="H288" s="20">
        <f>IFERROR(VLOOKUP(MYRANKS_P[[#This Row],[IDFANGRAPHS]],STEAMER_P[],COLUMN(STEAMER_P[GS]),FALSE),0)</f>
        <v>8</v>
      </c>
      <c r="I288" s="20">
        <f>IFERROR(VLOOKUP(MYRANKS_P[[#This Row],[IDFANGRAPHS]],STEAMER_P[],COLUMN(STEAMER_P[SV]),FALSE),0)</f>
        <v>0</v>
      </c>
      <c r="J288" s="20">
        <f>IFERROR(VLOOKUP(MYRANKS_P[[#This Row],[IDFANGRAPHS]],STEAMER_P[],COLUMN(STEAMER_P[IP]),FALSE),0)</f>
        <v>48</v>
      </c>
      <c r="K288" s="20">
        <f>IFERROR(VLOOKUP(MYRANKS_P[[#This Row],[IDFANGRAPHS]],STEAMER_P[],COLUMN(STEAMER_P[H]),FALSE),0)</f>
        <v>47</v>
      </c>
      <c r="L288" s="20">
        <f>IFERROR(VLOOKUP(MYRANKS_P[[#This Row],[IDFANGRAPHS]],STEAMER_P[],COLUMN(STEAMER_P[ER]),FALSE),0)</f>
        <v>22</v>
      </c>
      <c r="M288" s="20">
        <f>IFERROR(VLOOKUP(MYRANKS_P[[#This Row],[IDFANGRAPHS]],STEAMER_P[],COLUMN(STEAMER_P[HR]),FALSE),0)</f>
        <v>4</v>
      </c>
      <c r="N288" s="20">
        <f>IFERROR(VLOOKUP(MYRANKS_P[[#This Row],[IDFANGRAPHS]],STEAMER_P[],COLUMN(STEAMER_P[SO]),FALSE),0)</f>
        <v>38</v>
      </c>
      <c r="O288" s="20">
        <f>IFERROR(VLOOKUP(MYRANKS_P[[#This Row],[IDFANGRAPHS]],STEAMER_P[],COLUMN(STEAMER_P[BB]),FALSE),0)</f>
        <v>20</v>
      </c>
      <c r="P288" s="20">
        <f>IFERROR(VLOOKUP(MYRANKS_P[[#This Row],[IDFANGRAPHS]],STEAMER_P[],COLUMN(STEAMER_P[FIP]),FALSE),0)</f>
        <v>3.97</v>
      </c>
      <c r="Q288" s="22">
        <f>IFERROR(MYRANKS_P[[#This Row],[ER]]*9/MYRANKS_P[[#This Row],[IP]],0)</f>
        <v>4.125</v>
      </c>
      <c r="R288" s="22">
        <f>IFERROR((MYRANKS_P[[#This Row],[BB]]+MYRANKS_P[[#This Row],[H]])/MYRANKS_P[[#This Row],[IP]],0)</f>
        <v>1.3958333333333333</v>
      </c>
      <c r="S288" s="22">
        <f>MYRANKS_P[[#This Row],[W]]/3.03-VLOOKUP(MYRANKS_P[[#This Row],[POS]],ReplacementLevel_P[],COLUMN(ReplacementLevel_P[W]),FALSE)</f>
        <v>-2.2399009900990099</v>
      </c>
      <c r="T288" s="22">
        <f>MYRANKS_P[[#This Row],[SV]]/9.95</f>
        <v>0</v>
      </c>
      <c r="U288" s="22">
        <f>MYRANKS_P[[#This Row],[SO]]/39.3-VLOOKUP(MYRANKS_P[[#This Row],[POS]],ReplacementLevel_P[],COLUMN(ReplacementLevel_P[SO]),FALSE)</f>
        <v>-1.7130788804071249</v>
      </c>
      <c r="V288" s="22">
        <f>((475+MYRANKS_P[[#This Row],[ER]])*9/(1192+MYRANKS_P[[#This Row],[IP]])-3.59)/-0.076-VLOOKUP(MYRANKS_P[[#This Row],[POS]],ReplacementLevel_P[],COLUMN(ReplacementLevel_P[ERA]),FALSE)</f>
        <v>0.62292020373514045</v>
      </c>
      <c r="W288" s="22">
        <f>((1466+MYRANKS_P[[#This Row],[BB]]+MYRANKS_P[[#This Row],[H]])/(1192+MYRANKS_P[[#This Row],[IP]])-1.23)/-0.015-VLOOKUP(MYRANKS_P[[#This Row],[POS]],ReplacementLevel_P[],COLUMN(ReplacementLevel_P[WHIP]),FALSE)</f>
        <v>0.46064516129031907</v>
      </c>
      <c r="X288" s="22">
        <f>MYRANKS_P[[#This Row],[WSGP]]+MYRANKS_P[[#This Row],[SVSGP]]+MYRANKS_P[[#This Row],[SOSGP]]+MYRANKS_P[[#This Row],[ERASGP]]+MYRANKS_P[[#This Row],[WHIPSGP]]</f>
        <v>-2.869414505480675</v>
      </c>
    </row>
    <row r="289" spans="1:24" x14ac:dyDescent="0.25">
      <c r="A289" s="7" t="s">
        <v>2052</v>
      </c>
      <c r="B289" s="18" t="str">
        <f>VLOOKUP(MYRANKS_P[[#This Row],[PLAYERID]],PLAYERIDMAP[],COLUMN(PLAYERIDMAP[LASTNAME]),FALSE)</f>
        <v>Boxberger</v>
      </c>
      <c r="C289" s="18" t="str">
        <f>VLOOKUP(MYRANKS_P[[#This Row],[PLAYERID]],PLAYERIDMAP[],COLUMN(PLAYERIDMAP[FIRSTNAME]),FALSE)</f>
        <v xml:space="preserve">Brad </v>
      </c>
      <c r="D289" s="18" t="str">
        <f>VLOOKUP(MYRANKS_P[[#This Row],[PLAYERID]],PLAYERIDMAP[],COLUMN(PLAYERIDMAP[TEAM]),FALSE)</f>
        <v>SD</v>
      </c>
      <c r="E289" s="18" t="str">
        <f>VLOOKUP(MYRANKS_P[[#This Row],[PLAYERID]],PLAYERIDMAP[],COLUMN(PLAYERIDMAP[POS]),FALSE)</f>
        <v>P</v>
      </c>
      <c r="F289" s="18">
        <f>VLOOKUP(MYRANKS_P[[#This Row],[PLAYERID]],PLAYERIDMAP[],COLUMN(PLAYERIDMAP[IDFANGRAPHS]),FALSE)</f>
        <v>10133</v>
      </c>
      <c r="G289" s="20">
        <f>IFERROR(VLOOKUP(MYRANKS_P[[#This Row],[IDFANGRAPHS]],STEAMER_P[],COLUMN(STEAMER_P[W]),FALSE),0)</f>
        <v>1</v>
      </c>
      <c r="H289" s="20">
        <f>IFERROR(VLOOKUP(MYRANKS_P[[#This Row],[IDFANGRAPHS]],STEAMER_P[],COLUMN(STEAMER_P[GS]),FALSE),0)</f>
        <v>0</v>
      </c>
      <c r="I289" s="20">
        <f>IFERROR(VLOOKUP(MYRANKS_P[[#This Row],[IDFANGRAPHS]],STEAMER_P[],COLUMN(STEAMER_P[SV]),FALSE),0)</f>
        <v>0</v>
      </c>
      <c r="J289" s="20">
        <f>IFERROR(VLOOKUP(MYRANKS_P[[#This Row],[IDFANGRAPHS]],STEAMER_P[],COLUMN(STEAMER_P[IP]),FALSE),0)</f>
        <v>17</v>
      </c>
      <c r="K289" s="20">
        <f>IFERROR(VLOOKUP(MYRANKS_P[[#This Row],[IDFANGRAPHS]],STEAMER_P[],COLUMN(STEAMER_P[H]),FALSE),0)</f>
        <v>13</v>
      </c>
      <c r="L289" s="20">
        <f>IFERROR(VLOOKUP(MYRANKS_P[[#This Row],[IDFANGRAPHS]],STEAMER_P[],COLUMN(STEAMER_P[ER]),FALSE),0)</f>
        <v>6</v>
      </c>
      <c r="M289" s="20">
        <f>IFERROR(VLOOKUP(MYRANKS_P[[#This Row],[IDFANGRAPHS]],STEAMER_P[],COLUMN(STEAMER_P[HR]),FALSE),0)</f>
        <v>2</v>
      </c>
      <c r="N289" s="20">
        <f>IFERROR(VLOOKUP(MYRANKS_P[[#This Row],[IDFANGRAPHS]],STEAMER_P[],COLUMN(STEAMER_P[SO]),FALSE),0)</f>
        <v>19</v>
      </c>
      <c r="O289" s="20">
        <f>IFERROR(VLOOKUP(MYRANKS_P[[#This Row],[IDFANGRAPHS]],STEAMER_P[],COLUMN(STEAMER_P[BB]),FALSE),0)</f>
        <v>7</v>
      </c>
      <c r="P289" s="20">
        <f>IFERROR(VLOOKUP(MYRANKS_P[[#This Row],[IDFANGRAPHS]],STEAMER_P[],COLUMN(STEAMER_P[FIP]),FALSE),0)</f>
        <v>3.51</v>
      </c>
      <c r="Q289" s="22">
        <f>IFERROR(MYRANKS_P[[#This Row],[ER]]*9/MYRANKS_P[[#This Row],[IP]],0)</f>
        <v>3.1764705882352939</v>
      </c>
      <c r="R289" s="22">
        <f>IFERROR((MYRANKS_P[[#This Row],[BB]]+MYRANKS_P[[#This Row],[H]])/MYRANKS_P[[#This Row],[IP]],0)</f>
        <v>1.1764705882352942</v>
      </c>
      <c r="S289" s="22">
        <f>MYRANKS_P[[#This Row],[W]]/3.03-VLOOKUP(MYRANKS_P[[#This Row],[POS]],ReplacementLevel_P[],COLUMN(ReplacementLevel_P[W]),FALSE)</f>
        <v>-2.89996699669967</v>
      </c>
      <c r="T289" s="22">
        <f>MYRANKS_P[[#This Row],[SV]]/9.95</f>
        <v>0</v>
      </c>
      <c r="U289" s="22">
        <f>MYRANKS_P[[#This Row],[SO]]/39.3-VLOOKUP(MYRANKS_P[[#This Row],[POS]],ReplacementLevel_P[],COLUMN(ReplacementLevel_P[SO]),FALSE)</f>
        <v>-2.1965394402035625</v>
      </c>
      <c r="V289" s="22">
        <f>((475+MYRANKS_P[[#This Row],[ER]])*9/(1192+MYRANKS_P[[#This Row],[IP]])-3.59)/-0.076-VLOOKUP(MYRANKS_P[[#This Row],[POS]],ReplacementLevel_P[],COLUMN(ReplacementLevel_P[ERA]),FALSE)</f>
        <v>0.97308998302207039</v>
      </c>
      <c r="W289" s="22">
        <f>((1466+MYRANKS_P[[#This Row],[BB]]+MYRANKS_P[[#This Row],[H]])/(1192+MYRANKS_P[[#This Row],[IP]])-1.23)/-0.015-VLOOKUP(MYRANKS_P[[#This Row],[POS]],ReplacementLevel_P[],COLUMN(ReplacementLevel_P[WHIP]),FALSE)</f>
        <v>0.93900192996966725</v>
      </c>
      <c r="X289" s="22">
        <f>MYRANKS_P[[#This Row],[WSGP]]+MYRANKS_P[[#This Row],[SVSGP]]+MYRANKS_P[[#This Row],[SOSGP]]+MYRANKS_P[[#This Row],[ERASGP]]+MYRANKS_P[[#This Row],[WHIPSGP]]</f>
        <v>-3.1844145239114945</v>
      </c>
    </row>
    <row r="290" spans="1:24" x14ac:dyDescent="0.25">
      <c r="A290" s="7" t="s">
        <v>2010</v>
      </c>
      <c r="B290" s="18" t="str">
        <f>VLOOKUP(MYRANKS_P[[#This Row],[PLAYERID]],PLAYERIDMAP[],COLUMN(PLAYERIDMAP[LASTNAME]),FALSE)</f>
        <v>Blevins</v>
      </c>
      <c r="C290" s="18" t="str">
        <f>VLOOKUP(MYRANKS_P[[#This Row],[PLAYERID]],PLAYERIDMAP[],COLUMN(PLAYERIDMAP[FIRSTNAME]),FALSE)</f>
        <v xml:space="preserve">Jerry </v>
      </c>
      <c r="D290" s="18" t="str">
        <f>VLOOKUP(MYRANKS_P[[#This Row],[PLAYERID]],PLAYERIDMAP[],COLUMN(PLAYERIDMAP[TEAM]),FALSE)</f>
        <v>OAK</v>
      </c>
      <c r="E290" s="18" t="str">
        <f>VLOOKUP(MYRANKS_P[[#This Row],[PLAYERID]],PLAYERIDMAP[],COLUMN(PLAYERIDMAP[POS]),FALSE)</f>
        <v>P</v>
      </c>
      <c r="F290" s="18">
        <f>VLOOKUP(MYRANKS_P[[#This Row],[PLAYERID]],PLAYERIDMAP[],COLUMN(PLAYERIDMAP[IDFANGRAPHS]),FALSE)</f>
        <v>7841</v>
      </c>
      <c r="G290" s="20">
        <f>IFERROR(VLOOKUP(MYRANKS_P[[#This Row],[IDFANGRAPHS]],STEAMER_P[],COLUMN(STEAMER_P[W]),FALSE),0)</f>
        <v>2</v>
      </c>
      <c r="H290" s="20">
        <f>IFERROR(VLOOKUP(MYRANKS_P[[#This Row],[IDFANGRAPHS]],STEAMER_P[],COLUMN(STEAMER_P[GS]),FALSE),0)</f>
        <v>0</v>
      </c>
      <c r="I290" s="20">
        <f>IFERROR(VLOOKUP(MYRANKS_P[[#This Row],[IDFANGRAPHS]],STEAMER_P[],COLUMN(STEAMER_P[SV]),FALSE),0)</f>
        <v>1</v>
      </c>
      <c r="J290" s="20">
        <f>IFERROR(VLOOKUP(MYRANKS_P[[#This Row],[IDFANGRAPHS]],STEAMER_P[],COLUMN(STEAMER_P[IP]),FALSE),0)</f>
        <v>38</v>
      </c>
      <c r="K290" s="20">
        <f>IFERROR(VLOOKUP(MYRANKS_P[[#This Row],[IDFANGRAPHS]],STEAMER_P[],COLUMN(STEAMER_P[H]),FALSE),0)</f>
        <v>34</v>
      </c>
      <c r="L290" s="20">
        <f>IFERROR(VLOOKUP(MYRANKS_P[[#This Row],[IDFANGRAPHS]],STEAMER_P[],COLUMN(STEAMER_P[ER]),FALSE),0)</f>
        <v>14</v>
      </c>
      <c r="M290" s="20">
        <f>IFERROR(VLOOKUP(MYRANKS_P[[#This Row],[IDFANGRAPHS]],STEAMER_P[],COLUMN(STEAMER_P[HR]),FALSE),0)</f>
        <v>5</v>
      </c>
      <c r="N290" s="20">
        <f>IFERROR(VLOOKUP(MYRANKS_P[[#This Row],[IDFANGRAPHS]],STEAMER_P[],COLUMN(STEAMER_P[SO]),FALSE),0)</f>
        <v>36</v>
      </c>
      <c r="O290" s="20">
        <f>IFERROR(VLOOKUP(MYRANKS_P[[#This Row],[IDFANGRAPHS]],STEAMER_P[],COLUMN(STEAMER_P[BB]),FALSE),0)</f>
        <v>12</v>
      </c>
      <c r="P290" s="20">
        <f>IFERROR(VLOOKUP(MYRANKS_P[[#This Row],[IDFANGRAPHS]],STEAMER_P[],COLUMN(STEAMER_P[FIP]),FALSE),0)</f>
        <v>3.83</v>
      </c>
      <c r="Q290" s="22">
        <f>IFERROR(MYRANKS_P[[#This Row],[ER]]*9/MYRANKS_P[[#This Row],[IP]],0)</f>
        <v>3.3157894736842106</v>
      </c>
      <c r="R290" s="22">
        <f>IFERROR((MYRANKS_P[[#This Row],[BB]]+MYRANKS_P[[#This Row],[H]])/MYRANKS_P[[#This Row],[IP]],0)</f>
        <v>1.2105263157894737</v>
      </c>
      <c r="S290" s="22">
        <f>MYRANKS_P[[#This Row],[W]]/3.03-VLOOKUP(MYRANKS_P[[#This Row],[POS]],ReplacementLevel_P[],COLUMN(ReplacementLevel_P[W]),FALSE)</f>
        <v>-2.5699339933993399</v>
      </c>
      <c r="T290" s="22">
        <f>MYRANKS_P[[#This Row],[SV]]/9.95</f>
        <v>0.10050251256281408</v>
      </c>
      <c r="U290" s="22">
        <f>MYRANKS_P[[#This Row],[SO]]/39.3-VLOOKUP(MYRANKS_P[[#This Row],[POS]],ReplacementLevel_P[],COLUMN(ReplacementLevel_P[SO]),FALSE)</f>
        <v>-1.7639694656488549</v>
      </c>
      <c r="V290" s="22">
        <f>((475+MYRANKS_P[[#This Row],[ER]])*9/(1192+MYRANKS_P[[#This Row],[IP]])-3.59)/-0.076-VLOOKUP(MYRANKS_P[[#This Row],[POS]],ReplacementLevel_P[],COLUMN(ReplacementLevel_P[ERA]),FALSE)</f>
        <v>1.007252888318354</v>
      </c>
      <c r="W290" s="22">
        <f>((1466+MYRANKS_P[[#This Row],[BB]]+MYRANKS_P[[#This Row],[H]])/(1192+MYRANKS_P[[#This Row],[IP]])-1.23)/-0.015-VLOOKUP(MYRANKS_P[[#This Row],[POS]],ReplacementLevel_P[],COLUMN(ReplacementLevel_P[WHIP]),FALSE)</f>
        <v>0.9287804878048781</v>
      </c>
      <c r="X290" s="22">
        <f>MYRANKS_P[[#This Row],[WSGP]]+MYRANKS_P[[#This Row],[SVSGP]]+MYRANKS_P[[#This Row],[SOSGP]]+MYRANKS_P[[#This Row],[ERASGP]]+MYRANKS_P[[#This Row],[WHIPSGP]]</f>
        <v>-2.2973675703621481</v>
      </c>
    </row>
    <row r="291" spans="1:24" x14ac:dyDescent="0.25">
      <c r="A291" s="7" t="s">
        <v>5274</v>
      </c>
      <c r="B291" s="18" t="str">
        <f>VLOOKUP(MYRANKS_P[[#This Row],[PLAYERID]],PLAYERIDMAP[],COLUMN(PLAYERIDMAP[LASTNAME]),FALSE)</f>
        <v>Turner</v>
      </c>
      <c r="C291" s="18" t="str">
        <f>VLOOKUP(MYRANKS_P[[#This Row],[PLAYERID]],PLAYERIDMAP[],COLUMN(PLAYERIDMAP[FIRSTNAME]),FALSE)</f>
        <v xml:space="preserve">Jacob </v>
      </c>
      <c r="D291" s="18" t="str">
        <f>VLOOKUP(MYRANKS_P[[#This Row],[PLAYERID]],PLAYERIDMAP[],COLUMN(PLAYERIDMAP[TEAM]),FALSE)</f>
        <v>MIA</v>
      </c>
      <c r="E291" s="18" t="str">
        <f>VLOOKUP(MYRANKS_P[[#This Row],[PLAYERID]],PLAYERIDMAP[],COLUMN(PLAYERIDMAP[POS]),FALSE)</f>
        <v>P</v>
      </c>
      <c r="F291" s="18">
        <f>VLOOKUP(MYRANKS_P[[#This Row],[PLAYERID]],PLAYERIDMAP[],COLUMN(PLAYERIDMAP[IDFANGRAPHS]),FALSE)</f>
        <v>10185</v>
      </c>
      <c r="G291" s="20">
        <f>IFERROR(VLOOKUP(MYRANKS_P[[#This Row],[IDFANGRAPHS]],STEAMER_P[],COLUMN(STEAMER_P[W]),FALSE),0)</f>
        <v>3</v>
      </c>
      <c r="H291" s="20">
        <f>IFERROR(VLOOKUP(MYRANKS_P[[#This Row],[IDFANGRAPHS]],STEAMER_P[],COLUMN(STEAMER_P[GS]),FALSE),0)</f>
        <v>11</v>
      </c>
      <c r="I291" s="20">
        <f>IFERROR(VLOOKUP(MYRANKS_P[[#This Row],[IDFANGRAPHS]],STEAMER_P[],COLUMN(STEAMER_P[SV]),FALSE),0)</f>
        <v>0</v>
      </c>
      <c r="J291" s="20">
        <f>IFERROR(VLOOKUP(MYRANKS_P[[#This Row],[IDFANGRAPHS]],STEAMER_P[],COLUMN(STEAMER_P[IP]),FALSE),0)</f>
        <v>65</v>
      </c>
      <c r="K291" s="20">
        <f>IFERROR(VLOOKUP(MYRANKS_P[[#This Row],[IDFANGRAPHS]],STEAMER_P[],COLUMN(STEAMER_P[H]),FALSE),0)</f>
        <v>70</v>
      </c>
      <c r="L291" s="20">
        <f>IFERROR(VLOOKUP(MYRANKS_P[[#This Row],[IDFANGRAPHS]],STEAMER_P[],COLUMN(STEAMER_P[ER]),FALSE),0)</f>
        <v>35</v>
      </c>
      <c r="M291" s="20">
        <f>IFERROR(VLOOKUP(MYRANKS_P[[#This Row],[IDFANGRAPHS]],STEAMER_P[],COLUMN(STEAMER_P[HR]),FALSE),0)</f>
        <v>7</v>
      </c>
      <c r="N291" s="20">
        <f>IFERROR(VLOOKUP(MYRANKS_P[[#This Row],[IDFANGRAPHS]],STEAMER_P[],COLUMN(STEAMER_P[SO]),FALSE),0)</f>
        <v>42</v>
      </c>
      <c r="O291" s="20">
        <f>IFERROR(VLOOKUP(MYRANKS_P[[#This Row],[IDFANGRAPHS]],STEAMER_P[],COLUMN(STEAMER_P[BB]),FALSE),0)</f>
        <v>26</v>
      </c>
      <c r="P291" s="20">
        <f>IFERROR(VLOOKUP(MYRANKS_P[[#This Row],[IDFANGRAPHS]],STEAMER_P[],COLUMN(STEAMER_P[FIP]),FALSE),0)</f>
        <v>4.5199999999999996</v>
      </c>
      <c r="Q291" s="22">
        <f>IFERROR(MYRANKS_P[[#This Row],[ER]]*9/MYRANKS_P[[#This Row],[IP]],0)</f>
        <v>4.8461538461538458</v>
      </c>
      <c r="R291" s="22">
        <f>IFERROR((MYRANKS_P[[#This Row],[BB]]+MYRANKS_P[[#This Row],[H]])/MYRANKS_P[[#This Row],[IP]],0)</f>
        <v>1.476923076923077</v>
      </c>
      <c r="S291" s="22">
        <f>MYRANKS_P[[#This Row],[W]]/3.03-VLOOKUP(MYRANKS_P[[#This Row],[POS]],ReplacementLevel_P[],COLUMN(ReplacementLevel_P[W]),FALSE)</f>
        <v>-2.2399009900990099</v>
      </c>
      <c r="T291" s="22">
        <f>MYRANKS_P[[#This Row],[SV]]/9.95</f>
        <v>0</v>
      </c>
      <c r="U291" s="22">
        <f>MYRANKS_P[[#This Row],[SO]]/39.3-VLOOKUP(MYRANKS_P[[#This Row],[POS]],ReplacementLevel_P[],COLUMN(ReplacementLevel_P[SO]),FALSE)</f>
        <v>-1.6112977099236643</v>
      </c>
      <c r="V291" s="22">
        <f>((475+MYRANKS_P[[#This Row],[ER]])*9/(1192+MYRANKS_P[[#This Row],[IP]])-3.59)/-0.076-VLOOKUP(MYRANKS_P[[#This Row],[POS]],ReplacementLevel_P[],COLUMN(ReplacementLevel_P[ERA]),FALSE)</f>
        <v>4.011430724783005E-2</v>
      </c>
      <c r="W291" s="22">
        <f>((1466+MYRANKS_P[[#This Row],[BB]]+MYRANKS_P[[#This Row],[H]])/(1192+MYRANKS_P[[#This Row],[IP]])-1.23)/-0.015-VLOOKUP(MYRANKS_P[[#This Row],[POS]],ReplacementLevel_P[],COLUMN(ReplacementLevel_P[WHIP]),FALSE)</f>
        <v>3.7252718111902672E-2</v>
      </c>
      <c r="X291" s="22">
        <f>MYRANKS_P[[#This Row],[WSGP]]+MYRANKS_P[[#This Row],[SVSGP]]+MYRANKS_P[[#This Row],[SOSGP]]+MYRANKS_P[[#This Row],[ERASGP]]+MYRANKS_P[[#This Row],[WHIPSGP]]</f>
        <v>-3.773831674662941</v>
      </c>
    </row>
    <row r="292" spans="1:24" x14ac:dyDescent="0.25">
      <c r="A292" s="7" t="s">
        <v>3660</v>
      </c>
      <c r="B292" s="18" t="str">
        <f>VLOOKUP(MYRANKS_P[[#This Row],[PLAYERID]],PLAYERIDMAP[],COLUMN(PLAYERIDMAP[LASTNAME]),FALSE)</f>
        <v>Lackey</v>
      </c>
      <c r="C292" s="18" t="str">
        <f>VLOOKUP(MYRANKS_P[[#This Row],[PLAYERID]],PLAYERIDMAP[],COLUMN(PLAYERIDMAP[FIRSTNAME]),FALSE)</f>
        <v xml:space="preserve">John </v>
      </c>
      <c r="D292" s="18" t="str">
        <f>VLOOKUP(MYRANKS_P[[#This Row],[PLAYERID]],PLAYERIDMAP[],COLUMN(PLAYERIDMAP[TEAM]),FALSE)</f>
        <v>BOS</v>
      </c>
      <c r="E292" s="18" t="str">
        <f>VLOOKUP(MYRANKS_P[[#This Row],[PLAYERID]],PLAYERIDMAP[],COLUMN(PLAYERIDMAP[POS]),FALSE)</f>
        <v>P</v>
      </c>
      <c r="F292" s="18">
        <f>VLOOKUP(MYRANKS_P[[#This Row],[PLAYERID]],PLAYERIDMAP[],COLUMN(PLAYERIDMAP[IDFANGRAPHS]),FALSE)</f>
        <v>1507</v>
      </c>
      <c r="G292" s="20">
        <f>IFERROR(VLOOKUP(MYRANKS_P[[#This Row],[IDFANGRAPHS]],STEAMER_P[],COLUMN(STEAMER_P[W]),FALSE),0)</f>
        <v>11</v>
      </c>
      <c r="H292" s="20">
        <f>IFERROR(VLOOKUP(MYRANKS_P[[#This Row],[IDFANGRAPHS]],STEAMER_P[],COLUMN(STEAMER_P[GS]),FALSE),0)</f>
        <v>27</v>
      </c>
      <c r="I292" s="20">
        <f>IFERROR(VLOOKUP(MYRANKS_P[[#This Row],[IDFANGRAPHS]],STEAMER_P[],COLUMN(STEAMER_P[SV]),FALSE),0)</f>
        <v>0</v>
      </c>
      <c r="J292" s="20">
        <f>IFERROR(VLOOKUP(MYRANKS_P[[#This Row],[IDFANGRAPHS]],STEAMER_P[],COLUMN(STEAMER_P[IP]),FALSE),0)</f>
        <v>158</v>
      </c>
      <c r="K292" s="20">
        <f>IFERROR(VLOOKUP(MYRANKS_P[[#This Row],[IDFANGRAPHS]],STEAMER_P[],COLUMN(STEAMER_P[H]),FALSE),0)</f>
        <v>156</v>
      </c>
      <c r="L292" s="20">
        <f>IFERROR(VLOOKUP(MYRANKS_P[[#This Row],[IDFANGRAPHS]],STEAMER_P[],COLUMN(STEAMER_P[ER]),FALSE),0)</f>
        <v>68</v>
      </c>
      <c r="M292" s="20">
        <f>IFERROR(VLOOKUP(MYRANKS_P[[#This Row],[IDFANGRAPHS]],STEAMER_P[],COLUMN(STEAMER_P[HR]),FALSE),0)</f>
        <v>18</v>
      </c>
      <c r="N292" s="20">
        <f>IFERROR(VLOOKUP(MYRANKS_P[[#This Row],[IDFANGRAPHS]],STEAMER_P[],COLUMN(STEAMER_P[SO]),FALSE),0)</f>
        <v>133</v>
      </c>
      <c r="O292" s="20">
        <f>IFERROR(VLOOKUP(MYRANKS_P[[#This Row],[IDFANGRAPHS]],STEAMER_P[],COLUMN(STEAMER_P[BB]),FALSE),0)</f>
        <v>40</v>
      </c>
      <c r="P292" s="20">
        <f>IFERROR(VLOOKUP(MYRANKS_P[[#This Row],[IDFANGRAPHS]],STEAMER_P[],COLUMN(STEAMER_P[FIP]),FALSE),0)</f>
        <v>3.81</v>
      </c>
      <c r="Q292" s="22">
        <f>IFERROR(MYRANKS_P[[#This Row],[ER]]*9/MYRANKS_P[[#This Row],[IP]],0)</f>
        <v>3.8734177215189876</v>
      </c>
      <c r="R292" s="22">
        <f>IFERROR((MYRANKS_P[[#This Row],[BB]]+MYRANKS_P[[#This Row],[H]])/MYRANKS_P[[#This Row],[IP]],0)</f>
        <v>1.240506329113924</v>
      </c>
      <c r="S292" s="22">
        <f>MYRANKS_P[[#This Row],[W]]/3.03-VLOOKUP(MYRANKS_P[[#This Row],[POS]],ReplacementLevel_P[],COLUMN(ReplacementLevel_P[W]),FALSE)</f>
        <v>0.40036303630363079</v>
      </c>
      <c r="T292" s="22">
        <f>MYRANKS_P[[#This Row],[SV]]/9.95</f>
        <v>0</v>
      </c>
      <c r="U292" s="22">
        <f>MYRANKS_P[[#This Row],[SO]]/39.3-VLOOKUP(MYRANKS_P[[#This Row],[POS]],ReplacementLevel_P[],COLUMN(ReplacementLevel_P[SO]),FALSE)</f>
        <v>0.70422391857506383</v>
      </c>
      <c r="V292" s="22">
        <f>((475+MYRANKS_P[[#This Row],[ER]])*9/(1192+MYRANKS_P[[#This Row],[IP]])-3.59)/-0.076-VLOOKUP(MYRANKS_P[[#This Row],[POS]],ReplacementLevel_P[],COLUMN(ReplacementLevel_P[ERA]),FALSE)</f>
        <v>0.45526315789473354</v>
      </c>
      <c r="W292" s="22">
        <f>((1466+MYRANKS_P[[#This Row],[BB]]+MYRANKS_P[[#This Row],[H]])/(1192+MYRANKS_P[[#This Row],[IP]])-1.23)/-0.015-VLOOKUP(MYRANKS_P[[#This Row],[POS]],ReplacementLevel_P[],COLUMN(ReplacementLevel_P[WHIP]),FALSE)</f>
        <v>0.80592592592592915</v>
      </c>
      <c r="X292" s="22">
        <f>MYRANKS_P[[#This Row],[WSGP]]+MYRANKS_P[[#This Row],[SVSGP]]+MYRANKS_P[[#This Row],[SOSGP]]+MYRANKS_P[[#This Row],[ERASGP]]+MYRANKS_P[[#This Row],[WHIPSGP]]</f>
        <v>2.3657760386993574</v>
      </c>
    </row>
    <row r="293" spans="1:24" x14ac:dyDescent="0.25">
      <c r="A293" s="7" t="s">
        <v>3529</v>
      </c>
      <c r="B293" s="18" t="str">
        <f>VLOOKUP(MYRANKS_P[[#This Row],[PLAYERID]],PLAYERIDMAP[],COLUMN(PLAYERIDMAP[LASTNAME]),FALSE)</f>
        <v>Jones</v>
      </c>
      <c r="C293" s="18" t="str">
        <f>VLOOKUP(MYRANKS_P[[#This Row],[PLAYERID]],PLAYERIDMAP[],COLUMN(PLAYERIDMAP[FIRSTNAME]),FALSE)</f>
        <v xml:space="preserve">Nate </v>
      </c>
      <c r="D293" s="18" t="str">
        <f>VLOOKUP(MYRANKS_P[[#This Row],[PLAYERID]],PLAYERIDMAP[],COLUMN(PLAYERIDMAP[TEAM]),FALSE)</f>
        <v>CHW</v>
      </c>
      <c r="E293" s="18" t="str">
        <f>VLOOKUP(MYRANKS_P[[#This Row],[PLAYERID]],PLAYERIDMAP[],COLUMN(PLAYERIDMAP[POS]),FALSE)</f>
        <v>P</v>
      </c>
      <c r="F293" s="18">
        <f>VLOOKUP(MYRANKS_P[[#This Row],[PLAYERID]],PLAYERIDMAP[],COLUMN(PLAYERIDMAP[IDFANGRAPHS]),FALSE)</f>
        <v>4696</v>
      </c>
      <c r="G293" s="20">
        <f>IFERROR(VLOOKUP(MYRANKS_P[[#This Row],[IDFANGRAPHS]],STEAMER_P[],COLUMN(STEAMER_P[W]),FALSE),0)</f>
        <v>3</v>
      </c>
      <c r="H293" s="20">
        <f>IFERROR(VLOOKUP(MYRANKS_P[[#This Row],[IDFANGRAPHS]],STEAMER_P[],COLUMN(STEAMER_P[GS]),FALSE),0)</f>
        <v>0</v>
      </c>
      <c r="I293" s="20">
        <f>IFERROR(VLOOKUP(MYRANKS_P[[#This Row],[IDFANGRAPHS]],STEAMER_P[],COLUMN(STEAMER_P[SV]),FALSE),0)</f>
        <v>24</v>
      </c>
      <c r="J293" s="20">
        <f>IFERROR(VLOOKUP(MYRANKS_P[[#This Row],[IDFANGRAPHS]],STEAMER_P[],COLUMN(STEAMER_P[IP]),FALSE),0)</f>
        <v>54</v>
      </c>
      <c r="K293" s="20">
        <f>IFERROR(VLOOKUP(MYRANKS_P[[#This Row],[IDFANGRAPHS]],STEAMER_P[],COLUMN(STEAMER_P[H]),FALSE),0)</f>
        <v>47</v>
      </c>
      <c r="L293" s="20">
        <f>IFERROR(VLOOKUP(MYRANKS_P[[#This Row],[IDFANGRAPHS]],STEAMER_P[],COLUMN(STEAMER_P[ER]),FALSE),0)</f>
        <v>20</v>
      </c>
      <c r="M293" s="20">
        <f>IFERROR(VLOOKUP(MYRANKS_P[[#This Row],[IDFANGRAPHS]],STEAMER_P[],COLUMN(STEAMER_P[HR]),FALSE),0)</f>
        <v>5</v>
      </c>
      <c r="N293" s="20">
        <f>IFERROR(VLOOKUP(MYRANKS_P[[#This Row],[IDFANGRAPHS]],STEAMER_P[],COLUMN(STEAMER_P[SO]),FALSE),0)</f>
        <v>57</v>
      </c>
      <c r="O293" s="20">
        <f>IFERROR(VLOOKUP(MYRANKS_P[[#This Row],[IDFANGRAPHS]],STEAMER_P[],COLUMN(STEAMER_P[BB]),FALSE),0)</f>
        <v>21</v>
      </c>
      <c r="P293" s="20">
        <f>IFERROR(VLOOKUP(MYRANKS_P[[#This Row],[IDFANGRAPHS]],STEAMER_P[],COLUMN(STEAMER_P[FIP]),FALSE),0)</f>
        <v>3.43</v>
      </c>
      <c r="Q293" s="22">
        <f>IFERROR(MYRANKS_P[[#This Row],[ER]]*9/MYRANKS_P[[#This Row],[IP]],0)</f>
        <v>3.3333333333333335</v>
      </c>
      <c r="R293" s="22">
        <f>IFERROR((MYRANKS_P[[#This Row],[BB]]+MYRANKS_P[[#This Row],[H]])/MYRANKS_P[[#This Row],[IP]],0)</f>
        <v>1.2592592592592593</v>
      </c>
      <c r="S293" s="22">
        <f>MYRANKS_P[[#This Row],[W]]/3.03-VLOOKUP(MYRANKS_P[[#This Row],[POS]],ReplacementLevel_P[],COLUMN(ReplacementLevel_P[W]),FALSE)</f>
        <v>-2.2399009900990099</v>
      </c>
      <c r="T293" s="22">
        <f>MYRANKS_P[[#This Row],[SV]]/9.95</f>
        <v>2.4120603015075379</v>
      </c>
      <c r="U293" s="22">
        <f>MYRANKS_P[[#This Row],[SO]]/39.3-VLOOKUP(MYRANKS_P[[#This Row],[POS]],ReplacementLevel_P[],COLUMN(ReplacementLevel_P[SO]),FALSE)</f>
        <v>-1.229618320610687</v>
      </c>
      <c r="V293" s="22">
        <f>((475+MYRANKS_P[[#This Row],[ER]])*9/(1192+MYRANKS_P[[#This Row],[IP]])-3.59)/-0.076-VLOOKUP(MYRANKS_P[[#This Row],[POS]],ReplacementLevel_P[],COLUMN(ReplacementLevel_P[ERA]),FALSE)</f>
        <v>1.0415603615780977</v>
      </c>
      <c r="W293" s="22">
        <f>((1466+MYRANKS_P[[#This Row],[BB]]+MYRANKS_P[[#This Row],[H]])/(1192+MYRANKS_P[[#This Row],[IP]])-1.23)/-0.015-VLOOKUP(MYRANKS_P[[#This Row],[POS]],ReplacementLevel_P[],COLUMN(ReplacementLevel_P[WHIP]),FALSE)</f>
        <v>0.80402354200106507</v>
      </c>
      <c r="X293" s="22">
        <f>MYRANKS_P[[#This Row],[WSGP]]+MYRANKS_P[[#This Row],[SVSGP]]+MYRANKS_P[[#This Row],[SOSGP]]+MYRANKS_P[[#This Row],[ERASGP]]+MYRANKS_P[[#This Row],[WHIPSGP]]</f>
        <v>0.78812489437700384</v>
      </c>
    </row>
    <row r="294" spans="1:24" x14ac:dyDescent="0.25">
      <c r="A294" s="7" t="s">
        <v>2134</v>
      </c>
      <c r="B294" s="18" t="str">
        <f>VLOOKUP(MYRANKS_P[[#This Row],[PLAYERID]],PLAYERIDMAP[],COLUMN(PLAYERIDMAP[LASTNAME]),FALSE)</f>
        <v>Burton</v>
      </c>
      <c r="C294" s="18" t="str">
        <f>VLOOKUP(MYRANKS_P[[#This Row],[PLAYERID]],PLAYERIDMAP[],COLUMN(PLAYERIDMAP[FIRSTNAME]),FALSE)</f>
        <v xml:space="preserve">Jared </v>
      </c>
      <c r="D294" s="18" t="str">
        <f>VLOOKUP(MYRANKS_P[[#This Row],[PLAYERID]],PLAYERIDMAP[],COLUMN(PLAYERIDMAP[TEAM]),FALSE)</f>
        <v>MIN</v>
      </c>
      <c r="E294" s="18" t="str">
        <f>VLOOKUP(MYRANKS_P[[#This Row],[PLAYERID]],PLAYERIDMAP[],COLUMN(PLAYERIDMAP[POS]),FALSE)</f>
        <v>P</v>
      </c>
      <c r="F294" s="18">
        <f>VLOOKUP(MYRANKS_P[[#This Row],[PLAYERID]],PLAYERIDMAP[],COLUMN(PLAYERIDMAP[IDFANGRAPHS]),FALSE)</f>
        <v>8346</v>
      </c>
      <c r="G294" s="20">
        <f>IFERROR(VLOOKUP(MYRANKS_P[[#This Row],[IDFANGRAPHS]],STEAMER_P[],COLUMN(STEAMER_P[W]),FALSE),0)</f>
        <v>3</v>
      </c>
      <c r="H294" s="20">
        <f>IFERROR(VLOOKUP(MYRANKS_P[[#This Row],[IDFANGRAPHS]],STEAMER_P[],COLUMN(STEAMER_P[GS]),FALSE),0)</f>
        <v>0</v>
      </c>
      <c r="I294" s="20">
        <f>IFERROR(VLOOKUP(MYRANKS_P[[#This Row],[IDFANGRAPHS]],STEAMER_P[],COLUMN(STEAMER_P[SV]),FALSE),0)</f>
        <v>4</v>
      </c>
      <c r="J294" s="20">
        <f>IFERROR(VLOOKUP(MYRANKS_P[[#This Row],[IDFANGRAPHS]],STEAMER_P[],COLUMN(STEAMER_P[IP]),FALSE),0)</f>
        <v>56</v>
      </c>
      <c r="K294" s="20">
        <f>IFERROR(VLOOKUP(MYRANKS_P[[#This Row],[IDFANGRAPHS]],STEAMER_P[],COLUMN(STEAMER_P[H]),FALSE),0)</f>
        <v>55</v>
      </c>
      <c r="L294" s="20">
        <f>IFERROR(VLOOKUP(MYRANKS_P[[#This Row],[IDFANGRAPHS]],STEAMER_P[],COLUMN(STEAMER_P[ER]),FALSE),0)</f>
        <v>24</v>
      </c>
      <c r="M294" s="20">
        <f>IFERROR(VLOOKUP(MYRANKS_P[[#This Row],[IDFANGRAPHS]],STEAMER_P[],COLUMN(STEAMER_P[HR]),FALSE),0)</f>
        <v>6</v>
      </c>
      <c r="N294" s="20">
        <f>IFERROR(VLOOKUP(MYRANKS_P[[#This Row],[IDFANGRAPHS]],STEAMER_P[],COLUMN(STEAMER_P[SO]),FALSE),0)</f>
        <v>45</v>
      </c>
      <c r="O294" s="20">
        <f>IFERROR(VLOOKUP(MYRANKS_P[[#This Row],[IDFANGRAPHS]],STEAMER_P[],COLUMN(STEAMER_P[BB]),FALSE),0)</f>
        <v>19</v>
      </c>
      <c r="P294" s="20">
        <f>IFERROR(VLOOKUP(MYRANKS_P[[#This Row],[IDFANGRAPHS]],STEAMER_P[],COLUMN(STEAMER_P[FIP]),FALSE),0)</f>
        <v>4.09</v>
      </c>
      <c r="Q294" s="22">
        <f>IFERROR(MYRANKS_P[[#This Row],[ER]]*9/MYRANKS_P[[#This Row],[IP]],0)</f>
        <v>3.8571428571428572</v>
      </c>
      <c r="R294" s="22">
        <f>IFERROR((MYRANKS_P[[#This Row],[BB]]+MYRANKS_P[[#This Row],[H]])/MYRANKS_P[[#This Row],[IP]],0)</f>
        <v>1.3214285714285714</v>
      </c>
      <c r="S294" s="22">
        <f>MYRANKS_P[[#This Row],[W]]/3.03-VLOOKUP(MYRANKS_P[[#This Row],[POS]],ReplacementLevel_P[],COLUMN(ReplacementLevel_P[W]),FALSE)</f>
        <v>-2.2399009900990099</v>
      </c>
      <c r="T294" s="22">
        <f>MYRANKS_P[[#This Row],[SV]]/9.95</f>
        <v>0.4020100502512563</v>
      </c>
      <c r="U294" s="22">
        <f>MYRANKS_P[[#This Row],[SO]]/39.3-VLOOKUP(MYRANKS_P[[#This Row],[POS]],ReplacementLevel_P[],COLUMN(ReplacementLevel_P[SO]),FALSE)</f>
        <v>-1.5349618320610687</v>
      </c>
      <c r="V294" s="22">
        <f>((475+MYRANKS_P[[#This Row],[ER]])*9/(1192+MYRANKS_P[[#This Row],[IP]])-3.59)/-0.076-VLOOKUP(MYRANKS_P[[#This Row],[POS]],ReplacementLevel_P[],COLUMN(ReplacementLevel_P[ERA]),FALSE)</f>
        <v>0.73739878542509663</v>
      </c>
      <c r="W294" s="22">
        <f>((1466+MYRANKS_P[[#This Row],[BB]]+MYRANKS_P[[#This Row],[H]])/(1192+MYRANKS_P[[#This Row],[IP]])-1.23)/-0.015-VLOOKUP(MYRANKS_P[[#This Row],[POS]],ReplacementLevel_P[],COLUMN(ReplacementLevel_P[WHIP]),FALSE)</f>
        <v>0.6150427350427301</v>
      </c>
      <c r="X294" s="22">
        <f>MYRANKS_P[[#This Row],[WSGP]]+MYRANKS_P[[#This Row],[SVSGP]]+MYRANKS_P[[#This Row],[SOSGP]]+MYRANKS_P[[#This Row],[ERASGP]]+MYRANKS_P[[#This Row],[WHIPSGP]]</f>
        <v>-2.0204112514409953</v>
      </c>
    </row>
    <row r="295" spans="1:24" x14ac:dyDescent="0.25">
      <c r="A295" s="7" t="s">
        <v>2556</v>
      </c>
      <c r="B295" s="18" t="str">
        <f>VLOOKUP(MYRANKS_P[[#This Row],[PLAYERID]],PLAYERIDMAP[],COLUMN(PLAYERIDMAP[LASTNAME]),FALSE)</f>
        <v>Delabar</v>
      </c>
      <c r="C295" s="18" t="str">
        <f>VLOOKUP(MYRANKS_P[[#This Row],[PLAYERID]],PLAYERIDMAP[],COLUMN(PLAYERIDMAP[FIRSTNAME]),FALSE)</f>
        <v xml:space="preserve">Steve </v>
      </c>
      <c r="D295" s="18" t="str">
        <f>VLOOKUP(MYRANKS_P[[#This Row],[PLAYERID]],PLAYERIDMAP[],COLUMN(PLAYERIDMAP[TEAM]),FALSE)</f>
        <v>TOR</v>
      </c>
      <c r="E295" s="18" t="str">
        <f>VLOOKUP(MYRANKS_P[[#This Row],[PLAYERID]],PLAYERIDMAP[],COLUMN(PLAYERIDMAP[POS]),FALSE)</f>
        <v>P</v>
      </c>
      <c r="F295" s="18">
        <f>VLOOKUP(MYRANKS_P[[#This Row],[PLAYERID]],PLAYERIDMAP[],COLUMN(PLAYERIDMAP[IDFANGRAPHS]),FALSE)</f>
        <v>11827</v>
      </c>
      <c r="G295" s="20">
        <f>IFERROR(VLOOKUP(MYRANKS_P[[#This Row],[IDFANGRAPHS]],STEAMER_P[],COLUMN(STEAMER_P[W]),FALSE),0)</f>
        <v>3</v>
      </c>
      <c r="H295" s="20">
        <f>IFERROR(VLOOKUP(MYRANKS_P[[#This Row],[IDFANGRAPHS]],STEAMER_P[],COLUMN(STEAMER_P[GS]),FALSE),0)</f>
        <v>0</v>
      </c>
      <c r="I295" s="20">
        <f>IFERROR(VLOOKUP(MYRANKS_P[[#This Row],[IDFANGRAPHS]],STEAMER_P[],COLUMN(STEAMER_P[SV]),FALSE),0)</f>
        <v>3</v>
      </c>
      <c r="J295" s="20">
        <f>IFERROR(VLOOKUP(MYRANKS_P[[#This Row],[IDFANGRAPHS]],STEAMER_P[],COLUMN(STEAMER_P[IP]),FALSE),0)</f>
        <v>55</v>
      </c>
      <c r="K295" s="20">
        <f>IFERROR(VLOOKUP(MYRANKS_P[[#This Row],[IDFANGRAPHS]],STEAMER_P[],COLUMN(STEAMER_P[H]),FALSE),0)</f>
        <v>47</v>
      </c>
      <c r="L295" s="20">
        <f>IFERROR(VLOOKUP(MYRANKS_P[[#This Row],[IDFANGRAPHS]],STEAMER_P[],COLUMN(STEAMER_P[ER]),FALSE),0)</f>
        <v>22</v>
      </c>
      <c r="M295" s="20">
        <f>IFERROR(VLOOKUP(MYRANKS_P[[#This Row],[IDFANGRAPHS]],STEAMER_P[],COLUMN(STEAMER_P[HR]),FALSE),0)</f>
        <v>7</v>
      </c>
      <c r="N295" s="20">
        <f>IFERROR(VLOOKUP(MYRANKS_P[[#This Row],[IDFANGRAPHS]],STEAMER_P[],COLUMN(STEAMER_P[SO]),FALSE),0)</f>
        <v>60</v>
      </c>
      <c r="O295" s="20">
        <f>IFERROR(VLOOKUP(MYRANKS_P[[#This Row],[IDFANGRAPHS]],STEAMER_P[],COLUMN(STEAMER_P[BB]),FALSE),0)</f>
        <v>24</v>
      </c>
      <c r="P295" s="20">
        <f>IFERROR(VLOOKUP(MYRANKS_P[[#This Row],[IDFANGRAPHS]],STEAMER_P[],COLUMN(STEAMER_P[FIP]),FALSE),0)</f>
        <v>3.92</v>
      </c>
      <c r="Q295" s="22">
        <f>IFERROR(MYRANKS_P[[#This Row],[ER]]*9/MYRANKS_P[[#This Row],[IP]],0)</f>
        <v>3.6</v>
      </c>
      <c r="R295" s="22">
        <f>IFERROR((MYRANKS_P[[#This Row],[BB]]+MYRANKS_P[[#This Row],[H]])/MYRANKS_P[[#This Row],[IP]],0)</f>
        <v>1.290909090909091</v>
      </c>
      <c r="S295" s="22">
        <f>MYRANKS_P[[#This Row],[W]]/3.03-VLOOKUP(MYRANKS_P[[#This Row],[POS]],ReplacementLevel_P[],COLUMN(ReplacementLevel_P[W]),FALSE)</f>
        <v>-2.2399009900990099</v>
      </c>
      <c r="T295" s="22">
        <f>MYRANKS_P[[#This Row],[SV]]/9.95</f>
        <v>0.30150753768844224</v>
      </c>
      <c r="U295" s="22">
        <f>MYRANKS_P[[#This Row],[SO]]/39.3-VLOOKUP(MYRANKS_P[[#This Row],[POS]],ReplacementLevel_P[],COLUMN(ReplacementLevel_P[SO]),FALSE)</f>
        <v>-1.1532824427480917</v>
      </c>
      <c r="V295" s="22">
        <f>((475+MYRANKS_P[[#This Row],[ER]])*9/(1192+MYRANKS_P[[#This Row],[IP]])-3.59)/-0.076-VLOOKUP(MYRANKS_P[[#This Row],[POS]],ReplacementLevel_P[],COLUMN(ReplacementLevel_P[ERA]),FALSE)</f>
        <v>0.8893576161735508</v>
      </c>
      <c r="W295" s="22">
        <f>((1466+MYRANKS_P[[#This Row],[BB]]+MYRANKS_P[[#This Row],[H]])/(1192+MYRANKS_P[[#This Row],[IP]])-1.23)/-0.015-VLOOKUP(MYRANKS_P[[#This Row],[POS]],ReplacementLevel_P[],COLUMN(ReplacementLevel_P[WHIP]),FALSE)</f>
        <v>0.70945736434108619</v>
      </c>
      <c r="X295" s="22">
        <f>MYRANKS_P[[#This Row],[WSGP]]+MYRANKS_P[[#This Row],[SVSGP]]+MYRANKS_P[[#This Row],[SOSGP]]+MYRANKS_P[[#This Row],[ERASGP]]+MYRANKS_P[[#This Row],[WHIPSGP]]</f>
        <v>-1.4928609146440226</v>
      </c>
    </row>
    <row r="296" spans="1:24" x14ac:dyDescent="0.25">
      <c r="A296" s="7" t="s">
        <v>1805</v>
      </c>
      <c r="B296" s="18" t="str">
        <f>VLOOKUP(MYRANKS_P[[#This Row],[PLAYERID]],PLAYERIDMAP[],COLUMN(PLAYERIDMAP[LASTNAME]),FALSE)</f>
        <v>Bailey</v>
      </c>
      <c r="C296" s="18" t="str">
        <f>VLOOKUP(MYRANKS_P[[#This Row],[PLAYERID]],PLAYERIDMAP[],COLUMN(PLAYERIDMAP[FIRSTNAME]),FALSE)</f>
        <v xml:space="preserve">Andrew </v>
      </c>
      <c r="D296" s="18" t="str">
        <f>VLOOKUP(MYRANKS_P[[#This Row],[PLAYERID]],PLAYERIDMAP[],COLUMN(PLAYERIDMAP[TEAM]),FALSE)</f>
        <v>BOS</v>
      </c>
      <c r="E296" s="18" t="str">
        <f>VLOOKUP(MYRANKS_P[[#This Row],[PLAYERID]],PLAYERIDMAP[],COLUMN(PLAYERIDMAP[POS]),FALSE)</f>
        <v>P</v>
      </c>
      <c r="F296" s="18">
        <f>VLOOKUP(MYRANKS_P[[#This Row],[PLAYERID]],PLAYERIDMAP[],COLUMN(PLAYERIDMAP[IDFANGRAPHS]),FALSE)</f>
        <v>1368</v>
      </c>
      <c r="G296" s="20">
        <f>IFERROR(VLOOKUP(MYRANKS_P[[#This Row],[IDFANGRAPHS]],STEAMER_P[],COLUMN(STEAMER_P[W]),FALSE),0)</f>
        <v>1</v>
      </c>
      <c r="H296" s="20">
        <f>IFERROR(VLOOKUP(MYRANKS_P[[#This Row],[IDFANGRAPHS]],STEAMER_P[],COLUMN(STEAMER_P[GS]),FALSE),0)</f>
        <v>0</v>
      </c>
      <c r="I296" s="20">
        <f>IFERROR(VLOOKUP(MYRANKS_P[[#This Row],[IDFANGRAPHS]],STEAMER_P[],COLUMN(STEAMER_P[SV]),FALSE),0)</f>
        <v>0</v>
      </c>
      <c r="J296" s="20">
        <f>IFERROR(VLOOKUP(MYRANKS_P[[#This Row],[IDFANGRAPHS]],STEAMER_P[],COLUMN(STEAMER_P[IP]),FALSE),0)</f>
        <v>13</v>
      </c>
      <c r="K296" s="20">
        <f>IFERROR(VLOOKUP(MYRANKS_P[[#This Row],[IDFANGRAPHS]],STEAMER_P[],COLUMN(STEAMER_P[H]),FALSE),0)</f>
        <v>11</v>
      </c>
      <c r="L296" s="20">
        <f>IFERROR(VLOOKUP(MYRANKS_P[[#This Row],[IDFANGRAPHS]],STEAMER_P[],COLUMN(STEAMER_P[ER]),FALSE),0)</f>
        <v>5</v>
      </c>
      <c r="M296" s="20">
        <f>IFERROR(VLOOKUP(MYRANKS_P[[#This Row],[IDFANGRAPHS]],STEAMER_P[],COLUMN(STEAMER_P[HR]),FALSE),0)</f>
        <v>2</v>
      </c>
      <c r="N296" s="20">
        <f>IFERROR(VLOOKUP(MYRANKS_P[[#This Row],[IDFANGRAPHS]],STEAMER_P[],COLUMN(STEAMER_P[SO]),FALSE),0)</f>
        <v>13</v>
      </c>
      <c r="O296" s="20">
        <f>IFERROR(VLOOKUP(MYRANKS_P[[#This Row],[IDFANGRAPHS]],STEAMER_P[],COLUMN(STEAMER_P[BB]),FALSE),0)</f>
        <v>4</v>
      </c>
      <c r="P296" s="20">
        <f>IFERROR(VLOOKUP(MYRANKS_P[[#This Row],[IDFANGRAPHS]],STEAMER_P[],COLUMN(STEAMER_P[FIP]),FALSE),0)</f>
        <v>3.81</v>
      </c>
      <c r="Q296" s="22">
        <f>IFERROR(MYRANKS_P[[#This Row],[ER]]*9/MYRANKS_P[[#This Row],[IP]],0)</f>
        <v>3.4615384615384617</v>
      </c>
      <c r="R296" s="22">
        <f>IFERROR((MYRANKS_P[[#This Row],[BB]]+MYRANKS_P[[#This Row],[H]])/MYRANKS_P[[#This Row],[IP]],0)</f>
        <v>1.1538461538461537</v>
      </c>
      <c r="S296" s="22">
        <f>MYRANKS_P[[#This Row],[W]]/3.03-VLOOKUP(MYRANKS_P[[#This Row],[POS]],ReplacementLevel_P[],COLUMN(ReplacementLevel_P[W]),FALSE)</f>
        <v>-2.89996699669967</v>
      </c>
      <c r="T296" s="22">
        <f>MYRANKS_P[[#This Row],[SV]]/9.95</f>
        <v>0</v>
      </c>
      <c r="U296" s="22">
        <f>MYRANKS_P[[#This Row],[SO]]/39.3-VLOOKUP(MYRANKS_P[[#This Row],[POS]],ReplacementLevel_P[],COLUMN(ReplacementLevel_P[SO]),FALSE)</f>
        <v>-2.3492111959287532</v>
      </c>
      <c r="V296" s="22">
        <f>((475+MYRANKS_P[[#This Row],[ER]])*9/(1192+MYRANKS_P[[#This Row],[IP]])-3.59)/-0.076-VLOOKUP(MYRANKS_P[[#This Row],[POS]],ReplacementLevel_P[],COLUMN(ReplacementLevel_P[ERA]),FALSE)</f>
        <v>0.91497051758025394</v>
      </c>
      <c r="W296" s="22">
        <f>((1466+MYRANKS_P[[#This Row],[BB]]+MYRANKS_P[[#This Row],[H]])/(1192+MYRANKS_P[[#This Row],[IP]])-1.23)/-0.015-VLOOKUP(MYRANKS_P[[#This Row],[POS]],ReplacementLevel_P[],COLUMN(ReplacementLevel_P[WHIP]),FALSE)</f>
        <v>0.9436237897648625</v>
      </c>
      <c r="X296" s="22">
        <f>MYRANKS_P[[#This Row],[WSGP]]+MYRANKS_P[[#This Row],[SVSGP]]+MYRANKS_P[[#This Row],[SOSGP]]+MYRANKS_P[[#This Row],[ERASGP]]+MYRANKS_P[[#This Row],[WHIPSGP]]</f>
        <v>-3.390583885283307</v>
      </c>
    </row>
    <row r="297" spans="1:24" x14ac:dyDescent="0.25">
      <c r="A297" s="7" t="s">
        <v>3557</v>
      </c>
      <c r="B297" s="18" t="str">
        <f>VLOOKUP(MYRANKS_P[[#This Row],[PLAYERID]],PLAYERIDMAP[],COLUMN(PLAYERIDMAP[LASTNAME]),FALSE)</f>
        <v>Kelley</v>
      </c>
      <c r="C297" s="18" t="str">
        <f>VLOOKUP(MYRANKS_P[[#This Row],[PLAYERID]],PLAYERIDMAP[],COLUMN(PLAYERIDMAP[FIRSTNAME]),FALSE)</f>
        <v xml:space="preserve">Shawn </v>
      </c>
      <c r="D297" s="18" t="str">
        <f>VLOOKUP(MYRANKS_P[[#This Row],[PLAYERID]],PLAYERIDMAP[],COLUMN(PLAYERIDMAP[TEAM]),FALSE)</f>
        <v>NYY</v>
      </c>
      <c r="E297" s="18" t="str">
        <f>VLOOKUP(MYRANKS_P[[#This Row],[PLAYERID]],PLAYERIDMAP[],COLUMN(PLAYERIDMAP[POS]),FALSE)</f>
        <v>P</v>
      </c>
      <c r="F297" s="18">
        <f>VLOOKUP(MYRANKS_P[[#This Row],[PLAYERID]],PLAYERIDMAP[],COLUMN(PLAYERIDMAP[IDFANGRAPHS]),FALSE)</f>
        <v>7773</v>
      </c>
      <c r="G297" s="20">
        <f>IFERROR(VLOOKUP(MYRANKS_P[[#This Row],[IDFANGRAPHS]],STEAMER_P[],COLUMN(STEAMER_P[W]),FALSE),0)</f>
        <v>3</v>
      </c>
      <c r="H297" s="20">
        <f>IFERROR(VLOOKUP(MYRANKS_P[[#This Row],[IDFANGRAPHS]],STEAMER_P[],COLUMN(STEAMER_P[GS]),FALSE),0)</f>
        <v>0</v>
      </c>
      <c r="I297" s="20">
        <f>IFERROR(VLOOKUP(MYRANKS_P[[#This Row],[IDFANGRAPHS]],STEAMER_P[],COLUMN(STEAMER_P[SV]),FALSE),0)</f>
        <v>3</v>
      </c>
      <c r="J297" s="20">
        <f>IFERROR(VLOOKUP(MYRANKS_P[[#This Row],[IDFANGRAPHS]],STEAMER_P[],COLUMN(STEAMER_P[IP]),FALSE),0)</f>
        <v>55</v>
      </c>
      <c r="K297" s="20">
        <f>IFERROR(VLOOKUP(MYRANKS_P[[#This Row],[IDFANGRAPHS]],STEAMER_P[],COLUMN(STEAMER_P[H]),FALSE),0)</f>
        <v>49</v>
      </c>
      <c r="L297" s="20">
        <f>IFERROR(VLOOKUP(MYRANKS_P[[#This Row],[IDFANGRAPHS]],STEAMER_P[],COLUMN(STEAMER_P[ER]),FALSE),0)</f>
        <v>21</v>
      </c>
      <c r="M297" s="20">
        <f>IFERROR(VLOOKUP(MYRANKS_P[[#This Row],[IDFANGRAPHS]],STEAMER_P[],COLUMN(STEAMER_P[HR]),FALSE),0)</f>
        <v>8</v>
      </c>
      <c r="N297" s="20">
        <f>IFERROR(VLOOKUP(MYRANKS_P[[#This Row],[IDFANGRAPHS]],STEAMER_P[],COLUMN(STEAMER_P[SO]),FALSE),0)</f>
        <v>56</v>
      </c>
      <c r="O297" s="20">
        <f>IFERROR(VLOOKUP(MYRANKS_P[[#This Row],[IDFANGRAPHS]],STEAMER_P[],COLUMN(STEAMER_P[BB]),FALSE),0)</f>
        <v>18</v>
      </c>
      <c r="P297" s="20">
        <f>IFERROR(VLOOKUP(MYRANKS_P[[#This Row],[IDFANGRAPHS]],STEAMER_P[],COLUMN(STEAMER_P[FIP]),FALSE),0)</f>
        <v>3.91</v>
      </c>
      <c r="Q297" s="22">
        <f>IFERROR(MYRANKS_P[[#This Row],[ER]]*9/MYRANKS_P[[#This Row],[IP]],0)</f>
        <v>3.4363636363636365</v>
      </c>
      <c r="R297" s="22">
        <f>IFERROR((MYRANKS_P[[#This Row],[BB]]+MYRANKS_P[[#This Row],[H]])/MYRANKS_P[[#This Row],[IP]],0)</f>
        <v>1.2181818181818183</v>
      </c>
      <c r="S297" s="22">
        <f>MYRANKS_P[[#This Row],[W]]/3.03-VLOOKUP(MYRANKS_P[[#This Row],[POS]],ReplacementLevel_P[],COLUMN(ReplacementLevel_P[W]),FALSE)</f>
        <v>-2.2399009900990099</v>
      </c>
      <c r="T297" s="22">
        <f>MYRANKS_P[[#This Row],[SV]]/9.95</f>
        <v>0.30150753768844224</v>
      </c>
      <c r="U297" s="22">
        <f>MYRANKS_P[[#This Row],[SO]]/39.3-VLOOKUP(MYRANKS_P[[#This Row],[POS]],ReplacementLevel_P[],COLUMN(ReplacementLevel_P[SO]),FALSE)</f>
        <v>-1.2550636132315522</v>
      </c>
      <c r="V297" s="22">
        <f>((475+MYRANKS_P[[#This Row],[ER]])*9/(1192+MYRANKS_P[[#This Row],[IP]])-3.59)/-0.076-VLOOKUP(MYRANKS_P[[#This Row],[POS]],ReplacementLevel_P[],COLUMN(ReplacementLevel_P[ERA]),FALSE)</f>
        <v>0.98432237369686837</v>
      </c>
      <c r="W297" s="22">
        <f>((1466+MYRANKS_P[[#This Row],[BB]]+MYRANKS_P[[#This Row],[H]])/(1192+MYRANKS_P[[#This Row],[IP]])-1.23)/-0.015-VLOOKUP(MYRANKS_P[[#This Row],[POS]],ReplacementLevel_P[],COLUMN(ReplacementLevel_P[WHIP]),FALSE)</f>
        <v>0.92330392943063067</v>
      </c>
      <c r="X297" s="22">
        <f>MYRANKS_P[[#This Row],[WSGP]]+MYRANKS_P[[#This Row],[SVSGP]]+MYRANKS_P[[#This Row],[SOSGP]]+MYRANKS_P[[#This Row],[ERASGP]]+MYRANKS_P[[#This Row],[WHIPSGP]]</f>
        <v>-1.2858307625146208</v>
      </c>
    </row>
    <row r="298" spans="1:24" x14ac:dyDescent="0.25">
      <c r="A298" s="7" t="s">
        <v>2312</v>
      </c>
      <c r="B298" s="18" t="str">
        <f>VLOOKUP(MYRANKS_P[[#This Row],[PLAYERID]],PLAYERIDMAP[],COLUMN(PLAYERIDMAP[LASTNAME]),FALSE)</f>
        <v>Chamberlain</v>
      </c>
      <c r="C298" s="18" t="str">
        <f>VLOOKUP(MYRANKS_P[[#This Row],[PLAYERID]],PLAYERIDMAP[],COLUMN(PLAYERIDMAP[FIRSTNAME]),FALSE)</f>
        <v xml:space="preserve">Joba </v>
      </c>
      <c r="D298" s="18" t="str">
        <f>VLOOKUP(MYRANKS_P[[#This Row],[PLAYERID]],PLAYERIDMAP[],COLUMN(PLAYERIDMAP[TEAM]),FALSE)</f>
        <v>NYY</v>
      </c>
      <c r="E298" s="18" t="str">
        <f>VLOOKUP(MYRANKS_P[[#This Row],[PLAYERID]],PLAYERIDMAP[],COLUMN(PLAYERIDMAP[POS]),FALSE)</f>
        <v>P</v>
      </c>
      <c r="F298" s="18">
        <f>VLOOKUP(MYRANKS_P[[#This Row],[PLAYERID]],PLAYERIDMAP[],COLUMN(PLAYERIDMAP[IDFANGRAPHS]),FALSE)</f>
        <v>2692</v>
      </c>
      <c r="G298" s="20">
        <f>IFERROR(VLOOKUP(MYRANKS_P[[#This Row],[IDFANGRAPHS]],STEAMER_P[],COLUMN(STEAMER_P[W]),FALSE),0)</f>
        <v>3</v>
      </c>
      <c r="H298" s="20">
        <f>IFERROR(VLOOKUP(MYRANKS_P[[#This Row],[IDFANGRAPHS]],STEAMER_P[],COLUMN(STEAMER_P[GS]),FALSE),0)</f>
        <v>0</v>
      </c>
      <c r="I298" s="20">
        <f>IFERROR(VLOOKUP(MYRANKS_P[[#This Row],[IDFANGRAPHS]],STEAMER_P[],COLUMN(STEAMER_P[SV]),FALSE),0)</f>
        <v>2</v>
      </c>
      <c r="J298" s="20">
        <f>IFERROR(VLOOKUP(MYRANKS_P[[#This Row],[IDFANGRAPHS]],STEAMER_P[],COLUMN(STEAMER_P[IP]),FALSE),0)</f>
        <v>48</v>
      </c>
      <c r="K298" s="20">
        <f>IFERROR(VLOOKUP(MYRANKS_P[[#This Row],[IDFANGRAPHS]],STEAMER_P[],COLUMN(STEAMER_P[H]),FALSE),0)</f>
        <v>44</v>
      </c>
      <c r="L298" s="20">
        <f>IFERROR(VLOOKUP(MYRANKS_P[[#This Row],[IDFANGRAPHS]],STEAMER_P[],COLUMN(STEAMER_P[ER]),FALSE),0)</f>
        <v>20</v>
      </c>
      <c r="M298" s="20">
        <f>IFERROR(VLOOKUP(MYRANKS_P[[#This Row],[IDFANGRAPHS]],STEAMER_P[],COLUMN(STEAMER_P[HR]),FALSE),0)</f>
        <v>5</v>
      </c>
      <c r="N298" s="20">
        <f>IFERROR(VLOOKUP(MYRANKS_P[[#This Row],[IDFANGRAPHS]],STEAMER_P[],COLUMN(STEAMER_P[SO]),FALSE),0)</f>
        <v>44</v>
      </c>
      <c r="O298" s="20">
        <f>IFERROR(VLOOKUP(MYRANKS_P[[#This Row],[IDFANGRAPHS]],STEAMER_P[],COLUMN(STEAMER_P[BB]),FALSE),0)</f>
        <v>17</v>
      </c>
      <c r="P298" s="20">
        <f>IFERROR(VLOOKUP(MYRANKS_P[[#This Row],[IDFANGRAPHS]],STEAMER_P[],COLUMN(STEAMER_P[FIP]),FALSE),0)</f>
        <v>3.68</v>
      </c>
      <c r="Q298" s="22">
        <f>IFERROR(MYRANKS_P[[#This Row],[ER]]*9/MYRANKS_P[[#This Row],[IP]],0)</f>
        <v>3.75</v>
      </c>
      <c r="R298" s="22">
        <f>IFERROR((MYRANKS_P[[#This Row],[BB]]+MYRANKS_P[[#This Row],[H]])/MYRANKS_P[[#This Row],[IP]],0)</f>
        <v>1.2708333333333333</v>
      </c>
      <c r="S298" s="22">
        <f>MYRANKS_P[[#This Row],[W]]/3.03-VLOOKUP(MYRANKS_P[[#This Row],[POS]],ReplacementLevel_P[],COLUMN(ReplacementLevel_P[W]),FALSE)</f>
        <v>-2.2399009900990099</v>
      </c>
      <c r="T298" s="22">
        <f>MYRANKS_P[[#This Row],[SV]]/9.95</f>
        <v>0.20100502512562815</v>
      </c>
      <c r="U298" s="22">
        <f>MYRANKS_P[[#This Row],[SO]]/39.3-VLOOKUP(MYRANKS_P[[#This Row],[POS]],ReplacementLevel_P[],COLUMN(ReplacementLevel_P[SO]),FALSE)</f>
        <v>-1.560407124681934</v>
      </c>
      <c r="V298" s="22">
        <f>((475+MYRANKS_P[[#This Row],[ER]])*9/(1192+MYRANKS_P[[#This Row],[IP]])-3.59)/-0.076-VLOOKUP(MYRANKS_P[[#This Row],[POS]],ReplacementLevel_P[],COLUMN(ReplacementLevel_P[ERA]),FALSE)</f>
        <v>0.81392190152801136</v>
      </c>
      <c r="W298" s="22">
        <f>((1466+MYRANKS_P[[#This Row],[BB]]+MYRANKS_P[[#This Row],[H]])/(1192+MYRANKS_P[[#This Row],[IP]])-1.23)/-0.015-VLOOKUP(MYRANKS_P[[#This Row],[POS]],ReplacementLevel_P[],COLUMN(ReplacementLevel_P[WHIP]),FALSE)</f>
        <v>0.78322580645161211</v>
      </c>
      <c r="X298" s="22">
        <f>MYRANKS_P[[#This Row],[WSGP]]+MYRANKS_P[[#This Row],[SVSGP]]+MYRANKS_P[[#This Row],[SOSGP]]+MYRANKS_P[[#This Row],[ERASGP]]+MYRANKS_P[[#This Row],[WHIPSGP]]</f>
        <v>-2.0021553816756925</v>
      </c>
    </row>
    <row r="299" spans="1:24" x14ac:dyDescent="0.25">
      <c r="A299" s="7" t="s">
        <v>5316</v>
      </c>
      <c r="B299" s="18" t="str">
        <f>VLOOKUP(MYRANKS_P[[#This Row],[PLAYERID]],PLAYERIDMAP[],COLUMN(PLAYERIDMAP[LASTNAME]),FALSE)</f>
        <v>Valdes</v>
      </c>
      <c r="C299" s="18" t="str">
        <f>VLOOKUP(MYRANKS_P[[#This Row],[PLAYERID]],PLAYERIDMAP[],COLUMN(PLAYERIDMAP[FIRSTNAME]),FALSE)</f>
        <v xml:space="preserve">Raul </v>
      </c>
      <c r="D299" s="18" t="str">
        <f>VLOOKUP(MYRANKS_P[[#This Row],[PLAYERID]],PLAYERIDMAP[],COLUMN(PLAYERIDMAP[TEAM]),FALSE)</f>
        <v>PHI</v>
      </c>
      <c r="E299" s="18" t="str">
        <f>VLOOKUP(MYRANKS_P[[#This Row],[PLAYERID]],PLAYERIDMAP[],COLUMN(PLAYERIDMAP[POS]),FALSE)</f>
        <v>P</v>
      </c>
      <c r="F299" s="18">
        <f>VLOOKUP(MYRANKS_P[[#This Row],[PLAYERID]],PLAYERIDMAP[],COLUMN(PLAYERIDMAP[IDFANGRAPHS]),FALSE)</f>
        <v>1953</v>
      </c>
      <c r="G299" s="20">
        <f>IFERROR(VLOOKUP(MYRANKS_P[[#This Row],[IDFANGRAPHS]],STEAMER_P[],COLUMN(STEAMER_P[W]),FALSE),0)</f>
        <v>2</v>
      </c>
      <c r="H299" s="20">
        <f>IFERROR(VLOOKUP(MYRANKS_P[[#This Row],[IDFANGRAPHS]],STEAMER_P[],COLUMN(STEAMER_P[GS]),FALSE),0)</f>
        <v>0</v>
      </c>
      <c r="I299" s="20">
        <f>IFERROR(VLOOKUP(MYRANKS_P[[#This Row],[IDFANGRAPHS]],STEAMER_P[],COLUMN(STEAMER_P[SV]),FALSE),0)</f>
        <v>0</v>
      </c>
      <c r="J299" s="20">
        <f>IFERROR(VLOOKUP(MYRANKS_P[[#This Row],[IDFANGRAPHS]],STEAMER_P[],COLUMN(STEAMER_P[IP]),FALSE),0)</f>
        <v>29</v>
      </c>
      <c r="K299" s="20">
        <f>IFERROR(VLOOKUP(MYRANKS_P[[#This Row],[IDFANGRAPHS]],STEAMER_P[],COLUMN(STEAMER_P[H]),FALSE),0)</f>
        <v>28</v>
      </c>
      <c r="L299" s="20">
        <f>IFERROR(VLOOKUP(MYRANKS_P[[#This Row],[IDFANGRAPHS]],STEAMER_P[],COLUMN(STEAMER_P[ER]),FALSE),0)</f>
        <v>12</v>
      </c>
      <c r="M299" s="20">
        <f>IFERROR(VLOOKUP(MYRANKS_P[[#This Row],[IDFANGRAPHS]],STEAMER_P[],COLUMN(STEAMER_P[HR]),FALSE),0)</f>
        <v>5</v>
      </c>
      <c r="N299" s="20">
        <f>IFERROR(VLOOKUP(MYRANKS_P[[#This Row],[IDFANGRAPHS]],STEAMER_P[],COLUMN(STEAMER_P[SO]),FALSE),0)</f>
        <v>26</v>
      </c>
      <c r="O299" s="20">
        <f>IFERROR(VLOOKUP(MYRANKS_P[[#This Row],[IDFANGRAPHS]],STEAMER_P[],COLUMN(STEAMER_P[BB]),FALSE),0)</f>
        <v>8</v>
      </c>
      <c r="P299" s="20">
        <f>IFERROR(VLOOKUP(MYRANKS_P[[#This Row],[IDFANGRAPHS]],STEAMER_P[],COLUMN(STEAMER_P[FIP]),FALSE),0)</f>
        <v>4.22</v>
      </c>
      <c r="Q299" s="22">
        <f>IFERROR(MYRANKS_P[[#This Row],[ER]]*9/MYRANKS_P[[#This Row],[IP]],0)</f>
        <v>3.7241379310344827</v>
      </c>
      <c r="R299" s="22">
        <f>IFERROR((MYRANKS_P[[#This Row],[BB]]+MYRANKS_P[[#This Row],[H]])/MYRANKS_P[[#This Row],[IP]],0)</f>
        <v>1.2413793103448276</v>
      </c>
      <c r="S299" s="22">
        <f>MYRANKS_P[[#This Row],[W]]/3.03-VLOOKUP(MYRANKS_P[[#This Row],[POS]],ReplacementLevel_P[],COLUMN(ReplacementLevel_P[W]),FALSE)</f>
        <v>-2.5699339933993399</v>
      </c>
      <c r="T299" s="22">
        <f>MYRANKS_P[[#This Row],[SV]]/9.95</f>
        <v>0</v>
      </c>
      <c r="U299" s="22">
        <f>MYRANKS_P[[#This Row],[SO]]/39.3-VLOOKUP(MYRANKS_P[[#This Row],[POS]],ReplacementLevel_P[],COLUMN(ReplacementLevel_P[SO]),FALSE)</f>
        <v>-2.0184223918575066</v>
      </c>
      <c r="V299" s="22">
        <f>((475+MYRANKS_P[[#This Row],[ER]])*9/(1192+MYRANKS_P[[#This Row],[IP]])-3.59)/-0.076-VLOOKUP(MYRANKS_P[[#This Row],[POS]],ReplacementLevel_P[],COLUMN(ReplacementLevel_P[ERA]),FALSE)</f>
        <v>0.85420276736066025</v>
      </c>
      <c r="W299" s="22">
        <f>((1466+MYRANKS_P[[#This Row],[BB]]+MYRANKS_P[[#This Row],[H]])/(1192+MYRANKS_P[[#This Row],[IP]])-1.23)/-0.015-VLOOKUP(MYRANKS_P[[#This Row],[POS]],ReplacementLevel_P[],COLUMN(ReplacementLevel_P[WHIP]),FALSE)</f>
        <v>0.87071799071798472</v>
      </c>
      <c r="X299" s="22">
        <f>MYRANKS_P[[#This Row],[WSGP]]+MYRANKS_P[[#This Row],[SVSGP]]+MYRANKS_P[[#This Row],[SOSGP]]+MYRANKS_P[[#This Row],[ERASGP]]+MYRANKS_P[[#This Row],[WHIPSGP]]</f>
        <v>-2.8634356271782009</v>
      </c>
    </row>
    <row r="300" spans="1:24" x14ac:dyDescent="0.25">
      <c r="A300" s="7" t="s">
        <v>5216</v>
      </c>
      <c r="B300" s="18" t="str">
        <f>VLOOKUP(MYRANKS_P[[#This Row],[PLAYERID]],PLAYERIDMAP[],COLUMN(PLAYERIDMAP[LASTNAME]),FALSE)</f>
        <v>Thayer</v>
      </c>
      <c r="C300" s="18" t="str">
        <f>VLOOKUP(MYRANKS_P[[#This Row],[PLAYERID]],PLAYERIDMAP[],COLUMN(PLAYERIDMAP[FIRSTNAME]),FALSE)</f>
        <v xml:space="preserve">Dale </v>
      </c>
      <c r="D300" s="18" t="str">
        <f>VLOOKUP(MYRANKS_P[[#This Row],[PLAYERID]],PLAYERIDMAP[],COLUMN(PLAYERIDMAP[TEAM]),FALSE)</f>
        <v>SD</v>
      </c>
      <c r="E300" s="18" t="str">
        <f>VLOOKUP(MYRANKS_P[[#This Row],[PLAYERID]],PLAYERIDMAP[],COLUMN(PLAYERIDMAP[POS]),FALSE)</f>
        <v>P</v>
      </c>
      <c r="F300" s="18">
        <f>VLOOKUP(MYRANKS_P[[#This Row],[PLAYERID]],PLAYERIDMAP[],COLUMN(PLAYERIDMAP[IDFANGRAPHS]),FALSE)</f>
        <v>5032</v>
      </c>
      <c r="G300" s="20">
        <f>IFERROR(VLOOKUP(MYRANKS_P[[#This Row],[IDFANGRAPHS]],STEAMER_P[],COLUMN(STEAMER_P[W]),FALSE),0)</f>
        <v>2</v>
      </c>
      <c r="H300" s="20">
        <f>IFERROR(VLOOKUP(MYRANKS_P[[#This Row],[IDFANGRAPHS]],STEAMER_P[],COLUMN(STEAMER_P[GS]),FALSE),0)</f>
        <v>0</v>
      </c>
      <c r="I300" s="20">
        <f>IFERROR(VLOOKUP(MYRANKS_P[[#This Row],[IDFANGRAPHS]],STEAMER_P[],COLUMN(STEAMER_P[SV]),FALSE),0)</f>
        <v>0</v>
      </c>
      <c r="J300" s="20">
        <f>IFERROR(VLOOKUP(MYRANKS_P[[#This Row],[IDFANGRAPHS]],STEAMER_P[],COLUMN(STEAMER_P[IP]),FALSE),0)</f>
        <v>38</v>
      </c>
      <c r="K300" s="20">
        <f>IFERROR(VLOOKUP(MYRANKS_P[[#This Row],[IDFANGRAPHS]],STEAMER_P[],COLUMN(STEAMER_P[H]),FALSE),0)</f>
        <v>35</v>
      </c>
      <c r="L300" s="20">
        <f>IFERROR(VLOOKUP(MYRANKS_P[[#This Row],[IDFANGRAPHS]],STEAMER_P[],COLUMN(STEAMER_P[ER]),FALSE),0)</f>
        <v>15</v>
      </c>
      <c r="M300" s="20">
        <f>IFERROR(VLOOKUP(MYRANKS_P[[#This Row],[IDFANGRAPHS]],STEAMER_P[],COLUMN(STEAMER_P[HR]),FALSE),0)</f>
        <v>4</v>
      </c>
      <c r="N300" s="20">
        <f>IFERROR(VLOOKUP(MYRANKS_P[[#This Row],[IDFANGRAPHS]],STEAMER_P[],COLUMN(STEAMER_P[SO]),FALSE),0)</f>
        <v>34</v>
      </c>
      <c r="O300" s="20">
        <f>IFERROR(VLOOKUP(MYRANKS_P[[#This Row],[IDFANGRAPHS]],STEAMER_P[],COLUMN(STEAMER_P[BB]),FALSE),0)</f>
        <v>11</v>
      </c>
      <c r="P300" s="20">
        <f>IFERROR(VLOOKUP(MYRANKS_P[[#This Row],[IDFANGRAPHS]],STEAMER_P[],COLUMN(STEAMER_P[FIP]),FALSE),0)</f>
        <v>3.68</v>
      </c>
      <c r="Q300" s="22">
        <f>IFERROR(MYRANKS_P[[#This Row],[ER]]*9/MYRANKS_P[[#This Row],[IP]],0)</f>
        <v>3.5526315789473686</v>
      </c>
      <c r="R300" s="22">
        <f>IFERROR((MYRANKS_P[[#This Row],[BB]]+MYRANKS_P[[#This Row],[H]])/MYRANKS_P[[#This Row],[IP]],0)</f>
        <v>1.2105263157894737</v>
      </c>
      <c r="S300" s="22">
        <f>MYRANKS_P[[#This Row],[W]]/3.03-VLOOKUP(MYRANKS_P[[#This Row],[POS]],ReplacementLevel_P[],COLUMN(ReplacementLevel_P[W]),FALSE)</f>
        <v>-2.5699339933993399</v>
      </c>
      <c r="T300" s="22">
        <f>MYRANKS_P[[#This Row],[SV]]/9.95</f>
        <v>0</v>
      </c>
      <c r="U300" s="22">
        <f>MYRANKS_P[[#This Row],[SO]]/39.3-VLOOKUP(MYRANKS_P[[#This Row],[POS]],ReplacementLevel_P[],COLUMN(ReplacementLevel_P[SO]),FALSE)</f>
        <v>-1.8148600508905854</v>
      </c>
      <c r="V300" s="22">
        <f>((475+MYRANKS_P[[#This Row],[ER]])*9/(1192+MYRANKS_P[[#This Row],[IP]])-3.59)/-0.076-VLOOKUP(MYRANKS_P[[#This Row],[POS]],ReplacementLevel_P[],COLUMN(ReplacementLevel_P[ERA]),FALSE)</f>
        <v>0.91097560975609471</v>
      </c>
      <c r="W300" s="22">
        <f>((1466+MYRANKS_P[[#This Row],[BB]]+MYRANKS_P[[#This Row],[H]])/(1192+MYRANKS_P[[#This Row],[IP]])-1.23)/-0.015-VLOOKUP(MYRANKS_P[[#This Row],[POS]],ReplacementLevel_P[],COLUMN(ReplacementLevel_P[WHIP]),FALSE)</f>
        <v>0.9287804878048781</v>
      </c>
      <c r="X300" s="22">
        <f>MYRANKS_P[[#This Row],[WSGP]]+MYRANKS_P[[#This Row],[SVSGP]]+MYRANKS_P[[#This Row],[SOSGP]]+MYRANKS_P[[#This Row],[ERASGP]]+MYRANKS_P[[#This Row],[WHIPSGP]]</f>
        <v>-2.5450379467289532</v>
      </c>
    </row>
    <row r="301" spans="1:24" x14ac:dyDescent="0.25">
      <c r="A301" s="7" t="s">
        <v>1678</v>
      </c>
      <c r="B301" s="18" t="str">
        <f>VLOOKUP(MYRANKS_P[[#This Row],[PLAYERID]],PLAYERIDMAP[],COLUMN(PLAYERIDMAP[LASTNAME]),FALSE)</f>
        <v>Albers</v>
      </c>
      <c r="C301" s="18" t="str">
        <f>VLOOKUP(MYRANKS_P[[#This Row],[PLAYERID]],PLAYERIDMAP[],COLUMN(PLAYERIDMAP[FIRSTNAME]),FALSE)</f>
        <v xml:space="preserve">Matt </v>
      </c>
      <c r="D301" s="18" t="str">
        <f>VLOOKUP(MYRANKS_P[[#This Row],[PLAYERID]],PLAYERIDMAP[],COLUMN(PLAYERIDMAP[TEAM]),FALSE)</f>
        <v>CLE</v>
      </c>
      <c r="E301" s="18" t="str">
        <f>VLOOKUP(MYRANKS_P[[#This Row],[PLAYERID]],PLAYERIDMAP[],COLUMN(PLAYERIDMAP[POS]),FALSE)</f>
        <v>P</v>
      </c>
      <c r="F301" s="18">
        <f>VLOOKUP(MYRANKS_P[[#This Row],[PLAYERID]],PLAYERIDMAP[],COLUMN(PLAYERIDMAP[IDFANGRAPHS]),FALSE)</f>
        <v>4300</v>
      </c>
      <c r="G301" s="20">
        <f>IFERROR(VLOOKUP(MYRANKS_P[[#This Row],[IDFANGRAPHS]],STEAMER_P[],COLUMN(STEAMER_P[W]),FALSE),0)</f>
        <v>1</v>
      </c>
      <c r="H301" s="20">
        <f>IFERROR(VLOOKUP(MYRANKS_P[[#This Row],[IDFANGRAPHS]],STEAMER_P[],COLUMN(STEAMER_P[GS]),FALSE),0)</f>
        <v>0</v>
      </c>
      <c r="I301" s="20">
        <f>IFERROR(VLOOKUP(MYRANKS_P[[#This Row],[IDFANGRAPHS]],STEAMER_P[],COLUMN(STEAMER_P[SV]),FALSE),0)</f>
        <v>0</v>
      </c>
      <c r="J301" s="20">
        <f>IFERROR(VLOOKUP(MYRANKS_P[[#This Row],[IDFANGRAPHS]],STEAMER_P[],COLUMN(STEAMER_P[IP]),FALSE),0)</f>
        <v>21</v>
      </c>
      <c r="K301" s="20">
        <f>IFERROR(VLOOKUP(MYRANKS_P[[#This Row],[IDFANGRAPHS]],STEAMER_P[],COLUMN(STEAMER_P[H]),FALSE),0)</f>
        <v>21</v>
      </c>
      <c r="L301" s="20">
        <f>IFERROR(VLOOKUP(MYRANKS_P[[#This Row],[IDFANGRAPHS]],STEAMER_P[],COLUMN(STEAMER_P[ER]),FALSE),0)</f>
        <v>9</v>
      </c>
      <c r="M301" s="20">
        <f>IFERROR(VLOOKUP(MYRANKS_P[[#This Row],[IDFANGRAPHS]],STEAMER_P[],COLUMN(STEAMER_P[HR]),FALSE),0)</f>
        <v>2</v>
      </c>
      <c r="N301" s="20">
        <f>IFERROR(VLOOKUP(MYRANKS_P[[#This Row],[IDFANGRAPHS]],STEAMER_P[],COLUMN(STEAMER_P[SO]),FALSE),0)</f>
        <v>16</v>
      </c>
      <c r="O301" s="20">
        <f>IFERROR(VLOOKUP(MYRANKS_P[[#This Row],[IDFANGRAPHS]],STEAMER_P[],COLUMN(STEAMER_P[BB]),FALSE),0)</f>
        <v>7</v>
      </c>
      <c r="P301" s="20">
        <f>IFERROR(VLOOKUP(MYRANKS_P[[#This Row],[IDFANGRAPHS]],STEAMER_P[],COLUMN(STEAMER_P[FIP]),FALSE),0)</f>
        <v>3.88</v>
      </c>
      <c r="Q301" s="22">
        <f>IFERROR(MYRANKS_P[[#This Row],[ER]]*9/MYRANKS_P[[#This Row],[IP]],0)</f>
        <v>3.8571428571428572</v>
      </c>
      <c r="R301" s="22">
        <f>IFERROR((MYRANKS_P[[#This Row],[BB]]+MYRANKS_P[[#This Row],[H]])/MYRANKS_P[[#This Row],[IP]],0)</f>
        <v>1.3333333333333333</v>
      </c>
      <c r="S301" s="22">
        <f>MYRANKS_P[[#This Row],[W]]/3.03-VLOOKUP(MYRANKS_P[[#This Row],[POS]],ReplacementLevel_P[],COLUMN(ReplacementLevel_P[W]),FALSE)</f>
        <v>-2.89996699669967</v>
      </c>
      <c r="T301" s="22">
        <f>MYRANKS_P[[#This Row],[SV]]/9.95</f>
        <v>0</v>
      </c>
      <c r="U301" s="22">
        <f>MYRANKS_P[[#This Row],[SO]]/39.3-VLOOKUP(MYRANKS_P[[#This Row],[POS]],ReplacementLevel_P[],COLUMN(ReplacementLevel_P[SO]),FALSE)</f>
        <v>-2.2728753180661578</v>
      </c>
      <c r="V301" s="22">
        <f>((475+MYRANKS_P[[#This Row],[ER]])*9/(1192+MYRANKS_P[[#This Row],[IP]])-3.59)/-0.076-VLOOKUP(MYRANKS_P[[#This Row],[POS]],ReplacementLevel_P[],COLUMN(ReplacementLevel_P[ERA]),FALSE)</f>
        <v>0.83557295960428291</v>
      </c>
      <c r="W301" s="22">
        <f>((1466+MYRANKS_P[[#This Row],[BB]]+MYRANKS_P[[#This Row],[H]])/(1192+MYRANKS_P[[#This Row],[IP]])-1.23)/-0.015-VLOOKUP(MYRANKS_P[[#This Row],[POS]],ReplacementLevel_P[],COLUMN(ReplacementLevel_P[WHIP]),FALSE)</f>
        <v>0.76953009068424949</v>
      </c>
      <c r="X301" s="22">
        <f>MYRANKS_P[[#This Row],[WSGP]]+MYRANKS_P[[#This Row],[SVSGP]]+MYRANKS_P[[#This Row],[SOSGP]]+MYRANKS_P[[#This Row],[ERASGP]]+MYRANKS_P[[#This Row],[WHIPSGP]]</f>
        <v>-3.5677392644772952</v>
      </c>
    </row>
    <row r="302" spans="1:24" x14ac:dyDescent="0.25">
      <c r="A302" s="7" t="s">
        <v>5146</v>
      </c>
      <c r="B302" s="18" t="str">
        <f>VLOOKUP(MYRANKS_P[[#This Row],[PLAYERID]],PLAYERIDMAP[],COLUMN(PLAYERIDMAP[LASTNAME]),FALSE)</f>
        <v>Stults</v>
      </c>
      <c r="C302" s="18" t="str">
        <f>VLOOKUP(MYRANKS_P[[#This Row],[PLAYERID]],PLAYERIDMAP[],COLUMN(PLAYERIDMAP[FIRSTNAME]),FALSE)</f>
        <v xml:space="preserve">Eric </v>
      </c>
      <c r="D302" s="18" t="str">
        <f>VLOOKUP(MYRANKS_P[[#This Row],[PLAYERID]],PLAYERIDMAP[],COLUMN(PLAYERIDMAP[TEAM]),FALSE)</f>
        <v>SD</v>
      </c>
      <c r="E302" s="18" t="str">
        <f>VLOOKUP(MYRANKS_P[[#This Row],[PLAYERID]],PLAYERIDMAP[],COLUMN(PLAYERIDMAP[POS]),FALSE)</f>
        <v>P</v>
      </c>
      <c r="F302" s="18">
        <f>VLOOKUP(MYRANKS_P[[#This Row],[PLAYERID]],PLAYERIDMAP[],COLUMN(PLAYERIDMAP[IDFANGRAPHS]),FALSE)</f>
        <v>8011</v>
      </c>
      <c r="G302" s="20">
        <f>IFERROR(VLOOKUP(MYRANKS_P[[#This Row],[IDFANGRAPHS]],STEAMER_P[],COLUMN(STEAMER_P[W]),FALSE),0)</f>
        <v>7</v>
      </c>
      <c r="H302" s="20">
        <f>IFERROR(VLOOKUP(MYRANKS_P[[#This Row],[IDFANGRAPHS]],STEAMER_P[],COLUMN(STEAMER_P[GS]),FALSE),0)</f>
        <v>24</v>
      </c>
      <c r="I302" s="20">
        <f>IFERROR(VLOOKUP(MYRANKS_P[[#This Row],[IDFANGRAPHS]],STEAMER_P[],COLUMN(STEAMER_P[SV]),FALSE),0)</f>
        <v>0</v>
      </c>
      <c r="J302" s="20">
        <f>IFERROR(VLOOKUP(MYRANKS_P[[#This Row],[IDFANGRAPHS]],STEAMER_P[],COLUMN(STEAMER_P[IP]),FALSE),0)</f>
        <v>136</v>
      </c>
      <c r="K302" s="20">
        <f>IFERROR(VLOOKUP(MYRANKS_P[[#This Row],[IDFANGRAPHS]],STEAMER_P[],COLUMN(STEAMER_P[H]),FALSE),0)</f>
        <v>146</v>
      </c>
      <c r="L302" s="20">
        <f>IFERROR(VLOOKUP(MYRANKS_P[[#This Row],[IDFANGRAPHS]],STEAMER_P[],COLUMN(STEAMER_P[ER]),FALSE),0)</f>
        <v>67</v>
      </c>
      <c r="M302" s="20">
        <f>IFERROR(VLOOKUP(MYRANKS_P[[#This Row],[IDFANGRAPHS]],STEAMER_P[],COLUMN(STEAMER_P[HR]),FALSE),0)</f>
        <v>19</v>
      </c>
      <c r="N302" s="20">
        <f>IFERROR(VLOOKUP(MYRANKS_P[[#This Row],[IDFANGRAPHS]],STEAMER_P[],COLUMN(STEAMER_P[SO]),FALSE),0)</f>
        <v>84</v>
      </c>
      <c r="O302" s="20">
        <f>IFERROR(VLOOKUP(MYRANKS_P[[#This Row],[IDFANGRAPHS]],STEAMER_P[],COLUMN(STEAMER_P[BB]),FALSE),0)</f>
        <v>35</v>
      </c>
      <c r="P302" s="20">
        <f>IFERROR(VLOOKUP(MYRANKS_P[[#This Row],[IDFANGRAPHS]],STEAMER_P[],COLUMN(STEAMER_P[FIP]),FALSE),0)</f>
        <v>4.46</v>
      </c>
      <c r="Q302" s="22">
        <f>IFERROR(MYRANKS_P[[#This Row],[ER]]*9/MYRANKS_P[[#This Row],[IP]],0)</f>
        <v>4.4338235294117645</v>
      </c>
      <c r="R302" s="22">
        <f>IFERROR((MYRANKS_P[[#This Row],[BB]]+MYRANKS_P[[#This Row],[H]])/MYRANKS_P[[#This Row],[IP]],0)</f>
        <v>1.3308823529411764</v>
      </c>
      <c r="S302" s="22">
        <f>MYRANKS_P[[#This Row],[W]]/3.03-VLOOKUP(MYRANKS_P[[#This Row],[POS]],ReplacementLevel_P[],COLUMN(ReplacementLevel_P[W]),FALSE)</f>
        <v>-0.91976897689768977</v>
      </c>
      <c r="T302" s="22">
        <f>MYRANKS_P[[#This Row],[SV]]/9.95</f>
        <v>0</v>
      </c>
      <c r="U302" s="22">
        <f>MYRANKS_P[[#This Row],[SO]]/39.3-VLOOKUP(MYRANKS_P[[#This Row],[POS]],ReplacementLevel_P[],COLUMN(ReplacementLevel_P[SO]),FALSE)</f>
        <v>-0.5425954198473284</v>
      </c>
      <c r="V302" s="22">
        <f>((475+MYRANKS_P[[#This Row],[ER]])*9/(1192+MYRANKS_P[[#This Row],[IP]])-3.59)/-0.076-VLOOKUP(MYRANKS_P[[#This Row],[POS]],ReplacementLevel_P[],COLUMN(ReplacementLevel_P[ERA]),FALSE)</f>
        <v>-0.24464172479391644</v>
      </c>
      <c r="W302" s="22">
        <f>((1466+MYRANKS_P[[#This Row],[BB]]+MYRANKS_P[[#This Row],[H]])/(1192+MYRANKS_P[[#This Row],[IP]])-1.23)/-0.015-VLOOKUP(MYRANKS_P[[#This Row],[POS]],ReplacementLevel_P[],COLUMN(ReplacementLevel_P[WHIP]),FALSE)</f>
        <v>0.19927710843373447</v>
      </c>
      <c r="X302" s="22">
        <f>MYRANKS_P[[#This Row],[WSGP]]+MYRANKS_P[[#This Row],[SVSGP]]+MYRANKS_P[[#This Row],[SOSGP]]+MYRANKS_P[[#This Row],[ERASGP]]+MYRANKS_P[[#This Row],[WHIPSGP]]</f>
        <v>-1.5077290131052004</v>
      </c>
    </row>
    <row r="303" spans="1:24" x14ac:dyDescent="0.25">
      <c r="A303" s="7" t="s">
        <v>5438</v>
      </c>
      <c r="B303" s="18" t="str">
        <f>VLOOKUP(MYRANKS_P[[#This Row],[PLAYERID]],PLAYERIDMAP[],COLUMN(PLAYERIDMAP[LASTNAME]),FALSE)</f>
        <v>Watson</v>
      </c>
      <c r="C303" s="18" t="str">
        <f>VLOOKUP(MYRANKS_P[[#This Row],[PLAYERID]],PLAYERIDMAP[],COLUMN(PLAYERIDMAP[FIRSTNAME]),FALSE)</f>
        <v xml:space="preserve">Tony </v>
      </c>
      <c r="D303" s="18" t="str">
        <f>VLOOKUP(MYRANKS_P[[#This Row],[PLAYERID]],PLAYERIDMAP[],COLUMN(PLAYERIDMAP[TEAM]),FALSE)</f>
        <v>PIT</v>
      </c>
      <c r="E303" s="18" t="str">
        <f>VLOOKUP(MYRANKS_P[[#This Row],[PLAYERID]],PLAYERIDMAP[],COLUMN(PLAYERIDMAP[POS]),FALSE)</f>
        <v>P</v>
      </c>
      <c r="F303" s="18">
        <f>VLOOKUP(MYRANKS_P[[#This Row],[PLAYERID]],PLAYERIDMAP[],COLUMN(PLAYERIDMAP[IDFANGRAPHS]),FALSE)</f>
        <v>3132</v>
      </c>
      <c r="G303" s="20">
        <f>IFERROR(VLOOKUP(MYRANKS_P[[#This Row],[IDFANGRAPHS]],STEAMER_P[],COLUMN(STEAMER_P[W]),FALSE),0)</f>
        <v>4</v>
      </c>
      <c r="H303" s="20">
        <f>IFERROR(VLOOKUP(MYRANKS_P[[#This Row],[IDFANGRAPHS]],STEAMER_P[],COLUMN(STEAMER_P[GS]),FALSE),0)</f>
        <v>0</v>
      </c>
      <c r="I303" s="20">
        <f>IFERROR(VLOOKUP(MYRANKS_P[[#This Row],[IDFANGRAPHS]],STEAMER_P[],COLUMN(STEAMER_P[SV]),FALSE),0)</f>
        <v>3</v>
      </c>
      <c r="J303" s="20">
        <f>IFERROR(VLOOKUP(MYRANKS_P[[#This Row],[IDFANGRAPHS]],STEAMER_P[],COLUMN(STEAMER_P[IP]),FALSE),0)</f>
        <v>55</v>
      </c>
      <c r="K303" s="20">
        <f>IFERROR(VLOOKUP(MYRANKS_P[[#This Row],[IDFANGRAPHS]],STEAMER_P[],COLUMN(STEAMER_P[H]),FALSE),0)</f>
        <v>48</v>
      </c>
      <c r="L303" s="20">
        <f>IFERROR(VLOOKUP(MYRANKS_P[[#This Row],[IDFANGRAPHS]],STEAMER_P[],COLUMN(STEAMER_P[ER]),FALSE),0)</f>
        <v>19</v>
      </c>
      <c r="M303" s="20">
        <f>IFERROR(VLOOKUP(MYRANKS_P[[#This Row],[IDFANGRAPHS]],STEAMER_P[],COLUMN(STEAMER_P[HR]),FALSE),0)</f>
        <v>5</v>
      </c>
      <c r="N303" s="20">
        <f>IFERROR(VLOOKUP(MYRANKS_P[[#This Row],[IDFANGRAPHS]],STEAMER_P[],COLUMN(STEAMER_P[SO]),FALSE),0)</f>
        <v>52</v>
      </c>
      <c r="O303" s="20">
        <f>IFERROR(VLOOKUP(MYRANKS_P[[#This Row],[IDFANGRAPHS]],STEAMER_P[],COLUMN(STEAMER_P[BB]),FALSE),0)</f>
        <v>16</v>
      </c>
      <c r="P303" s="20">
        <f>IFERROR(VLOOKUP(MYRANKS_P[[#This Row],[IDFANGRAPHS]],STEAMER_P[],COLUMN(STEAMER_P[FIP]),FALSE),0)</f>
        <v>3.4</v>
      </c>
      <c r="Q303" s="22">
        <f>IFERROR(MYRANKS_P[[#This Row],[ER]]*9/MYRANKS_P[[#This Row],[IP]],0)</f>
        <v>3.1090909090909089</v>
      </c>
      <c r="R303" s="22">
        <f>IFERROR((MYRANKS_P[[#This Row],[BB]]+MYRANKS_P[[#This Row],[H]])/MYRANKS_P[[#This Row],[IP]],0)</f>
        <v>1.1636363636363636</v>
      </c>
      <c r="S303" s="22">
        <f>MYRANKS_P[[#This Row],[W]]/3.03-VLOOKUP(MYRANKS_P[[#This Row],[POS]],ReplacementLevel_P[],COLUMN(ReplacementLevel_P[W]),FALSE)</f>
        <v>-1.9098679867986799</v>
      </c>
      <c r="T303" s="22">
        <f>MYRANKS_P[[#This Row],[SV]]/9.95</f>
        <v>0.30150753768844224</v>
      </c>
      <c r="U303" s="22">
        <f>MYRANKS_P[[#This Row],[SO]]/39.3-VLOOKUP(MYRANKS_P[[#This Row],[POS]],ReplacementLevel_P[],COLUMN(ReplacementLevel_P[SO]),FALSE)</f>
        <v>-1.3568447837150128</v>
      </c>
      <c r="V303" s="22">
        <f>((475+MYRANKS_P[[#This Row],[ER]])*9/(1192+MYRANKS_P[[#This Row],[IP]])-3.59)/-0.076-VLOOKUP(MYRANKS_P[[#This Row],[POS]],ReplacementLevel_P[],COLUMN(ReplacementLevel_P[ERA]),FALSE)</f>
        <v>1.1742518887435092</v>
      </c>
      <c r="W303" s="22">
        <f>((1466+MYRANKS_P[[#This Row],[BB]]+MYRANKS_P[[#This Row],[H]])/(1192+MYRANKS_P[[#This Row],[IP]])-1.23)/-0.015-VLOOKUP(MYRANKS_P[[#This Row],[POS]],ReplacementLevel_P[],COLUMN(ReplacementLevel_P[WHIP]),FALSE)</f>
        <v>1.0836888532477891</v>
      </c>
      <c r="X303" s="22">
        <f>MYRANKS_P[[#This Row],[WSGP]]+MYRANKS_P[[#This Row],[SVSGP]]+MYRANKS_P[[#This Row],[SOSGP]]+MYRANKS_P[[#This Row],[ERASGP]]+MYRANKS_P[[#This Row],[WHIPSGP]]</f>
        <v>-0.70726449083395249</v>
      </c>
    </row>
    <row r="304" spans="1:24" x14ac:dyDescent="0.25">
      <c r="A304" s="7" t="s">
        <v>1858</v>
      </c>
      <c r="B304" s="18" t="str">
        <f>VLOOKUP(MYRANKS_P[[#This Row],[PLAYERID]],PLAYERIDMAP[],COLUMN(PLAYERIDMAP[LASTNAME]),FALSE)</f>
        <v>Bass</v>
      </c>
      <c r="C304" s="18" t="str">
        <f>VLOOKUP(MYRANKS_P[[#This Row],[PLAYERID]],PLAYERIDMAP[],COLUMN(PLAYERIDMAP[FIRSTNAME]),FALSE)</f>
        <v xml:space="preserve">Anthony </v>
      </c>
      <c r="D304" s="18" t="str">
        <f>VLOOKUP(MYRANKS_P[[#This Row],[PLAYERID]],PLAYERIDMAP[],COLUMN(PLAYERIDMAP[TEAM]),FALSE)</f>
        <v>SD</v>
      </c>
      <c r="E304" s="18" t="str">
        <f>VLOOKUP(MYRANKS_P[[#This Row],[PLAYERID]],PLAYERIDMAP[],COLUMN(PLAYERIDMAP[POS]),FALSE)</f>
        <v>P</v>
      </c>
      <c r="F304" s="18">
        <f>VLOOKUP(MYRANKS_P[[#This Row],[PLAYERID]],PLAYERIDMAP[],COLUMN(PLAYERIDMAP[IDFANGRAPHS]),FALSE)</f>
        <v>7982</v>
      </c>
      <c r="G304" s="20">
        <f>IFERROR(VLOOKUP(MYRANKS_P[[#This Row],[IDFANGRAPHS]],STEAMER_P[],COLUMN(STEAMER_P[W]),FALSE),0)</f>
        <v>3</v>
      </c>
      <c r="H304" s="20">
        <f>IFERROR(VLOOKUP(MYRANKS_P[[#This Row],[IDFANGRAPHS]],STEAMER_P[],COLUMN(STEAMER_P[GS]),FALSE),0)</f>
        <v>1</v>
      </c>
      <c r="I304" s="20">
        <f>IFERROR(VLOOKUP(MYRANKS_P[[#This Row],[IDFANGRAPHS]],STEAMER_P[],COLUMN(STEAMER_P[SV]),FALSE),0)</f>
        <v>2</v>
      </c>
      <c r="J304" s="20">
        <f>IFERROR(VLOOKUP(MYRANKS_P[[#This Row],[IDFANGRAPHS]],STEAMER_P[],COLUMN(STEAMER_P[IP]),FALSE),0)</f>
        <v>54</v>
      </c>
      <c r="K304" s="20">
        <f>IFERROR(VLOOKUP(MYRANKS_P[[#This Row],[IDFANGRAPHS]],STEAMER_P[],COLUMN(STEAMER_P[H]),FALSE),0)</f>
        <v>57</v>
      </c>
      <c r="L304" s="20">
        <f>IFERROR(VLOOKUP(MYRANKS_P[[#This Row],[IDFANGRAPHS]],STEAMER_P[],COLUMN(STEAMER_P[ER]),FALSE),0)</f>
        <v>26</v>
      </c>
      <c r="M304" s="20">
        <f>IFERROR(VLOOKUP(MYRANKS_P[[#This Row],[IDFANGRAPHS]],STEAMER_P[],COLUMN(STEAMER_P[HR]),FALSE),0)</f>
        <v>6</v>
      </c>
      <c r="N304" s="20">
        <f>IFERROR(VLOOKUP(MYRANKS_P[[#This Row],[IDFANGRAPHS]],STEAMER_P[],COLUMN(STEAMER_P[SO]),FALSE),0)</f>
        <v>39</v>
      </c>
      <c r="O304" s="20">
        <f>IFERROR(VLOOKUP(MYRANKS_P[[#This Row],[IDFANGRAPHS]],STEAMER_P[],COLUMN(STEAMER_P[BB]),FALSE),0)</f>
        <v>17</v>
      </c>
      <c r="P304" s="20">
        <f>IFERROR(VLOOKUP(MYRANKS_P[[#This Row],[IDFANGRAPHS]],STEAMER_P[],COLUMN(STEAMER_P[FIP]),FALSE),0)</f>
        <v>4.2</v>
      </c>
      <c r="Q304" s="22">
        <f>IFERROR(MYRANKS_P[[#This Row],[ER]]*9/MYRANKS_P[[#This Row],[IP]],0)</f>
        <v>4.333333333333333</v>
      </c>
      <c r="R304" s="22">
        <f>IFERROR((MYRANKS_P[[#This Row],[BB]]+MYRANKS_P[[#This Row],[H]])/MYRANKS_P[[#This Row],[IP]],0)</f>
        <v>1.3703703703703705</v>
      </c>
      <c r="S304" s="22">
        <f>MYRANKS_P[[#This Row],[W]]/3.03-VLOOKUP(MYRANKS_P[[#This Row],[POS]],ReplacementLevel_P[],COLUMN(ReplacementLevel_P[W]),FALSE)</f>
        <v>-2.2399009900990099</v>
      </c>
      <c r="T304" s="22">
        <f>MYRANKS_P[[#This Row],[SV]]/9.95</f>
        <v>0.20100502512562815</v>
      </c>
      <c r="U304" s="22">
        <f>MYRANKS_P[[#This Row],[SO]]/39.3-VLOOKUP(MYRANKS_P[[#This Row],[POS]],ReplacementLevel_P[],COLUMN(ReplacementLevel_P[SO]),FALSE)</f>
        <v>-1.6876335877862596</v>
      </c>
      <c r="V304" s="22">
        <f>((475+MYRANKS_P[[#This Row],[ER]])*9/(1192+MYRANKS_P[[#This Row],[IP]])-3.59)/-0.076-VLOOKUP(MYRANKS_P[[#This Row],[POS]],ReplacementLevel_P[],COLUMN(ReplacementLevel_P[ERA]),FALSE)</f>
        <v>0.47131452226070891</v>
      </c>
      <c r="W304" s="22">
        <f>((1466+MYRANKS_P[[#This Row],[BB]]+MYRANKS_P[[#This Row],[H]])/(1192+MYRANKS_P[[#This Row],[IP]])-1.23)/-0.015-VLOOKUP(MYRANKS_P[[#This Row],[POS]],ReplacementLevel_P[],COLUMN(ReplacementLevel_P[WHIP]),FALSE)</f>
        <v>0.48299625468165275</v>
      </c>
      <c r="X304" s="22">
        <f>MYRANKS_P[[#This Row],[WSGP]]+MYRANKS_P[[#This Row],[SVSGP]]+MYRANKS_P[[#This Row],[SOSGP]]+MYRANKS_P[[#This Row],[ERASGP]]+MYRANKS_P[[#This Row],[WHIPSGP]]</f>
        <v>-2.7722187758172798</v>
      </c>
    </row>
    <row r="305" spans="1:24" x14ac:dyDescent="0.25">
      <c r="A305" s="7" t="s">
        <v>5383</v>
      </c>
      <c r="B305" s="18" t="str">
        <f>VLOOKUP(MYRANKS_P[[#This Row],[PLAYERID]],PLAYERIDMAP[],COLUMN(PLAYERIDMAP[LASTNAME]),FALSE)</f>
        <v>Vincent</v>
      </c>
      <c r="C305" s="18" t="str">
        <f>VLOOKUP(MYRANKS_P[[#This Row],[PLAYERID]],PLAYERIDMAP[],COLUMN(PLAYERIDMAP[FIRSTNAME]),FALSE)</f>
        <v xml:space="preserve">Nick </v>
      </c>
      <c r="D305" s="18" t="str">
        <f>VLOOKUP(MYRANKS_P[[#This Row],[PLAYERID]],PLAYERIDMAP[],COLUMN(PLAYERIDMAP[TEAM]),FALSE)</f>
        <v>SD</v>
      </c>
      <c r="E305" s="18" t="str">
        <f>VLOOKUP(MYRANKS_P[[#This Row],[PLAYERID]],PLAYERIDMAP[],COLUMN(PLAYERIDMAP[POS]),FALSE)</f>
        <v>P</v>
      </c>
      <c r="F305" s="18">
        <f>VLOOKUP(MYRANKS_P[[#This Row],[PLAYERID]],PLAYERIDMAP[],COLUMN(PLAYERIDMAP[IDFANGRAPHS]),FALSE)</f>
        <v>7555</v>
      </c>
      <c r="G305" s="20">
        <f>IFERROR(VLOOKUP(MYRANKS_P[[#This Row],[IDFANGRAPHS]],STEAMER_P[],COLUMN(STEAMER_P[W]),FALSE),0)</f>
        <v>3</v>
      </c>
      <c r="H305" s="20">
        <f>IFERROR(VLOOKUP(MYRANKS_P[[#This Row],[IDFANGRAPHS]],STEAMER_P[],COLUMN(STEAMER_P[GS]),FALSE),0)</f>
        <v>0</v>
      </c>
      <c r="I305" s="20">
        <f>IFERROR(VLOOKUP(MYRANKS_P[[#This Row],[IDFANGRAPHS]],STEAMER_P[],COLUMN(STEAMER_P[SV]),FALSE),0)</f>
        <v>1</v>
      </c>
      <c r="J305" s="20">
        <f>IFERROR(VLOOKUP(MYRANKS_P[[#This Row],[IDFANGRAPHS]],STEAMER_P[],COLUMN(STEAMER_P[IP]),FALSE),0)</f>
        <v>46</v>
      </c>
      <c r="K305" s="20">
        <f>IFERROR(VLOOKUP(MYRANKS_P[[#This Row],[IDFANGRAPHS]],STEAMER_P[],COLUMN(STEAMER_P[H]),FALSE),0)</f>
        <v>41</v>
      </c>
      <c r="L305" s="20">
        <f>IFERROR(VLOOKUP(MYRANKS_P[[#This Row],[IDFANGRAPHS]],STEAMER_P[],COLUMN(STEAMER_P[ER]),FALSE),0)</f>
        <v>17</v>
      </c>
      <c r="M305" s="20">
        <f>IFERROR(VLOOKUP(MYRANKS_P[[#This Row],[IDFANGRAPHS]],STEAMER_P[],COLUMN(STEAMER_P[HR]),FALSE),0)</f>
        <v>5</v>
      </c>
      <c r="N305" s="20">
        <f>IFERROR(VLOOKUP(MYRANKS_P[[#This Row],[IDFANGRAPHS]],STEAMER_P[],COLUMN(STEAMER_P[SO]),FALSE),0)</f>
        <v>44</v>
      </c>
      <c r="O305" s="20">
        <f>IFERROR(VLOOKUP(MYRANKS_P[[#This Row],[IDFANGRAPHS]],STEAMER_P[],COLUMN(STEAMER_P[BB]),FALSE),0)</f>
        <v>14</v>
      </c>
      <c r="P305" s="20">
        <f>IFERROR(VLOOKUP(MYRANKS_P[[#This Row],[IDFANGRAPHS]],STEAMER_P[],COLUMN(STEAMER_P[FIP]),FALSE),0)</f>
        <v>3.62</v>
      </c>
      <c r="Q305" s="22">
        <f>IFERROR(MYRANKS_P[[#This Row],[ER]]*9/MYRANKS_P[[#This Row],[IP]],0)</f>
        <v>3.3260869565217392</v>
      </c>
      <c r="R305" s="22">
        <f>IFERROR((MYRANKS_P[[#This Row],[BB]]+MYRANKS_P[[#This Row],[H]])/MYRANKS_P[[#This Row],[IP]],0)</f>
        <v>1.1956521739130435</v>
      </c>
      <c r="S305" s="22">
        <f>MYRANKS_P[[#This Row],[W]]/3.03-VLOOKUP(MYRANKS_P[[#This Row],[POS]],ReplacementLevel_P[],COLUMN(ReplacementLevel_P[W]),FALSE)</f>
        <v>-2.2399009900990099</v>
      </c>
      <c r="T305" s="22">
        <f>MYRANKS_P[[#This Row],[SV]]/9.95</f>
        <v>0.10050251256281408</v>
      </c>
      <c r="U305" s="22">
        <f>MYRANKS_P[[#This Row],[SO]]/39.3-VLOOKUP(MYRANKS_P[[#This Row],[POS]],ReplacementLevel_P[],COLUMN(ReplacementLevel_P[SO]),FALSE)</f>
        <v>-1.560407124681934</v>
      </c>
      <c r="V305" s="22">
        <f>((475+MYRANKS_P[[#This Row],[ER]])*9/(1192+MYRANKS_P[[#This Row],[IP]])-3.59)/-0.076-VLOOKUP(MYRANKS_P[[#This Row],[POS]],ReplacementLevel_P[],COLUMN(ReplacementLevel_P[ERA]),FALSE)</f>
        <v>1.0245174730039925</v>
      </c>
      <c r="W305" s="22">
        <f>((1466+MYRANKS_P[[#This Row],[BB]]+MYRANKS_P[[#This Row],[H]])/(1192+MYRANKS_P[[#This Row],[IP]])-1.23)/-0.015-VLOOKUP(MYRANKS_P[[#This Row],[POS]],ReplacementLevel_P[],COLUMN(ReplacementLevel_P[WHIP]),FALSE)</f>
        <v>0.97369951534733779</v>
      </c>
      <c r="X305" s="22">
        <f>MYRANKS_P[[#This Row],[WSGP]]+MYRANKS_P[[#This Row],[SVSGP]]+MYRANKS_P[[#This Row],[SOSGP]]+MYRANKS_P[[#This Row],[ERASGP]]+MYRANKS_P[[#This Row],[WHIPSGP]]</f>
        <v>-1.7015886138667995</v>
      </c>
    </row>
    <row r="306" spans="1:24" x14ac:dyDescent="0.25">
      <c r="A306" s="7" t="s">
        <v>5247</v>
      </c>
      <c r="B306" s="18" t="str">
        <f>VLOOKUP(MYRANKS_P[[#This Row],[PLAYERID]],PLAYERIDMAP[],COLUMN(PLAYERIDMAP[LASTNAME]),FALSE)</f>
        <v>Tolleson</v>
      </c>
      <c r="C306" s="18" t="str">
        <f>VLOOKUP(MYRANKS_P[[#This Row],[PLAYERID]],PLAYERIDMAP[],COLUMN(PLAYERIDMAP[FIRSTNAME]),FALSE)</f>
        <v xml:space="preserve">Shawn </v>
      </c>
      <c r="D306" s="18" t="str">
        <f>VLOOKUP(MYRANKS_P[[#This Row],[PLAYERID]],PLAYERIDMAP[],COLUMN(PLAYERIDMAP[TEAM]),FALSE)</f>
        <v>LAD</v>
      </c>
      <c r="E306" s="18" t="str">
        <f>VLOOKUP(MYRANKS_P[[#This Row],[PLAYERID]],PLAYERIDMAP[],COLUMN(PLAYERIDMAP[POS]),FALSE)</f>
        <v>P</v>
      </c>
      <c r="F306" s="18">
        <f>VLOOKUP(MYRANKS_P[[#This Row],[PLAYERID]],PLAYERIDMAP[],COLUMN(PLAYERIDMAP[IDFANGRAPHS]),FALSE)</f>
        <v>10481</v>
      </c>
      <c r="G306" s="20">
        <f>IFERROR(VLOOKUP(MYRANKS_P[[#This Row],[IDFANGRAPHS]],STEAMER_P[],COLUMN(STEAMER_P[W]),FALSE),0)</f>
        <v>2</v>
      </c>
      <c r="H306" s="20">
        <f>IFERROR(VLOOKUP(MYRANKS_P[[#This Row],[IDFANGRAPHS]],STEAMER_P[],COLUMN(STEAMER_P[GS]),FALSE),0)</f>
        <v>0</v>
      </c>
      <c r="I306" s="20">
        <f>IFERROR(VLOOKUP(MYRANKS_P[[#This Row],[IDFANGRAPHS]],STEAMER_P[],COLUMN(STEAMER_P[SV]),FALSE),0)</f>
        <v>0</v>
      </c>
      <c r="J306" s="20">
        <f>IFERROR(VLOOKUP(MYRANKS_P[[#This Row],[IDFANGRAPHS]],STEAMER_P[],COLUMN(STEAMER_P[IP]),FALSE),0)</f>
        <v>34</v>
      </c>
      <c r="K306" s="20">
        <f>IFERROR(VLOOKUP(MYRANKS_P[[#This Row],[IDFANGRAPHS]],STEAMER_P[],COLUMN(STEAMER_P[H]),FALSE),0)</f>
        <v>32</v>
      </c>
      <c r="L306" s="20">
        <f>IFERROR(VLOOKUP(MYRANKS_P[[#This Row],[IDFANGRAPHS]],STEAMER_P[],COLUMN(STEAMER_P[ER]),FALSE),0)</f>
        <v>15</v>
      </c>
      <c r="M306" s="20">
        <f>IFERROR(VLOOKUP(MYRANKS_P[[#This Row],[IDFANGRAPHS]],STEAMER_P[],COLUMN(STEAMER_P[HR]),FALSE),0)</f>
        <v>4</v>
      </c>
      <c r="N306" s="20">
        <f>IFERROR(VLOOKUP(MYRANKS_P[[#This Row],[IDFANGRAPHS]],STEAMER_P[],COLUMN(STEAMER_P[SO]),FALSE),0)</f>
        <v>30</v>
      </c>
      <c r="O306" s="20">
        <f>IFERROR(VLOOKUP(MYRANKS_P[[#This Row],[IDFANGRAPHS]],STEAMER_P[],COLUMN(STEAMER_P[BB]),FALSE),0)</f>
        <v>13</v>
      </c>
      <c r="P306" s="20">
        <f>IFERROR(VLOOKUP(MYRANKS_P[[#This Row],[IDFANGRAPHS]],STEAMER_P[],COLUMN(STEAMER_P[FIP]),FALSE),0)</f>
        <v>4.26</v>
      </c>
      <c r="Q306" s="22">
        <f>IFERROR(MYRANKS_P[[#This Row],[ER]]*9/MYRANKS_P[[#This Row],[IP]],0)</f>
        <v>3.9705882352941178</v>
      </c>
      <c r="R306" s="22">
        <f>IFERROR((MYRANKS_P[[#This Row],[BB]]+MYRANKS_P[[#This Row],[H]])/MYRANKS_P[[#This Row],[IP]],0)</f>
        <v>1.3235294117647058</v>
      </c>
      <c r="S306" s="22">
        <f>MYRANKS_P[[#This Row],[W]]/3.03-VLOOKUP(MYRANKS_P[[#This Row],[POS]],ReplacementLevel_P[],COLUMN(ReplacementLevel_P[W]),FALSE)</f>
        <v>-2.5699339933993399</v>
      </c>
      <c r="T306" s="22">
        <f>MYRANKS_P[[#This Row],[SV]]/9.95</f>
        <v>0</v>
      </c>
      <c r="U306" s="22">
        <f>MYRANKS_P[[#This Row],[SO]]/39.3-VLOOKUP(MYRANKS_P[[#This Row],[POS]],ReplacementLevel_P[],COLUMN(ReplacementLevel_P[SO]),FALSE)</f>
        <v>-1.916641221374046</v>
      </c>
      <c r="V306" s="22">
        <f>((475+MYRANKS_P[[#This Row],[ER]])*9/(1192+MYRANKS_P[[#This Row],[IP]])-3.59)/-0.076-VLOOKUP(MYRANKS_P[[#This Row],[POS]],ReplacementLevel_P[],COLUMN(ReplacementLevel_P[ERA]),FALSE)</f>
        <v>0.75705761140207772</v>
      </c>
      <c r="W306" s="22">
        <f>((1466+MYRANKS_P[[#This Row],[BB]]+MYRANKS_P[[#This Row],[H]])/(1192+MYRANKS_P[[#This Row],[IP]])-1.23)/-0.015-VLOOKUP(MYRANKS_P[[#This Row],[POS]],ReplacementLevel_P[],COLUMN(ReplacementLevel_P[WHIP]),FALSE)</f>
        <v>0.71578031538879272</v>
      </c>
      <c r="X306" s="22">
        <f>MYRANKS_P[[#This Row],[WSGP]]+MYRANKS_P[[#This Row],[SVSGP]]+MYRANKS_P[[#This Row],[SOSGP]]+MYRANKS_P[[#This Row],[ERASGP]]+MYRANKS_P[[#This Row],[WHIPSGP]]</f>
        <v>-3.0137372879825151</v>
      </c>
    </row>
    <row r="307" spans="1:24" x14ac:dyDescent="0.25">
      <c r="A307" s="7" t="s">
        <v>2373</v>
      </c>
      <c r="B307" s="18" t="str">
        <f>VLOOKUP(MYRANKS_P[[#This Row],[PLAYERID]],PLAYERIDMAP[],COLUMN(PLAYERIDMAP[LASTNAME]),FALSE)</f>
        <v>Cloyd</v>
      </c>
      <c r="C307" s="18" t="str">
        <f>VLOOKUP(MYRANKS_P[[#This Row],[PLAYERID]],PLAYERIDMAP[],COLUMN(PLAYERIDMAP[FIRSTNAME]),FALSE)</f>
        <v xml:space="preserve">Tyler </v>
      </c>
      <c r="D307" s="18" t="str">
        <f>VLOOKUP(MYRANKS_P[[#This Row],[PLAYERID]],PLAYERIDMAP[],COLUMN(PLAYERIDMAP[TEAM]),FALSE)</f>
        <v>PHI</v>
      </c>
      <c r="E307" s="18" t="str">
        <f>VLOOKUP(MYRANKS_P[[#This Row],[PLAYERID]],PLAYERIDMAP[],COLUMN(PLAYERIDMAP[POS]),FALSE)</f>
        <v>P</v>
      </c>
      <c r="F307" s="18">
        <f>VLOOKUP(MYRANKS_P[[#This Row],[PLAYERID]],PLAYERIDMAP[],COLUMN(PLAYERIDMAP[IDFANGRAPHS]),FALSE)</f>
        <v>8536</v>
      </c>
      <c r="G307" s="20">
        <f>IFERROR(VLOOKUP(MYRANKS_P[[#This Row],[IDFANGRAPHS]],STEAMER_P[],COLUMN(STEAMER_P[W]),FALSE),0)</f>
        <v>0</v>
      </c>
      <c r="H307" s="20">
        <f>IFERROR(VLOOKUP(MYRANKS_P[[#This Row],[IDFANGRAPHS]],STEAMER_P[],COLUMN(STEAMER_P[GS]),FALSE),0)</f>
        <v>0</v>
      </c>
      <c r="I307" s="20">
        <f>IFERROR(VLOOKUP(MYRANKS_P[[#This Row],[IDFANGRAPHS]],STEAMER_P[],COLUMN(STEAMER_P[SV]),FALSE),0)</f>
        <v>0</v>
      </c>
      <c r="J307" s="20">
        <f>IFERROR(VLOOKUP(MYRANKS_P[[#This Row],[IDFANGRAPHS]],STEAMER_P[],COLUMN(STEAMER_P[IP]),FALSE),0)</f>
        <v>0</v>
      </c>
      <c r="K307" s="20">
        <f>IFERROR(VLOOKUP(MYRANKS_P[[#This Row],[IDFANGRAPHS]],STEAMER_P[],COLUMN(STEAMER_P[H]),FALSE),0)</f>
        <v>0</v>
      </c>
      <c r="L307" s="20">
        <f>IFERROR(VLOOKUP(MYRANKS_P[[#This Row],[IDFANGRAPHS]],STEAMER_P[],COLUMN(STEAMER_P[ER]),FALSE),0)</f>
        <v>0</v>
      </c>
      <c r="M307" s="20">
        <f>IFERROR(VLOOKUP(MYRANKS_P[[#This Row],[IDFANGRAPHS]],STEAMER_P[],COLUMN(STEAMER_P[HR]),FALSE),0)</f>
        <v>0</v>
      </c>
      <c r="N307" s="20">
        <f>IFERROR(VLOOKUP(MYRANKS_P[[#This Row],[IDFANGRAPHS]],STEAMER_P[],COLUMN(STEAMER_P[SO]),FALSE),0)</f>
        <v>0</v>
      </c>
      <c r="O307" s="20">
        <f>IFERROR(VLOOKUP(MYRANKS_P[[#This Row],[IDFANGRAPHS]],STEAMER_P[],COLUMN(STEAMER_P[BB]),FALSE),0)</f>
        <v>0</v>
      </c>
      <c r="P307" s="20">
        <f>IFERROR(VLOOKUP(MYRANKS_P[[#This Row],[IDFANGRAPHS]],STEAMER_P[],COLUMN(STEAMER_P[FIP]),FALSE),0)</f>
        <v>0</v>
      </c>
      <c r="Q307" s="22">
        <f>IFERROR(MYRANKS_P[[#This Row],[ER]]*9/MYRANKS_P[[#This Row],[IP]],0)</f>
        <v>0</v>
      </c>
      <c r="R307" s="22">
        <f>IFERROR((MYRANKS_P[[#This Row],[BB]]+MYRANKS_P[[#This Row],[H]])/MYRANKS_P[[#This Row],[IP]],0)</f>
        <v>0</v>
      </c>
      <c r="S307" s="22">
        <f>MYRANKS_P[[#This Row],[W]]/3.03-VLOOKUP(MYRANKS_P[[#This Row],[POS]],ReplacementLevel_P[],COLUMN(ReplacementLevel_P[W]),FALSE)</f>
        <v>-3.23</v>
      </c>
      <c r="T307" s="22">
        <f>MYRANKS_P[[#This Row],[SV]]/9.95</f>
        <v>0</v>
      </c>
      <c r="U307" s="22">
        <f>MYRANKS_P[[#This Row],[SO]]/39.3-VLOOKUP(MYRANKS_P[[#This Row],[POS]],ReplacementLevel_P[],COLUMN(ReplacementLevel_P[SO]),FALSE)</f>
        <v>-2.68</v>
      </c>
      <c r="V307" s="22">
        <f>((475+MYRANKS_P[[#This Row],[ER]])*9/(1192+MYRANKS_P[[#This Row],[IP]])-3.59)/-0.076-VLOOKUP(MYRANKS_P[[#This Row],[POS]],ReplacementLevel_P[],COLUMN(ReplacementLevel_P[ERA]),FALSE)</f>
        <v>0.89724478982691325</v>
      </c>
      <c r="W307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07" s="22">
        <f>MYRANKS_P[[#This Row],[WSGP]]+MYRANKS_P[[#This Row],[SVSGP]]+MYRANKS_P[[#This Row],[SOSGP]]+MYRANKS_P[[#This Row],[ERASGP]]+MYRANKS_P[[#This Row],[WHIPSGP]]</f>
        <v>-4.1238066643117852</v>
      </c>
    </row>
    <row r="308" spans="1:24" x14ac:dyDescent="0.25">
      <c r="A308" s="7" t="s">
        <v>2990</v>
      </c>
      <c r="B308" s="18" t="str">
        <f>VLOOKUP(MYRANKS_P[[#This Row],[PLAYERID]],PLAYERIDMAP[],COLUMN(PLAYERIDMAP[LASTNAME]),FALSE)</f>
        <v>Gibson</v>
      </c>
      <c r="C308" s="18" t="str">
        <f>VLOOKUP(MYRANKS_P[[#This Row],[PLAYERID]],PLAYERIDMAP[],COLUMN(PLAYERIDMAP[FIRSTNAME]),FALSE)</f>
        <v xml:space="preserve">Kyle </v>
      </c>
      <c r="D308" s="18" t="str">
        <f>VLOOKUP(MYRANKS_P[[#This Row],[PLAYERID]],PLAYERIDMAP[],COLUMN(PLAYERIDMAP[TEAM]),FALSE)</f>
        <v>MIN</v>
      </c>
      <c r="E308" s="18" t="str">
        <f>VLOOKUP(MYRANKS_P[[#This Row],[PLAYERID]],PLAYERIDMAP[],COLUMN(PLAYERIDMAP[POS]),FALSE)</f>
        <v>P</v>
      </c>
      <c r="F308" s="18" t="str">
        <f>VLOOKUP(MYRANKS_P[[#This Row],[PLAYERID]],PLAYERIDMAP[],COLUMN(PLAYERIDMAP[IDFANGRAPHS]),FALSE)</f>
        <v>sa500733</v>
      </c>
      <c r="G308" s="20">
        <f>IFERROR(VLOOKUP(MYRANKS_P[[#This Row],[IDFANGRAPHS]],STEAMER_P[],COLUMN(STEAMER_P[W]),FALSE),0)</f>
        <v>0</v>
      </c>
      <c r="H308" s="20">
        <f>IFERROR(VLOOKUP(MYRANKS_P[[#This Row],[IDFANGRAPHS]],STEAMER_P[],COLUMN(STEAMER_P[GS]),FALSE),0)</f>
        <v>0</v>
      </c>
      <c r="I308" s="20">
        <f>IFERROR(VLOOKUP(MYRANKS_P[[#This Row],[IDFANGRAPHS]],STEAMER_P[],COLUMN(STEAMER_P[SV]),FALSE),0)</f>
        <v>0</v>
      </c>
      <c r="J308" s="20">
        <f>IFERROR(VLOOKUP(MYRANKS_P[[#This Row],[IDFANGRAPHS]],STEAMER_P[],COLUMN(STEAMER_P[IP]),FALSE),0)</f>
        <v>0</v>
      </c>
      <c r="K308" s="20">
        <f>IFERROR(VLOOKUP(MYRANKS_P[[#This Row],[IDFANGRAPHS]],STEAMER_P[],COLUMN(STEAMER_P[H]),FALSE),0)</f>
        <v>0</v>
      </c>
      <c r="L308" s="20">
        <f>IFERROR(VLOOKUP(MYRANKS_P[[#This Row],[IDFANGRAPHS]],STEAMER_P[],COLUMN(STEAMER_P[ER]),FALSE),0)</f>
        <v>0</v>
      </c>
      <c r="M308" s="20">
        <f>IFERROR(VLOOKUP(MYRANKS_P[[#This Row],[IDFANGRAPHS]],STEAMER_P[],COLUMN(STEAMER_P[HR]),FALSE),0)</f>
        <v>0</v>
      </c>
      <c r="N308" s="20">
        <f>IFERROR(VLOOKUP(MYRANKS_P[[#This Row],[IDFANGRAPHS]],STEAMER_P[],COLUMN(STEAMER_P[SO]),FALSE),0)</f>
        <v>0</v>
      </c>
      <c r="O308" s="20">
        <f>IFERROR(VLOOKUP(MYRANKS_P[[#This Row],[IDFANGRAPHS]],STEAMER_P[],COLUMN(STEAMER_P[BB]),FALSE),0)</f>
        <v>0</v>
      </c>
      <c r="P308" s="20">
        <f>IFERROR(VLOOKUP(MYRANKS_P[[#This Row],[IDFANGRAPHS]],STEAMER_P[],COLUMN(STEAMER_P[FIP]),FALSE),0)</f>
        <v>0</v>
      </c>
      <c r="Q308" s="22">
        <f>IFERROR(MYRANKS_P[[#This Row],[ER]]*9/MYRANKS_P[[#This Row],[IP]],0)</f>
        <v>0</v>
      </c>
      <c r="R308" s="22">
        <f>IFERROR((MYRANKS_P[[#This Row],[BB]]+MYRANKS_P[[#This Row],[H]])/MYRANKS_P[[#This Row],[IP]],0)</f>
        <v>0</v>
      </c>
      <c r="S308" s="22">
        <f>MYRANKS_P[[#This Row],[W]]/3.03-VLOOKUP(MYRANKS_P[[#This Row],[POS]],ReplacementLevel_P[],COLUMN(ReplacementLevel_P[W]),FALSE)</f>
        <v>-3.23</v>
      </c>
      <c r="T308" s="22">
        <f>MYRANKS_P[[#This Row],[SV]]/9.95</f>
        <v>0</v>
      </c>
      <c r="U308" s="22">
        <f>MYRANKS_P[[#This Row],[SO]]/39.3-VLOOKUP(MYRANKS_P[[#This Row],[POS]],ReplacementLevel_P[],COLUMN(ReplacementLevel_P[SO]),FALSE)</f>
        <v>-2.68</v>
      </c>
      <c r="V308" s="22">
        <f>((475+MYRANKS_P[[#This Row],[ER]])*9/(1192+MYRANKS_P[[#This Row],[IP]])-3.59)/-0.076-VLOOKUP(MYRANKS_P[[#This Row],[POS]],ReplacementLevel_P[],COLUMN(ReplacementLevel_P[ERA]),FALSE)</f>
        <v>0.89724478982691325</v>
      </c>
      <c r="W30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08" s="22">
        <f>MYRANKS_P[[#This Row],[WSGP]]+MYRANKS_P[[#This Row],[SVSGP]]+MYRANKS_P[[#This Row],[SOSGP]]+MYRANKS_P[[#This Row],[ERASGP]]+MYRANKS_P[[#This Row],[WHIPSGP]]</f>
        <v>-4.1238066643117852</v>
      </c>
    </row>
    <row r="309" spans="1:24" x14ac:dyDescent="0.25">
      <c r="A309" s="7" t="s">
        <v>5134</v>
      </c>
      <c r="B309" s="18" t="str">
        <f>VLOOKUP(MYRANKS_P[[#This Row],[PLAYERID]],PLAYERIDMAP[],COLUMN(PLAYERIDMAP[LASTNAME]),FALSE)</f>
        <v>Strop</v>
      </c>
      <c r="C309" s="18" t="str">
        <f>VLOOKUP(MYRANKS_P[[#This Row],[PLAYERID]],PLAYERIDMAP[],COLUMN(PLAYERIDMAP[FIRSTNAME]),FALSE)</f>
        <v xml:space="preserve">Pedro </v>
      </c>
      <c r="D309" s="18" t="str">
        <f>VLOOKUP(MYRANKS_P[[#This Row],[PLAYERID]],PLAYERIDMAP[],COLUMN(PLAYERIDMAP[TEAM]),FALSE)</f>
        <v>BAL</v>
      </c>
      <c r="E309" s="18" t="str">
        <f>VLOOKUP(MYRANKS_P[[#This Row],[PLAYERID]],PLAYERIDMAP[],COLUMN(PLAYERIDMAP[POS]),FALSE)</f>
        <v>P</v>
      </c>
      <c r="F309" s="18">
        <f>VLOOKUP(MYRANKS_P[[#This Row],[PLAYERID]],PLAYERIDMAP[],COLUMN(PLAYERIDMAP[IDFANGRAPHS]),FALSE)</f>
        <v>4070</v>
      </c>
      <c r="G309" s="20">
        <f>IFERROR(VLOOKUP(MYRANKS_P[[#This Row],[IDFANGRAPHS]],STEAMER_P[],COLUMN(STEAMER_P[W]),FALSE),0)</f>
        <v>4</v>
      </c>
      <c r="H309" s="20">
        <f>IFERROR(VLOOKUP(MYRANKS_P[[#This Row],[IDFANGRAPHS]],STEAMER_P[],COLUMN(STEAMER_P[GS]),FALSE),0)</f>
        <v>0</v>
      </c>
      <c r="I309" s="20">
        <f>IFERROR(VLOOKUP(MYRANKS_P[[#This Row],[IDFANGRAPHS]],STEAMER_P[],COLUMN(STEAMER_P[SV]),FALSE),0)</f>
        <v>8</v>
      </c>
      <c r="J309" s="20">
        <f>IFERROR(VLOOKUP(MYRANKS_P[[#This Row],[IDFANGRAPHS]],STEAMER_P[],COLUMN(STEAMER_P[IP]),FALSE),0)</f>
        <v>55</v>
      </c>
      <c r="K309" s="20">
        <f>IFERROR(VLOOKUP(MYRANKS_P[[#This Row],[IDFANGRAPHS]],STEAMER_P[],COLUMN(STEAMER_P[H]),FALSE),0)</f>
        <v>46</v>
      </c>
      <c r="L309" s="20">
        <f>IFERROR(VLOOKUP(MYRANKS_P[[#This Row],[IDFANGRAPHS]],STEAMER_P[],COLUMN(STEAMER_P[ER]),FALSE),0)</f>
        <v>20</v>
      </c>
      <c r="M309" s="20">
        <f>IFERROR(VLOOKUP(MYRANKS_P[[#This Row],[IDFANGRAPHS]],STEAMER_P[],COLUMN(STEAMER_P[HR]),FALSE),0)</f>
        <v>3</v>
      </c>
      <c r="N309" s="20">
        <f>IFERROR(VLOOKUP(MYRANKS_P[[#This Row],[IDFANGRAPHS]],STEAMER_P[],COLUMN(STEAMER_P[SO]),FALSE),0)</f>
        <v>60</v>
      </c>
      <c r="O309" s="20">
        <f>IFERROR(VLOOKUP(MYRANKS_P[[#This Row],[IDFANGRAPHS]],STEAMER_P[],COLUMN(STEAMER_P[BB]),FALSE),0)</f>
        <v>24</v>
      </c>
      <c r="P309" s="20">
        <f>IFERROR(VLOOKUP(MYRANKS_P[[#This Row],[IDFANGRAPHS]],STEAMER_P[],COLUMN(STEAMER_P[FIP]),FALSE),0)</f>
        <v>3.17</v>
      </c>
      <c r="Q309" s="22">
        <f>IFERROR(MYRANKS_P[[#This Row],[ER]]*9/MYRANKS_P[[#This Row],[IP]],0)</f>
        <v>3.2727272727272729</v>
      </c>
      <c r="R309" s="22">
        <f>IFERROR((MYRANKS_P[[#This Row],[BB]]+MYRANKS_P[[#This Row],[H]])/MYRANKS_P[[#This Row],[IP]],0)</f>
        <v>1.2727272727272727</v>
      </c>
      <c r="S309" s="22">
        <f>MYRANKS_P[[#This Row],[W]]/3.03-VLOOKUP(MYRANKS_P[[#This Row],[POS]],ReplacementLevel_P[],COLUMN(ReplacementLevel_P[W]),FALSE)</f>
        <v>-1.9098679867986799</v>
      </c>
      <c r="T309" s="22">
        <f>MYRANKS_P[[#This Row],[SV]]/9.95</f>
        <v>0.8040201005025126</v>
      </c>
      <c r="U309" s="22">
        <f>MYRANKS_P[[#This Row],[SO]]/39.3-VLOOKUP(MYRANKS_P[[#This Row],[POS]],ReplacementLevel_P[],COLUMN(ReplacementLevel_P[SO]),FALSE)</f>
        <v>-1.1532824427480917</v>
      </c>
      <c r="V309" s="22">
        <f>((475+MYRANKS_P[[#This Row],[ER]])*9/(1192+MYRANKS_P[[#This Row],[IP]])-3.59)/-0.076-VLOOKUP(MYRANKS_P[[#This Row],[POS]],ReplacementLevel_P[],COLUMN(ReplacementLevel_P[ERA]),FALSE)</f>
        <v>1.0792871312201917</v>
      </c>
      <c r="W309" s="22">
        <f>((1466+MYRANKS_P[[#This Row],[BB]]+MYRANKS_P[[#This Row],[H]])/(1192+MYRANKS_P[[#This Row],[IP]])-1.23)/-0.015-VLOOKUP(MYRANKS_P[[#This Row],[POS]],ReplacementLevel_P[],COLUMN(ReplacementLevel_P[WHIP]),FALSE)</f>
        <v>0.76291900561347226</v>
      </c>
      <c r="X309" s="22">
        <f>MYRANKS_P[[#This Row],[WSGP]]+MYRANKS_P[[#This Row],[SVSGP]]+MYRANKS_P[[#This Row],[SOSGP]]+MYRANKS_P[[#This Row],[ERASGP]]+MYRANKS_P[[#This Row],[WHIPSGP]]</f>
        <v>-0.41692419221059529</v>
      </c>
    </row>
    <row r="310" spans="1:24" x14ac:dyDescent="0.25">
      <c r="A310" s="7" t="s">
        <v>3616</v>
      </c>
      <c r="B310" s="18" t="str">
        <f>VLOOKUP(MYRANKS_P[[#This Row],[PLAYERID]],PLAYERIDMAP[],COLUMN(PLAYERIDMAP[LASTNAME]),FALSE)</f>
        <v>Kluber</v>
      </c>
      <c r="C310" s="18" t="str">
        <f>VLOOKUP(MYRANKS_P[[#This Row],[PLAYERID]],PLAYERIDMAP[],COLUMN(PLAYERIDMAP[FIRSTNAME]),FALSE)</f>
        <v xml:space="preserve">Corey </v>
      </c>
      <c r="D310" s="18" t="str">
        <f>VLOOKUP(MYRANKS_P[[#This Row],[PLAYERID]],PLAYERIDMAP[],COLUMN(PLAYERIDMAP[TEAM]),FALSE)</f>
        <v>CLE</v>
      </c>
      <c r="E310" s="18" t="str">
        <f>VLOOKUP(MYRANKS_P[[#This Row],[PLAYERID]],PLAYERIDMAP[],COLUMN(PLAYERIDMAP[POS]),FALSE)</f>
        <v>P</v>
      </c>
      <c r="F310" s="18">
        <f>VLOOKUP(MYRANKS_P[[#This Row],[PLAYERID]],PLAYERIDMAP[],COLUMN(PLAYERIDMAP[IDFANGRAPHS]),FALSE)</f>
        <v>2429</v>
      </c>
      <c r="G310" s="20">
        <f>IFERROR(VLOOKUP(MYRANKS_P[[#This Row],[IDFANGRAPHS]],STEAMER_P[],COLUMN(STEAMER_P[W]),FALSE),0)</f>
        <v>9</v>
      </c>
      <c r="H310" s="20">
        <f>IFERROR(VLOOKUP(MYRANKS_P[[#This Row],[IDFANGRAPHS]],STEAMER_P[],COLUMN(STEAMER_P[GS]),FALSE),0)</f>
        <v>24</v>
      </c>
      <c r="I310" s="20">
        <f>IFERROR(VLOOKUP(MYRANKS_P[[#This Row],[IDFANGRAPHS]],STEAMER_P[],COLUMN(STEAMER_P[SV]),FALSE),0)</f>
        <v>0</v>
      </c>
      <c r="J310" s="20">
        <f>IFERROR(VLOOKUP(MYRANKS_P[[#This Row],[IDFANGRAPHS]],STEAMER_P[],COLUMN(STEAMER_P[IP]),FALSE),0)</f>
        <v>145</v>
      </c>
      <c r="K310" s="20">
        <f>IFERROR(VLOOKUP(MYRANKS_P[[#This Row],[IDFANGRAPHS]],STEAMER_P[],COLUMN(STEAMER_P[H]),FALSE),0)</f>
        <v>142</v>
      </c>
      <c r="L310" s="20">
        <f>IFERROR(VLOOKUP(MYRANKS_P[[#This Row],[IDFANGRAPHS]],STEAMER_P[],COLUMN(STEAMER_P[ER]),FALSE),0)</f>
        <v>65</v>
      </c>
      <c r="M310" s="20">
        <f>IFERROR(VLOOKUP(MYRANKS_P[[#This Row],[IDFANGRAPHS]],STEAMER_P[],COLUMN(STEAMER_P[HR]),FALSE),0)</f>
        <v>15</v>
      </c>
      <c r="N310" s="20">
        <f>IFERROR(VLOOKUP(MYRANKS_P[[#This Row],[IDFANGRAPHS]],STEAMER_P[],COLUMN(STEAMER_P[SO]),FALSE),0)</f>
        <v>123</v>
      </c>
      <c r="O310" s="20">
        <f>IFERROR(VLOOKUP(MYRANKS_P[[#This Row],[IDFANGRAPHS]],STEAMER_P[],COLUMN(STEAMER_P[BB]),FALSE),0)</f>
        <v>44</v>
      </c>
      <c r="P310" s="20">
        <f>IFERROR(VLOOKUP(MYRANKS_P[[#This Row],[IDFANGRAPHS]],STEAMER_P[],COLUMN(STEAMER_P[FIP]),FALSE),0)</f>
        <v>3.75</v>
      </c>
      <c r="Q310" s="22">
        <f>IFERROR(MYRANKS_P[[#This Row],[ER]]*9/MYRANKS_P[[#This Row],[IP]],0)</f>
        <v>4.0344827586206895</v>
      </c>
      <c r="R310" s="22">
        <f>IFERROR((MYRANKS_P[[#This Row],[BB]]+MYRANKS_P[[#This Row],[H]])/MYRANKS_P[[#This Row],[IP]],0)</f>
        <v>1.2827586206896551</v>
      </c>
      <c r="S310" s="22">
        <f>MYRANKS_P[[#This Row],[W]]/3.03-VLOOKUP(MYRANKS_P[[#This Row],[POS]],ReplacementLevel_P[],COLUMN(ReplacementLevel_P[W]),FALSE)</f>
        <v>-0.25970297029702971</v>
      </c>
      <c r="T310" s="22">
        <f>MYRANKS_P[[#This Row],[SV]]/9.95</f>
        <v>0</v>
      </c>
      <c r="U310" s="22">
        <f>MYRANKS_P[[#This Row],[SO]]/39.3-VLOOKUP(MYRANKS_P[[#This Row],[POS]],ReplacementLevel_P[],COLUMN(ReplacementLevel_P[SO]),FALSE)</f>
        <v>0.44977099236641216</v>
      </c>
      <c r="V310" s="22">
        <f>((475+MYRANKS_P[[#This Row],[ER]])*9/(1192+MYRANKS_P[[#This Row],[IP]])-3.59)/-0.076-VLOOKUP(MYRANKS_P[[#This Row],[POS]],ReplacementLevel_P[],COLUMN(ReplacementLevel_P[ERA]),FALSE)</f>
        <v>0.2578455300555017</v>
      </c>
      <c r="W310" s="22">
        <f>((1466+MYRANKS_P[[#This Row],[BB]]+MYRANKS_P[[#This Row],[H]])/(1192+MYRANKS_P[[#This Row],[IP]])-1.23)/-0.015-VLOOKUP(MYRANKS_P[[#This Row],[POS]],ReplacementLevel_P[],COLUMN(ReplacementLevel_P[WHIP]),FALSE)</f>
        <v>0.50652705061082104</v>
      </c>
      <c r="X310" s="22">
        <f>MYRANKS_P[[#This Row],[WSGP]]+MYRANKS_P[[#This Row],[SVSGP]]+MYRANKS_P[[#This Row],[SOSGP]]+MYRANKS_P[[#This Row],[ERASGP]]+MYRANKS_P[[#This Row],[WHIPSGP]]</f>
        <v>0.95444060273570519</v>
      </c>
    </row>
    <row r="311" spans="1:24" x14ac:dyDescent="0.25">
      <c r="A311" s="7" t="s">
        <v>3769</v>
      </c>
      <c r="B311" s="18" t="str">
        <f>VLOOKUP(MYRANKS_P[[#This Row],[PLAYERID]],PLAYERIDMAP[],COLUMN(PLAYERIDMAP[LASTNAME]),FALSE)</f>
        <v>Lindstrom</v>
      </c>
      <c r="C311" s="18" t="str">
        <f>VLOOKUP(MYRANKS_P[[#This Row],[PLAYERID]],PLAYERIDMAP[],COLUMN(PLAYERIDMAP[FIRSTNAME]),FALSE)</f>
        <v xml:space="preserve">Matt </v>
      </c>
      <c r="D311" s="18" t="str">
        <f>VLOOKUP(MYRANKS_P[[#This Row],[PLAYERID]],PLAYERIDMAP[],COLUMN(PLAYERIDMAP[TEAM]),FALSE)</f>
        <v>CWS</v>
      </c>
      <c r="E311" s="18" t="str">
        <f>VLOOKUP(MYRANKS_P[[#This Row],[PLAYERID]],PLAYERIDMAP[],COLUMN(PLAYERIDMAP[POS]),FALSE)</f>
        <v>P</v>
      </c>
      <c r="F311" s="18">
        <f>VLOOKUP(MYRANKS_P[[#This Row],[PLAYERID]],PLAYERIDMAP[],COLUMN(PLAYERIDMAP[IDFANGRAPHS]),FALSE)</f>
        <v>4604</v>
      </c>
      <c r="G311" s="20">
        <f>IFERROR(VLOOKUP(MYRANKS_P[[#This Row],[IDFANGRAPHS]],STEAMER_P[],COLUMN(STEAMER_P[W]),FALSE),0)</f>
        <v>3</v>
      </c>
      <c r="H311" s="20">
        <f>IFERROR(VLOOKUP(MYRANKS_P[[#This Row],[IDFANGRAPHS]],STEAMER_P[],COLUMN(STEAMER_P[GS]),FALSE),0)</f>
        <v>0</v>
      </c>
      <c r="I311" s="20">
        <f>IFERROR(VLOOKUP(MYRANKS_P[[#This Row],[IDFANGRAPHS]],STEAMER_P[],COLUMN(STEAMER_P[SV]),FALSE),0)</f>
        <v>5</v>
      </c>
      <c r="J311" s="20">
        <f>IFERROR(VLOOKUP(MYRANKS_P[[#This Row],[IDFANGRAPHS]],STEAMER_P[],COLUMN(STEAMER_P[IP]),FALSE),0)</f>
        <v>54</v>
      </c>
      <c r="K311" s="20">
        <f>IFERROR(VLOOKUP(MYRANKS_P[[#This Row],[IDFANGRAPHS]],STEAMER_P[],COLUMN(STEAMER_P[H]),FALSE),0)</f>
        <v>55</v>
      </c>
      <c r="L311" s="20">
        <f>IFERROR(VLOOKUP(MYRANKS_P[[#This Row],[IDFANGRAPHS]],STEAMER_P[],COLUMN(STEAMER_P[ER]),FALSE),0)</f>
        <v>26</v>
      </c>
      <c r="M311" s="20">
        <f>IFERROR(VLOOKUP(MYRANKS_P[[#This Row],[IDFANGRAPHS]],STEAMER_P[],COLUMN(STEAMER_P[HR]),FALSE),0)</f>
        <v>6</v>
      </c>
      <c r="N311" s="20">
        <f>IFERROR(VLOOKUP(MYRANKS_P[[#This Row],[IDFANGRAPHS]],STEAMER_P[],COLUMN(STEAMER_P[SO]),FALSE),0)</f>
        <v>41</v>
      </c>
      <c r="O311" s="20">
        <f>IFERROR(VLOOKUP(MYRANKS_P[[#This Row],[IDFANGRAPHS]],STEAMER_P[],COLUMN(STEAMER_P[BB]),FALSE),0)</f>
        <v>19</v>
      </c>
      <c r="P311" s="20">
        <f>IFERROR(VLOOKUP(MYRANKS_P[[#This Row],[IDFANGRAPHS]],STEAMER_P[],COLUMN(STEAMER_P[FIP]),FALSE),0)</f>
        <v>4.13</v>
      </c>
      <c r="Q311" s="22">
        <f>IFERROR(MYRANKS_P[[#This Row],[ER]]*9/MYRANKS_P[[#This Row],[IP]],0)</f>
        <v>4.333333333333333</v>
      </c>
      <c r="R311" s="22">
        <f>IFERROR((MYRANKS_P[[#This Row],[BB]]+MYRANKS_P[[#This Row],[H]])/MYRANKS_P[[#This Row],[IP]],0)</f>
        <v>1.3703703703703705</v>
      </c>
      <c r="S311" s="22">
        <f>MYRANKS_P[[#This Row],[W]]/3.03-VLOOKUP(MYRANKS_P[[#This Row],[POS]],ReplacementLevel_P[],COLUMN(ReplacementLevel_P[W]),FALSE)</f>
        <v>-2.2399009900990099</v>
      </c>
      <c r="T311" s="22">
        <f>MYRANKS_P[[#This Row],[SV]]/9.95</f>
        <v>0.50251256281407042</v>
      </c>
      <c r="U311" s="22">
        <f>MYRANKS_P[[#This Row],[SO]]/39.3-VLOOKUP(MYRANKS_P[[#This Row],[POS]],ReplacementLevel_P[],COLUMN(ReplacementLevel_P[SO]),FALSE)</f>
        <v>-1.6367430025445293</v>
      </c>
      <c r="V311" s="22">
        <f>((475+MYRANKS_P[[#This Row],[ER]])*9/(1192+MYRANKS_P[[#This Row],[IP]])-3.59)/-0.076-VLOOKUP(MYRANKS_P[[#This Row],[POS]],ReplacementLevel_P[],COLUMN(ReplacementLevel_P[ERA]),FALSE)</f>
        <v>0.47131452226070891</v>
      </c>
      <c r="W311" s="22">
        <f>((1466+MYRANKS_P[[#This Row],[BB]]+MYRANKS_P[[#This Row],[H]])/(1192+MYRANKS_P[[#This Row],[IP]])-1.23)/-0.015-VLOOKUP(MYRANKS_P[[#This Row],[POS]],ReplacementLevel_P[],COLUMN(ReplacementLevel_P[WHIP]),FALSE)</f>
        <v>0.48299625468165275</v>
      </c>
      <c r="X311" s="22">
        <f>MYRANKS_P[[#This Row],[WSGP]]+MYRANKS_P[[#This Row],[SVSGP]]+MYRANKS_P[[#This Row],[SOSGP]]+MYRANKS_P[[#This Row],[ERASGP]]+MYRANKS_P[[#This Row],[WHIPSGP]]</f>
        <v>-2.4198206528871076</v>
      </c>
    </row>
    <row r="312" spans="1:24" x14ac:dyDescent="0.25">
      <c r="A312" s="7" t="s">
        <v>1754</v>
      </c>
      <c r="B312" s="18" t="str">
        <f>VLOOKUP(MYRANKS_P[[#This Row],[PLAYERID]],PLAYERIDMAP[],COLUMN(PLAYERIDMAP[LASTNAME]),FALSE)</f>
        <v>Arredondo</v>
      </c>
      <c r="C312" s="18" t="str">
        <f>VLOOKUP(MYRANKS_P[[#This Row],[PLAYERID]],PLAYERIDMAP[],COLUMN(PLAYERIDMAP[FIRSTNAME]),FALSE)</f>
        <v xml:space="preserve">Jose </v>
      </c>
      <c r="D312" s="18" t="str">
        <f>VLOOKUP(MYRANKS_P[[#This Row],[PLAYERID]],PLAYERIDMAP[],COLUMN(PLAYERIDMAP[TEAM]),FALSE)</f>
        <v>CIN</v>
      </c>
      <c r="E312" s="18" t="str">
        <f>VLOOKUP(MYRANKS_P[[#This Row],[PLAYERID]],PLAYERIDMAP[],COLUMN(PLAYERIDMAP[POS]),FALSE)</f>
        <v>P</v>
      </c>
      <c r="F312" s="18">
        <f>VLOOKUP(MYRANKS_P[[#This Row],[PLAYERID]],PLAYERIDMAP[],COLUMN(PLAYERIDMAP[IDFANGRAPHS]),FALSE)</f>
        <v>4722</v>
      </c>
      <c r="G312" s="20">
        <f>IFERROR(VLOOKUP(MYRANKS_P[[#This Row],[IDFANGRAPHS]],STEAMER_P[],COLUMN(STEAMER_P[W]),FALSE),0)</f>
        <v>0</v>
      </c>
      <c r="H312" s="20">
        <f>IFERROR(VLOOKUP(MYRANKS_P[[#This Row],[IDFANGRAPHS]],STEAMER_P[],COLUMN(STEAMER_P[GS]),FALSE),0)</f>
        <v>0</v>
      </c>
      <c r="I312" s="20">
        <f>IFERROR(VLOOKUP(MYRANKS_P[[#This Row],[IDFANGRAPHS]],STEAMER_P[],COLUMN(STEAMER_P[SV]),FALSE),0)</f>
        <v>0</v>
      </c>
      <c r="J312" s="20">
        <f>IFERROR(VLOOKUP(MYRANKS_P[[#This Row],[IDFANGRAPHS]],STEAMER_P[],COLUMN(STEAMER_P[IP]),FALSE),0)</f>
        <v>8</v>
      </c>
      <c r="K312" s="20">
        <f>IFERROR(VLOOKUP(MYRANKS_P[[#This Row],[IDFANGRAPHS]],STEAMER_P[],COLUMN(STEAMER_P[H]),FALSE),0)</f>
        <v>8</v>
      </c>
      <c r="L312" s="20">
        <f>IFERROR(VLOOKUP(MYRANKS_P[[#This Row],[IDFANGRAPHS]],STEAMER_P[],COLUMN(STEAMER_P[ER]),FALSE),0)</f>
        <v>4</v>
      </c>
      <c r="M312" s="20">
        <f>IFERROR(VLOOKUP(MYRANKS_P[[#This Row],[IDFANGRAPHS]],STEAMER_P[],COLUMN(STEAMER_P[HR]),FALSE),0)</f>
        <v>1</v>
      </c>
      <c r="N312" s="20">
        <f>IFERROR(VLOOKUP(MYRANKS_P[[#This Row],[IDFANGRAPHS]],STEAMER_P[],COLUMN(STEAMER_P[SO]),FALSE),0)</f>
        <v>8</v>
      </c>
      <c r="O312" s="20">
        <f>IFERROR(VLOOKUP(MYRANKS_P[[#This Row],[IDFANGRAPHS]],STEAMER_P[],COLUMN(STEAMER_P[BB]),FALSE),0)</f>
        <v>4</v>
      </c>
      <c r="P312" s="20">
        <f>IFERROR(VLOOKUP(MYRANKS_P[[#This Row],[IDFANGRAPHS]],STEAMER_P[],COLUMN(STEAMER_P[FIP]),FALSE),0)</f>
        <v>4.4000000000000004</v>
      </c>
      <c r="Q312" s="22">
        <f>IFERROR(MYRANKS_P[[#This Row],[ER]]*9/MYRANKS_P[[#This Row],[IP]],0)</f>
        <v>4.5</v>
      </c>
      <c r="R312" s="22">
        <f>IFERROR((MYRANKS_P[[#This Row],[BB]]+MYRANKS_P[[#This Row],[H]])/MYRANKS_P[[#This Row],[IP]],0)</f>
        <v>1.5</v>
      </c>
      <c r="S312" s="22">
        <f>MYRANKS_P[[#This Row],[W]]/3.03-VLOOKUP(MYRANKS_P[[#This Row],[POS]],ReplacementLevel_P[],COLUMN(ReplacementLevel_P[W]),FALSE)</f>
        <v>-3.23</v>
      </c>
      <c r="T312" s="22">
        <f>MYRANKS_P[[#This Row],[SV]]/9.95</f>
        <v>0</v>
      </c>
      <c r="U312" s="22">
        <f>MYRANKS_P[[#This Row],[SO]]/39.3-VLOOKUP(MYRANKS_P[[#This Row],[POS]],ReplacementLevel_P[],COLUMN(ReplacementLevel_P[SO]),FALSE)</f>
        <v>-2.476437659033079</v>
      </c>
      <c r="V312" s="22">
        <f>((475+MYRANKS_P[[#This Row],[ER]])*9/(1192+MYRANKS_P[[#This Row],[IP]])-3.59)/-0.076-VLOOKUP(MYRANKS_P[[#This Row],[POS]],ReplacementLevel_P[],COLUMN(ReplacementLevel_P[ERA]),FALSE)</f>
        <v>0.81710526315789545</v>
      </c>
      <c r="W312" s="22">
        <f>((1466+MYRANKS_P[[#This Row],[BB]]+MYRANKS_P[[#This Row],[H]])/(1192+MYRANKS_P[[#This Row],[IP]])-1.23)/-0.015-VLOOKUP(MYRANKS_P[[#This Row],[POS]],ReplacementLevel_P[],COLUMN(ReplacementLevel_P[WHIP]),FALSE)</f>
        <v>0.76888888888888629</v>
      </c>
      <c r="X312" s="22">
        <f>MYRANKS_P[[#This Row],[WSGP]]+MYRANKS_P[[#This Row],[SVSGP]]+MYRANKS_P[[#This Row],[SOSGP]]+MYRANKS_P[[#This Row],[ERASGP]]+MYRANKS_P[[#This Row],[WHIPSGP]]</f>
        <v>-4.1204435069862972</v>
      </c>
    </row>
    <row r="313" spans="1:24" x14ac:dyDescent="0.25">
      <c r="A313" s="7" t="s">
        <v>4049</v>
      </c>
      <c r="B313" s="18" t="str">
        <f>VLOOKUP(MYRANKS_P[[#This Row],[PLAYERID]],PLAYERIDMAP[],COLUMN(PLAYERIDMAP[LASTNAME]),FALSE)</f>
        <v>McHugh</v>
      </c>
      <c r="C313" s="18" t="str">
        <f>VLOOKUP(MYRANKS_P[[#This Row],[PLAYERID]],PLAYERIDMAP[],COLUMN(PLAYERIDMAP[FIRSTNAME]),FALSE)</f>
        <v xml:space="preserve">Collin </v>
      </c>
      <c r="D313" s="18" t="str">
        <f>VLOOKUP(MYRANKS_P[[#This Row],[PLAYERID]],PLAYERIDMAP[],COLUMN(PLAYERIDMAP[TEAM]),FALSE)</f>
        <v>NYM</v>
      </c>
      <c r="E313" s="18" t="str">
        <f>VLOOKUP(MYRANKS_P[[#This Row],[PLAYERID]],PLAYERIDMAP[],COLUMN(PLAYERIDMAP[POS]),FALSE)</f>
        <v>P</v>
      </c>
      <c r="F313" s="18">
        <f>VLOOKUP(MYRANKS_P[[#This Row],[PLAYERID]],PLAYERIDMAP[],COLUMN(PLAYERIDMAP[IDFANGRAPHS]),FALSE)</f>
        <v>7531</v>
      </c>
      <c r="G313" s="20">
        <f>IFERROR(VLOOKUP(MYRANKS_P[[#This Row],[IDFANGRAPHS]],STEAMER_P[],COLUMN(STEAMER_P[W]),FALSE),0)</f>
        <v>4</v>
      </c>
      <c r="H313" s="20">
        <f>IFERROR(VLOOKUP(MYRANKS_P[[#This Row],[IDFANGRAPHS]],STEAMER_P[],COLUMN(STEAMER_P[GS]),FALSE),0)</f>
        <v>11</v>
      </c>
      <c r="I313" s="20">
        <f>IFERROR(VLOOKUP(MYRANKS_P[[#This Row],[IDFANGRAPHS]],STEAMER_P[],COLUMN(STEAMER_P[SV]),FALSE),0)</f>
        <v>0</v>
      </c>
      <c r="J313" s="20">
        <f>IFERROR(VLOOKUP(MYRANKS_P[[#This Row],[IDFANGRAPHS]],STEAMER_P[],COLUMN(STEAMER_P[IP]),FALSE),0)</f>
        <v>73</v>
      </c>
      <c r="K313" s="20">
        <f>IFERROR(VLOOKUP(MYRANKS_P[[#This Row],[IDFANGRAPHS]],STEAMER_P[],COLUMN(STEAMER_P[H]),FALSE),0)</f>
        <v>75</v>
      </c>
      <c r="L313" s="20">
        <f>IFERROR(VLOOKUP(MYRANKS_P[[#This Row],[IDFANGRAPHS]],STEAMER_P[],COLUMN(STEAMER_P[ER]),FALSE),0)</f>
        <v>37</v>
      </c>
      <c r="M313" s="20">
        <f>IFERROR(VLOOKUP(MYRANKS_P[[#This Row],[IDFANGRAPHS]],STEAMER_P[],COLUMN(STEAMER_P[HR]),FALSE),0)</f>
        <v>11</v>
      </c>
      <c r="N313" s="20">
        <f>IFERROR(VLOOKUP(MYRANKS_P[[#This Row],[IDFANGRAPHS]],STEAMER_P[],COLUMN(STEAMER_P[SO]),FALSE),0)</f>
        <v>56</v>
      </c>
      <c r="O313" s="20">
        <f>IFERROR(VLOOKUP(MYRANKS_P[[#This Row],[IDFANGRAPHS]],STEAMER_P[],COLUMN(STEAMER_P[BB]),FALSE),0)</f>
        <v>24</v>
      </c>
      <c r="P313" s="20">
        <f>IFERROR(VLOOKUP(MYRANKS_P[[#This Row],[IDFANGRAPHS]],STEAMER_P[],COLUMN(STEAMER_P[FIP]),FALSE),0)</f>
        <v>4.67</v>
      </c>
      <c r="Q313" s="22">
        <f>IFERROR(MYRANKS_P[[#This Row],[ER]]*9/MYRANKS_P[[#This Row],[IP]],0)</f>
        <v>4.5616438356164384</v>
      </c>
      <c r="R313" s="22">
        <f>IFERROR((MYRANKS_P[[#This Row],[BB]]+MYRANKS_P[[#This Row],[H]])/MYRANKS_P[[#This Row],[IP]],0)</f>
        <v>1.3561643835616439</v>
      </c>
      <c r="S313" s="22">
        <f>MYRANKS_P[[#This Row],[W]]/3.03-VLOOKUP(MYRANKS_P[[#This Row],[POS]],ReplacementLevel_P[],COLUMN(ReplacementLevel_P[W]),FALSE)</f>
        <v>-1.9098679867986799</v>
      </c>
      <c r="T313" s="22">
        <f>MYRANKS_P[[#This Row],[SV]]/9.95</f>
        <v>0</v>
      </c>
      <c r="U313" s="22">
        <f>MYRANKS_P[[#This Row],[SO]]/39.3-VLOOKUP(MYRANKS_P[[#This Row],[POS]],ReplacementLevel_P[],COLUMN(ReplacementLevel_P[SO]),FALSE)</f>
        <v>-1.2550636132315522</v>
      </c>
      <c r="V313" s="22">
        <f>((475+MYRANKS_P[[#This Row],[ER]])*9/(1192+MYRANKS_P[[#This Row],[IP]])-3.59)/-0.076-VLOOKUP(MYRANKS_P[[#This Row],[POS]],ReplacementLevel_P[],COLUMN(ReplacementLevel_P[ERA]),FALSE)</f>
        <v>0.15674017058456435</v>
      </c>
      <c r="W313" s="22">
        <f>((1466+MYRANKS_P[[#This Row],[BB]]+MYRANKS_P[[#This Row],[H]])/(1192+MYRANKS_P[[#This Row],[IP]])-1.23)/-0.015-VLOOKUP(MYRANKS_P[[#This Row],[POS]],ReplacementLevel_P[],COLUMN(ReplacementLevel_P[WHIP]),FALSE)</f>
        <v>0.40305665349143738</v>
      </c>
      <c r="X313" s="22">
        <f>MYRANKS_P[[#This Row],[WSGP]]+MYRANKS_P[[#This Row],[SVSGP]]+MYRANKS_P[[#This Row],[SOSGP]]+MYRANKS_P[[#This Row],[ERASGP]]+MYRANKS_P[[#This Row],[WHIPSGP]]</f>
        <v>-2.6051347759542303</v>
      </c>
    </row>
    <row r="314" spans="1:24" x14ac:dyDescent="0.25">
      <c r="A314" s="7" t="s">
        <v>5376</v>
      </c>
      <c r="B314" s="18" t="str">
        <f>VLOOKUP(MYRANKS_P[[#This Row],[PLAYERID]],PLAYERIDMAP[],COLUMN(PLAYERIDMAP[LASTNAME]),FALSE)</f>
        <v>Villarreal</v>
      </c>
      <c r="C314" s="18" t="str">
        <f>VLOOKUP(MYRANKS_P[[#This Row],[PLAYERID]],PLAYERIDMAP[],COLUMN(PLAYERIDMAP[FIRSTNAME]),FALSE)</f>
        <v xml:space="preserve">Brayan </v>
      </c>
      <c r="D314" s="18" t="str">
        <f>VLOOKUP(MYRANKS_P[[#This Row],[PLAYERID]],PLAYERIDMAP[],COLUMN(PLAYERIDMAP[TEAM]),FALSE)</f>
        <v>DET</v>
      </c>
      <c r="E314" s="18" t="str">
        <f>VLOOKUP(MYRANKS_P[[#This Row],[PLAYERID]],PLAYERIDMAP[],COLUMN(PLAYERIDMAP[POS]),FALSE)</f>
        <v>P</v>
      </c>
      <c r="F314" s="18">
        <f>VLOOKUP(MYRANKS_P[[#This Row],[PLAYERID]],PLAYERIDMAP[],COLUMN(PLAYERIDMAP[IDFANGRAPHS]),FALSE)</f>
        <v>5180</v>
      </c>
      <c r="G314" s="20">
        <f>IFERROR(VLOOKUP(MYRANKS_P[[#This Row],[IDFANGRAPHS]],STEAMER_P[],COLUMN(STEAMER_P[W]),FALSE),0)</f>
        <v>0</v>
      </c>
      <c r="H314" s="20">
        <f>IFERROR(VLOOKUP(MYRANKS_P[[#This Row],[IDFANGRAPHS]],STEAMER_P[],COLUMN(STEAMER_P[GS]),FALSE),0)</f>
        <v>0</v>
      </c>
      <c r="I314" s="20">
        <f>IFERROR(VLOOKUP(MYRANKS_P[[#This Row],[IDFANGRAPHS]],STEAMER_P[],COLUMN(STEAMER_P[SV]),FALSE),0)</f>
        <v>0</v>
      </c>
      <c r="J314" s="20">
        <f>IFERROR(VLOOKUP(MYRANKS_P[[#This Row],[IDFANGRAPHS]],STEAMER_P[],COLUMN(STEAMER_P[IP]),FALSE),0)</f>
        <v>0</v>
      </c>
      <c r="K314" s="20">
        <f>IFERROR(VLOOKUP(MYRANKS_P[[#This Row],[IDFANGRAPHS]],STEAMER_P[],COLUMN(STEAMER_P[H]),FALSE),0)</f>
        <v>0</v>
      </c>
      <c r="L314" s="20">
        <f>IFERROR(VLOOKUP(MYRANKS_P[[#This Row],[IDFANGRAPHS]],STEAMER_P[],COLUMN(STEAMER_P[ER]),FALSE),0)</f>
        <v>0</v>
      </c>
      <c r="M314" s="20">
        <f>IFERROR(VLOOKUP(MYRANKS_P[[#This Row],[IDFANGRAPHS]],STEAMER_P[],COLUMN(STEAMER_P[HR]),FALSE),0)</f>
        <v>0</v>
      </c>
      <c r="N314" s="20">
        <f>IFERROR(VLOOKUP(MYRANKS_P[[#This Row],[IDFANGRAPHS]],STEAMER_P[],COLUMN(STEAMER_P[SO]),FALSE),0)</f>
        <v>0</v>
      </c>
      <c r="O314" s="20">
        <f>IFERROR(VLOOKUP(MYRANKS_P[[#This Row],[IDFANGRAPHS]],STEAMER_P[],COLUMN(STEAMER_P[BB]),FALSE),0)</f>
        <v>0</v>
      </c>
      <c r="P314" s="20">
        <f>IFERROR(VLOOKUP(MYRANKS_P[[#This Row],[IDFANGRAPHS]],STEAMER_P[],COLUMN(STEAMER_P[FIP]),FALSE),0)</f>
        <v>0</v>
      </c>
      <c r="Q314" s="22">
        <f>IFERROR(MYRANKS_P[[#This Row],[ER]]*9/MYRANKS_P[[#This Row],[IP]],0)</f>
        <v>0</v>
      </c>
      <c r="R314" s="22">
        <f>IFERROR((MYRANKS_P[[#This Row],[BB]]+MYRANKS_P[[#This Row],[H]])/MYRANKS_P[[#This Row],[IP]],0)</f>
        <v>0</v>
      </c>
      <c r="S314" s="22">
        <f>MYRANKS_P[[#This Row],[W]]/3.03-VLOOKUP(MYRANKS_P[[#This Row],[POS]],ReplacementLevel_P[],COLUMN(ReplacementLevel_P[W]),FALSE)</f>
        <v>-3.23</v>
      </c>
      <c r="T314" s="22">
        <f>MYRANKS_P[[#This Row],[SV]]/9.95</f>
        <v>0</v>
      </c>
      <c r="U314" s="22">
        <f>MYRANKS_P[[#This Row],[SO]]/39.3-VLOOKUP(MYRANKS_P[[#This Row],[POS]],ReplacementLevel_P[],COLUMN(ReplacementLevel_P[SO]),FALSE)</f>
        <v>-2.68</v>
      </c>
      <c r="V314" s="22">
        <f>((475+MYRANKS_P[[#This Row],[ER]])*9/(1192+MYRANKS_P[[#This Row],[IP]])-3.59)/-0.076-VLOOKUP(MYRANKS_P[[#This Row],[POS]],ReplacementLevel_P[],COLUMN(ReplacementLevel_P[ERA]),FALSE)</f>
        <v>0.89724478982691325</v>
      </c>
      <c r="W31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14" s="22">
        <f>MYRANKS_P[[#This Row],[WSGP]]+MYRANKS_P[[#This Row],[SVSGP]]+MYRANKS_P[[#This Row],[SOSGP]]+MYRANKS_P[[#This Row],[ERASGP]]+MYRANKS_P[[#This Row],[WHIPSGP]]</f>
        <v>-4.1238066643117852</v>
      </c>
    </row>
    <row r="315" spans="1:24" x14ac:dyDescent="0.25">
      <c r="A315" s="7" t="s">
        <v>1847</v>
      </c>
      <c r="B315" s="18" t="str">
        <f>VLOOKUP(MYRANKS_P[[#This Row],[PLAYERID]],PLAYERIDMAP[],COLUMN(PLAYERIDMAP[LASTNAME]),FALSE)</f>
        <v>Barnes</v>
      </c>
      <c r="C315" s="18" t="str">
        <f>VLOOKUP(MYRANKS_P[[#This Row],[PLAYERID]],PLAYERIDMAP[],COLUMN(PLAYERIDMAP[FIRSTNAME]),FALSE)</f>
        <v xml:space="preserve">Scott </v>
      </c>
      <c r="D315" s="18" t="str">
        <f>VLOOKUP(MYRANKS_P[[#This Row],[PLAYERID]],PLAYERIDMAP[],COLUMN(PLAYERIDMAP[TEAM]),FALSE)</f>
        <v>CLE</v>
      </c>
      <c r="E315" s="18" t="str">
        <f>VLOOKUP(MYRANKS_P[[#This Row],[PLAYERID]],PLAYERIDMAP[],COLUMN(PLAYERIDMAP[POS]),FALSE)</f>
        <v>P</v>
      </c>
      <c r="F315" s="18">
        <f>VLOOKUP(MYRANKS_P[[#This Row],[PLAYERID]],PLAYERIDMAP[],COLUMN(PLAYERIDMAP[IDFANGRAPHS]),FALSE)</f>
        <v>8718</v>
      </c>
      <c r="G315" s="20">
        <f>IFERROR(VLOOKUP(MYRANKS_P[[#This Row],[IDFANGRAPHS]],STEAMER_P[],COLUMN(STEAMER_P[W]),FALSE),0)</f>
        <v>0</v>
      </c>
      <c r="H315" s="20">
        <f>IFERROR(VLOOKUP(MYRANKS_P[[#This Row],[IDFANGRAPHS]],STEAMER_P[],COLUMN(STEAMER_P[GS]),FALSE),0)</f>
        <v>0</v>
      </c>
      <c r="I315" s="20">
        <f>IFERROR(VLOOKUP(MYRANKS_P[[#This Row],[IDFANGRAPHS]],STEAMER_P[],COLUMN(STEAMER_P[SV]),FALSE),0)</f>
        <v>0</v>
      </c>
      <c r="J315" s="20">
        <f>IFERROR(VLOOKUP(MYRANKS_P[[#This Row],[IDFANGRAPHS]],STEAMER_P[],COLUMN(STEAMER_P[IP]),FALSE),0)</f>
        <v>0</v>
      </c>
      <c r="K315" s="20">
        <f>IFERROR(VLOOKUP(MYRANKS_P[[#This Row],[IDFANGRAPHS]],STEAMER_P[],COLUMN(STEAMER_P[H]),FALSE),0)</f>
        <v>0</v>
      </c>
      <c r="L315" s="20">
        <f>IFERROR(VLOOKUP(MYRANKS_P[[#This Row],[IDFANGRAPHS]],STEAMER_P[],COLUMN(STEAMER_P[ER]),FALSE),0)</f>
        <v>0</v>
      </c>
      <c r="M315" s="20">
        <f>IFERROR(VLOOKUP(MYRANKS_P[[#This Row],[IDFANGRAPHS]],STEAMER_P[],COLUMN(STEAMER_P[HR]),FALSE),0)</f>
        <v>0</v>
      </c>
      <c r="N315" s="20">
        <f>IFERROR(VLOOKUP(MYRANKS_P[[#This Row],[IDFANGRAPHS]],STEAMER_P[],COLUMN(STEAMER_P[SO]),FALSE),0)</f>
        <v>0</v>
      </c>
      <c r="O315" s="20">
        <f>IFERROR(VLOOKUP(MYRANKS_P[[#This Row],[IDFANGRAPHS]],STEAMER_P[],COLUMN(STEAMER_P[BB]),FALSE),0)</f>
        <v>0</v>
      </c>
      <c r="P315" s="20">
        <f>IFERROR(VLOOKUP(MYRANKS_P[[#This Row],[IDFANGRAPHS]],STEAMER_P[],COLUMN(STEAMER_P[FIP]),FALSE),0)</f>
        <v>0</v>
      </c>
      <c r="Q315" s="22">
        <f>IFERROR(MYRANKS_P[[#This Row],[ER]]*9/MYRANKS_P[[#This Row],[IP]],0)</f>
        <v>0</v>
      </c>
      <c r="R315" s="22">
        <f>IFERROR((MYRANKS_P[[#This Row],[BB]]+MYRANKS_P[[#This Row],[H]])/MYRANKS_P[[#This Row],[IP]],0)</f>
        <v>0</v>
      </c>
      <c r="S315" s="22">
        <f>MYRANKS_P[[#This Row],[W]]/3.03-VLOOKUP(MYRANKS_P[[#This Row],[POS]],ReplacementLevel_P[],COLUMN(ReplacementLevel_P[W]),FALSE)</f>
        <v>-3.23</v>
      </c>
      <c r="T315" s="22">
        <f>MYRANKS_P[[#This Row],[SV]]/9.95</f>
        <v>0</v>
      </c>
      <c r="U315" s="22">
        <f>MYRANKS_P[[#This Row],[SO]]/39.3-VLOOKUP(MYRANKS_P[[#This Row],[POS]],ReplacementLevel_P[],COLUMN(ReplacementLevel_P[SO]),FALSE)</f>
        <v>-2.68</v>
      </c>
      <c r="V315" s="22">
        <f>((475+MYRANKS_P[[#This Row],[ER]])*9/(1192+MYRANKS_P[[#This Row],[IP]])-3.59)/-0.076-VLOOKUP(MYRANKS_P[[#This Row],[POS]],ReplacementLevel_P[],COLUMN(ReplacementLevel_P[ERA]),FALSE)</f>
        <v>0.89724478982691325</v>
      </c>
      <c r="W315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15" s="22">
        <f>MYRANKS_P[[#This Row],[WSGP]]+MYRANKS_P[[#This Row],[SVSGP]]+MYRANKS_P[[#This Row],[SOSGP]]+MYRANKS_P[[#This Row],[ERASGP]]+MYRANKS_P[[#This Row],[WHIPSGP]]</f>
        <v>-4.1238066643117852</v>
      </c>
    </row>
    <row r="316" spans="1:24" x14ac:dyDescent="0.25">
      <c r="A316" s="7" t="s">
        <v>3766</v>
      </c>
      <c r="B316" s="18" t="str">
        <f>VLOOKUP(MYRANKS_P[[#This Row],[PLAYERID]],PLAYERIDMAP[],COLUMN(PLAYERIDMAP[LASTNAME]),FALSE)</f>
        <v>Lindblom</v>
      </c>
      <c r="C316" s="18" t="str">
        <f>VLOOKUP(MYRANKS_P[[#This Row],[PLAYERID]],PLAYERIDMAP[],COLUMN(PLAYERIDMAP[FIRSTNAME]),FALSE)</f>
        <v xml:space="preserve">Josh </v>
      </c>
      <c r="D316" s="18" t="str">
        <f>VLOOKUP(MYRANKS_P[[#This Row],[PLAYERID]],PLAYERIDMAP[],COLUMN(PLAYERIDMAP[TEAM]),FALSE)</f>
        <v>TEX</v>
      </c>
      <c r="E316" s="18" t="str">
        <f>VLOOKUP(MYRANKS_P[[#This Row],[PLAYERID]],PLAYERIDMAP[],COLUMN(PLAYERIDMAP[POS]),FALSE)</f>
        <v>P</v>
      </c>
      <c r="F316" s="18">
        <f>VLOOKUP(MYRANKS_P[[#This Row],[PLAYERID]],PLAYERIDMAP[],COLUMN(PLAYERIDMAP[IDFANGRAPHS]),FALSE)</f>
        <v>7882</v>
      </c>
      <c r="G316" s="20">
        <f>IFERROR(VLOOKUP(MYRANKS_P[[#This Row],[IDFANGRAPHS]],STEAMER_P[],COLUMN(STEAMER_P[W]),FALSE),0)</f>
        <v>2</v>
      </c>
      <c r="H316" s="20">
        <f>IFERROR(VLOOKUP(MYRANKS_P[[#This Row],[IDFANGRAPHS]],STEAMER_P[],COLUMN(STEAMER_P[GS]),FALSE),0)</f>
        <v>3</v>
      </c>
      <c r="I316" s="20">
        <f>IFERROR(VLOOKUP(MYRANKS_P[[#This Row],[IDFANGRAPHS]],STEAMER_P[],COLUMN(STEAMER_P[SV]),FALSE),0)</f>
        <v>0</v>
      </c>
      <c r="J316" s="20">
        <f>IFERROR(VLOOKUP(MYRANKS_P[[#This Row],[IDFANGRAPHS]],STEAMER_P[],COLUMN(STEAMER_P[IP]),FALSE),0)</f>
        <v>29</v>
      </c>
      <c r="K316" s="20">
        <f>IFERROR(VLOOKUP(MYRANKS_P[[#This Row],[IDFANGRAPHS]],STEAMER_P[],COLUMN(STEAMER_P[H]),FALSE),0)</f>
        <v>30</v>
      </c>
      <c r="L316" s="20">
        <f>IFERROR(VLOOKUP(MYRANKS_P[[#This Row],[IDFANGRAPHS]],STEAMER_P[],COLUMN(STEAMER_P[ER]),FALSE),0)</f>
        <v>14</v>
      </c>
      <c r="M316" s="20">
        <f>IFERROR(VLOOKUP(MYRANKS_P[[#This Row],[IDFANGRAPHS]],STEAMER_P[],COLUMN(STEAMER_P[HR]),FALSE),0)</f>
        <v>4</v>
      </c>
      <c r="N316" s="20">
        <f>IFERROR(VLOOKUP(MYRANKS_P[[#This Row],[IDFANGRAPHS]],STEAMER_P[],COLUMN(STEAMER_P[SO]),FALSE),0)</f>
        <v>20</v>
      </c>
      <c r="O316" s="20">
        <f>IFERROR(VLOOKUP(MYRANKS_P[[#This Row],[IDFANGRAPHS]],STEAMER_P[],COLUMN(STEAMER_P[BB]),FALSE),0)</f>
        <v>11</v>
      </c>
      <c r="P316" s="20">
        <f>IFERROR(VLOOKUP(MYRANKS_P[[#This Row],[IDFANGRAPHS]],STEAMER_P[],COLUMN(STEAMER_P[FIP]),FALSE),0)</f>
        <v>4.91</v>
      </c>
      <c r="Q316" s="22">
        <f>IFERROR(MYRANKS_P[[#This Row],[ER]]*9/MYRANKS_P[[#This Row],[IP]],0)</f>
        <v>4.3448275862068968</v>
      </c>
      <c r="R316" s="22">
        <f>IFERROR((MYRANKS_P[[#This Row],[BB]]+MYRANKS_P[[#This Row],[H]])/MYRANKS_P[[#This Row],[IP]],0)</f>
        <v>1.4137931034482758</v>
      </c>
      <c r="S316" s="22">
        <f>MYRANKS_P[[#This Row],[W]]/3.03-VLOOKUP(MYRANKS_P[[#This Row],[POS]],ReplacementLevel_P[],COLUMN(ReplacementLevel_P[W]),FALSE)</f>
        <v>-2.5699339933993399</v>
      </c>
      <c r="T316" s="22">
        <f>MYRANKS_P[[#This Row],[SV]]/9.95</f>
        <v>0</v>
      </c>
      <c r="U316" s="22">
        <f>MYRANKS_P[[#This Row],[SO]]/39.3-VLOOKUP(MYRANKS_P[[#This Row],[POS]],ReplacementLevel_P[],COLUMN(ReplacementLevel_P[SO]),FALSE)</f>
        <v>-2.1710941475826973</v>
      </c>
      <c r="V316" s="22">
        <f>((475+MYRANKS_P[[#This Row],[ER]])*9/(1192+MYRANKS_P[[#This Row],[IP]])-3.59)/-0.076-VLOOKUP(MYRANKS_P[[#This Row],[POS]],ReplacementLevel_P[],COLUMN(ReplacementLevel_P[ERA]),FALSE)</f>
        <v>0.66022888917625566</v>
      </c>
      <c r="W316" s="22">
        <f>((1466+MYRANKS_P[[#This Row],[BB]]+MYRANKS_P[[#This Row],[H]])/(1192+MYRANKS_P[[#This Row],[IP]])-1.23)/-0.015-VLOOKUP(MYRANKS_P[[#This Row],[POS]],ReplacementLevel_P[],COLUMN(ReplacementLevel_P[WHIP]),FALSE)</f>
        <v>0.5977177177177132</v>
      </c>
      <c r="X316" s="22">
        <f>MYRANKS_P[[#This Row],[WSGP]]+MYRANKS_P[[#This Row],[SVSGP]]+MYRANKS_P[[#This Row],[SOSGP]]+MYRANKS_P[[#This Row],[ERASGP]]+MYRANKS_P[[#This Row],[WHIPSGP]]</f>
        <v>-3.4830815340880683</v>
      </c>
    </row>
    <row r="317" spans="1:24" x14ac:dyDescent="0.25">
      <c r="A317" s="7" t="s">
        <v>5212</v>
      </c>
      <c r="B317" s="18" t="str">
        <f>VLOOKUP(MYRANKS_P[[#This Row],[PLAYERID]],PLAYERIDMAP[],COLUMN(PLAYERIDMAP[LASTNAME]),FALSE)</f>
        <v>Thatcher</v>
      </c>
      <c r="C317" s="18" t="str">
        <f>VLOOKUP(MYRANKS_P[[#This Row],[PLAYERID]],PLAYERIDMAP[],COLUMN(PLAYERIDMAP[FIRSTNAME]),FALSE)</f>
        <v xml:space="preserve">Joe </v>
      </c>
      <c r="D317" s="18" t="str">
        <f>VLOOKUP(MYRANKS_P[[#This Row],[PLAYERID]],PLAYERIDMAP[],COLUMN(PLAYERIDMAP[TEAM]),FALSE)</f>
        <v>SD</v>
      </c>
      <c r="E317" s="18" t="str">
        <f>VLOOKUP(MYRANKS_P[[#This Row],[PLAYERID]],PLAYERIDMAP[],COLUMN(PLAYERIDMAP[POS]),FALSE)</f>
        <v>P</v>
      </c>
      <c r="F317" s="18">
        <f>VLOOKUP(MYRANKS_P[[#This Row],[PLAYERID]],PLAYERIDMAP[],COLUMN(PLAYERIDMAP[IDFANGRAPHS]),FALSE)</f>
        <v>4620</v>
      </c>
      <c r="G317" s="20">
        <f>IFERROR(VLOOKUP(MYRANKS_P[[#This Row],[IDFANGRAPHS]],STEAMER_P[],COLUMN(STEAMER_P[W]),FALSE),0)</f>
        <v>2</v>
      </c>
      <c r="H317" s="20">
        <f>IFERROR(VLOOKUP(MYRANKS_P[[#This Row],[IDFANGRAPHS]],STEAMER_P[],COLUMN(STEAMER_P[GS]),FALSE),0)</f>
        <v>0</v>
      </c>
      <c r="I317" s="20">
        <f>IFERROR(VLOOKUP(MYRANKS_P[[#This Row],[IDFANGRAPHS]],STEAMER_P[],COLUMN(STEAMER_P[SV]),FALSE),0)</f>
        <v>0</v>
      </c>
      <c r="J317" s="20">
        <f>IFERROR(VLOOKUP(MYRANKS_P[[#This Row],[IDFANGRAPHS]],STEAMER_P[],COLUMN(STEAMER_P[IP]),FALSE),0)</f>
        <v>33</v>
      </c>
      <c r="K317" s="20">
        <f>IFERROR(VLOOKUP(MYRANKS_P[[#This Row],[IDFANGRAPHS]],STEAMER_P[],COLUMN(STEAMER_P[H]),FALSE),0)</f>
        <v>31</v>
      </c>
      <c r="L317" s="20">
        <f>IFERROR(VLOOKUP(MYRANKS_P[[#This Row],[IDFANGRAPHS]],STEAMER_P[],COLUMN(STEAMER_P[ER]),FALSE),0)</f>
        <v>13</v>
      </c>
      <c r="M317" s="20">
        <f>IFERROR(VLOOKUP(MYRANKS_P[[#This Row],[IDFANGRAPHS]],STEAMER_P[],COLUMN(STEAMER_P[HR]),FALSE),0)</f>
        <v>4</v>
      </c>
      <c r="N317" s="20">
        <f>IFERROR(VLOOKUP(MYRANKS_P[[#This Row],[IDFANGRAPHS]],STEAMER_P[],COLUMN(STEAMER_P[SO]),FALSE),0)</f>
        <v>28</v>
      </c>
      <c r="O317" s="20">
        <f>IFERROR(VLOOKUP(MYRANKS_P[[#This Row],[IDFANGRAPHS]],STEAMER_P[],COLUMN(STEAMER_P[BB]),FALSE),0)</f>
        <v>10</v>
      </c>
      <c r="P317" s="20">
        <f>IFERROR(VLOOKUP(MYRANKS_P[[#This Row],[IDFANGRAPHS]],STEAMER_P[],COLUMN(STEAMER_P[FIP]),FALSE),0)</f>
        <v>3.98</v>
      </c>
      <c r="Q317" s="22">
        <f>IFERROR(MYRANKS_P[[#This Row],[ER]]*9/MYRANKS_P[[#This Row],[IP]],0)</f>
        <v>3.5454545454545454</v>
      </c>
      <c r="R317" s="22">
        <f>IFERROR((MYRANKS_P[[#This Row],[BB]]+MYRANKS_P[[#This Row],[H]])/MYRANKS_P[[#This Row],[IP]],0)</f>
        <v>1.2424242424242424</v>
      </c>
      <c r="S317" s="22">
        <f>MYRANKS_P[[#This Row],[W]]/3.03-VLOOKUP(MYRANKS_P[[#This Row],[POS]],ReplacementLevel_P[],COLUMN(ReplacementLevel_P[W]),FALSE)</f>
        <v>-2.5699339933993399</v>
      </c>
      <c r="T317" s="22">
        <f>MYRANKS_P[[#This Row],[SV]]/9.95</f>
        <v>0</v>
      </c>
      <c r="U317" s="22">
        <f>MYRANKS_P[[#This Row],[SO]]/39.3-VLOOKUP(MYRANKS_P[[#This Row],[POS]],ReplacementLevel_P[],COLUMN(ReplacementLevel_P[SO]),FALSE)</f>
        <v>-1.9675318066157761</v>
      </c>
      <c r="V317" s="22">
        <f>((475+MYRANKS_P[[#This Row],[ER]])*9/(1192+MYRANKS_P[[#This Row],[IP]])-3.59)/-0.076-VLOOKUP(MYRANKS_P[[#This Row],[POS]],ReplacementLevel_P[],COLUMN(ReplacementLevel_P[ERA]),FALSE)</f>
        <v>0.91176154672395204</v>
      </c>
      <c r="W317" s="22">
        <f>((1466+MYRANKS_P[[#This Row],[BB]]+MYRANKS_P[[#This Row],[H]])/(1192+MYRANKS_P[[#This Row],[IP]])-1.23)/-0.015-VLOOKUP(MYRANKS_P[[#This Row],[POS]],ReplacementLevel_P[],COLUMN(ReplacementLevel_P[WHIP]),FALSE)</f>
        <v>0.86639455782312169</v>
      </c>
      <c r="X317" s="22">
        <f>MYRANKS_P[[#This Row],[WSGP]]+MYRANKS_P[[#This Row],[SVSGP]]+MYRANKS_P[[#This Row],[SOSGP]]+MYRANKS_P[[#This Row],[ERASGP]]+MYRANKS_P[[#This Row],[WHIPSGP]]</f>
        <v>-2.7593096954680427</v>
      </c>
    </row>
    <row r="318" spans="1:24" x14ac:dyDescent="0.25">
      <c r="A318" s="7" t="s">
        <v>2683</v>
      </c>
      <c r="B318" s="18" t="str">
        <f>VLOOKUP(MYRANKS_P[[#This Row],[PLAYERID]],PLAYERIDMAP[],COLUMN(PLAYERIDMAP[LASTNAME]),FALSE)</f>
        <v>Duensing</v>
      </c>
      <c r="C318" s="18" t="str">
        <f>VLOOKUP(MYRANKS_P[[#This Row],[PLAYERID]],PLAYERIDMAP[],COLUMN(PLAYERIDMAP[FIRSTNAME]),FALSE)</f>
        <v xml:space="preserve">Brian </v>
      </c>
      <c r="D318" s="18" t="str">
        <f>VLOOKUP(MYRANKS_P[[#This Row],[PLAYERID]],PLAYERIDMAP[],COLUMN(PLAYERIDMAP[TEAM]),FALSE)</f>
        <v>MIN</v>
      </c>
      <c r="E318" s="18" t="str">
        <f>VLOOKUP(MYRANKS_P[[#This Row],[PLAYERID]],PLAYERIDMAP[],COLUMN(PLAYERIDMAP[POS]),FALSE)</f>
        <v>P</v>
      </c>
      <c r="F318" s="18">
        <f>VLOOKUP(MYRANKS_P[[#This Row],[PLAYERID]],PLAYERIDMAP[],COLUMN(PLAYERIDMAP[IDFANGRAPHS]),FALSE)</f>
        <v>4064</v>
      </c>
      <c r="G318" s="20">
        <f>IFERROR(VLOOKUP(MYRANKS_P[[#This Row],[IDFANGRAPHS]],STEAMER_P[],COLUMN(STEAMER_P[W]),FALSE),0)</f>
        <v>3</v>
      </c>
      <c r="H318" s="20">
        <f>IFERROR(VLOOKUP(MYRANKS_P[[#This Row],[IDFANGRAPHS]],STEAMER_P[],COLUMN(STEAMER_P[GS]),FALSE),0)</f>
        <v>0</v>
      </c>
      <c r="I318" s="20">
        <f>IFERROR(VLOOKUP(MYRANKS_P[[#This Row],[IDFANGRAPHS]],STEAMER_P[],COLUMN(STEAMER_P[SV]),FALSE),0)</f>
        <v>2</v>
      </c>
      <c r="J318" s="20">
        <f>IFERROR(VLOOKUP(MYRANKS_P[[#This Row],[IDFANGRAPHS]],STEAMER_P[],COLUMN(STEAMER_P[IP]),FALSE),0)</f>
        <v>47</v>
      </c>
      <c r="K318" s="20">
        <f>IFERROR(VLOOKUP(MYRANKS_P[[#This Row],[IDFANGRAPHS]],STEAMER_P[],COLUMN(STEAMER_P[H]),FALSE),0)</f>
        <v>48</v>
      </c>
      <c r="L318" s="20">
        <f>IFERROR(VLOOKUP(MYRANKS_P[[#This Row],[IDFANGRAPHS]],STEAMER_P[],COLUMN(STEAMER_P[ER]),FALSE),0)</f>
        <v>20</v>
      </c>
      <c r="M318" s="20">
        <f>IFERROR(VLOOKUP(MYRANKS_P[[#This Row],[IDFANGRAPHS]],STEAMER_P[],COLUMN(STEAMER_P[HR]),FALSE),0)</f>
        <v>5</v>
      </c>
      <c r="N318" s="20">
        <f>IFERROR(VLOOKUP(MYRANKS_P[[#This Row],[IDFANGRAPHS]],STEAMER_P[],COLUMN(STEAMER_P[SO]),FALSE),0)</f>
        <v>36</v>
      </c>
      <c r="O318" s="20">
        <f>IFERROR(VLOOKUP(MYRANKS_P[[#This Row],[IDFANGRAPHS]],STEAMER_P[],COLUMN(STEAMER_P[BB]),FALSE),0)</f>
        <v>12</v>
      </c>
      <c r="P318" s="20">
        <f>IFERROR(VLOOKUP(MYRANKS_P[[#This Row],[IDFANGRAPHS]],STEAMER_P[],COLUMN(STEAMER_P[FIP]),FALSE),0)</f>
        <v>3.75</v>
      </c>
      <c r="Q318" s="22">
        <f>IFERROR(MYRANKS_P[[#This Row],[ER]]*9/MYRANKS_P[[#This Row],[IP]],0)</f>
        <v>3.8297872340425534</v>
      </c>
      <c r="R318" s="22">
        <f>IFERROR((MYRANKS_P[[#This Row],[BB]]+MYRANKS_P[[#This Row],[H]])/MYRANKS_P[[#This Row],[IP]],0)</f>
        <v>1.2765957446808511</v>
      </c>
      <c r="S318" s="22">
        <f>MYRANKS_P[[#This Row],[W]]/3.03-VLOOKUP(MYRANKS_P[[#This Row],[POS]],ReplacementLevel_P[],COLUMN(ReplacementLevel_P[W]),FALSE)</f>
        <v>-2.2399009900990099</v>
      </c>
      <c r="T318" s="22">
        <f>MYRANKS_P[[#This Row],[SV]]/9.95</f>
        <v>0.20100502512562815</v>
      </c>
      <c r="U318" s="22">
        <f>MYRANKS_P[[#This Row],[SO]]/39.3-VLOOKUP(MYRANKS_P[[#This Row],[POS]],ReplacementLevel_P[],COLUMN(ReplacementLevel_P[SO]),FALSE)</f>
        <v>-1.7639694656488549</v>
      </c>
      <c r="V318" s="22">
        <f>((475+MYRANKS_P[[#This Row],[ER]])*9/(1192+MYRANKS_P[[#This Row],[IP]])-3.59)/-0.076-VLOOKUP(MYRANKS_P[[#This Row],[POS]],ReplacementLevel_P[],COLUMN(ReplacementLevel_P[ERA]),FALSE)</f>
        <v>0.77576780935389134</v>
      </c>
      <c r="W318" s="22">
        <f>((1466+MYRANKS_P[[#This Row],[BB]]+MYRANKS_P[[#This Row],[H]])/(1192+MYRANKS_P[[#This Row],[IP]])-1.23)/-0.015-VLOOKUP(MYRANKS_P[[#This Row],[POS]],ReplacementLevel_P[],COLUMN(ReplacementLevel_P[WHIP]),FALSE)</f>
        <v>0.77077212806026418</v>
      </c>
      <c r="X318" s="22">
        <f>MYRANKS_P[[#This Row],[WSGP]]+MYRANKS_P[[#This Row],[SVSGP]]+MYRANKS_P[[#This Row],[SOSGP]]+MYRANKS_P[[#This Row],[ERASGP]]+MYRANKS_P[[#This Row],[WHIPSGP]]</f>
        <v>-2.2563254932080814</v>
      </c>
    </row>
    <row r="319" spans="1:24" x14ac:dyDescent="0.25">
      <c r="A319" s="7" t="s">
        <v>3236</v>
      </c>
      <c r="B319" s="18" t="str">
        <f>VLOOKUP(MYRANKS_P[[#This Row],[PLAYERID]],PLAYERIDMAP[],COLUMN(PLAYERIDMAP[LASTNAME]),FALSE)</f>
        <v>Hefner</v>
      </c>
      <c r="C319" s="18" t="str">
        <f>VLOOKUP(MYRANKS_P[[#This Row],[PLAYERID]],PLAYERIDMAP[],COLUMN(PLAYERIDMAP[FIRSTNAME]),FALSE)</f>
        <v xml:space="preserve">Jeremy </v>
      </c>
      <c r="D319" s="18" t="str">
        <f>VLOOKUP(MYRANKS_P[[#This Row],[PLAYERID]],PLAYERIDMAP[],COLUMN(PLAYERIDMAP[TEAM]),FALSE)</f>
        <v>NYM</v>
      </c>
      <c r="E319" s="18" t="str">
        <f>VLOOKUP(MYRANKS_P[[#This Row],[PLAYERID]],PLAYERIDMAP[],COLUMN(PLAYERIDMAP[POS]),FALSE)</f>
        <v>P</v>
      </c>
      <c r="F319" s="18">
        <f>VLOOKUP(MYRANKS_P[[#This Row],[PLAYERID]],PLAYERIDMAP[],COLUMN(PLAYERIDMAP[IDFANGRAPHS]),FALSE)</f>
        <v>1989</v>
      </c>
      <c r="G319" s="20">
        <f>IFERROR(VLOOKUP(MYRANKS_P[[#This Row],[IDFANGRAPHS]],STEAMER_P[],COLUMN(STEAMER_P[W]),FALSE),0)</f>
        <v>0</v>
      </c>
      <c r="H319" s="20">
        <f>IFERROR(VLOOKUP(MYRANKS_P[[#This Row],[IDFANGRAPHS]],STEAMER_P[],COLUMN(STEAMER_P[GS]),FALSE),0)</f>
        <v>0</v>
      </c>
      <c r="I319" s="20">
        <f>IFERROR(VLOOKUP(MYRANKS_P[[#This Row],[IDFANGRAPHS]],STEAMER_P[],COLUMN(STEAMER_P[SV]),FALSE),0)</f>
        <v>0</v>
      </c>
      <c r="J319" s="20">
        <f>IFERROR(VLOOKUP(MYRANKS_P[[#This Row],[IDFANGRAPHS]],STEAMER_P[],COLUMN(STEAMER_P[IP]),FALSE),0)</f>
        <v>0</v>
      </c>
      <c r="K319" s="20">
        <f>IFERROR(VLOOKUP(MYRANKS_P[[#This Row],[IDFANGRAPHS]],STEAMER_P[],COLUMN(STEAMER_P[H]),FALSE),0)</f>
        <v>0</v>
      </c>
      <c r="L319" s="20">
        <f>IFERROR(VLOOKUP(MYRANKS_P[[#This Row],[IDFANGRAPHS]],STEAMER_P[],COLUMN(STEAMER_P[ER]),FALSE),0)</f>
        <v>0</v>
      </c>
      <c r="M319" s="20">
        <f>IFERROR(VLOOKUP(MYRANKS_P[[#This Row],[IDFANGRAPHS]],STEAMER_P[],COLUMN(STEAMER_P[HR]),FALSE),0)</f>
        <v>0</v>
      </c>
      <c r="N319" s="20">
        <f>IFERROR(VLOOKUP(MYRANKS_P[[#This Row],[IDFANGRAPHS]],STEAMER_P[],COLUMN(STEAMER_P[SO]),FALSE),0)</f>
        <v>0</v>
      </c>
      <c r="O319" s="20">
        <f>IFERROR(VLOOKUP(MYRANKS_P[[#This Row],[IDFANGRAPHS]],STEAMER_P[],COLUMN(STEAMER_P[BB]),FALSE),0)</f>
        <v>0</v>
      </c>
      <c r="P319" s="20">
        <f>IFERROR(VLOOKUP(MYRANKS_P[[#This Row],[IDFANGRAPHS]],STEAMER_P[],COLUMN(STEAMER_P[FIP]),FALSE),0)</f>
        <v>0</v>
      </c>
      <c r="Q319" s="22">
        <f>IFERROR(MYRANKS_P[[#This Row],[ER]]*9/MYRANKS_P[[#This Row],[IP]],0)</f>
        <v>0</v>
      </c>
      <c r="R319" s="22">
        <f>IFERROR((MYRANKS_P[[#This Row],[BB]]+MYRANKS_P[[#This Row],[H]])/MYRANKS_P[[#This Row],[IP]],0)</f>
        <v>0</v>
      </c>
      <c r="S319" s="22">
        <f>MYRANKS_P[[#This Row],[W]]/3.03-VLOOKUP(MYRANKS_P[[#This Row],[POS]],ReplacementLevel_P[],COLUMN(ReplacementLevel_P[W]),FALSE)</f>
        <v>-3.23</v>
      </c>
      <c r="T319" s="22">
        <f>MYRANKS_P[[#This Row],[SV]]/9.95</f>
        <v>0</v>
      </c>
      <c r="U319" s="22">
        <f>MYRANKS_P[[#This Row],[SO]]/39.3-VLOOKUP(MYRANKS_P[[#This Row],[POS]],ReplacementLevel_P[],COLUMN(ReplacementLevel_P[SO]),FALSE)</f>
        <v>-2.68</v>
      </c>
      <c r="V319" s="22">
        <f>((475+MYRANKS_P[[#This Row],[ER]])*9/(1192+MYRANKS_P[[#This Row],[IP]])-3.59)/-0.076-VLOOKUP(MYRANKS_P[[#This Row],[POS]],ReplacementLevel_P[],COLUMN(ReplacementLevel_P[ERA]),FALSE)</f>
        <v>0.89724478982691325</v>
      </c>
      <c r="W319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19" s="22">
        <f>MYRANKS_P[[#This Row],[WSGP]]+MYRANKS_P[[#This Row],[SVSGP]]+MYRANKS_P[[#This Row],[SOSGP]]+MYRANKS_P[[#This Row],[ERASGP]]+MYRANKS_P[[#This Row],[WHIPSGP]]</f>
        <v>-4.1238066643117852</v>
      </c>
    </row>
    <row r="320" spans="1:24" x14ac:dyDescent="0.25">
      <c r="A320" s="7" t="s">
        <v>4410</v>
      </c>
      <c r="B320" s="18" t="str">
        <f>VLOOKUP(MYRANKS_P[[#This Row],[PLAYERID]],PLAYERIDMAP[],COLUMN(PLAYERIDMAP[LASTNAME]),FALSE)</f>
        <v>Parra</v>
      </c>
      <c r="C320" s="18" t="str">
        <f>VLOOKUP(MYRANKS_P[[#This Row],[PLAYERID]],PLAYERIDMAP[],COLUMN(PLAYERIDMAP[FIRSTNAME]),FALSE)</f>
        <v xml:space="preserve">Manny </v>
      </c>
      <c r="D320" s="18" t="str">
        <f>VLOOKUP(MYRANKS_P[[#This Row],[PLAYERID]],PLAYERIDMAP[],COLUMN(PLAYERIDMAP[TEAM]),FALSE)</f>
        <v>CIN</v>
      </c>
      <c r="E320" s="18" t="str">
        <f>VLOOKUP(MYRANKS_P[[#This Row],[PLAYERID]],PLAYERIDMAP[],COLUMN(PLAYERIDMAP[POS]),FALSE)</f>
        <v>P</v>
      </c>
      <c r="F320" s="18">
        <f>VLOOKUP(MYRANKS_P[[#This Row],[PLAYERID]],PLAYERIDMAP[],COLUMN(PLAYERIDMAP[IDFANGRAPHS]),FALSE)</f>
        <v>4279</v>
      </c>
      <c r="G320" s="20">
        <f>IFERROR(VLOOKUP(MYRANKS_P[[#This Row],[IDFANGRAPHS]],STEAMER_P[],COLUMN(STEAMER_P[W]),FALSE),0)</f>
        <v>2</v>
      </c>
      <c r="H320" s="20">
        <f>IFERROR(VLOOKUP(MYRANKS_P[[#This Row],[IDFANGRAPHS]],STEAMER_P[],COLUMN(STEAMER_P[GS]),FALSE),0)</f>
        <v>0</v>
      </c>
      <c r="I320" s="20">
        <f>IFERROR(VLOOKUP(MYRANKS_P[[#This Row],[IDFANGRAPHS]],STEAMER_P[],COLUMN(STEAMER_P[SV]),FALSE),0)</f>
        <v>0</v>
      </c>
      <c r="J320" s="20">
        <f>IFERROR(VLOOKUP(MYRANKS_P[[#This Row],[IDFANGRAPHS]],STEAMER_P[],COLUMN(STEAMER_P[IP]),FALSE),0)</f>
        <v>38</v>
      </c>
      <c r="K320" s="20">
        <f>IFERROR(VLOOKUP(MYRANKS_P[[#This Row],[IDFANGRAPHS]],STEAMER_P[],COLUMN(STEAMER_P[H]),FALSE),0)</f>
        <v>33</v>
      </c>
      <c r="L320" s="20">
        <f>IFERROR(VLOOKUP(MYRANKS_P[[#This Row],[IDFANGRAPHS]],STEAMER_P[],COLUMN(STEAMER_P[ER]),FALSE),0)</f>
        <v>14</v>
      </c>
      <c r="M320" s="20">
        <f>IFERROR(VLOOKUP(MYRANKS_P[[#This Row],[IDFANGRAPHS]],STEAMER_P[],COLUMN(STEAMER_P[HR]),FALSE),0)</f>
        <v>4</v>
      </c>
      <c r="N320" s="20">
        <f>IFERROR(VLOOKUP(MYRANKS_P[[#This Row],[IDFANGRAPHS]],STEAMER_P[],COLUMN(STEAMER_P[SO]),FALSE),0)</f>
        <v>39</v>
      </c>
      <c r="O320" s="20">
        <f>IFERROR(VLOOKUP(MYRANKS_P[[#This Row],[IDFANGRAPHS]],STEAMER_P[],COLUMN(STEAMER_P[BB]),FALSE),0)</f>
        <v>14</v>
      </c>
      <c r="P320" s="20">
        <f>IFERROR(VLOOKUP(MYRANKS_P[[#This Row],[IDFANGRAPHS]],STEAMER_P[],COLUMN(STEAMER_P[FIP]),FALSE),0)</f>
        <v>3.51</v>
      </c>
      <c r="Q320" s="22">
        <f>IFERROR(MYRANKS_P[[#This Row],[ER]]*9/MYRANKS_P[[#This Row],[IP]],0)</f>
        <v>3.3157894736842106</v>
      </c>
      <c r="R320" s="22">
        <f>IFERROR((MYRANKS_P[[#This Row],[BB]]+MYRANKS_P[[#This Row],[H]])/MYRANKS_P[[#This Row],[IP]],0)</f>
        <v>1.236842105263158</v>
      </c>
      <c r="S320" s="22">
        <f>MYRANKS_P[[#This Row],[W]]/3.03-VLOOKUP(MYRANKS_P[[#This Row],[POS]],ReplacementLevel_P[],COLUMN(ReplacementLevel_P[W]),FALSE)</f>
        <v>-2.5699339933993399</v>
      </c>
      <c r="T320" s="22">
        <f>MYRANKS_P[[#This Row],[SV]]/9.95</f>
        <v>0</v>
      </c>
      <c r="U320" s="22">
        <f>MYRANKS_P[[#This Row],[SO]]/39.3-VLOOKUP(MYRANKS_P[[#This Row],[POS]],ReplacementLevel_P[],COLUMN(ReplacementLevel_P[SO]),FALSE)</f>
        <v>-1.6876335877862596</v>
      </c>
      <c r="V320" s="22">
        <f>((475+MYRANKS_P[[#This Row],[ER]])*9/(1192+MYRANKS_P[[#This Row],[IP]])-3.59)/-0.076-VLOOKUP(MYRANKS_P[[#This Row],[POS]],ReplacementLevel_P[],COLUMN(ReplacementLevel_P[ERA]),FALSE)</f>
        <v>1.007252888318354</v>
      </c>
      <c r="W320" s="22">
        <f>((1466+MYRANKS_P[[#This Row],[BB]]+MYRANKS_P[[#This Row],[H]])/(1192+MYRANKS_P[[#This Row],[IP]])-1.23)/-0.015-VLOOKUP(MYRANKS_P[[#This Row],[POS]],ReplacementLevel_P[],COLUMN(ReplacementLevel_P[WHIP]),FALSE)</f>
        <v>0.87457994579946297</v>
      </c>
      <c r="X320" s="22">
        <f>MYRANKS_P[[#This Row],[WSGP]]+MYRANKS_P[[#This Row],[SVSGP]]+MYRANKS_P[[#This Row],[SOSGP]]+MYRANKS_P[[#This Row],[ERASGP]]+MYRANKS_P[[#This Row],[WHIPSGP]]</f>
        <v>-2.3757347470677819</v>
      </c>
    </row>
    <row r="321" spans="1:24" x14ac:dyDescent="0.25">
      <c r="A321" s="7" t="s">
        <v>2717</v>
      </c>
      <c r="B321" s="18" t="str">
        <f>VLOOKUP(MYRANKS_P[[#This Row],[PLAYERID]],PLAYERIDMAP[],COLUMN(PLAYERIDMAP[LASTNAME]),FALSE)</f>
        <v>Edgin</v>
      </c>
      <c r="C321" s="18" t="str">
        <f>VLOOKUP(MYRANKS_P[[#This Row],[PLAYERID]],PLAYERIDMAP[],COLUMN(PLAYERIDMAP[FIRSTNAME]),FALSE)</f>
        <v xml:space="preserve">Josh </v>
      </c>
      <c r="D321" s="18" t="str">
        <f>VLOOKUP(MYRANKS_P[[#This Row],[PLAYERID]],PLAYERIDMAP[],COLUMN(PLAYERIDMAP[TEAM]),FALSE)</f>
        <v>NYM</v>
      </c>
      <c r="E321" s="18" t="str">
        <f>VLOOKUP(MYRANKS_P[[#This Row],[PLAYERID]],PLAYERIDMAP[],COLUMN(PLAYERIDMAP[POS]),FALSE)</f>
        <v>P</v>
      </c>
      <c r="F321" s="18">
        <f>VLOOKUP(MYRANKS_P[[#This Row],[PLAYERID]],PLAYERIDMAP[],COLUMN(PLAYERIDMAP[IDFANGRAPHS]),FALSE)</f>
        <v>10796</v>
      </c>
      <c r="G321" s="20">
        <f>IFERROR(VLOOKUP(MYRANKS_P[[#This Row],[IDFANGRAPHS]],STEAMER_P[],COLUMN(STEAMER_P[W]),FALSE),0)</f>
        <v>1</v>
      </c>
      <c r="H321" s="20">
        <f>IFERROR(VLOOKUP(MYRANKS_P[[#This Row],[IDFANGRAPHS]],STEAMER_P[],COLUMN(STEAMER_P[GS]),FALSE),0)</f>
        <v>0</v>
      </c>
      <c r="I321" s="20">
        <f>IFERROR(VLOOKUP(MYRANKS_P[[#This Row],[IDFANGRAPHS]],STEAMER_P[],COLUMN(STEAMER_P[SV]),FALSE),0)</f>
        <v>0</v>
      </c>
      <c r="J321" s="20">
        <f>IFERROR(VLOOKUP(MYRANKS_P[[#This Row],[IDFANGRAPHS]],STEAMER_P[],COLUMN(STEAMER_P[IP]),FALSE),0)</f>
        <v>25</v>
      </c>
      <c r="K321" s="20">
        <f>IFERROR(VLOOKUP(MYRANKS_P[[#This Row],[IDFANGRAPHS]],STEAMER_P[],COLUMN(STEAMER_P[H]),FALSE),0)</f>
        <v>24</v>
      </c>
      <c r="L321" s="20">
        <f>IFERROR(VLOOKUP(MYRANKS_P[[#This Row],[IDFANGRAPHS]],STEAMER_P[],COLUMN(STEAMER_P[ER]),FALSE),0)</f>
        <v>11</v>
      </c>
      <c r="M321" s="20">
        <f>IFERROR(VLOOKUP(MYRANKS_P[[#This Row],[IDFANGRAPHS]],STEAMER_P[],COLUMN(STEAMER_P[HR]),FALSE),0)</f>
        <v>3</v>
      </c>
      <c r="N321" s="20">
        <f>IFERROR(VLOOKUP(MYRANKS_P[[#This Row],[IDFANGRAPHS]],STEAMER_P[],COLUMN(STEAMER_P[SO]),FALSE),0)</f>
        <v>23</v>
      </c>
      <c r="O321" s="20">
        <f>IFERROR(VLOOKUP(MYRANKS_P[[#This Row],[IDFANGRAPHS]],STEAMER_P[],COLUMN(STEAMER_P[BB]),FALSE),0)</f>
        <v>11</v>
      </c>
      <c r="P321" s="20">
        <f>IFERROR(VLOOKUP(MYRANKS_P[[#This Row],[IDFANGRAPHS]],STEAMER_P[],COLUMN(STEAMER_P[FIP]),FALSE),0)</f>
        <v>4.1399999999999997</v>
      </c>
      <c r="Q321" s="22">
        <f>IFERROR(MYRANKS_P[[#This Row],[ER]]*9/MYRANKS_P[[#This Row],[IP]],0)</f>
        <v>3.96</v>
      </c>
      <c r="R321" s="22">
        <f>IFERROR((MYRANKS_P[[#This Row],[BB]]+MYRANKS_P[[#This Row],[H]])/MYRANKS_P[[#This Row],[IP]],0)</f>
        <v>1.4</v>
      </c>
      <c r="S321" s="22">
        <f>MYRANKS_P[[#This Row],[W]]/3.03-VLOOKUP(MYRANKS_P[[#This Row],[POS]],ReplacementLevel_P[],COLUMN(ReplacementLevel_P[W]),FALSE)</f>
        <v>-2.89996699669967</v>
      </c>
      <c r="T321" s="22">
        <f>MYRANKS_P[[#This Row],[SV]]/9.95</f>
        <v>0</v>
      </c>
      <c r="U321" s="22">
        <f>MYRANKS_P[[#This Row],[SO]]/39.3-VLOOKUP(MYRANKS_P[[#This Row],[POS]],ReplacementLevel_P[],COLUMN(ReplacementLevel_P[SO]),FALSE)</f>
        <v>-2.0947582697201019</v>
      </c>
      <c r="V321" s="22">
        <f>((475+MYRANKS_P[[#This Row],[ER]])*9/(1192+MYRANKS_P[[#This Row],[IP]])-3.59)/-0.076-VLOOKUP(MYRANKS_P[[#This Row],[POS]],ReplacementLevel_P[],COLUMN(ReplacementLevel_P[ERA]),FALSE)</f>
        <v>0.79626562297279402</v>
      </c>
      <c r="W321" s="22">
        <f>((1466+MYRANKS_P[[#This Row],[BB]]+MYRANKS_P[[#This Row],[H]])/(1192+MYRANKS_P[[#This Row],[IP]])-1.23)/-0.015-VLOOKUP(MYRANKS_P[[#This Row],[POS]],ReplacementLevel_P[],COLUMN(ReplacementLevel_P[WHIP]),FALSE)</f>
        <v>0.65595179402903492</v>
      </c>
      <c r="X321" s="22">
        <f>MYRANKS_P[[#This Row],[WSGP]]+MYRANKS_P[[#This Row],[SVSGP]]+MYRANKS_P[[#This Row],[SOSGP]]+MYRANKS_P[[#This Row],[ERASGP]]+MYRANKS_P[[#This Row],[WHIPSGP]]</f>
        <v>-3.5425078494179432</v>
      </c>
    </row>
    <row r="322" spans="1:24" x14ac:dyDescent="0.25">
      <c r="A322" s="7" t="s">
        <v>2699</v>
      </c>
      <c r="B322" s="18" t="str">
        <f>VLOOKUP(MYRANKS_P[[#This Row],[PLAYERID]],PLAYERIDMAP[],COLUMN(PLAYERIDMAP[LASTNAME]),FALSE)</f>
        <v>Dunn</v>
      </c>
      <c r="C322" s="18" t="str">
        <f>VLOOKUP(MYRANKS_P[[#This Row],[PLAYERID]],PLAYERIDMAP[],COLUMN(PLAYERIDMAP[FIRSTNAME]),FALSE)</f>
        <v xml:space="preserve">Mike </v>
      </c>
      <c r="D322" s="18" t="str">
        <f>VLOOKUP(MYRANKS_P[[#This Row],[PLAYERID]],PLAYERIDMAP[],COLUMN(PLAYERIDMAP[TEAM]),FALSE)</f>
        <v>MIA</v>
      </c>
      <c r="E322" s="18" t="str">
        <f>VLOOKUP(MYRANKS_P[[#This Row],[PLAYERID]],PLAYERIDMAP[],COLUMN(PLAYERIDMAP[POS]),FALSE)</f>
        <v>P</v>
      </c>
      <c r="F322" s="18">
        <f>VLOOKUP(MYRANKS_P[[#This Row],[PLAYERID]],PLAYERIDMAP[],COLUMN(PLAYERIDMAP[IDFANGRAPHS]),FALSE)</f>
        <v>9948</v>
      </c>
      <c r="G322" s="20">
        <f>IFERROR(VLOOKUP(MYRANKS_P[[#This Row],[IDFANGRAPHS]],STEAMER_P[],COLUMN(STEAMER_P[W]),FALSE),0)</f>
        <v>4</v>
      </c>
      <c r="H322" s="20">
        <f>IFERROR(VLOOKUP(MYRANKS_P[[#This Row],[IDFANGRAPHS]],STEAMER_P[],COLUMN(STEAMER_P[GS]),FALSE),0)</f>
        <v>0</v>
      </c>
      <c r="I322" s="20">
        <f>IFERROR(VLOOKUP(MYRANKS_P[[#This Row],[IDFANGRAPHS]],STEAMER_P[],COLUMN(STEAMER_P[SV]),FALSE),0)</f>
        <v>3</v>
      </c>
      <c r="J322" s="20">
        <f>IFERROR(VLOOKUP(MYRANKS_P[[#This Row],[IDFANGRAPHS]],STEAMER_P[],COLUMN(STEAMER_P[IP]),FALSE),0)</f>
        <v>55</v>
      </c>
      <c r="K322" s="20">
        <f>IFERROR(VLOOKUP(MYRANKS_P[[#This Row],[IDFANGRAPHS]],STEAMER_P[],COLUMN(STEAMER_P[H]),FALSE),0)</f>
        <v>47</v>
      </c>
      <c r="L322" s="20">
        <f>IFERROR(VLOOKUP(MYRANKS_P[[#This Row],[IDFANGRAPHS]],STEAMER_P[],COLUMN(STEAMER_P[ER]),FALSE),0)</f>
        <v>20</v>
      </c>
      <c r="M322" s="20">
        <f>IFERROR(VLOOKUP(MYRANKS_P[[#This Row],[IDFANGRAPHS]],STEAMER_P[],COLUMN(STEAMER_P[HR]),FALSE),0)</f>
        <v>5</v>
      </c>
      <c r="N322" s="20">
        <f>IFERROR(VLOOKUP(MYRANKS_P[[#This Row],[IDFANGRAPHS]],STEAMER_P[],COLUMN(STEAMER_P[SO]),FALSE),0)</f>
        <v>59</v>
      </c>
      <c r="O322" s="20">
        <f>IFERROR(VLOOKUP(MYRANKS_P[[#This Row],[IDFANGRAPHS]],STEAMER_P[],COLUMN(STEAMER_P[BB]),FALSE),0)</f>
        <v>22</v>
      </c>
      <c r="P322" s="20">
        <f>IFERROR(VLOOKUP(MYRANKS_P[[#This Row],[IDFANGRAPHS]],STEAMER_P[],COLUMN(STEAMER_P[FIP]),FALSE),0)</f>
        <v>3.5</v>
      </c>
      <c r="Q322" s="22">
        <f>IFERROR(MYRANKS_P[[#This Row],[ER]]*9/MYRANKS_P[[#This Row],[IP]],0)</f>
        <v>3.2727272727272729</v>
      </c>
      <c r="R322" s="22">
        <f>IFERROR((MYRANKS_P[[#This Row],[BB]]+MYRANKS_P[[#This Row],[H]])/MYRANKS_P[[#This Row],[IP]],0)</f>
        <v>1.2545454545454546</v>
      </c>
      <c r="S322" s="22">
        <f>MYRANKS_P[[#This Row],[W]]/3.03-VLOOKUP(MYRANKS_P[[#This Row],[POS]],ReplacementLevel_P[],COLUMN(ReplacementLevel_P[W]),FALSE)</f>
        <v>-1.9098679867986799</v>
      </c>
      <c r="T322" s="22">
        <f>MYRANKS_P[[#This Row],[SV]]/9.95</f>
        <v>0.30150753768844224</v>
      </c>
      <c r="U322" s="22">
        <f>MYRANKS_P[[#This Row],[SO]]/39.3-VLOOKUP(MYRANKS_P[[#This Row],[POS]],ReplacementLevel_P[],COLUMN(ReplacementLevel_P[SO]),FALSE)</f>
        <v>-1.1787277353689567</v>
      </c>
      <c r="V322" s="22">
        <f>((475+MYRANKS_P[[#This Row],[ER]])*9/(1192+MYRANKS_P[[#This Row],[IP]])-3.59)/-0.076-VLOOKUP(MYRANKS_P[[#This Row],[POS]],ReplacementLevel_P[],COLUMN(ReplacementLevel_P[ERA]),FALSE)</f>
        <v>1.0792871312201917</v>
      </c>
      <c r="W322" s="22">
        <f>((1466+MYRANKS_P[[#This Row],[BB]]+MYRANKS_P[[#This Row],[H]])/(1192+MYRANKS_P[[#This Row],[IP]])-1.23)/-0.015-VLOOKUP(MYRANKS_P[[#This Row],[POS]],ReplacementLevel_P[],COLUMN(ReplacementLevel_P[WHIP]),FALSE)</f>
        <v>0.81638064688585843</v>
      </c>
      <c r="X322" s="22">
        <f>MYRANKS_P[[#This Row],[WSGP]]+MYRANKS_P[[#This Row],[SVSGP]]+MYRANKS_P[[#This Row],[SOSGP]]+MYRANKS_P[[#This Row],[ERASGP]]+MYRANKS_P[[#This Row],[WHIPSGP]]</f>
        <v>-0.89142040637314424</v>
      </c>
    </row>
    <row r="323" spans="1:24" x14ac:dyDescent="0.25">
      <c r="A323" s="7" t="s">
        <v>5331</v>
      </c>
      <c r="B323" s="18" t="str">
        <f>VLOOKUP(MYRANKS_P[[#This Row],[PLAYERID]],PLAYERIDMAP[],COLUMN(PLAYERIDMAP[LASTNAME]),FALSE)</f>
        <v>VandenHurk</v>
      </c>
      <c r="C323" s="18" t="str">
        <f>VLOOKUP(MYRANKS_P[[#This Row],[PLAYERID]],PLAYERIDMAP[],COLUMN(PLAYERIDMAP[FIRSTNAME]),FALSE)</f>
        <v xml:space="preserve">Rick </v>
      </c>
      <c r="D323" s="18" t="str">
        <f>VLOOKUP(MYRANKS_P[[#This Row],[PLAYERID]],PLAYERIDMAP[],COLUMN(PLAYERIDMAP[TEAM]),FALSE)</f>
        <v>BAL</v>
      </c>
      <c r="E323" s="18" t="str">
        <f>VLOOKUP(MYRANKS_P[[#This Row],[PLAYERID]],PLAYERIDMAP[],COLUMN(PLAYERIDMAP[POS]),FALSE)</f>
        <v>P</v>
      </c>
      <c r="F323" s="18">
        <f>VLOOKUP(MYRANKS_P[[#This Row],[PLAYERID]],PLAYERIDMAP[],COLUMN(PLAYERIDMAP[IDFANGRAPHS]),FALSE)</f>
        <v>5099</v>
      </c>
      <c r="G323" s="20">
        <f>IFERROR(VLOOKUP(MYRANKS_P[[#This Row],[IDFANGRAPHS]],STEAMER_P[],COLUMN(STEAMER_P[W]),FALSE),0)</f>
        <v>0</v>
      </c>
      <c r="H323" s="20">
        <f>IFERROR(VLOOKUP(MYRANKS_P[[#This Row],[IDFANGRAPHS]],STEAMER_P[],COLUMN(STEAMER_P[GS]),FALSE),0)</f>
        <v>0</v>
      </c>
      <c r="I323" s="20">
        <f>IFERROR(VLOOKUP(MYRANKS_P[[#This Row],[IDFANGRAPHS]],STEAMER_P[],COLUMN(STEAMER_P[SV]),FALSE),0)</f>
        <v>0</v>
      </c>
      <c r="J323" s="20">
        <f>IFERROR(VLOOKUP(MYRANKS_P[[#This Row],[IDFANGRAPHS]],STEAMER_P[],COLUMN(STEAMER_P[IP]),FALSE),0)</f>
        <v>0</v>
      </c>
      <c r="K323" s="20">
        <f>IFERROR(VLOOKUP(MYRANKS_P[[#This Row],[IDFANGRAPHS]],STEAMER_P[],COLUMN(STEAMER_P[H]),FALSE),0)</f>
        <v>0</v>
      </c>
      <c r="L323" s="20">
        <f>IFERROR(VLOOKUP(MYRANKS_P[[#This Row],[IDFANGRAPHS]],STEAMER_P[],COLUMN(STEAMER_P[ER]),FALSE),0)</f>
        <v>0</v>
      </c>
      <c r="M323" s="20">
        <f>IFERROR(VLOOKUP(MYRANKS_P[[#This Row],[IDFANGRAPHS]],STEAMER_P[],COLUMN(STEAMER_P[HR]),FALSE),0)</f>
        <v>0</v>
      </c>
      <c r="N323" s="20">
        <f>IFERROR(VLOOKUP(MYRANKS_P[[#This Row],[IDFANGRAPHS]],STEAMER_P[],COLUMN(STEAMER_P[SO]),FALSE),0)</f>
        <v>0</v>
      </c>
      <c r="O323" s="20">
        <f>IFERROR(VLOOKUP(MYRANKS_P[[#This Row],[IDFANGRAPHS]],STEAMER_P[],COLUMN(STEAMER_P[BB]),FALSE),0)</f>
        <v>0</v>
      </c>
      <c r="P323" s="20">
        <f>IFERROR(VLOOKUP(MYRANKS_P[[#This Row],[IDFANGRAPHS]],STEAMER_P[],COLUMN(STEAMER_P[FIP]),FALSE),0)</f>
        <v>0</v>
      </c>
      <c r="Q323" s="22">
        <f>IFERROR(MYRANKS_P[[#This Row],[ER]]*9/MYRANKS_P[[#This Row],[IP]],0)</f>
        <v>0</v>
      </c>
      <c r="R323" s="22">
        <f>IFERROR((MYRANKS_P[[#This Row],[BB]]+MYRANKS_P[[#This Row],[H]])/MYRANKS_P[[#This Row],[IP]],0)</f>
        <v>0</v>
      </c>
      <c r="S323" s="22">
        <f>MYRANKS_P[[#This Row],[W]]/3.03-VLOOKUP(MYRANKS_P[[#This Row],[POS]],ReplacementLevel_P[],COLUMN(ReplacementLevel_P[W]),FALSE)</f>
        <v>-3.23</v>
      </c>
      <c r="T323" s="22">
        <f>MYRANKS_P[[#This Row],[SV]]/9.95</f>
        <v>0</v>
      </c>
      <c r="U323" s="22">
        <f>MYRANKS_P[[#This Row],[SO]]/39.3-VLOOKUP(MYRANKS_P[[#This Row],[POS]],ReplacementLevel_P[],COLUMN(ReplacementLevel_P[SO]),FALSE)</f>
        <v>-2.68</v>
      </c>
      <c r="V323" s="22">
        <f>((475+MYRANKS_P[[#This Row],[ER]])*9/(1192+MYRANKS_P[[#This Row],[IP]])-3.59)/-0.076-VLOOKUP(MYRANKS_P[[#This Row],[POS]],ReplacementLevel_P[],COLUMN(ReplacementLevel_P[ERA]),FALSE)</f>
        <v>0.89724478982691325</v>
      </c>
      <c r="W323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23" s="22">
        <f>MYRANKS_P[[#This Row],[WSGP]]+MYRANKS_P[[#This Row],[SVSGP]]+MYRANKS_P[[#This Row],[SOSGP]]+MYRANKS_P[[#This Row],[ERASGP]]+MYRANKS_P[[#This Row],[WHIPSGP]]</f>
        <v>-4.1238066643117852</v>
      </c>
    </row>
    <row r="324" spans="1:24" x14ac:dyDescent="0.25">
      <c r="A324" s="7" t="s">
        <v>2394</v>
      </c>
      <c r="B324" s="18" t="str">
        <f>VLOOKUP(MYRANKS_P[[#This Row],[PLAYERID]],PLAYERIDMAP[],COLUMN(PLAYERIDMAP[LASTNAME]),FALSE)</f>
        <v>Coleman</v>
      </c>
      <c r="C324" s="18" t="str">
        <f>VLOOKUP(MYRANKS_P[[#This Row],[PLAYERID]],PLAYERIDMAP[],COLUMN(PLAYERIDMAP[FIRSTNAME]),FALSE)</f>
        <v xml:space="preserve">Louis </v>
      </c>
      <c r="D324" s="18" t="str">
        <f>VLOOKUP(MYRANKS_P[[#This Row],[PLAYERID]],PLAYERIDMAP[],COLUMN(PLAYERIDMAP[TEAM]),FALSE)</f>
        <v>KC</v>
      </c>
      <c r="E324" s="18" t="str">
        <f>VLOOKUP(MYRANKS_P[[#This Row],[PLAYERID]],PLAYERIDMAP[],COLUMN(PLAYERIDMAP[POS]),FALSE)</f>
        <v>P</v>
      </c>
      <c r="F324" s="18">
        <f>VLOOKUP(MYRANKS_P[[#This Row],[PLAYERID]],PLAYERIDMAP[],COLUMN(PLAYERIDMAP[IDFANGRAPHS]),FALSE)</f>
        <v>9720</v>
      </c>
      <c r="G324" s="20">
        <f>IFERROR(VLOOKUP(MYRANKS_P[[#This Row],[IDFANGRAPHS]],STEAMER_P[],COLUMN(STEAMER_P[W]),FALSE),0)</f>
        <v>2</v>
      </c>
      <c r="H324" s="20">
        <f>IFERROR(VLOOKUP(MYRANKS_P[[#This Row],[IDFANGRAPHS]],STEAMER_P[],COLUMN(STEAMER_P[GS]),FALSE),0)</f>
        <v>0</v>
      </c>
      <c r="I324" s="20">
        <f>IFERROR(VLOOKUP(MYRANKS_P[[#This Row],[IDFANGRAPHS]],STEAMER_P[],COLUMN(STEAMER_P[SV]),FALSE),0)</f>
        <v>0</v>
      </c>
      <c r="J324" s="20">
        <f>IFERROR(VLOOKUP(MYRANKS_P[[#This Row],[IDFANGRAPHS]],STEAMER_P[],COLUMN(STEAMER_P[IP]),FALSE),0)</f>
        <v>30</v>
      </c>
      <c r="K324" s="20">
        <f>IFERROR(VLOOKUP(MYRANKS_P[[#This Row],[IDFANGRAPHS]],STEAMER_P[],COLUMN(STEAMER_P[H]),FALSE),0)</f>
        <v>26</v>
      </c>
      <c r="L324" s="20">
        <f>IFERROR(VLOOKUP(MYRANKS_P[[#This Row],[IDFANGRAPHS]],STEAMER_P[],COLUMN(STEAMER_P[ER]),FALSE),0)</f>
        <v>11</v>
      </c>
      <c r="M324" s="20">
        <f>IFERROR(VLOOKUP(MYRANKS_P[[#This Row],[IDFANGRAPHS]],STEAMER_P[],COLUMN(STEAMER_P[HR]),FALSE),0)</f>
        <v>4</v>
      </c>
      <c r="N324" s="20">
        <f>IFERROR(VLOOKUP(MYRANKS_P[[#This Row],[IDFANGRAPHS]],STEAMER_P[],COLUMN(STEAMER_P[SO]),FALSE),0)</f>
        <v>28</v>
      </c>
      <c r="O324" s="20">
        <f>IFERROR(VLOOKUP(MYRANKS_P[[#This Row],[IDFANGRAPHS]],STEAMER_P[],COLUMN(STEAMER_P[BB]),FALSE),0)</f>
        <v>11</v>
      </c>
      <c r="P324" s="20">
        <f>IFERROR(VLOOKUP(MYRANKS_P[[#This Row],[IDFANGRAPHS]],STEAMER_P[],COLUMN(STEAMER_P[FIP]),FALSE),0)</f>
        <v>4.0199999999999996</v>
      </c>
      <c r="Q324" s="22">
        <f>IFERROR(MYRANKS_P[[#This Row],[ER]]*9/MYRANKS_P[[#This Row],[IP]],0)</f>
        <v>3.3</v>
      </c>
      <c r="R324" s="22">
        <f>IFERROR((MYRANKS_P[[#This Row],[BB]]+MYRANKS_P[[#This Row],[H]])/MYRANKS_P[[#This Row],[IP]],0)</f>
        <v>1.2333333333333334</v>
      </c>
      <c r="S324" s="22">
        <f>MYRANKS_P[[#This Row],[W]]/3.03-VLOOKUP(MYRANKS_P[[#This Row],[POS]],ReplacementLevel_P[],COLUMN(ReplacementLevel_P[W]),FALSE)</f>
        <v>-2.5699339933993399</v>
      </c>
      <c r="T324" s="22">
        <f>MYRANKS_P[[#This Row],[SV]]/9.95</f>
        <v>0</v>
      </c>
      <c r="U324" s="22">
        <f>MYRANKS_P[[#This Row],[SO]]/39.3-VLOOKUP(MYRANKS_P[[#This Row],[POS]],ReplacementLevel_P[],COLUMN(ReplacementLevel_P[SO]),FALSE)</f>
        <v>-1.9675318066157761</v>
      </c>
      <c r="V324" s="22">
        <f>((475+MYRANKS_P[[#This Row],[ER]])*9/(1192+MYRANKS_P[[#This Row],[IP]])-3.59)/-0.076-VLOOKUP(MYRANKS_P[[#This Row],[POS]],ReplacementLevel_P[],COLUMN(ReplacementLevel_P[ERA]),FALSE)</f>
        <v>0.98976225342406476</v>
      </c>
      <c r="W324" s="22">
        <f>((1466+MYRANKS_P[[#This Row],[BB]]+MYRANKS_P[[#This Row],[H]])/(1192+MYRANKS_P[[#This Row],[IP]])-1.23)/-0.015-VLOOKUP(MYRANKS_P[[#This Row],[POS]],ReplacementLevel_P[],COLUMN(ReplacementLevel_P[WHIP]),FALSE)</f>
        <v>0.88327332242225554</v>
      </c>
      <c r="X324" s="22">
        <f>MYRANKS_P[[#This Row],[WSGP]]+MYRANKS_P[[#This Row],[SVSGP]]+MYRANKS_P[[#This Row],[SOSGP]]+MYRANKS_P[[#This Row],[ERASGP]]+MYRANKS_P[[#This Row],[WHIPSGP]]</f>
        <v>-2.6644302241687963</v>
      </c>
    </row>
    <row r="325" spans="1:24" x14ac:dyDescent="0.25">
      <c r="A325" s="7" t="s">
        <v>3973</v>
      </c>
      <c r="B325" s="18" t="str">
        <f>VLOOKUP(MYRANKS_P[[#This Row],[PLAYERID]],PLAYERIDMAP[],COLUMN(PLAYERIDMAP[LASTNAME]),FALSE)</f>
        <v>Mattheus</v>
      </c>
      <c r="C325" s="18" t="str">
        <f>VLOOKUP(MYRANKS_P[[#This Row],[PLAYERID]],PLAYERIDMAP[],COLUMN(PLAYERIDMAP[FIRSTNAME]),FALSE)</f>
        <v xml:space="preserve">Ryan </v>
      </c>
      <c r="D325" s="18" t="str">
        <f>VLOOKUP(MYRANKS_P[[#This Row],[PLAYERID]],PLAYERIDMAP[],COLUMN(PLAYERIDMAP[TEAM]),FALSE)</f>
        <v>WAS</v>
      </c>
      <c r="E325" s="18" t="str">
        <f>VLOOKUP(MYRANKS_P[[#This Row],[PLAYERID]],PLAYERIDMAP[],COLUMN(PLAYERIDMAP[POS]),FALSE)</f>
        <v>P</v>
      </c>
      <c r="F325" s="18">
        <f>VLOOKUP(MYRANKS_P[[#This Row],[PLAYERID]],PLAYERIDMAP[],COLUMN(PLAYERIDMAP[IDFANGRAPHS]),FALSE)</f>
        <v>7169</v>
      </c>
      <c r="G325" s="20">
        <f>IFERROR(VLOOKUP(MYRANKS_P[[#This Row],[IDFANGRAPHS]],STEAMER_P[],COLUMN(STEAMER_P[W]),FALSE),0)</f>
        <v>1</v>
      </c>
      <c r="H325" s="20">
        <f>IFERROR(VLOOKUP(MYRANKS_P[[#This Row],[IDFANGRAPHS]],STEAMER_P[],COLUMN(STEAMER_P[GS]),FALSE),0)</f>
        <v>0</v>
      </c>
      <c r="I325" s="20">
        <f>IFERROR(VLOOKUP(MYRANKS_P[[#This Row],[IDFANGRAPHS]],STEAMER_P[],COLUMN(STEAMER_P[SV]),FALSE),0)</f>
        <v>0</v>
      </c>
      <c r="J325" s="20">
        <f>IFERROR(VLOOKUP(MYRANKS_P[[#This Row],[IDFANGRAPHS]],STEAMER_P[],COLUMN(STEAMER_P[IP]),FALSE),0)</f>
        <v>17</v>
      </c>
      <c r="K325" s="20">
        <f>IFERROR(VLOOKUP(MYRANKS_P[[#This Row],[IDFANGRAPHS]],STEAMER_P[],COLUMN(STEAMER_P[H]),FALSE),0)</f>
        <v>18</v>
      </c>
      <c r="L325" s="20">
        <f>IFERROR(VLOOKUP(MYRANKS_P[[#This Row],[IDFANGRAPHS]],STEAMER_P[],COLUMN(STEAMER_P[ER]),FALSE),0)</f>
        <v>8</v>
      </c>
      <c r="M325" s="20">
        <f>IFERROR(VLOOKUP(MYRANKS_P[[#This Row],[IDFANGRAPHS]],STEAMER_P[],COLUMN(STEAMER_P[HR]),FALSE),0)</f>
        <v>2</v>
      </c>
      <c r="N325" s="20">
        <f>IFERROR(VLOOKUP(MYRANKS_P[[#This Row],[IDFANGRAPHS]],STEAMER_P[],COLUMN(STEAMER_P[SO]),FALSE),0)</f>
        <v>11</v>
      </c>
      <c r="O325" s="20">
        <f>IFERROR(VLOOKUP(MYRANKS_P[[#This Row],[IDFANGRAPHS]],STEAMER_P[],COLUMN(STEAMER_P[BB]),FALSE),0)</f>
        <v>5</v>
      </c>
      <c r="P325" s="20">
        <f>IFERROR(VLOOKUP(MYRANKS_P[[#This Row],[IDFANGRAPHS]],STEAMER_P[],COLUMN(STEAMER_P[FIP]),FALSE),0)</f>
        <v>4.0599999999999996</v>
      </c>
      <c r="Q325" s="22">
        <f>IFERROR(MYRANKS_P[[#This Row],[ER]]*9/MYRANKS_P[[#This Row],[IP]],0)</f>
        <v>4.2352941176470589</v>
      </c>
      <c r="R325" s="22">
        <f>IFERROR((MYRANKS_P[[#This Row],[BB]]+MYRANKS_P[[#This Row],[H]])/MYRANKS_P[[#This Row],[IP]],0)</f>
        <v>1.3529411764705883</v>
      </c>
      <c r="S325" s="22">
        <f>MYRANKS_P[[#This Row],[W]]/3.03-VLOOKUP(MYRANKS_P[[#This Row],[POS]],ReplacementLevel_P[],COLUMN(ReplacementLevel_P[W]),FALSE)</f>
        <v>-2.89996699669967</v>
      </c>
      <c r="T325" s="22">
        <f>MYRANKS_P[[#This Row],[SV]]/9.95</f>
        <v>0</v>
      </c>
      <c r="U325" s="22">
        <f>MYRANKS_P[[#This Row],[SO]]/39.3-VLOOKUP(MYRANKS_P[[#This Row],[POS]],ReplacementLevel_P[],COLUMN(ReplacementLevel_P[SO]),FALSE)</f>
        <v>-2.4001017811704837</v>
      </c>
      <c r="V325" s="22">
        <f>((475+MYRANKS_P[[#This Row],[ER]])*9/(1192+MYRANKS_P[[#This Row],[IP]])-3.59)/-0.076-VLOOKUP(MYRANKS_P[[#This Row],[POS]],ReplacementLevel_P[],COLUMN(ReplacementLevel_P[ERA]),FALSE)</f>
        <v>0.77719080579861577</v>
      </c>
      <c r="W325" s="22">
        <f>((1466+MYRANKS_P[[#This Row],[BB]]+MYRANKS_P[[#This Row],[H]])/(1192+MYRANKS_P[[#This Row],[IP]])-1.23)/-0.015-VLOOKUP(MYRANKS_P[[#This Row],[POS]],ReplacementLevel_P[],COLUMN(ReplacementLevel_P[WHIP]),FALSE)</f>
        <v>0.77357595809208823</v>
      </c>
      <c r="X325" s="22">
        <f>MYRANKS_P[[#This Row],[WSGP]]+MYRANKS_P[[#This Row],[SVSGP]]+MYRANKS_P[[#This Row],[SOSGP]]+MYRANKS_P[[#This Row],[ERASGP]]+MYRANKS_P[[#This Row],[WHIPSGP]]</f>
        <v>-3.7493020139794497</v>
      </c>
    </row>
    <row r="326" spans="1:24" x14ac:dyDescent="0.25">
      <c r="A326" s="7" t="s">
        <v>3686</v>
      </c>
      <c r="B326" s="18" t="str">
        <f>VLOOKUP(MYRANKS_P[[#This Row],[PLAYERID]],PLAYERIDMAP[],COLUMN(PLAYERIDMAP[LASTNAME]),FALSE)</f>
        <v>Lannan</v>
      </c>
      <c r="C326" s="18" t="str">
        <f>VLOOKUP(MYRANKS_P[[#This Row],[PLAYERID]],PLAYERIDMAP[],COLUMN(PLAYERIDMAP[FIRSTNAME]),FALSE)</f>
        <v xml:space="preserve">John </v>
      </c>
      <c r="D326" s="18" t="str">
        <f>VLOOKUP(MYRANKS_P[[#This Row],[PLAYERID]],PLAYERIDMAP[],COLUMN(PLAYERIDMAP[TEAM]),FALSE)</f>
        <v>PHI</v>
      </c>
      <c r="E326" s="18" t="str">
        <f>VLOOKUP(MYRANKS_P[[#This Row],[PLAYERID]],PLAYERIDMAP[],COLUMN(PLAYERIDMAP[POS]),FALSE)</f>
        <v>P</v>
      </c>
      <c r="F326" s="18">
        <f>VLOOKUP(MYRANKS_P[[#This Row],[PLAYERID]],PLAYERIDMAP[],COLUMN(PLAYERIDMAP[IDFANGRAPHS]),FALSE)</f>
        <v>7080</v>
      </c>
      <c r="G326" s="20">
        <f>IFERROR(VLOOKUP(MYRANKS_P[[#This Row],[IDFANGRAPHS]],STEAMER_P[],COLUMN(STEAMER_P[W]),FALSE),0)</f>
        <v>1</v>
      </c>
      <c r="H326" s="20">
        <f>IFERROR(VLOOKUP(MYRANKS_P[[#This Row],[IDFANGRAPHS]],STEAMER_P[],COLUMN(STEAMER_P[GS]),FALSE),0)</f>
        <v>0</v>
      </c>
      <c r="I326" s="20">
        <f>IFERROR(VLOOKUP(MYRANKS_P[[#This Row],[IDFANGRAPHS]],STEAMER_P[],COLUMN(STEAMER_P[SV]),FALSE),0)</f>
        <v>0</v>
      </c>
      <c r="J326" s="20">
        <f>IFERROR(VLOOKUP(MYRANKS_P[[#This Row],[IDFANGRAPHS]],STEAMER_P[],COLUMN(STEAMER_P[IP]),FALSE),0)</f>
        <v>21</v>
      </c>
      <c r="K326" s="20">
        <f>IFERROR(VLOOKUP(MYRANKS_P[[#This Row],[IDFANGRAPHS]],STEAMER_P[],COLUMN(STEAMER_P[H]),FALSE),0)</f>
        <v>22</v>
      </c>
      <c r="L326" s="20">
        <f>IFERROR(VLOOKUP(MYRANKS_P[[#This Row],[IDFANGRAPHS]],STEAMER_P[],COLUMN(STEAMER_P[ER]),FALSE),0)</f>
        <v>9</v>
      </c>
      <c r="M326" s="20">
        <f>IFERROR(VLOOKUP(MYRANKS_P[[#This Row],[IDFANGRAPHS]],STEAMER_P[],COLUMN(STEAMER_P[HR]),FALSE),0)</f>
        <v>2</v>
      </c>
      <c r="N326" s="20">
        <f>IFERROR(VLOOKUP(MYRANKS_P[[#This Row],[IDFANGRAPHS]],STEAMER_P[],COLUMN(STEAMER_P[SO]),FALSE),0)</f>
        <v>14</v>
      </c>
      <c r="O326" s="20">
        <f>IFERROR(VLOOKUP(MYRANKS_P[[#This Row],[IDFANGRAPHS]],STEAMER_P[],COLUMN(STEAMER_P[BB]),FALSE),0)</f>
        <v>6</v>
      </c>
      <c r="P326" s="20">
        <f>IFERROR(VLOOKUP(MYRANKS_P[[#This Row],[IDFANGRAPHS]],STEAMER_P[],COLUMN(STEAMER_P[FIP]),FALSE),0)</f>
        <v>4</v>
      </c>
      <c r="Q326" s="22">
        <f>IFERROR(MYRANKS_P[[#This Row],[ER]]*9/MYRANKS_P[[#This Row],[IP]],0)</f>
        <v>3.8571428571428572</v>
      </c>
      <c r="R326" s="22">
        <f>IFERROR((MYRANKS_P[[#This Row],[BB]]+MYRANKS_P[[#This Row],[H]])/MYRANKS_P[[#This Row],[IP]],0)</f>
        <v>1.3333333333333333</v>
      </c>
      <c r="S326" s="22">
        <f>MYRANKS_P[[#This Row],[W]]/3.03-VLOOKUP(MYRANKS_P[[#This Row],[POS]],ReplacementLevel_P[],COLUMN(ReplacementLevel_P[W]),FALSE)</f>
        <v>-2.89996699669967</v>
      </c>
      <c r="T326" s="22">
        <f>MYRANKS_P[[#This Row],[SV]]/9.95</f>
        <v>0</v>
      </c>
      <c r="U326" s="22">
        <f>MYRANKS_P[[#This Row],[SO]]/39.3-VLOOKUP(MYRANKS_P[[#This Row],[POS]],ReplacementLevel_P[],COLUMN(ReplacementLevel_P[SO]),FALSE)</f>
        <v>-2.3237659033078883</v>
      </c>
      <c r="V326" s="22">
        <f>((475+MYRANKS_P[[#This Row],[ER]])*9/(1192+MYRANKS_P[[#This Row],[IP]])-3.59)/-0.076-VLOOKUP(MYRANKS_P[[#This Row],[POS]],ReplacementLevel_P[],COLUMN(ReplacementLevel_P[ERA]),FALSE)</f>
        <v>0.83557295960428291</v>
      </c>
      <c r="W326" s="22">
        <f>((1466+MYRANKS_P[[#This Row],[BB]]+MYRANKS_P[[#This Row],[H]])/(1192+MYRANKS_P[[#This Row],[IP]])-1.23)/-0.015-VLOOKUP(MYRANKS_P[[#This Row],[POS]],ReplacementLevel_P[],COLUMN(ReplacementLevel_P[WHIP]),FALSE)</f>
        <v>0.76953009068424949</v>
      </c>
      <c r="X326" s="22">
        <f>MYRANKS_P[[#This Row],[WSGP]]+MYRANKS_P[[#This Row],[SVSGP]]+MYRANKS_P[[#This Row],[SOSGP]]+MYRANKS_P[[#This Row],[ERASGP]]+MYRANKS_P[[#This Row],[WHIPSGP]]</f>
        <v>-3.6186298497190257</v>
      </c>
    </row>
    <row r="327" spans="1:24" x14ac:dyDescent="0.25">
      <c r="A327" s="7" t="s">
        <v>2619</v>
      </c>
      <c r="B327" s="18" t="str">
        <f>VLOOKUP(MYRANKS_P[[#This Row],[PLAYERID]],PLAYERIDMAP[],COLUMN(PLAYERIDMAP[LASTNAME]),FALSE)</f>
        <v>Dickson</v>
      </c>
      <c r="C327" s="18" t="str">
        <f>VLOOKUP(MYRANKS_P[[#This Row],[PLAYERID]],PLAYERIDMAP[],COLUMN(PLAYERIDMAP[FIRSTNAME]),FALSE)</f>
        <v xml:space="preserve">Brandon </v>
      </c>
      <c r="D327" s="18" t="str">
        <f>VLOOKUP(MYRANKS_P[[#This Row],[PLAYERID]],PLAYERIDMAP[],COLUMN(PLAYERIDMAP[TEAM]),FALSE)</f>
        <v>STL</v>
      </c>
      <c r="E327" s="18" t="str">
        <f>VLOOKUP(MYRANKS_P[[#This Row],[PLAYERID]],PLAYERIDMAP[],COLUMN(PLAYERIDMAP[POS]),FALSE)</f>
        <v>P</v>
      </c>
      <c r="F327" s="18">
        <f>VLOOKUP(MYRANKS_P[[#This Row],[PLAYERID]],PLAYERIDMAP[],COLUMN(PLAYERIDMAP[IDFANGRAPHS]),FALSE)</f>
        <v>6979</v>
      </c>
      <c r="G327" s="20">
        <f>IFERROR(VLOOKUP(MYRANKS_P[[#This Row],[IDFANGRAPHS]],STEAMER_P[],COLUMN(STEAMER_P[W]),FALSE),0)</f>
        <v>0</v>
      </c>
      <c r="H327" s="20">
        <f>IFERROR(VLOOKUP(MYRANKS_P[[#This Row],[IDFANGRAPHS]],STEAMER_P[],COLUMN(STEAMER_P[GS]),FALSE),0)</f>
        <v>0</v>
      </c>
      <c r="I327" s="20">
        <f>IFERROR(VLOOKUP(MYRANKS_P[[#This Row],[IDFANGRAPHS]],STEAMER_P[],COLUMN(STEAMER_P[SV]),FALSE),0)</f>
        <v>0</v>
      </c>
      <c r="J327" s="20">
        <f>IFERROR(VLOOKUP(MYRANKS_P[[#This Row],[IDFANGRAPHS]],STEAMER_P[],COLUMN(STEAMER_P[IP]),FALSE),0)</f>
        <v>0</v>
      </c>
      <c r="K327" s="20">
        <f>IFERROR(VLOOKUP(MYRANKS_P[[#This Row],[IDFANGRAPHS]],STEAMER_P[],COLUMN(STEAMER_P[H]),FALSE),0)</f>
        <v>0</v>
      </c>
      <c r="L327" s="20">
        <f>IFERROR(VLOOKUP(MYRANKS_P[[#This Row],[IDFANGRAPHS]],STEAMER_P[],COLUMN(STEAMER_P[ER]),FALSE),0)</f>
        <v>0</v>
      </c>
      <c r="M327" s="20">
        <f>IFERROR(VLOOKUP(MYRANKS_P[[#This Row],[IDFANGRAPHS]],STEAMER_P[],COLUMN(STEAMER_P[HR]),FALSE),0)</f>
        <v>0</v>
      </c>
      <c r="N327" s="20">
        <f>IFERROR(VLOOKUP(MYRANKS_P[[#This Row],[IDFANGRAPHS]],STEAMER_P[],COLUMN(STEAMER_P[SO]),FALSE),0)</f>
        <v>0</v>
      </c>
      <c r="O327" s="20">
        <f>IFERROR(VLOOKUP(MYRANKS_P[[#This Row],[IDFANGRAPHS]],STEAMER_P[],COLUMN(STEAMER_P[BB]),FALSE),0)</f>
        <v>0</v>
      </c>
      <c r="P327" s="20">
        <f>IFERROR(VLOOKUP(MYRANKS_P[[#This Row],[IDFANGRAPHS]],STEAMER_P[],COLUMN(STEAMER_P[FIP]),FALSE),0)</f>
        <v>0</v>
      </c>
      <c r="Q327" s="22">
        <f>IFERROR(MYRANKS_P[[#This Row],[ER]]*9/MYRANKS_P[[#This Row],[IP]],0)</f>
        <v>0</v>
      </c>
      <c r="R327" s="22">
        <f>IFERROR((MYRANKS_P[[#This Row],[BB]]+MYRANKS_P[[#This Row],[H]])/MYRANKS_P[[#This Row],[IP]],0)</f>
        <v>0</v>
      </c>
      <c r="S327" s="22">
        <f>MYRANKS_P[[#This Row],[W]]/3.03-VLOOKUP(MYRANKS_P[[#This Row],[POS]],ReplacementLevel_P[],COLUMN(ReplacementLevel_P[W]),FALSE)</f>
        <v>-3.23</v>
      </c>
      <c r="T327" s="22">
        <f>MYRANKS_P[[#This Row],[SV]]/9.95</f>
        <v>0</v>
      </c>
      <c r="U327" s="22">
        <f>MYRANKS_P[[#This Row],[SO]]/39.3-VLOOKUP(MYRANKS_P[[#This Row],[POS]],ReplacementLevel_P[],COLUMN(ReplacementLevel_P[SO]),FALSE)</f>
        <v>-2.68</v>
      </c>
      <c r="V327" s="22">
        <f>((475+MYRANKS_P[[#This Row],[ER]])*9/(1192+MYRANKS_P[[#This Row],[IP]])-3.59)/-0.076-VLOOKUP(MYRANKS_P[[#This Row],[POS]],ReplacementLevel_P[],COLUMN(ReplacementLevel_P[ERA]),FALSE)</f>
        <v>0.89724478982691325</v>
      </c>
      <c r="W327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27" s="22">
        <f>MYRANKS_P[[#This Row],[WSGP]]+MYRANKS_P[[#This Row],[SVSGP]]+MYRANKS_P[[#This Row],[SOSGP]]+MYRANKS_P[[#This Row],[ERASGP]]+MYRANKS_P[[#This Row],[WHIPSGP]]</f>
        <v>-4.1238066643117852</v>
      </c>
    </row>
    <row r="328" spans="1:24" x14ac:dyDescent="0.25">
      <c r="A328" s="7" t="s">
        <v>4781</v>
      </c>
      <c r="B328" s="18" t="str">
        <f>VLOOKUP(MYRANKS_P[[#This Row],[PLAYERID]],PLAYERIDMAP[],COLUMN(PLAYERIDMAP[LASTNAME]),FALSE)</f>
        <v>Rodriguez</v>
      </c>
      <c r="C328" s="18" t="str">
        <f>VLOOKUP(MYRANKS_P[[#This Row],[PLAYERID]],PLAYERIDMAP[],COLUMN(PLAYERIDMAP[FIRSTNAME]),FALSE)</f>
        <v xml:space="preserve">Fernando </v>
      </c>
      <c r="D328" s="18" t="str">
        <f>VLOOKUP(MYRANKS_P[[#This Row],[PLAYERID]],PLAYERIDMAP[],COLUMN(PLAYERIDMAP[TEAM]),FALSE)</f>
        <v>OAK</v>
      </c>
      <c r="E328" s="18" t="str">
        <f>VLOOKUP(MYRANKS_P[[#This Row],[PLAYERID]],PLAYERIDMAP[],COLUMN(PLAYERIDMAP[POS]),FALSE)</f>
        <v>P</v>
      </c>
      <c r="F328" s="18">
        <f>VLOOKUP(MYRANKS_P[[#This Row],[PLAYERID]],PLAYERIDMAP[],COLUMN(PLAYERIDMAP[IDFANGRAPHS]),FALSE)</f>
        <v>7558</v>
      </c>
      <c r="G328" s="20">
        <f>IFERROR(VLOOKUP(MYRANKS_P[[#This Row],[IDFANGRAPHS]],STEAMER_P[],COLUMN(STEAMER_P[W]),FALSE),0)</f>
        <v>1</v>
      </c>
      <c r="H328" s="20">
        <f>IFERROR(VLOOKUP(MYRANKS_P[[#This Row],[IDFANGRAPHS]],STEAMER_P[],COLUMN(STEAMER_P[GS]),FALSE),0)</f>
        <v>0</v>
      </c>
      <c r="I328" s="20">
        <f>IFERROR(VLOOKUP(MYRANKS_P[[#This Row],[IDFANGRAPHS]],STEAMER_P[],COLUMN(STEAMER_P[SV]),FALSE),0)</f>
        <v>0</v>
      </c>
      <c r="J328" s="20">
        <f>IFERROR(VLOOKUP(MYRANKS_P[[#This Row],[IDFANGRAPHS]],STEAMER_P[],COLUMN(STEAMER_P[IP]),FALSE),0)</f>
        <v>17</v>
      </c>
      <c r="K328" s="20">
        <f>IFERROR(VLOOKUP(MYRANKS_P[[#This Row],[IDFANGRAPHS]],STEAMER_P[],COLUMN(STEAMER_P[H]),FALSE),0)</f>
        <v>15</v>
      </c>
      <c r="L328" s="20">
        <f>IFERROR(VLOOKUP(MYRANKS_P[[#This Row],[IDFANGRAPHS]],STEAMER_P[],COLUMN(STEAMER_P[ER]),FALSE),0)</f>
        <v>7</v>
      </c>
      <c r="M328" s="20">
        <f>IFERROR(VLOOKUP(MYRANKS_P[[#This Row],[IDFANGRAPHS]],STEAMER_P[],COLUMN(STEAMER_P[HR]),FALSE),0)</f>
        <v>2</v>
      </c>
      <c r="N328" s="20">
        <f>IFERROR(VLOOKUP(MYRANKS_P[[#This Row],[IDFANGRAPHS]],STEAMER_P[],COLUMN(STEAMER_P[SO]),FALSE),0)</f>
        <v>16</v>
      </c>
      <c r="O328" s="20">
        <f>IFERROR(VLOOKUP(MYRANKS_P[[#This Row],[IDFANGRAPHS]],STEAMER_P[],COLUMN(STEAMER_P[BB]),FALSE),0)</f>
        <v>6</v>
      </c>
      <c r="P328" s="20">
        <f>IFERROR(VLOOKUP(MYRANKS_P[[#This Row],[IDFANGRAPHS]],STEAMER_P[],COLUMN(STEAMER_P[FIP]),FALSE),0)</f>
        <v>3.95</v>
      </c>
      <c r="Q328" s="22">
        <f>IFERROR(MYRANKS_P[[#This Row],[ER]]*9/MYRANKS_P[[#This Row],[IP]],0)</f>
        <v>3.7058823529411766</v>
      </c>
      <c r="R328" s="22">
        <f>IFERROR((MYRANKS_P[[#This Row],[BB]]+MYRANKS_P[[#This Row],[H]])/MYRANKS_P[[#This Row],[IP]],0)</f>
        <v>1.2352941176470589</v>
      </c>
      <c r="S328" s="22">
        <f>MYRANKS_P[[#This Row],[W]]/3.03-VLOOKUP(MYRANKS_P[[#This Row],[POS]],ReplacementLevel_P[],COLUMN(ReplacementLevel_P[W]),FALSE)</f>
        <v>-2.89996699669967</v>
      </c>
      <c r="T328" s="22">
        <f>MYRANKS_P[[#This Row],[SV]]/9.95</f>
        <v>0</v>
      </c>
      <c r="U328" s="22">
        <f>MYRANKS_P[[#This Row],[SO]]/39.3-VLOOKUP(MYRANKS_P[[#This Row],[POS]],ReplacementLevel_P[],COLUMN(ReplacementLevel_P[SO]),FALSE)</f>
        <v>-2.2728753180661578</v>
      </c>
      <c r="V328" s="22">
        <f>((475+MYRANKS_P[[#This Row],[ER]])*9/(1192+MYRANKS_P[[#This Row],[IP]])-3.59)/-0.076-VLOOKUP(MYRANKS_P[[#This Row],[POS]],ReplacementLevel_P[],COLUMN(ReplacementLevel_P[ERA]),FALSE)</f>
        <v>0.87514039441034308</v>
      </c>
      <c r="W328" s="22">
        <f>((1466+MYRANKS_P[[#This Row],[BB]]+MYRANKS_P[[#This Row],[H]])/(1192+MYRANKS_P[[#This Row],[IP]])-1.23)/-0.015-VLOOKUP(MYRANKS_P[[#This Row],[POS]],ReplacementLevel_P[],COLUMN(ReplacementLevel_P[WHIP]),FALSE)</f>
        <v>0.88385993934381246</v>
      </c>
      <c r="X328" s="22">
        <f>MYRANKS_P[[#This Row],[WSGP]]+MYRANKS_P[[#This Row],[SVSGP]]+MYRANKS_P[[#This Row],[SOSGP]]+MYRANKS_P[[#This Row],[ERASGP]]+MYRANKS_P[[#This Row],[WHIPSGP]]</f>
        <v>-3.4138419810116716</v>
      </c>
    </row>
    <row r="329" spans="1:24" x14ac:dyDescent="0.25">
      <c r="A329" s="7" t="s">
        <v>2892</v>
      </c>
      <c r="B329" s="18" t="str">
        <f>VLOOKUP(MYRANKS_P[[#This Row],[PLAYERID]],PLAYERIDMAP[],COLUMN(PLAYERIDMAP[LASTNAME]),FALSE)</f>
        <v>Frasor</v>
      </c>
      <c r="C329" s="18" t="str">
        <f>VLOOKUP(MYRANKS_P[[#This Row],[PLAYERID]],PLAYERIDMAP[],COLUMN(PLAYERIDMAP[FIRSTNAME]),FALSE)</f>
        <v xml:space="preserve">Jason </v>
      </c>
      <c r="D329" s="18" t="str">
        <f>VLOOKUP(MYRANKS_P[[#This Row],[PLAYERID]],PLAYERIDMAP[],COLUMN(PLAYERIDMAP[TEAM]),FALSE)</f>
        <v>TEX</v>
      </c>
      <c r="E329" s="18" t="str">
        <f>VLOOKUP(MYRANKS_P[[#This Row],[PLAYERID]],PLAYERIDMAP[],COLUMN(PLAYERIDMAP[POS]),FALSE)</f>
        <v>P</v>
      </c>
      <c r="F329" s="18">
        <f>VLOOKUP(MYRANKS_P[[#This Row],[PLAYERID]],PLAYERIDMAP[],COLUMN(PLAYERIDMAP[IDFANGRAPHS]),FALSE)</f>
        <v>1906</v>
      </c>
      <c r="G329" s="20">
        <f>IFERROR(VLOOKUP(MYRANKS_P[[#This Row],[IDFANGRAPHS]],STEAMER_P[],COLUMN(STEAMER_P[W]),FALSE),0)</f>
        <v>3</v>
      </c>
      <c r="H329" s="20">
        <f>IFERROR(VLOOKUP(MYRANKS_P[[#This Row],[IDFANGRAPHS]],STEAMER_P[],COLUMN(STEAMER_P[GS]),FALSE),0)</f>
        <v>0</v>
      </c>
      <c r="I329" s="20">
        <f>IFERROR(VLOOKUP(MYRANKS_P[[#This Row],[IDFANGRAPHS]],STEAMER_P[],COLUMN(STEAMER_P[SV]),FALSE),0)</f>
        <v>1</v>
      </c>
      <c r="J329" s="20">
        <f>IFERROR(VLOOKUP(MYRANKS_P[[#This Row],[IDFANGRAPHS]],STEAMER_P[],COLUMN(STEAMER_P[IP]),FALSE),0)</f>
        <v>46</v>
      </c>
      <c r="K329" s="20">
        <f>IFERROR(VLOOKUP(MYRANKS_P[[#This Row],[IDFANGRAPHS]],STEAMER_P[],COLUMN(STEAMER_P[H]),FALSE),0)</f>
        <v>44</v>
      </c>
      <c r="L329" s="20">
        <f>IFERROR(VLOOKUP(MYRANKS_P[[#This Row],[IDFANGRAPHS]],STEAMER_P[],COLUMN(STEAMER_P[ER]),FALSE),0)</f>
        <v>20</v>
      </c>
      <c r="M329" s="20">
        <f>IFERROR(VLOOKUP(MYRANKS_P[[#This Row],[IDFANGRAPHS]],STEAMER_P[],COLUMN(STEAMER_P[HR]),FALSE),0)</f>
        <v>5</v>
      </c>
      <c r="N329" s="20">
        <f>IFERROR(VLOOKUP(MYRANKS_P[[#This Row],[IDFANGRAPHS]],STEAMER_P[],COLUMN(STEAMER_P[SO]),FALSE),0)</f>
        <v>42</v>
      </c>
      <c r="O329" s="20">
        <f>IFERROR(VLOOKUP(MYRANKS_P[[#This Row],[IDFANGRAPHS]],STEAMER_P[],COLUMN(STEAMER_P[BB]),FALSE),0)</f>
        <v>18</v>
      </c>
      <c r="P329" s="20">
        <f>IFERROR(VLOOKUP(MYRANKS_P[[#This Row],[IDFANGRAPHS]],STEAMER_P[],COLUMN(STEAMER_P[FIP]),FALSE),0)</f>
        <v>4.04</v>
      </c>
      <c r="Q329" s="22">
        <f>IFERROR(MYRANKS_P[[#This Row],[ER]]*9/MYRANKS_P[[#This Row],[IP]],0)</f>
        <v>3.9130434782608696</v>
      </c>
      <c r="R329" s="22">
        <f>IFERROR((MYRANKS_P[[#This Row],[BB]]+MYRANKS_P[[#This Row],[H]])/MYRANKS_P[[#This Row],[IP]],0)</f>
        <v>1.3478260869565217</v>
      </c>
      <c r="S329" s="22">
        <f>MYRANKS_P[[#This Row],[W]]/3.03-VLOOKUP(MYRANKS_P[[#This Row],[POS]],ReplacementLevel_P[],COLUMN(ReplacementLevel_P[W]),FALSE)</f>
        <v>-2.2399009900990099</v>
      </c>
      <c r="T329" s="22">
        <f>MYRANKS_P[[#This Row],[SV]]/9.95</f>
        <v>0.10050251256281408</v>
      </c>
      <c r="U329" s="22">
        <f>MYRANKS_P[[#This Row],[SO]]/39.3-VLOOKUP(MYRANKS_P[[#This Row],[POS]],ReplacementLevel_P[],COLUMN(ReplacementLevel_P[SO]),FALSE)</f>
        <v>-1.6112977099236643</v>
      </c>
      <c r="V329" s="22">
        <f>((475+MYRANKS_P[[#This Row],[ER]])*9/(1192+MYRANKS_P[[#This Row],[IP]])-3.59)/-0.076-VLOOKUP(MYRANKS_P[[#This Row],[POS]],ReplacementLevel_P[],COLUMN(ReplacementLevel_P[ERA]),FALSE)</f>
        <v>0.73755207890485441</v>
      </c>
      <c r="W329" s="22">
        <f>((1466+MYRANKS_P[[#This Row],[BB]]+MYRANKS_P[[#This Row],[H]])/(1192+MYRANKS_P[[#This Row],[IP]])-1.23)/-0.015-VLOOKUP(MYRANKS_P[[#This Row],[POS]],ReplacementLevel_P[],COLUMN(ReplacementLevel_P[WHIP]),FALSE)</f>
        <v>0.59674744211093489</v>
      </c>
      <c r="X329" s="22">
        <f>MYRANKS_P[[#This Row],[WSGP]]+MYRANKS_P[[#This Row],[SVSGP]]+MYRANKS_P[[#This Row],[SOSGP]]+MYRANKS_P[[#This Row],[ERASGP]]+MYRANKS_P[[#This Row],[WHIPSGP]]</f>
        <v>-2.4163966664440704</v>
      </c>
    </row>
    <row r="330" spans="1:24" x14ac:dyDescent="0.25">
      <c r="A330" s="7" t="s">
        <v>5419</v>
      </c>
      <c r="B330" s="18" t="str">
        <f>VLOOKUP(MYRANKS_P[[#This Row],[PLAYERID]],PLAYERIDMAP[],COLUMN(PLAYERIDMAP[LASTNAME]),FALSE)</f>
        <v>Waldrop</v>
      </c>
      <c r="C330" s="18" t="str">
        <f>VLOOKUP(MYRANKS_P[[#This Row],[PLAYERID]],PLAYERIDMAP[],COLUMN(PLAYERIDMAP[FIRSTNAME]),FALSE)</f>
        <v xml:space="preserve">Kyle </v>
      </c>
      <c r="D330" s="18" t="str">
        <f>VLOOKUP(MYRANKS_P[[#This Row],[PLAYERID]],PLAYERIDMAP[],COLUMN(PLAYERIDMAP[TEAM]),FALSE)</f>
        <v>MIN</v>
      </c>
      <c r="E330" s="18" t="str">
        <f>VLOOKUP(MYRANKS_P[[#This Row],[PLAYERID]],PLAYERIDMAP[],COLUMN(PLAYERIDMAP[POS]),FALSE)</f>
        <v>P</v>
      </c>
      <c r="F330" s="18">
        <f>VLOOKUP(MYRANKS_P[[#This Row],[PLAYERID]],PLAYERIDMAP[],COLUMN(PLAYERIDMAP[IDFANGRAPHS]),FALSE)</f>
        <v>7513</v>
      </c>
      <c r="G330" s="20">
        <f>IFERROR(VLOOKUP(MYRANKS_P[[#This Row],[IDFANGRAPHS]],STEAMER_P[],COLUMN(STEAMER_P[W]),FALSE),0)</f>
        <v>0</v>
      </c>
      <c r="H330" s="20">
        <f>IFERROR(VLOOKUP(MYRANKS_P[[#This Row],[IDFANGRAPHS]],STEAMER_P[],COLUMN(STEAMER_P[GS]),FALSE),0)</f>
        <v>0</v>
      </c>
      <c r="I330" s="20">
        <f>IFERROR(VLOOKUP(MYRANKS_P[[#This Row],[IDFANGRAPHS]],STEAMER_P[],COLUMN(STEAMER_P[SV]),FALSE),0)</f>
        <v>0</v>
      </c>
      <c r="J330" s="20">
        <f>IFERROR(VLOOKUP(MYRANKS_P[[#This Row],[IDFANGRAPHS]],STEAMER_P[],COLUMN(STEAMER_P[IP]),FALSE),0)</f>
        <v>0</v>
      </c>
      <c r="K330" s="20">
        <f>IFERROR(VLOOKUP(MYRANKS_P[[#This Row],[IDFANGRAPHS]],STEAMER_P[],COLUMN(STEAMER_P[H]),FALSE),0)</f>
        <v>0</v>
      </c>
      <c r="L330" s="20">
        <f>IFERROR(VLOOKUP(MYRANKS_P[[#This Row],[IDFANGRAPHS]],STEAMER_P[],COLUMN(STEAMER_P[ER]),FALSE),0)</f>
        <v>0</v>
      </c>
      <c r="M330" s="20">
        <f>IFERROR(VLOOKUP(MYRANKS_P[[#This Row],[IDFANGRAPHS]],STEAMER_P[],COLUMN(STEAMER_P[HR]),FALSE),0)</f>
        <v>0</v>
      </c>
      <c r="N330" s="20">
        <f>IFERROR(VLOOKUP(MYRANKS_P[[#This Row],[IDFANGRAPHS]],STEAMER_P[],COLUMN(STEAMER_P[SO]),FALSE),0)</f>
        <v>0</v>
      </c>
      <c r="O330" s="20">
        <f>IFERROR(VLOOKUP(MYRANKS_P[[#This Row],[IDFANGRAPHS]],STEAMER_P[],COLUMN(STEAMER_P[BB]),FALSE),0)</f>
        <v>0</v>
      </c>
      <c r="P330" s="20">
        <f>IFERROR(VLOOKUP(MYRANKS_P[[#This Row],[IDFANGRAPHS]],STEAMER_P[],COLUMN(STEAMER_P[FIP]),FALSE),0)</f>
        <v>0</v>
      </c>
      <c r="Q330" s="22">
        <f>IFERROR(MYRANKS_P[[#This Row],[ER]]*9/MYRANKS_P[[#This Row],[IP]],0)</f>
        <v>0</v>
      </c>
      <c r="R330" s="22">
        <f>IFERROR((MYRANKS_P[[#This Row],[BB]]+MYRANKS_P[[#This Row],[H]])/MYRANKS_P[[#This Row],[IP]],0)</f>
        <v>0</v>
      </c>
      <c r="S330" s="22">
        <f>MYRANKS_P[[#This Row],[W]]/3.03-VLOOKUP(MYRANKS_P[[#This Row],[POS]],ReplacementLevel_P[],COLUMN(ReplacementLevel_P[W]),FALSE)</f>
        <v>-3.23</v>
      </c>
      <c r="T330" s="22">
        <f>MYRANKS_P[[#This Row],[SV]]/9.95</f>
        <v>0</v>
      </c>
      <c r="U330" s="22">
        <f>MYRANKS_P[[#This Row],[SO]]/39.3-VLOOKUP(MYRANKS_P[[#This Row],[POS]],ReplacementLevel_P[],COLUMN(ReplacementLevel_P[SO]),FALSE)</f>
        <v>-2.68</v>
      </c>
      <c r="V330" s="22">
        <f>((475+MYRANKS_P[[#This Row],[ER]])*9/(1192+MYRANKS_P[[#This Row],[IP]])-3.59)/-0.076-VLOOKUP(MYRANKS_P[[#This Row],[POS]],ReplacementLevel_P[],COLUMN(ReplacementLevel_P[ERA]),FALSE)</f>
        <v>0.89724478982691325</v>
      </c>
      <c r="W33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30" s="22">
        <f>MYRANKS_P[[#This Row],[WSGP]]+MYRANKS_P[[#This Row],[SVSGP]]+MYRANKS_P[[#This Row],[SOSGP]]+MYRANKS_P[[#This Row],[ERASGP]]+MYRANKS_P[[#This Row],[WHIPSGP]]</f>
        <v>-4.1238066643117852</v>
      </c>
    </row>
    <row r="331" spans="1:24" x14ac:dyDescent="0.25">
      <c r="A331" s="7" t="s">
        <v>4717</v>
      </c>
      <c r="B331" s="18" t="str">
        <f>VLOOKUP(MYRANKS_P[[#This Row],[PLAYERID]],PLAYERIDMAP[],COLUMN(PLAYERIDMAP[LASTNAME]),FALSE)</f>
        <v>Reynolds</v>
      </c>
      <c r="C331" s="18" t="str">
        <f>VLOOKUP(MYRANKS_P[[#This Row],[PLAYERID]],PLAYERIDMAP[],COLUMN(PLAYERIDMAP[FIRSTNAME]),FALSE)</f>
        <v xml:space="preserve">Matt </v>
      </c>
      <c r="D331" s="18" t="str">
        <f>VLOOKUP(MYRANKS_P[[#This Row],[PLAYERID]],PLAYERIDMAP[],COLUMN(PLAYERIDMAP[TEAM]),FALSE)</f>
        <v>ARI</v>
      </c>
      <c r="E331" s="18" t="str">
        <f>VLOOKUP(MYRANKS_P[[#This Row],[PLAYERID]],PLAYERIDMAP[],COLUMN(PLAYERIDMAP[POS]),FALSE)</f>
        <v>P</v>
      </c>
      <c r="F331" s="18">
        <f>VLOOKUP(MYRANKS_P[[#This Row],[PLAYERID]],PLAYERIDMAP[],COLUMN(PLAYERIDMAP[IDFANGRAPHS]),FALSE)</f>
        <v>8887</v>
      </c>
      <c r="G331" s="20">
        <f>IFERROR(VLOOKUP(MYRANKS_P[[#This Row],[IDFANGRAPHS]],STEAMER_P[],COLUMN(STEAMER_P[W]),FALSE),0)</f>
        <v>0</v>
      </c>
      <c r="H331" s="20">
        <f>IFERROR(VLOOKUP(MYRANKS_P[[#This Row],[IDFANGRAPHS]],STEAMER_P[],COLUMN(STEAMER_P[GS]),FALSE),0)</f>
        <v>0</v>
      </c>
      <c r="I331" s="20">
        <f>IFERROR(VLOOKUP(MYRANKS_P[[#This Row],[IDFANGRAPHS]],STEAMER_P[],COLUMN(STEAMER_P[SV]),FALSE),0)</f>
        <v>0</v>
      </c>
      <c r="J331" s="20">
        <f>IFERROR(VLOOKUP(MYRANKS_P[[#This Row],[IDFANGRAPHS]],STEAMER_P[],COLUMN(STEAMER_P[IP]),FALSE),0)</f>
        <v>0</v>
      </c>
      <c r="K331" s="20">
        <f>IFERROR(VLOOKUP(MYRANKS_P[[#This Row],[IDFANGRAPHS]],STEAMER_P[],COLUMN(STEAMER_P[H]),FALSE),0)</f>
        <v>0</v>
      </c>
      <c r="L331" s="20">
        <f>IFERROR(VLOOKUP(MYRANKS_P[[#This Row],[IDFANGRAPHS]],STEAMER_P[],COLUMN(STEAMER_P[ER]),FALSE),0)</f>
        <v>0</v>
      </c>
      <c r="M331" s="20">
        <f>IFERROR(VLOOKUP(MYRANKS_P[[#This Row],[IDFANGRAPHS]],STEAMER_P[],COLUMN(STEAMER_P[HR]),FALSE),0)</f>
        <v>0</v>
      </c>
      <c r="N331" s="20">
        <f>IFERROR(VLOOKUP(MYRANKS_P[[#This Row],[IDFANGRAPHS]],STEAMER_P[],COLUMN(STEAMER_P[SO]),FALSE),0)</f>
        <v>0</v>
      </c>
      <c r="O331" s="20">
        <f>IFERROR(VLOOKUP(MYRANKS_P[[#This Row],[IDFANGRAPHS]],STEAMER_P[],COLUMN(STEAMER_P[BB]),FALSE),0)</f>
        <v>0</v>
      </c>
      <c r="P331" s="20">
        <f>IFERROR(VLOOKUP(MYRANKS_P[[#This Row],[IDFANGRAPHS]],STEAMER_P[],COLUMN(STEAMER_P[FIP]),FALSE),0)</f>
        <v>0</v>
      </c>
      <c r="Q331" s="22">
        <f>IFERROR(MYRANKS_P[[#This Row],[ER]]*9/MYRANKS_P[[#This Row],[IP]],0)</f>
        <v>0</v>
      </c>
      <c r="R331" s="22">
        <f>IFERROR((MYRANKS_P[[#This Row],[BB]]+MYRANKS_P[[#This Row],[H]])/MYRANKS_P[[#This Row],[IP]],0)</f>
        <v>0</v>
      </c>
      <c r="S331" s="22">
        <f>MYRANKS_P[[#This Row],[W]]/3.03-VLOOKUP(MYRANKS_P[[#This Row],[POS]],ReplacementLevel_P[],COLUMN(ReplacementLevel_P[W]),FALSE)</f>
        <v>-3.23</v>
      </c>
      <c r="T331" s="22">
        <f>MYRANKS_P[[#This Row],[SV]]/9.95</f>
        <v>0</v>
      </c>
      <c r="U331" s="22">
        <f>MYRANKS_P[[#This Row],[SO]]/39.3-VLOOKUP(MYRANKS_P[[#This Row],[POS]],ReplacementLevel_P[],COLUMN(ReplacementLevel_P[SO]),FALSE)</f>
        <v>-2.68</v>
      </c>
      <c r="V331" s="22">
        <f>((475+MYRANKS_P[[#This Row],[ER]])*9/(1192+MYRANKS_P[[#This Row],[IP]])-3.59)/-0.076-VLOOKUP(MYRANKS_P[[#This Row],[POS]],ReplacementLevel_P[],COLUMN(ReplacementLevel_P[ERA]),FALSE)</f>
        <v>0.89724478982691325</v>
      </c>
      <c r="W33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31" s="22">
        <f>MYRANKS_P[[#This Row],[WSGP]]+MYRANKS_P[[#This Row],[SVSGP]]+MYRANKS_P[[#This Row],[SOSGP]]+MYRANKS_P[[#This Row],[ERASGP]]+MYRANKS_P[[#This Row],[WHIPSGP]]</f>
        <v>-4.1238066643117852</v>
      </c>
    </row>
    <row r="332" spans="1:24" x14ac:dyDescent="0.25">
      <c r="A332" s="7" t="s">
        <v>3830</v>
      </c>
      <c r="B332" s="18" t="str">
        <f>VLOOKUP(MYRANKS_P[[#This Row],[PLAYERID]],PLAYERIDMAP[],COLUMN(PLAYERIDMAP[LASTNAME]),FALSE)</f>
        <v>Lowe</v>
      </c>
      <c r="C332" s="18" t="str">
        <f>VLOOKUP(MYRANKS_P[[#This Row],[PLAYERID]],PLAYERIDMAP[],COLUMN(PLAYERIDMAP[FIRSTNAME]),FALSE)</f>
        <v xml:space="preserve">Mark </v>
      </c>
      <c r="D332" s="18" t="str">
        <f>VLOOKUP(MYRANKS_P[[#This Row],[PLAYERID]],PLAYERIDMAP[],COLUMN(PLAYERIDMAP[TEAM]),FALSE)</f>
        <v>TEX</v>
      </c>
      <c r="E332" s="18" t="str">
        <f>VLOOKUP(MYRANKS_P[[#This Row],[PLAYERID]],PLAYERIDMAP[],COLUMN(PLAYERIDMAP[POS]),FALSE)</f>
        <v>P</v>
      </c>
      <c r="F332" s="18">
        <f>VLOOKUP(MYRANKS_P[[#This Row],[PLAYERID]],PLAYERIDMAP[],COLUMN(PLAYERIDMAP[IDFANGRAPHS]),FALSE)</f>
        <v>7416</v>
      </c>
      <c r="G332" s="20">
        <f>IFERROR(VLOOKUP(MYRANKS_P[[#This Row],[IDFANGRAPHS]],STEAMER_P[],COLUMN(STEAMER_P[W]),FALSE),0)</f>
        <v>0</v>
      </c>
      <c r="H332" s="20">
        <f>IFERROR(VLOOKUP(MYRANKS_P[[#This Row],[IDFANGRAPHS]],STEAMER_P[],COLUMN(STEAMER_P[GS]),FALSE),0)</f>
        <v>0</v>
      </c>
      <c r="I332" s="20">
        <f>IFERROR(VLOOKUP(MYRANKS_P[[#This Row],[IDFANGRAPHS]],STEAMER_P[],COLUMN(STEAMER_P[SV]),FALSE),0)</f>
        <v>0</v>
      </c>
      <c r="J332" s="20">
        <f>IFERROR(VLOOKUP(MYRANKS_P[[#This Row],[IDFANGRAPHS]],STEAMER_P[],COLUMN(STEAMER_P[IP]),FALSE),0)</f>
        <v>0</v>
      </c>
      <c r="K332" s="20">
        <f>IFERROR(VLOOKUP(MYRANKS_P[[#This Row],[IDFANGRAPHS]],STEAMER_P[],COLUMN(STEAMER_P[H]),FALSE),0)</f>
        <v>0</v>
      </c>
      <c r="L332" s="20">
        <f>IFERROR(VLOOKUP(MYRANKS_P[[#This Row],[IDFANGRAPHS]],STEAMER_P[],COLUMN(STEAMER_P[ER]),FALSE),0)</f>
        <v>0</v>
      </c>
      <c r="M332" s="20">
        <f>IFERROR(VLOOKUP(MYRANKS_P[[#This Row],[IDFANGRAPHS]],STEAMER_P[],COLUMN(STEAMER_P[HR]),FALSE),0)</f>
        <v>0</v>
      </c>
      <c r="N332" s="20">
        <f>IFERROR(VLOOKUP(MYRANKS_P[[#This Row],[IDFANGRAPHS]],STEAMER_P[],COLUMN(STEAMER_P[SO]),FALSE),0)</f>
        <v>0</v>
      </c>
      <c r="O332" s="20">
        <f>IFERROR(VLOOKUP(MYRANKS_P[[#This Row],[IDFANGRAPHS]],STEAMER_P[],COLUMN(STEAMER_P[BB]),FALSE),0)</f>
        <v>0</v>
      </c>
      <c r="P332" s="20">
        <f>IFERROR(VLOOKUP(MYRANKS_P[[#This Row],[IDFANGRAPHS]],STEAMER_P[],COLUMN(STEAMER_P[FIP]),FALSE),0)</f>
        <v>0</v>
      </c>
      <c r="Q332" s="22">
        <f>IFERROR(MYRANKS_P[[#This Row],[ER]]*9/MYRANKS_P[[#This Row],[IP]],0)</f>
        <v>0</v>
      </c>
      <c r="R332" s="22">
        <f>IFERROR((MYRANKS_P[[#This Row],[BB]]+MYRANKS_P[[#This Row],[H]])/MYRANKS_P[[#This Row],[IP]],0)</f>
        <v>0</v>
      </c>
      <c r="S332" s="22">
        <f>MYRANKS_P[[#This Row],[W]]/3.03-VLOOKUP(MYRANKS_P[[#This Row],[POS]],ReplacementLevel_P[],COLUMN(ReplacementLevel_P[W]),FALSE)</f>
        <v>-3.23</v>
      </c>
      <c r="T332" s="22">
        <f>MYRANKS_P[[#This Row],[SV]]/9.95</f>
        <v>0</v>
      </c>
      <c r="U332" s="22">
        <f>MYRANKS_P[[#This Row],[SO]]/39.3-VLOOKUP(MYRANKS_P[[#This Row],[POS]],ReplacementLevel_P[],COLUMN(ReplacementLevel_P[SO]),FALSE)</f>
        <v>-2.68</v>
      </c>
      <c r="V332" s="22">
        <f>((475+MYRANKS_P[[#This Row],[ER]])*9/(1192+MYRANKS_P[[#This Row],[IP]])-3.59)/-0.076-VLOOKUP(MYRANKS_P[[#This Row],[POS]],ReplacementLevel_P[],COLUMN(ReplacementLevel_P[ERA]),FALSE)</f>
        <v>0.89724478982691325</v>
      </c>
      <c r="W332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32" s="22">
        <f>MYRANKS_P[[#This Row],[WSGP]]+MYRANKS_P[[#This Row],[SVSGP]]+MYRANKS_P[[#This Row],[SOSGP]]+MYRANKS_P[[#This Row],[ERASGP]]+MYRANKS_P[[#This Row],[WHIPSGP]]</f>
        <v>-4.1238066643117852</v>
      </c>
    </row>
    <row r="333" spans="1:24" x14ac:dyDescent="0.25">
      <c r="A333" s="7" t="s">
        <v>3331</v>
      </c>
      <c r="B333" s="18" t="str">
        <f>VLOOKUP(MYRANKS_P[[#This Row],[PLAYERID]],PLAYERIDMAP[],COLUMN(PLAYERIDMAP[LASTNAME]),FALSE)</f>
        <v>Hoover</v>
      </c>
      <c r="C333" s="18" t="str">
        <f>VLOOKUP(MYRANKS_P[[#This Row],[PLAYERID]],PLAYERIDMAP[],COLUMN(PLAYERIDMAP[FIRSTNAME]),FALSE)</f>
        <v xml:space="preserve">J.J. </v>
      </c>
      <c r="D333" s="18" t="str">
        <f>VLOOKUP(MYRANKS_P[[#This Row],[PLAYERID]],PLAYERIDMAP[],COLUMN(PLAYERIDMAP[TEAM]),FALSE)</f>
        <v>CIN</v>
      </c>
      <c r="E333" s="18" t="str">
        <f>VLOOKUP(MYRANKS_P[[#This Row],[PLAYERID]],PLAYERIDMAP[],COLUMN(PLAYERIDMAP[POS]),FALSE)</f>
        <v>P</v>
      </c>
      <c r="F333" s="18">
        <f>VLOOKUP(MYRANKS_P[[#This Row],[PLAYERID]],PLAYERIDMAP[],COLUMN(PLAYERIDMAP[IDFANGRAPHS]),FALSE)</f>
        <v>9037</v>
      </c>
      <c r="G333" s="20">
        <f>IFERROR(VLOOKUP(MYRANKS_P[[#This Row],[IDFANGRAPHS]],STEAMER_P[],COLUMN(STEAMER_P[W]),FALSE),0)</f>
        <v>3</v>
      </c>
      <c r="H333" s="20">
        <f>IFERROR(VLOOKUP(MYRANKS_P[[#This Row],[IDFANGRAPHS]],STEAMER_P[],COLUMN(STEAMER_P[GS]),FALSE),0)</f>
        <v>0</v>
      </c>
      <c r="I333" s="20">
        <f>IFERROR(VLOOKUP(MYRANKS_P[[#This Row],[IDFANGRAPHS]],STEAMER_P[],COLUMN(STEAMER_P[SV]),FALSE),0)</f>
        <v>1</v>
      </c>
      <c r="J333" s="20">
        <f>IFERROR(VLOOKUP(MYRANKS_P[[#This Row],[IDFANGRAPHS]],STEAMER_P[],COLUMN(STEAMER_P[IP]),FALSE),0)</f>
        <v>47</v>
      </c>
      <c r="K333" s="20">
        <f>IFERROR(VLOOKUP(MYRANKS_P[[#This Row],[IDFANGRAPHS]],STEAMER_P[],COLUMN(STEAMER_P[H]),FALSE),0)</f>
        <v>41</v>
      </c>
      <c r="L333" s="20">
        <f>IFERROR(VLOOKUP(MYRANKS_P[[#This Row],[IDFANGRAPHS]],STEAMER_P[],COLUMN(STEAMER_P[ER]),FALSE),0)</f>
        <v>18</v>
      </c>
      <c r="M333" s="20">
        <f>IFERROR(VLOOKUP(MYRANKS_P[[#This Row],[IDFANGRAPHS]],STEAMER_P[],COLUMN(STEAMER_P[HR]),FALSE),0)</f>
        <v>7</v>
      </c>
      <c r="N333" s="20">
        <f>IFERROR(VLOOKUP(MYRANKS_P[[#This Row],[IDFANGRAPHS]],STEAMER_P[],COLUMN(STEAMER_P[SO]),FALSE),0)</f>
        <v>48</v>
      </c>
      <c r="O333" s="20">
        <f>IFERROR(VLOOKUP(MYRANKS_P[[#This Row],[IDFANGRAPHS]],STEAMER_P[],COLUMN(STEAMER_P[BB]),FALSE),0)</f>
        <v>19</v>
      </c>
      <c r="P333" s="20">
        <f>IFERROR(VLOOKUP(MYRANKS_P[[#This Row],[IDFANGRAPHS]],STEAMER_P[],COLUMN(STEAMER_P[FIP]),FALSE),0)</f>
        <v>4.1900000000000004</v>
      </c>
      <c r="Q333" s="22">
        <f>IFERROR(MYRANKS_P[[#This Row],[ER]]*9/MYRANKS_P[[#This Row],[IP]],0)</f>
        <v>3.4468085106382977</v>
      </c>
      <c r="R333" s="22">
        <f>IFERROR((MYRANKS_P[[#This Row],[BB]]+MYRANKS_P[[#This Row],[H]])/MYRANKS_P[[#This Row],[IP]],0)</f>
        <v>1.2765957446808511</v>
      </c>
      <c r="S333" s="22">
        <f>MYRANKS_P[[#This Row],[W]]/3.03-VLOOKUP(MYRANKS_P[[#This Row],[POS]],ReplacementLevel_P[],COLUMN(ReplacementLevel_P[W]),FALSE)</f>
        <v>-2.2399009900990099</v>
      </c>
      <c r="T333" s="22">
        <f>MYRANKS_P[[#This Row],[SV]]/9.95</f>
        <v>0.10050251256281408</v>
      </c>
      <c r="U333" s="22">
        <f>MYRANKS_P[[#This Row],[SO]]/39.3-VLOOKUP(MYRANKS_P[[#This Row],[POS]],ReplacementLevel_P[],COLUMN(ReplacementLevel_P[SO]),FALSE)</f>
        <v>-1.4586259541984734</v>
      </c>
      <c r="V333" s="22">
        <f>((475+MYRANKS_P[[#This Row],[ER]])*9/(1192+MYRANKS_P[[#This Row],[IP]])-3.59)/-0.076-VLOOKUP(MYRANKS_P[[#This Row],[POS]],ReplacementLevel_P[],COLUMN(ReplacementLevel_P[ERA]),FALSE)</f>
        <v>0.96692366509494088</v>
      </c>
      <c r="W333" s="22">
        <f>((1466+MYRANKS_P[[#This Row],[BB]]+MYRANKS_P[[#This Row],[H]])/(1192+MYRANKS_P[[#This Row],[IP]])-1.23)/-0.015-VLOOKUP(MYRANKS_P[[#This Row],[POS]],ReplacementLevel_P[],COLUMN(ReplacementLevel_P[WHIP]),FALSE)</f>
        <v>0.77077212806026418</v>
      </c>
      <c r="X333" s="22">
        <f>MYRANKS_P[[#This Row],[WSGP]]+MYRANKS_P[[#This Row],[SVSGP]]+MYRANKS_P[[#This Row],[SOSGP]]+MYRANKS_P[[#This Row],[ERASGP]]+MYRANKS_P[[#This Row],[WHIPSGP]]</f>
        <v>-1.860328638579464</v>
      </c>
    </row>
    <row r="334" spans="1:24" x14ac:dyDescent="0.25">
      <c r="A334" s="7" t="s">
        <v>5577</v>
      </c>
      <c r="B334" s="18" t="str">
        <f>VLOOKUP(MYRANKS_P[[#This Row],[PLAYERID]],PLAYERIDMAP[],COLUMN(PLAYERIDMAP[LASTNAME]),FALSE)</f>
        <v>Ziegler</v>
      </c>
      <c r="C334" s="18" t="str">
        <f>VLOOKUP(MYRANKS_P[[#This Row],[PLAYERID]],PLAYERIDMAP[],COLUMN(PLAYERIDMAP[FIRSTNAME]),FALSE)</f>
        <v xml:space="preserve">Brad </v>
      </c>
      <c r="D334" s="18" t="str">
        <f>VLOOKUP(MYRANKS_P[[#This Row],[PLAYERID]],PLAYERIDMAP[],COLUMN(PLAYERIDMAP[TEAM]),FALSE)</f>
        <v>ARI</v>
      </c>
      <c r="E334" s="18" t="str">
        <f>VLOOKUP(MYRANKS_P[[#This Row],[PLAYERID]],PLAYERIDMAP[],COLUMN(PLAYERIDMAP[POS]),FALSE)</f>
        <v>P</v>
      </c>
      <c r="F334" s="18">
        <f>VLOOKUP(MYRANKS_P[[#This Row],[PLAYERID]],PLAYERIDMAP[],COLUMN(PLAYERIDMAP[IDFANGRAPHS]),FALSE)</f>
        <v>7293</v>
      </c>
      <c r="G334" s="20">
        <f>IFERROR(VLOOKUP(MYRANKS_P[[#This Row],[IDFANGRAPHS]],STEAMER_P[],COLUMN(STEAMER_P[W]),FALSE),0)</f>
        <v>3</v>
      </c>
      <c r="H334" s="20">
        <f>IFERROR(VLOOKUP(MYRANKS_P[[#This Row],[IDFANGRAPHS]],STEAMER_P[],COLUMN(STEAMER_P[GS]),FALSE),0)</f>
        <v>0</v>
      </c>
      <c r="I334" s="20">
        <f>IFERROR(VLOOKUP(MYRANKS_P[[#This Row],[IDFANGRAPHS]],STEAMER_P[],COLUMN(STEAMER_P[SV]),FALSE),0)</f>
        <v>4</v>
      </c>
      <c r="J334" s="20">
        <f>IFERROR(VLOOKUP(MYRANKS_P[[#This Row],[IDFANGRAPHS]],STEAMER_P[],COLUMN(STEAMER_P[IP]),FALSE),0)</f>
        <v>53</v>
      </c>
      <c r="K334" s="20">
        <f>IFERROR(VLOOKUP(MYRANKS_P[[#This Row],[IDFANGRAPHS]],STEAMER_P[],COLUMN(STEAMER_P[H]),FALSE),0)</f>
        <v>53</v>
      </c>
      <c r="L334" s="20">
        <f>IFERROR(VLOOKUP(MYRANKS_P[[#This Row],[IDFANGRAPHS]],STEAMER_P[],COLUMN(STEAMER_P[ER]),FALSE),0)</f>
        <v>19</v>
      </c>
      <c r="M334" s="20">
        <f>IFERROR(VLOOKUP(MYRANKS_P[[#This Row],[IDFANGRAPHS]],STEAMER_P[],COLUMN(STEAMER_P[HR]),FALSE),0)</f>
        <v>3</v>
      </c>
      <c r="N334" s="20">
        <f>IFERROR(VLOOKUP(MYRANKS_P[[#This Row],[IDFANGRAPHS]],STEAMER_P[],COLUMN(STEAMER_P[SO]),FALSE),0)</f>
        <v>36</v>
      </c>
      <c r="O334" s="20">
        <f>IFERROR(VLOOKUP(MYRANKS_P[[#This Row],[IDFANGRAPHS]],STEAMER_P[],COLUMN(STEAMER_P[BB]),FALSE),0)</f>
        <v>17</v>
      </c>
      <c r="P334" s="20">
        <f>IFERROR(VLOOKUP(MYRANKS_P[[#This Row],[IDFANGRAPHS]],STEAMER_P[],COLUMN(STEAMER_P[FIP]),FALSE),0)</f>
        <v>3.48</v>
      </c>
      <c r="Q334" s="22">
        <f>IFERROR(MYRANKS_P[[#This Row],[ER]]*9/MYRANKS_P[[#This Row],[IP]],0)</f>
        <v>3.2264150943396226</v>
      </c>
      <c r="R334" s="22">
        <f>IFERROR((MYRANKS_P[[#This Row],[BB]]+MYRANKS_P[[#This Row],[H]])/MYRANKS_P[[#This Row],[IP]],0)</f>
        <v>1.320754716981132</v>
      </c>
      <c r="S334" s="22">
        <f>MYRANKS_P[[#This Row],[W]]/3.03-VLOOKUP(MYRANKS_P[[#This Row],[POS]],ReplacementLevel_P[],COLUMN(ReplacementLevel_P[W]),FALSE)</f>
        <v>-2.2399009900990099</v>
      </c>
      <c r="T334" s="22">
        <f>MYRANKS_P[[#This Row],[SV]]/9.95</f>
        <v>0.4020100502512563</v>
      </c>
      <c r="U334" s="22">
        <f>MYRANKS_P[[#This Row],[SO]]/39.3-VLOOKUP(MYRANKS_P[[#This Row],[POS]],ReplacementLevel_P[],COLUMN(ReplacementLevel_P[SO]),FALSE)</f>
        <v>-1.7639694656488549</v>
      </c>
      <c r="V334" s="22">
        <f>((475+MYRANKS_P[[#This Row],[ER]])*9/(1192+MYRANKS_P[[#This Row],[IP]])-3.59)/-0.076-VLOOKUP(MYRANKS_P[[#This Row],[POS]],ReplacementLevel_P[],COLUMN(ReplacementLevel_P[ERA]),FALSE)</f>
        <v>1.0988902980342392</v>
      </c>
      <c r="W334" s="22">
        <f>((1466+MYRANKS_P[[#This Row],[BB]]+MYRANKS_P[[#This Row],[H]])/(1192+MYRANKS_P[[#This Row],[IP]])-1.23)/-0.015-VLOOKUP(MYRANKS_P[[#This Row],[POS]],ReplacementLevel_P[],COLUMN(ReplacementLevel_P[WHIP]),FALSE)</f>
        <v>0.63100401606424861</v>
      </c>
      <c r="X334" s="22">
        <f>MYRANKS_P[[#This Row],[WSGP]]+MYRANKS_P[[#This Row],[SVSGP]]+MYRANKS_P[[#This Row],[SOSGP]]+MYRANKS_P[[#This Row],[ERASGP]]+MYRANKS_P[[#This Row],[WHIPSGP]]</f>
        <v>-1.8719660913981206</v>
      </c>
    </row>
    <row r="335" spans="1:24" x14ac:dyDescent="0.25">
      <c r="A335" s="7" t="s">
        <v>5197</v>
      </c>
      <c r="B335" s="18" t="str">
        <f>VLOOKUP(MYRANKS_P[[#This Row],[PLAYERID]],PLAYERIDMAP[],COLUMN(PLAYERIDMAP[LASTNAME]),FALSE)</f>
        <v>Teheran</v>
      </c>
      <c r="C335" s="18" t="str">
        <f>VLOOKUP(MYRANKS_P[[#This Row],[PLAYERID]],PLAYERIDMAP[],COLUMN(PLAYERIDMAP[FIRSTNAME]),FALSE)</f>
        <v xml:space="preserve">Julio </v>
      </c>
      <c r="D335" s="18" t="str">
        <f>VLOOKUP(MYRANKS_P[[#This Row],[PLAYERID]],PLAYERIDMAP[],COLUMN(PLAYERIDMAP[TEAM]),FALSE)</f>
        <v>ATL</v>
      </c>
      <c r="E335" s="18" t="str">
        <f>VLOOKUP(MYRANKS_P[[#This Row],[PLAYERID]],PLAYERIDMAP[],COLUMN(PLAYERIDMAP[POS]),FALSE)</f>
        <v>P</v>
      </c>
      <c r="F335" s="18">
        <f>VLOOKUP(MYRANKS_P[[#This Row],[PLAYERID]],PLAYERIDMAP[],COLUMN(PLAYERIDMAP[IDFANGRAPHS]),FALSE)</f>
        <v>6797</v>
      </c>
      <c r="G335" s="20">
        <f>IFERROR(VLOOKUP(MYRANKS_P[[#This Row],[IDFANGRAPHS]],STEAMER_P[],COLUMN(STEAMER_P[W]),FALSE),0)</f>
        <v>10</v>
      </c>
      <c r="H335" s="20">
        <f>IFERROR(VLOOKUP(MYRANKS_P[[#This Row],[IDFANGRAPHS]],STEAMER_P[],COLUMN(STEAMER_P[GS]),FALSE),0)</f>
        <v>26</v>
      </c>
      <c r="I335" s="20">
        <f>IFERROR(VLOOKUP(MYRANKS_P[[#This Row],[IDFANGRAPHS]],STEAMER_P[],COLUMN(STEAMER_P[SV]),FALSE),0)</f>
        <v>0</v>
      </c>
      <c r="J335" s="20">
        <f>IFERROR(VLOOKUP(MYRANKS_P[[#This Row],[IDFANGRAPHS]],STEAMER_P[],COLUMN(STEAMER_P[IP]),FALSE),0)</f>
        <v>163</v>
      </c>
      <c r="K335" s="20">
        <f>IFERROR(VLOOKUP(MYRANKS_P[[#This Row],[IDFANGRAPHS]],STEAMER_P[],COLUMN(STEAMER_P[H]),FALSE),0)</f>
        <v>160</v>
      </c>
      <c r="L335" s="20">
        <f>IFERROR(VLOOKUP(MYRANKS_P[[#This Row],[IDFANGRAPHS]],STEAMER_P[],COLUMN(STEAMER_P[ER]),FALSE),0)</f>
        <v>71</v>
      </c>
      <c r="M335" s="20">
        <f>IFERROR(VLOOKUP(MYRANKS_P[[#This Row],[IDFANGRAPHS]],STEAMER_P[],COLUMN(STEAMER_P[HR]),FALSE),0)</f>
        <v>22</v>
      </c>
      <c r="N335" s="20">
        <f>IFERROR(VLOOKUP(MYRANKS_P[[#This Row],[IDFANGRAPHS]],STEAMER_P[],COLUMN(STEAMER_P[SO]),FALSE),0)</f>
        <v>135</v>
      </c>
      <c r="O335" s="20">
        <f>IFERROR(VLOOKUP(MYRANKS_P[[#This Row],[IDFANGRAPHS]],STEAMER_P[],COLUMN(STEAMER_P[BB]),FALSE),0)</f>
        <v>49</v>
      </c>
      <c r="P335" s="20">
        <f>IFERROR(VLOOKUP(MYRANKS_P[[#This Row],[IDFANGRAPHS]],STEAMER_P[],COLUMN(STEAMER_P[FIP]),FALSE),0)</f>
        <v>4.24</v>
      </c>
      <c r="Q335" s="22">
        <f>IFERROR(MYRANKS_P[[#This Row],[ER]]*9/MYRANKS_P[[#This Row],[IP]],0)</f>
        <v>3.9202453987730062</v>
      </c>
      <c r="R335" s="22">
        <f>IFERROR((MYRANKS_P[[#This Row],[BB]]+MYRANKS_P[[#This Row],[H]])/MYRANKS_P[[#This Row],[IP]],0)</f>
        <v>1.2822085889570551</v>
      </c>
      <c r="S335" s="22">
        <f>MYRANKS_P[[#This Row],[W]]/3.03-VLOOKUP(MYRANKS_P[[#This Row],[POS]],ReplacementLevel_P[],COLUMN(ReplacementLevel_P[W]),FALSE)</f>
        <v>7.0330033003300763E-2</v>
      </c>
      <c r="T335" s="22">
        <f>MYRANKS_P[[#This Row],[SV]]/9.95</f>
        <v>0</v>
      </c>
      <c r="U335" s="22">
        <f>MYRANKS_P[[#This Row],[SO]]/39.3-VLOOKUP(MYRANKS_P[[#This Row],[POS]],ReplacementLevel_P[],COLUMN(ReplacementLevel_P[SO]),FALSE)</f>
        <v>0.7551145038167939</v>
      </c>
      <c r="V335" s="22">
        <f>((475+MYRANKS_P[[#This Row],[ER]])*9/(1192+MYRANKS_P[[#This Row],[IP]])-3.59)/-0.076-VLOOKUP(MYRANKS_P[[#This Row],[POS]],ReplacementLevel_P[],COLUMN(ReplacementLevel_P[ERA]),FALSE)</f>
        <v>0.36883860943872177</v>
      </c>
      <c r="W335" s="22">
        <f>((1466+MYRANKS_P[[#This Row],[BB]]+MYRANKS_P[[#This Row],[H]])/(1192+MYRANKS_P[[#This Row],[IP]])-1.23)/-0.015-VLOOKUP(MYRANKS_P[[#This Row],[POS]],ReplacementLevel_P[],COLUMN(ReplacementLevel_P[WHIP]),FALSE)</f>
        <v>0.46917589175892238</v>
      </c>
      <c r="X335" s="22">
        <f>MYRANKS_P[[#This Row],[WSGP]]+MYRANKS_P[[#This Row],[SVSGP]]+MYRANKS_P[[#This Row],[SOSGP]]+MYRANKS_P[[#This Row],[ERASGP]]+MYRANKS_P[[#This Row],[WHIPSGP]]</f>
        <v>1.6634590380177388</v>
      </c>
    </row>
    <row r="336" spans="1:24" x14ac:dyDescent="0.25">
      <c r="A336" s="7" t="s">
        <v>4416</v>
      </c>
      <c r="B336" s="18" t="str">
        <f>VLOOKUP(MYRANKS_P[[#This Row],[PLAYERID]],PLAYERIDMAP[],COLUMN(PLAYERIDMAP[LASTNAME]),FALSE)</f>
        <v>Patton</v>
      </c>
      <c r="C336" s="18" t="str">
        <f>VLOOKUP(MYRANKS_P[[#This Row],[PLAYERID]],PLAYERIDMAP[],COLUMN(PLAYERIDMAP[FIRSTNAME]),FALSE)</f>
        <v xml:space="preserve">Troy </v>
      </c>
      <c r="D336" s="18" t="str">
        <f>VLOOKUP(MYRANKS_P[[#This Row],[PLAYERID]],PLAYERIDMAP[],COLUMN(PLAYERIDMAP[TEAM]),FALSE)</f>
        <v>BAL</v>
      </c>
      <c r="E336" s="18" t="str">
        <f>VLOOKUP(MYRANKS_P[[#This Row],[PLAYERID]],PLAYERIDMAP[],COLUMN(PLAYERIDMAP[POS]),FALSE)</f>
        <v>P</v>
      </c>
      <c r="F336" s="18">
        <f>VLOOKUP(MYRANKS_P[[#This Row],[PLAYERID]],PLAYERIDMAP[],COLUMN(PLAYERIDMAP[IDFANGRAPHS]),FALSE)</f>
        <v>8368</v>
      </c>
      <c r="G336" s="20">
        <f>IFERROR(VLOOKUP(MYRANKS_P[[#This Row],[IDFANGRAPHS]],STEAMER_P[],COLUMN(STEAMER_P[W]),FALSE),0)</f>
        <v>1</v>
      </c>
      <c r="H336" s="20">
        <f>IFERROR(VLOOKUP(MYRANKS_P[[#This Row],[IDFANGRAPHS]],STEAMER_P[],COLUMN(STEAMER_P[GS]),FALSE),0)</f>
        <v>0</v>
      </c>
      <c r="I336" s="20">
        <f>IFERROR(VLOOKUP(MYRANKS_P[[#This Row],[IDFANGRAPHS]],STEAMER_P[],COLUMN(STEAMER_P[SV]),FALSE),0)</f>
        <v>0</v>
      </c>
      <c r="J336" s="20">
        <f>IFERROR(VLOOKUP(MYRANKS_P[[#This Row],[IDFANGRAPHS]],STEAMER_P[],COLUMN(STEAMER_P[IP]),FALSE),0)</f>
        <v>13</v>
      </c>
      <c r="K336" s="20">
        <f>IFERROR(VLOOKUP(MYRANKS_P[[#This Row],[IDFANGRAPHS]],STEAMER_P[],COLUMN(STEAMER_P[H]),FALSE),0)</f>
        <v>13</v>
      </c>
      <c r="L336" s="20">
        <f>IFERROR(VLOOKUP(MYRANKS_P[[#This Row],[IDFANGRAPHS]],STEAMER_P[],COLUMN(STEAMER_P[ER]),FALSE),0)</f>
        <v>5</v>
      </c>
      <c r="M336" s="20">
        <f>IFERROR(VLOOKUP(MYRANKS_P[[#This Row],[IDFANGRAPHS]],STEAMER_P[],COLUMN(STEAMER_P[HR]),FALSE),0)</f>
        <v>2</v>
      </c>
      <c r="N336" s="20">
        <f>IFERROR(VLOOKUP(MYRANKS_P[[#This Row],[IDFANGRAPHS]],STEAMER_P[],COLUMN(STEAMER_P[SO]),FALSE),0)</f>
        <v>10</v>
      </c>
      <c r="O336" s="20">
        <f>IFERROR(VLOOKUP(MYRANKS_P[[#This Row],[IDFANGRAPHS]],STEAMER_P[],COLUMN(STEAMER_P[BB]),FALSE),0)</f>
        <v>4</v>
      </c>
      <c r="P336" s="20">
        <f>IFERROR(VLOOKUP(MYRANKS_P[[#This Row],[IDFANGRAPHS]],STEAMER_P[],COLUMN(STEAMER_P[FIP]),FALSE),0)</f>
        <v>4.16</v>
      </c>
      <c r="Q336" s="22">
        <f>IFERROR(MYRANKS_P[[#This Row],[ER]]*9/MYRANKS_P[[#This Row],[IP]],0)</f>
        <v>3.4615384615384617</v>
      </c>
      <c r="R336" s="22">
        <f>IFERROR((MYRANKS_P[[#This Row],[BB]]+MYRANKS_P[[#This Row],[H]])/MYRANKS_P[[#This Row],[IP]],0)</f>
        <v>1.3076923076923077</v>
      </c>
      <c r="S336" s="22">
        <f>MYRANKS_P[[#This Row],[W]]/3.03-VLOOKUP(MYRANKS_P[[#This Row],[POS]],ReplacementLevel_P[],COLUMN(ReplacementLevel_P[W]),FALSE)</f>
        <v>-2.89996699669967</v>
      </c>
      <c r="T336" s="22">
        <f>MYRANKS_P[[#This Row],[SV]]/9.95</f>
        <v>0</v>
      </c>
      <c r="U336" s="22">
        <f>MYRANKS_P[[#This Row],[SO]]/39.3-VLOOKUP(MYRANKS_P[[#This Row],[POS]],ReplacementLevel_P[],COLUMN(ReplacementLevel_P[SO]),FALSE)</f>
        <v>-2.4255470737913489</v>
      </c>
      <c r="V336" s="22">
        <f>((475+MYRANKS_P[[#This Row],[ER]])*9/(1192+MYRANKS_P[[#This Row],[IP]])-3.59)/-0.076-VLOOKUP(MYRANKS_P[[#This Row],[POS]],ReplacementLevel_P[],COLUMN(ReplacementLevel_P[ERA]),FALSE)</f>
        <v>0.91497051758025394</v>
      </c>
      <c r="W336" s="22">
        <f>((1466+MYRANKS_P[[#This Row],[BB]]+MYRANKS_P[[#This Row],[H]])/(1192+MYRANKS_P[[#This Row],[IP]])-1.23)/-0.015-VLOOKUP(MYRANKS_P[[#This Row],[POS]],ReplacementLevel_P[],COLUMN(ReplacementLevel_P[WHIP]),FALSE)</f>
        <v>0.83297372060856967</v>
      </c>
      <c r="X336" s="22">
        <f>MYRANKS_P[[#This Row],[WSGP]]+MYRANKS_P[[#This Row],[SVSGP]]+MYRANKS_P[[#This Row],[SOSGP]]+MYRANKS_P[[#This Row],[ERASGP]]+MYRANKS_P[[#This Row],[WHIPSGP]]</f>
        <v>-3.5775698323021961</v>
      </c>
    </row>
    <row r="337" spans="1:24" x14ac:dyDescent="0.25">
      <c r="A337" s="7" t="s">
        <v>4111</v>
      </c>
      <c r="B337" s="18" t="str">
        <f>VLOOKUP(MYRANKS_P[[#This Row],[PLAYERID]],PLAYERIDMAP[],COLUMN(PLAYERIDMAP[LASTNAME]),FALSE)</f>
        <v>Millwood</v>
      </c>
      <c r="C337" s="18" t="str">
        <f>VLOOKUP(MYRANKS_P[[#This Row],[PLAYERID]],PLAYERIDMAP[],COLUMN(PLAYERIDMAP[FIRSTNAME]),FALSE)</f>
        <v xml:space="preserve">Kevin </v>
      </c>
      <c r="D337" s="18" t="str">
        <f>VLOOKUP(MYRANKS_P[[#This Row],[PLAYERID]],PLAYERIDMAP[],COLUMN(PLAYERIDMAP[TEAM]),FALSE)</f>
        <v>SEA</v>
      </c>
      <c r="E337" s="18" t="str">
        <f>VLOOKUP(MYRANKS_P[[#This Row],[PLAYERID]],PLAYERIDMAP[],COLUMN(PLAYERIDMAP[POS]),FALSE)</f>
        <v>P</v>
      </c>
      <c r="F337" s="18">
        <f>VLOOKUP(MYRANKS_P[[#This Row],[PLAYERID]],PLAYERIDMAP[],COLUMN(PLAYERIDMAP[IDFANGRAPHS]),FALSE)</f>
        <v>106</v>
      </c>
      <c r="G337" s="20">
        <f>IFERROR(VLOOKUP(MYRANKS_P[[#This Row],[IDFANGRAPHS]],STEAMER_P[],COLUMN(STEAMER_P[W]),FALSE),0)</f>
        <v>0</v>
      </c>
      <c r="H337" s="20">
        <f>IFERROR(VLOOKUP(MYRANKS_P[[#This Row],[IDFANGRAPHS]],STEAMER_P[],COLUMN(STEAMER_P[GS]),FALSE),0)</f>
        <v>0</v>
      </c>
      <c r="I337" s="20">
        <f>IFERROR(VLOOKUP(MYRANKS_P[[#This Row],[IDFANGRAPHS]],STEAMER_P[],COLUMN(STEAMER_P[SV]),FALSE),0)</f>
        <v>0</v>
      </c>
      <c r="J337" s="20">
        <f>IFERROR(VLOOKUP(MYRANKS_P[[#This Row],[IDFANGRAPHS]],STEAMER_P[],COLUMN(STEAMER_P[IP]),FALSE),0)</f>
        <v>0</v>
      </c>
      <c r="K337" s="20">
        <f>IFERROR(VLOOKUP(MYRANKS_P[[#This Row],[IDFANGRAPHS]],STEAMER_P[],COLUMN(STEAMER_P[H]),FALSE),0)</f>
        <v>0</v>
      </c>
      <c r="L337" s="20">
        <f>IFERROR(VLOOKUP(MYRANKS_P[[#This Row],[IDFANGRAPHS]],STEAMER_P[],COLUMN(STEAMER_P[ER]),FALSE),0)</f>
        <v>0</v>
      </c>
      <c r="M337" s="20">
        <f>IFERROR(VLOOKUP(MYRANKS_P[[#This Row],[IDFANGRAPHS]],STEAMER_P[],COLUMN(STEAMER_P[HR]),FALSE),0)</f>
        <v>0</v>
      </c>
      <c r="N337" s="20">
        <f>IFERROR(VLOOKUP(MYRANKS_P[[#This Row],[IDFANGRAPHS]],STEAMER_P[],COLUMN(STEAMER_P[SO]),FALSE),0)</f>
        <v>0</v>
      </c>
      <c r="O337" s="20">
        <f>IFERROR(VLOOKUP(MYRANKS_P[[#This Row],[IDFANGRAPHS]],STEAMER_P[],COLUMN(STEAMER_P[BB]),FALSE),0)</f>
        <v>0</v>
      </c>
      <c r="P337" s="20">
        <f>IFERROR(VLOOKUP(MYRANKS_P[[#This Row],[IDFANGRAPHS]],STEAMER_P[],COLUMN(STEAMER_P[FIP]),FALSE),0)</f>
        <v>0</v>
      </c>
      <c r="Q337" s="22">
        <f>IFERROR(MYRANKS_P[[#This Row],[ER]]*9/MYRANKS_P[[#This Row],[IP]],0)</f>
        <v>0</v>
      </c>
      <c r="R337" s="22">
        <f>IFERROR((MYRANKS_P[[#This Row],[BB]]+MYRANKS_P[[#This Row],[H]])/MYRANKS_P[[#This Row],[IP]],0)</f>
        <v>0</v>
      </c>
      <c r="S337" s="22">
        <f>MYRANKS_P[[#This Row],[W]]/3.03-VLOOKUP(MYRANKS_P[[#This Row],[POS]],ReplacementLevel_P[],COLUMN(ReplacementLevel_P[W]),FALSE)</f>
        <v>-3.23</v>
      </c>
      <c r="T337" s="22">
        <f>MYRANKS_P[[#This Row],[SV]]/9.95</f>
        <v>0</v>
      </c>
      <c r="U337" s="22">
        <f>MYRANKS_P[[#This Row],[SO]]/39.3-VLOOKUP(MYRANKS_P[[#This Row],[POS]],ReplacementLevel_P[],COLUMN(ReplacementLevel_P[SO]),FALSE)</f>
        <v>-2.68</v>
      </c>
      <c r="V337" s="22">
        <f>((475+MYRANKS_P[[#This Row],[ER]])*9/(1192+MYRANKS_P[[#This Row],[IP]])-3.59)/-0.076-VLOOKUP(MYRANKS_P[[#This Row],[POS]],ReplacementLevel_P[],COLUMN(ReplacementLevel_P[ERA]),FALSE)</f>
        <v>0.89724478982691325</v>
      </c>
      <c r="W337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37" s="22">
        <f>MYRANKS_P[[#This Row],[WSGP]]+MYRANKS_P[[#This Row],[SVSGP]]+MYRANKS_P[[#This Row],[SOSGP]]+MYRANKS_P[[#This Row],[ERASGP]]+MYRANKS_P[[#This Row],[WHIPSGP]]</f>
        <v>-4.1238066643117852</v>
      </c>
    </row>
    <row r="338" spans="1:24" x14ac:dyDescent="0.25">
      <c r="A338" s="7" t="s">
        <v>3864</v>
      </c>
      <c r="B338" s="18" t="str">
        <f>VLOOKUP(MYRANKS_P[[#This Row],[PLAYERID]],PLAYERIDMAP[],COLUMN(PLAYERIDMAP[LASTNAME]),FALSE)</f>
        <v>Lyon</v>
      </c>
      <c r="C338" s="18" t="str">
        <f>VLOOKUP(MYRANKS_P[[#This Row],[PLAYERID]],PLAYERIDMAP[],COLUMN(PLAYERIDMAP[FIRSTNAME]),FALSE)</f>
        <v xml:space="preserve">Brandon </v>
      </c>
      <c r="D338" s="18" t="str">
        <f>VLOOKUP(MYRANKS_P[[#This Row],[PLAYERID]],PLAYERIDMAP[],COLUMN(PLAYERIDMAP[TEAM]),FALSE)</f>
        <v>NYM</v>
      </c>
      <c r="E338" s="18" t="str">
        <f>VLOOKUP(MYRANKS_P[[#This Row],[PLAYERID]],PLAYERIDMAP[],COLUMN(PLAYERIDMAP[POS]),FALSE)</f>
        <v>P</v>
      </c>
      <c r="F338" s="18">
        <f>VLOOKUP(MYRANKS_P[[#This Row],[PLAYERID]],PLAYERIDMAP[],COLUMN(PLAYERIDMAP[IDFANGRAPHS]),FALSE)</f>
        <v>1312</v>
      </c>
      <c r="G338" s="20">
        <f>IFERROR(VLOOKUP(MYRANKS_P[[#This Row],[IDFANGRAPHS]],STEAMER_P[],COLUMN(STEAMER_P[W]),FALSE),0)</f>
        <v>0</v>
      </c>
      <c r="H338" s="20">
        <f>IFERROR(VLOOKUP(MYRANKS_P[[#This Row],[IDFANGRAPHS]],STEAMER_P[],COLUMN(STEAMER_P[GS]),FALSE),0)</f>
        <v>0</v>
      </c>
      <c r="I338" s="20">
        <f>IFERROR(VLOOKUP(MYRANKS_P[[#This Row],[IDFANGRAPHS]],STEAMER_P[],COLUMN(STEAMER_P[SV]),FALSE),0)</f>
        <v>0</v>
      </c>
      <c r="J338" s="20">
        <f>IFERROR(VLOOKUP(MYRANKS_P[[#This Row],[IDFANGRAPHS]],STEAMER_P[],COLUMN(STEAMER_P[IP]),FALSE),0)</f>
        <v>0</v>
      </c>
      <c r="K338" s="20">
        <f>IFERROR(VLOOKUP(MYRANKS_P[[#This Row],[IDFANGRAPHS]],STEAMER_P[],COLUMN(STEAMER_P[H]),FALSE),0)</f>
        <v>0</v>
      </c>
      <c r="L338" s="20">
        <f>IFERROR(VLOOKUP(MYRANKS_P[[#This Row],[IDFANGRAPHS]],STEAMER_P[],COLUMN(STEAMER_P[ER]),FALSE),0)</f>
        <v>0</v>
      </c>
      <c r="M338" s="20">
        <f>IFERROR(VLOOKUP(MYRANKS_P[[#This Row],[IDFANGRAPHS]],STEAMER_P[],COLUMN(STEAMER_P[HR]),FALSE),0)</f>
        <v>0</v>
      </c>
      <c r="N338" s="20">
        <f>IFERROR(VLOOKUP(MYRANKS_P[[#This Row],[IDFANGRAPHS]],STEAMER_P[],COLUMN(STEAMER_P[SO]),FALSE),0)</f>
        <v>0</v>
      </c>
      <c r="O338" s="20">
        <f>IFERROR(VLOOKUP(MYRANKS_P[[#This Row],[IDFANGRAPHS]],STEAMER_P[],COLUMN(STEAMER_P[BB]),FALSE),0)</f>
        <v>0</v>
      </c>
      <c r="P338" s="20">
        <f>IFERROR(VLOOKUP(MYRANKS_P[[#This Row],[IDFANGRAPHS]],STEAMER_P[],COLUMN(STEAMER_P[FIP]),FALSE),0)</f>
        <v>0</v>
      </c>
      <c r="Q338" s="22">
        <f>IFERROR(MYRANKS_P[[#This Row],[ER]]*9/MYRANKS_P[[#This Row],[IP]],0)</f>
        <v>0</v>
      </c>
      <c r="R338" s="22">
        <f>IFERROR((MYRANKS_P[[#This Row],[BB]]+MYRANKS_P[[#This Row],[H]])/MYRANKS_P[[#This Row],[IP]],0)</f>
        <v>0</v>
      </c>
      <c r="S338" s="22">
        <f>MYRANKS_P[[#This Row],[W]]/3.03-VLOOKUP(MYRANKS_P[[#This Row],[POS]],ReplacementLevel_P[],COLUMN(ReplacementLevel_P[W]),FALSE)</f>
        <v>-3.23</v>
      </c>
      <c r="T338" s="22">
        <f>MYRANKS_P[[#This Row],[SV]]/9.95</f>
        <v>0</v>
      </c>
      <c r="U338" s="22">
        <f>MYRANKS_P[[#This Row],[SO]]/39.3-VLOOKUP(MYRANKS_P[[#This Row],[POS]],ReplacementLevel_P[],COLUMN(ReplacementLevel_P[SO]),FALSE)</f>
        <v>-2.68</v>
      </c>
      <c r="V338" s="22">
        <f>((475+MYRANKS_P[[#This Row],[ER]])*9/(1192+MYRANKS_P[[#This Row],[IP]])-3.59)/-0.076-VLOOKUP(MYRANKS_P[[#This Row],[POS]],ReplacementLevel_P[],COLUMN(ReplacementLevel_P[ERA]),FALSE)</f>
        <v>0.89724478982691325</v>
      </c>
      <c r="W33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38" s="22">
        <f>MYRANKS_P[[#This Row],[WSGP]]+MYRANKS_P[[#This Row],[SVSGP]]+MYRANKS_P[[#This Row],[SOSGP]]+MYRANKS_P[[#This Row],[ERASGP]]+MYRANKS_P[[#This Row],[WHIPSGP]]</f>
        <v>-4.1238066643117852</v>
      </c>
    </row>
    <row r="339" spans="1:24" x14ac:dyDescent="0.25">
      <c r="A339" s="7" t="s">
        <v>4976</v>
      </c>
      <c r="B339" s="18" t="str">
        <f>VLOOKUP(MYRANKS_P[[#This Row],[PLAYERID]],PLAYERIDMAP[],COLUMN(PLAYERIDMAP[LASTNAME]),FALSE)</f>
        <v>Scheppers</v>
      </c>
      <c r="C339" s="18" t="str">
        <f>VLOOKUP(MYRANKS_P[[#This Row],[PLAYERID]],PLAYERIDMAP[],COLUMN(PLAYERIDMAP[FIRSTNAME]),FALSE)</f>
        <v xml:space="preserve">Tanner </v>
      </c>
      <c r="D339" s="18" t="str">
        <f>VLOOKUP(MYRANKS_P[[#This Row],[PLAYERID]],PLAYERIDMAP[],COLUMN(PLAYERIDMAP[TEAM]),FALSE)</f>
        <v>TEX</v>
      </c>
      <c r="E339" s="18" t="str">
        <f>VLOOKUP(MYRANKS_P[[#This Row],[PLAYERID]],PLAYERIDMAP[],COLUMN(PLAYERIDMAP[POS]),FALSE)</f>
        <v>P</v>
      </c>
      <c r="F339" s="18">
        <f>VLOOKUP(MYRANKS_P[[#This Row],[PLAYERID]],PLAYERIDMAP[],COLUMN(PLAYERIDMAP[IDFANGRAPHS]),FALSE)</f>
        <v>10267</v>
      </c>
      <c r="G339" s="20">
        <f>IFERROR(VLOOKUP(MYRANKS_P[[#This Row],[IDFANGRAPHS]],STEAMER_P[],COLUMN(STEAMER_P[W]),FALSE),0)</f>
        <v>7</v>
      </c>
      <c r="H339" s="20">
        <f>IFERROR(VLOOKUP(MYRANKS_P[[#This Row],[IDFANGRAPHS]],STEAMER_P[],COLUMN(STEAMER_P[GS]),FALSE),0)</f>
        <v>20</v>
      </c>
      <c r="I339" s="20">
        <f>IFERROR(VLOOKUP(MYRANKS_P[[#This Row],[IDFANGRAPHS]],STEAMER_P[],COLUMN(STEAMER_P[SV]),FALSE),0)</f>
        <v>0</v>
      </c>
      <c r="J339" s="20">
        <f>IFERROR(VLOOKUP(MYRANKS_P[[#This Row],[IDFANGRAPHS]],STEAMER_P[],COLUMN(STEAMER_P[IP]),FALSE),0)</f>
        <v>113</v>
      </c>
      <c r="K339" s="20">
        <f>IFERROR(VLOOKUP(MYRANKS_P[[#This Row],[IDFANGRAPHS]],STEAMER_P[],COLUMN(STEAMER_P[H]),FALSE),0)</f>
        <v>117</v>
      </c>
      <c r="L339" s="20">
        <f>IFERROR(VLOOKUP(MYRANKS_P[[#This Row],[IDFANGRAPHS]],STEAMER_P[],COLUMN(STEAMER_P[ER]),FALSE),0)</f>
        <v>58</v>
      </c>
      <c r="M339" s="20">
        <f>IFERROR(VLOOKUP(MYRANKS_P[[#This Row],[IDFANGRAPHS]],STEAMER_P[],COLUMN(STEAMER_P[HR]),FALSE),0)</f>
        <v>14</v>
      </c>
      <c r="N339" s="20">
        <f>IFERROR(VLOOKUP(MYRANKS_P[[#This Row],[IDFANGRAPHS]],STEAMER_P[],COLUMN(STEAMER_P[SO]),FALSE),0)</f>
        <v>82</v>
      </c>
      <c r="O339" s="20">
        <f>IFERROR(VLOOKUP(MYRANKS_P[[#This Row],[IDFANGRAPHS]],STEAMER_P[],COLUMN(STEAMER_P[BB]),FALSE),0)</f>
        <v>44</v>
      </c>
      <c r="P339" s="20">
        <f>IFERROR(VLOOKUP(MYRANKS_P[[#This Row],[IDFANGRAPHS]],STEAMER_P[],COLUMN(STEAMER_P[FIP]),FALSE),0)</f>
        <v>4.63</v>
      </c>
      <c r="Q339" s="22">
        <f>IFERROR(MYRANKS_P[[#This Row],[ER]]*9/MYRANKS_P[[#This Row],[IP]],0)</f>
        <v>4.6194690265486722</v>
      </c>
      <c r="R339" s="22">
        <f>IFERROR((MYRANKS_P[[#This Row],[BB]]+MYRANKS_P[[#This Row],[H]])/MYRANKS_P[[#This Row],[IP]],0)</f>
        <v>1.4247787610619469</v>
      </c>
      <c r="S339" s="22">
        <f>MYRANKS_P[[#This Row],[W]]/3.03-VLOOKUP(MYRANKS_P[[#This Row],[POS]],ReplacementLevel_P[],COLUMN(ReplacementLevel_P[W]),FALSE)</f>
        <v>-0.91976897689768977</v>
      </c>
      <c r="T339" s="22">
        <f>MYRANKS_P[[#This Row],[SV]]/9.95</f>
        <v>0</v>
      </c>
      <c r="U339" s="22">
        <f>MYRANKS_P[[#This Row],[SO]]/39.3-VLOOKUP(MYRANKS_P[[#This Row],[POS]],ReplacementLevel_P[],COLUMN(ReplacementLevel_P[SO]),FALSE)</f>
        <v>-0.59348600508905847</v>
      </c>
      <c r="V339" s="22">
        <f>((475+MYRANKS_P[[#This Row],[ER]])*9/(1192+MYRANKS_P[[#This Row],[IP]])-3.59)/-0.076-VLOOKUP(MYRANKS_P[[#This Row],[POS]],ReplacementLevel_P[],COLUMN(ReplacementLevel_P[ERA]),FALSE)</f>
        <v>-0.27976406533575526</v>
      </c>
      <c r="W339" s="22">
        <f>((1466+MYRANKS_P[[#This Row],[BB]]+MYRANKS_P[[#This Row],[H]])/(1192+MYRANKS_P[[#This Row],[IP]])-1.23)/-0.015-VLOOKUP(MYRANKS_P[[#This Row],[POS]],ReplacementLevel_P[],COLUMN(ReplacementLevel_P[WHIP]),FALSE)</f>
        <v>-0.23621966794380389</v>
      </c>
      <c r="X339" s="22">
        <f>MYRANKS_P[[#This Row],[WSGP]]+MYRANKS_P[[#This Row],[SVSGP]]+MYRANKS_P[[#This Row],[SOSGP]]+MYRANKS_P[[#This Row],[ERASGP]]+MYRANKS_P[[#This Row],[WHIPSGP]]</f>
        <v>-2.0292387152663074</v>
      </c>
    </row>
    <row r="340" spans="1:24" x14ac:dyDescent="0.25">
      <c r="A340" s="7" t="s">
        <v>4238</v>
      </c>
      <c r="B340" s="18" t="str">
        <f>VLOOKUP(MYRANKS_P[[#This Row],[PLAYERID]],PLAYERIDMAP[],COLUMN(PLAYERIDMAP[LASTNAME]),FALSE)</f>
        <v>Narveson</v>
      </c>
      <c r="C340" s="18" t="str">
        <f>VLOOKUP(MYRANKS_P[[#This Row],[PLAYERID]],PLAYERIDMAP[],COLUMN(PLAYERIDMAP[FIRSTNAME]),FALSE)</f>
        <v xml:space="preserve">Chris </v>
      </c>
      <c r="D340" s="18" t="str">
        <f>VLOOKUP(MYRANKS_P[[#This Row],[PLAYERID]],PLAYERIDMAP[],COLUMN(PLAYERIDMAP[TEAM]),FALSE)</f>
        <v>MIL</v>
      </c>
      <c r="E340" s="18" t="str">
        <f>VLOOKUP(MYRANKS_P[[#This Row],[PLAYERID]],PLAYERIDMAP[],COLUMN(PLAYERIDMAP[POS]),FALSE)</f>
        <v>P</v>
      </c>
      <c r="F340" s="18">
        <f>VLOOKUP(MYRANKS_P[[#This Row],[PLAYERID]],PLAYERIDMAP[],COLUMN(PLAYERIDMAP[IDFANGRAPHS]),FALSE)</f>
        <v>2141</v>
      </c>
      <c r="G340" s="20">
        <f>IFERROR(VLOOKUP(MYRANKS_P[[#This Row],[IDFANGRAPHS]],STEAMER_P[],COLUMN(STEAMER_P[W]),FALSE),0)</f>
        <v>0</v>
      </c>
      <c r="H340" s="20">
        <f>IFERROR(VLOOKUP(MYRANKS_P[[#This Row],[IDFANGRAPHS]],STEAMER_P[],COLUMN(STEAMER_P[GS]),FALSE),0)</f>
        <v>0</v>
      </c>
      <c r="I340" s="20">
        <f>IFERROR(VLOOKUP(MYRANKS_P[[#This Row],[IDFANGRAPHS]],STEAMER_P[],COLUMN(STEAMER_P[SV]),FALSE),0)</f>
        <v>0</v>
      </c>
      <c r="J340" s="20">
        <f>IFERROR(VLOOKUP(MYRANKS_P[[#This Row],[IDFANGRAPHS]],STEAMER_P[],COLUMN(STEAMER_P[IP]),FALSE),0)</f>
        <v>0</v>
      </c>
      <c r="K340" s="20">
        <f>IFERROR(VLOOKUP(MYRANKS_P[[#This Row],[IDFANGRAPHS]],STEAMER_P[],COLUMN(STEAMER_P[H]),FALSE),0)</f>
        <v>0</v>
      </c>
      <c r="L340" s="20">
        <f>IFERROR(VLOOKUP(MYRANKS_P[[#This Row],[IDFANGRAPHS]],STEAMER_P[],COLUMN(STEAMER_P[ER]),FALSE),0)</f>
        <v>0</v>
      </c>
      <c r="M340" s="20">
        <f>IFERROR(VLOOKUP(MYRANKS_P[[#This Row],[IDFANGRAPHS]],STEAMER_P[],COLUMN(STEAMER_P[HR]),FALSE),0)</f>
        <v>0</v>
      </c>
      <c r="N340" s="20">
        <f>IFERROR(VLOOKUP(MYRANKS_P[[#This Row],[IDFANGRAPHS]],STEAMER_P[],COLUMN(STEAMER_P[SO]),FALSE),0)</f>
        <v>0</v>
      </c>
      <c r="O340" s="20">
        <f>IFERROR(VLOOKUP(MYRANKS_P[[#This Row],[IDFANGRAPHS]],STEAMER_P[],COLUMN(STEAMER_P[BB]),FALSE),0)</f>
        <v>0</v>
      </c>
      <c r="P340" s="20">
        <f>IFERROR(VLOOKUP(MYRANKS_P[[#This Row],[IDFANGRAPHS]],STEAMER_P[],COLUMN(STEAMER_P[FIP]),FALSE),0)</f>
        <v>0</v>
      </c>
      <c r="Q340" s="22">
        <f>IFERROR(MYRANKS_P[[#This Row],[ER]]*9/MYRANKS_P[[#This Row],[IP]],0)</f>
        <v>0</v>
      </c>
      <c r="R340" s="22">
        <f>IFERROR((MYRANKS_P[[#This Row],[BB]]+MYRANKS_P[[#This Row],[H]])/MYRANKS_P[[#This Row],[IP]],0)</f>
        <v>0</v>
      </c>
      <c r="S340" s="22">
        <f>MYRANKS_P[[#This Row],[W]]/3.03-VLOOKUP(MYRANKS_P[[#This Row],[POS]],ReplacementLevel_P[],COLUMN(ReplacementLevel_P[W]),FALSE)</f>
        <v>-3.23</v>
      </c>
      <c r="T340" s="22">
        <f>MYRANKS_P[[#This Row],[SV]]/9.95</f>
        <v>0</v>
      </c>
      <c r="U340" s="22">
        <f>MYRANKS_P[[#This Row],[SO]]/39.3-VLOOKUP(MYRANKS_P[[#This Row],[POS]],ReplacementLevel_P[],COLUMN(ReplacementLevel_P[SO]),FALSE)</f>
        <v>-2.68</v>
      </c>
      <c r="V340" s="22">
        <f>((475+MYRANKS_P[[#This Row],[ER]])*9/(1192+MYRANKS_P[[#This Row],[IP]])-3.59)/-0.076-VLOOKUP(MYRANKS_P[[#This Row],[POS]],ReplacementLevel_P[],COLUMN(ReplacementLevel_P[ERA]),FALSE)</f>
        <v>0.89724478982691325</v>
      </c>
      <c r="W34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40" s="22">
        <f>MYRANKS_P[[#This Row],[WSGP]]+MYRANKS_P[[#This Row],[SVSGP]]+MYRANKS_P[[#This Row],[SOSGP]]+MYRANKS_P[[#This Row],[ERASGP]]+MYRANKS_P[[#This Row],[WHIPSGP]]</f>
        <v>-4.1238066643117852</v>
      </c>
    </row>
    <row r="341" spans="1:24" x14ac:dyDescent="0.25">
      <c r="A341" s="7" t="s">
        <v>3251</v>
      </c>
      <c r="B341" s="18" t="str">
        <f>VLOOKUP(MYRANKS_P[[#This Row],[PLAYERID]],PLAYERIDMAP[],COLUMN(PLAYERIDMAP[LASTNAME]),FALSE)</f>
        <v>Henderson</v>
      </c>
      <c r="C341" s="18" t="str">
        <f>VLOOKUP(MYRANKS_P[[#This Row],[PLAYERID]],PLAYERIDMAP[],COLUMN(PLAYERIDMAP[FIRSTNAME]),FALSE)</f>
        <v xml:space="preserve">Jim </v>
      </c>
      <c r="D341" s="18" t="str">
        <f>VLOOKUP(MYRANKS_P[[#This Row],[PLAYERID]],PLAYERIDMAP[],COLUMN(PLAYERIDMAP[TEAM]),FALSE)</f>
        <v>MIL</v>
      </c>
      <c r="E341" s="18" t="str">
        <f>VLOOKUP(MYRANKS_P[[#This Row],[PLAYERID]],PLAYERIDMAP[],COLUMN(PLAYERIDMAP[POS]),FALSE)</f>
        <v>P</v>
      </c>
      <c r="F341" s="18">
        <f>VLOOKUP(MYRANKS_P[[#This Row],[PLAYERID]],PLAYERIDMAP[],COLUMN(PLAYERIDMAP[IDFANGRAPHS]),FALSE)</f>
        <v>6653</v>
      </c>
      <c r="G341" s="20">
        <f>IFERROR(VLOOKUP(MYRANKS_P[[#This Row],[IDFANGRAPHS]],STEAMER_P[],COLUMN(STEAMER_P[W]),FALSE),0)</f>
        <v>3</v>
      </c>
      <c r="H341" s="20">
        <f>IFERROR(VLOOKUP(MYRANKS_P[[#This Row],[IDFANGRAPHS]],STEAMER_P[],COLUMN(STEAMER_P[GS]),FALSE),0)</f>
        <v>0</v>
      </c>
      <c r="I341" s="20">
        <f>IFERROR(VLOOKUP(MYRANKS_P[[#This Row],[IDFANGRAPHS]],STEAMER_P[],COLUMN(STEAMER_P[SV]),FALSE),0)</f>
        <v>12</v>
      </c>
      <c r="J341" s="20">
        <f>IFERROR(VLOOKUP(MYRANKS_P[[#This Row],[IDFANGRAPHS]],STEAMER_P[],COLUMN(STEAMER_P[IP]),FALSE),0)</f>
        <v>55</v>
      </c>
      <c r="K341" s="20">
        <f>IFERROR(VLOOKUP(MYRANKS_P[[#This Row],[IDFANGRAPHS]],STEAMER_P[],COLUMN(STEAMER_P[H]),FALSE),0)</f>
        <v>45</v>
      </c>
      <c r="L341" s="20">
        <f>IFERROR(VLOOKUP(MYRANKS_P[[#This Row],[IDFANGRAPHS]],STEAMER_P[],COLUMN(STEAMER_P[ER]),FALSE),0)</f>
        <v>20</v>
      </c>
      <c r="M341" s="20">
        <f>IFERROR(VLOOKUP(MYRANKS_P[[#This Row],[IDFANGRAPHS]],STEAMER_P[],COLUMN(STEAMER_P[HR]),FALSE),0)</f>
        <v>6</v>
      </c>
      <c r="N341" s="20">
        <f>IFERROR(VLOOKUP(MYRANKS_P[[#This Row],[IDFANGRAPHS]],STEAMER_P[],COLUMN(STEAMER_P[SO]),FALSE),0)</f>
        <v>63</v>
      </c>
      <c r="O341" s="20">
        <f>IFERROR(VLOOKUP(MYRANKS_P[[#This Row],[IDFANGRAPHS]],STEAMER_P[],COLUMN(STEAMER_P[BB]),FALSE),0)</f>
        <v>21</v>
      </c>
      <c r="P341" s="20">
        <f>IFERROR(VLOOKUP(MYRANKS_P[[#This Row],[IDFANGRAPHS]],STEAMER_P[],COLUMN(STEAMER_P[FIP]),FALSE),0)</f>
        <v>3.5</v>
      </c>
      <c r="Q341" s="22">
        <f>IFERROR(MYRANKS_P[[#This Row],[ER]]*9/MYRANKS_P[[#This Row],[IP]],0)</f>
        <v>3.2727272727272729</v>
      </c>
      <c r="R341" s="22">
        <f>IFERROR((MYRANKS_P[[#This Row],[BB]]+MYRANKS_P[[#This Row],[H]])/MYRANKS_P[[#This Row],[IP]],0)</f>
        <v>1.2</v>
      </c>
      <c r="S341" s="22">
        <f>MYRANKS_P[[#This Row],[W]]/3.03-VLOOKUP(MYRANKS_P[[#This Row],[POS]],ReplacementLevel_P[],COLUMN(ReplacementLevel_P[W]),FALSE)</f>
        <v>-2.2399009900990099</v>
      </c>
      <c r="T341" s="22">
        <f>MYRANKS_P[[#This Row],[SV]]/9.95</f>
        <v>1.206030150753769</v>
      </c>
      <c r="U341" s="22">
        <f>MYRANKS_P[[#This Row],[SO]]/39.3-VLOOKUP(MYRANKS_P[[#This Row],[POS]],ReplacementLevel_P[],COLUMN(ReplacementLevel_P[SO]),FALSE)</f>
        <v>-1.0769465648854963</v>
      </c>
      <c r="V341" s="22">
        <f>((475+MYRANKS_P[[#This Row],[ER]])*9/(1192+MYRANKS_P[[#This Row],[IP]])-3.59)/-0.076-VLOOKUP(MYRANKS_P[[#This Row],[POS]],ReplacementLevel_P[],COLUMN(ReplacementLevel_P[ERA]),FALSE)</f>
        <v>1.0792871312201917</v>
      </c>
      <c r="W341" s="22">
        <f>((1466+MYRANKS_P[[#This Row],[BB]]+MYRANKS_P[[#This Row],[H]])/(1192+MYRANKS_P[[#This Row],[IP]])-1.23)/-0.015-VLOOKUP(MYRANKS_P[[#This Row],[POS]],ReplacementLevel_P[],COLUMN(ReplacementLevel_P[WHIP]),FALSE)</f>
        <v>0.97676557070301684</v>
      </c>
      <c r="X341" s="22">
        <f>MYRANKS_P[[#This Row],[WSGP]]+MYRANKS_P[[#This Row],[SVSGP]]+MYRANKS_P[[#This Row],[SOSGP]]+MYRANKS_P[[#This Row],[ERASGP]]+MYRANKS_P[[#This Row],[WHIPSGP]]</f>
        <v>-5.4764702307528723E-2</v>
      </c>
    </row>
    <row r="342" spans="1:24" x14ac:dyDescent="0.25">
      <c r="A342" s="7" t="s">
        <v>5240</v>
      </c>
      <c r="B342" s="18" t="str">
        <f>VLOOKUP(MYRANKS_P[[#This Row],[PLAYERID]],PLAYERIDMAP[],COLUMN(PLAYERIDMAP[LASTNAME]),FALSE)</f>
        <v>Thornburg</v>
      </c>
      <c r="C342" s="18" t="str">
        <f>VLOOKUP(MYRANKS_P[[#This Row],[PLAYERID]],PLAYERIDMAP[],COLUMN(PLAYERIDMAP[FIRSTNAME]),FALSE)</f>
        <v xml:space="preserve">Tyler </v>
      </c>
      <c r="D342" s="18" t="str">
        <f>VLOOKUP(MYRANKS_P[[#This Row],[PLAYERID]],PLAYERIDMAP[],COLUMN(PLAYERIDMAP[TEAM]),FALSE)</f>
        <v>MIL</v>
      </c>
      <c r="E342" s="18" t="str">
        <f>VLOOKUP(MYRANKS_P[[#This Row],[PLAYERID]],PLAYERIDMAP[],COLUMN(PLAYERIDMAP[POS]),FALSE)</f>
        <v>P</v>
      </c>
      <c r="F342" s="18">
        <f>VLOOKUP(MYRANKS_P[[#This Row],[PLAYERID]],PLAYERIDMAP[],COLUMN(PLAYERIDMAP[IDFANGRAPHS]),FALSE)</f>
        <v>10688</v>
      </c>
      <c r="G342" s="20">
        <f>IFERROR(VLOOKUP(MYRANKS_P[[#This Row],[IDFANGRAPHS]],STEAMER_P[],COLUMN(STEAMER_P[W]),FALSE),0)</f>
        <v>4</v>
      </c>
      <c r="H342" s="20">
        <f>IFERROR(VLOOKUP(MYRANKS_P[[#This Row],[IDFANGRAPHS]],STEAMER_P[],COLUMN(STEAMER_P[GS]),FALSE),0)</f>
        <v>4</v>
      </c>
      <c r="I342" s="20">
        <f>IFERROR(VLOOKUP(MYRANKS_P[[#This Row],[IDFANGRAPHS]],STEAMER_P[],COLUMN(STEAMER_P[SV]),FALSE),0)</f>
        <v>0</v>
      </c>
      <c r="J342" s="20">
        <f>IFERROR(VLOOKUP(MYRANKS_P[[#This Row],[IDFANGRAPHS]],STEAMER_P[],COLUMN(STEAMER_P[IP]),FALSE),0)</f>
        <v>62</v>
      </c>
      <c r="K342" s="20">
        <f>IFERROR(VLOOKUP(MYRANKS_P[[#This Row],[IDFANGRAPHS]],STEAMER_P[],COLUMN(STEAMER_P[H]),FALSE),0)</f>
        <v>57</v>
      </c>
      <c r="L342" s="20">
        <f>IFERROR(VLOOKUP(MYRANKS_P[[#This Row],[IDFANGRAPHS]],STEAMER_P[],COLUMN(STEAMER_P[ER]),FALSE),0)</f>
        <v>27</v>
      </c>
      <c r="M342" s="20">
        <f>IFERROR(VLOOKUP(MYRANKS_P[[#This Row],[IDFANGRAPHS]],STEAMER_P[],COLUMN(STEAMER_P[HR]),FALSE),0)</f>
        <v>8</v>
      </c>
      <c r="N342" s="20">
        <f>IFERROR(VLOOKUP(MYRANKS_P[[#This Row],[IDFANGRAPHS]],STEAMER_P[],COLUMN(STEAMER_P[SO]),FALSE),0)</f>
        <v>59</v>
      </c>
      <c r="O342" s="20">
        <f>IFERROR(VLOOKUP(MYRANKS_P[[#This Row],[IDFANGRAPHS]],STEAMER_P[],COLUMN(STEAMER_P[BB]),FALSE),0)</f>
        <v>23</v>
      </c>
      <c r="P342" s="20">
        <f>IFERROR(VLOOKUP(MYRANKS_P[[#This Row],[IDFANGRAPHS]],STEAMER_P[],COLUMN(STEAMER_P[FIP]),FALSE),0)</f>
        <v>4.08</v>
      </c>
      <c r="Q342" s="22">
        <f>IFERROR(MYRANKS_P[[#This Row],[ER]]*9/MYRANKS_P[[#This Row],[IP]],0)</f>
        <v>3.9193548387096775</v>
      </c>
      <c r="R342" s="22">
        <f>IFERROR((MYRANKS_P[[#This Row],[BB]]+MYRANKS_P[[#This Row],[H]])/MYRANKS_P[[#This Row],[IP]],0)</f>
        <v>1.2903225806451613</v>
      </c>
      <c r="S342" s="22">
        <f>MYRANKS_P[[#This Row],[W]]/3.03-VLOOKUP(MYRANKS_P[[#This Row],[POS]],ReplacementLevel_P[],COLUMN(ReplacementLevel_P[W]),FALSE)</f>
        <v>-1.9098679867986799</v>
      </c>
      <c r="T342" s="22">
        <f>MYRANKS_P[[#This Row],[SV]]/9.95</f>
        <v>0</v>
      </c>
      <c r="U342" s="22">
        <f>MYRANKS_P[[#This Row],[SO]]/39.3-VLOOKUP(MYRANKS_P[[#This Row],[POS]],ReplacementLevel_P[],COLUMN(ReplacementLevel_P[SO]),FALSE)</f>
        <v>-1.1787277353689567</v>
      </c>
      <c r="V342" s="22">
        <f>((475+MYRANKS_P[[#This Row],[ER]])*9/(1192+MYRANKS_P[[#This Row],[IP]])-3.59)/-0.076-VLOOKUP(MYRANKS_P[[#This Row],[POS]],ReplacementLevel_P[],COLUMN(ReplacementLevel_P[ERA]),FALSE)</f>
        <v>0.68064719214303759</v>
      </c>
      <c r="W342" s="22">
        <f>((1466+MYRANKS_P[[#This Row],[BB]]+MYRANKS_P[[#This Row],[H]])/(1192+MYRANKS_P[[#This Row],[IP]])-1.23)/-0.015-VLOOKUP(MYRANKS_P[[#This Row],[POS]],ReplacementLevel_P[],COLUMN(ReplacementLevel_P[WHIP]),FALSE)</f>
        <v>0.68967570441254822</v>
      </c>
      <c r="X342" s="22">
        <f>MYRANKS_P[[#This Row],[WSGP]]+MYRANKS_P[[#This Row],[SVSGP]]+MYRANKS_P[[#This Row],[SOSGP]]+MYRANKS_P[[#This Row],[ERASGP]]+MYRANKS_P[[#This Row],[WHIPSGP]]</f>
        <v>-1.718272825612051</v>
      </c>
    </row>
    <row r="343" spans="1:24" x14ac:dyDescent="0.25">
      <c r="A343" s="7" t="s">
        <v>2288</v>
      </c>
      <c r="B343" s="18" t="str">
        <f>VLOOKUP(MYRANKS_P[[#This Row],[PLAYERID]],PLAYERIDMAP[],COLUMN(PLAYERIDMAP[LASTNAME]),FALSE)</f>
        <v>Cecil</v>
      </c>
      <c r="C343" s="18" t="str">
        <f>VLOOKUP(MYRANKS_P[[#This Row],[PLAYERID]],PLAYERIDMAP[],COLUMN(PLAYERIDMAP[FIRSTNAME]),FALSE)</f>
        <v xml:space="preserve">Brett </v>
      </c>
      <c r="D343" s="18" t="str">
        <f>VLOOKUP(MYRANKS_P[[#This Row],[PLAYERID]],PLAYERIDMAP[],COLUMN(PLAYERIDMAP[TEAM]),FALSE)</f>
        <v>TOR</v>
      </c>
      <c r="E343" s="18" t="str">
        <f>VLOOKUP(MYRANKS_P[[#This Row],[PLAYERID]],PLAYERIDMAP[],COLUMN(PLAYERIDMAP[POS]),FALSE)</f>
        <v>P</v>
      </c>
      <c r="F343" s="18">
        <f>VLOOKUP(MYRANKS_P[[#This Row],[PLAYERID]],PLAYERIDMAP[],COLUMN(PLAYERIDMAP[IDFANGRAPHS]),FALSE)</f>
        <v>2660</v>
      </c>
      <c r="G343" s="20">
        <f>IFERROR(VLOOKUP(MYRANKS_P[[#This Row],[IDFANGRAPHS]],STEAMER_P[],COLUMN(STEAMER_P[W]),FALSE),0)</f>
        <v>3</v>
      </c>
      <c r="H343" s="20">
        <f>IFERROR(VLOOKUP(MYRANKS_P[[#This Row],[IDFANGRAPHS]],STEAMER_P[],COLUMN(STEAMER_P[GS]),FALSE),0)</f>
        <v>0</v>
      </c>
      <c r="I343" s="20">
        <f>IFERROR(VLOOKUP(MYRANKS_P[[#This Row],[IDFANGRAPHS]],STEAMER_P[],COLUMN(STEAMER_P[SV]),FALSE),0)</f>
        <v>1</v>
      </c>
      <c r="J343" s="20">
        <f>IFERROR(VLOOKUP(MYRANKS_P[[#This Row],[IDFANGRAPHS]],STEAMER_P[],COLUMN(STEAMER_P[IP]),FALSE),0)</f>
        <v>47</v>
      </c>
      <c r="K343" s="20">
        <f>IFERROR(VLOOKUP(MYRANKS_P[[#This Row],[IDFANGRAPHS]],STEAMER_P[],COLUMN(STEAMER_P[H]),FALSE),0)</f>
        <v>42</v>
      </c>
      <c r="L343" s="20">
        <f>IFERROR(VLOOKUP(MYRANKS_P[[#This Row],[IDFANGRAPHS]],STEAMER_P[],COLUMN(STEAMER_P[ER]),FALSE),0)</f>
        <v>17</v>
      </c>
      <c r="M343" s="20">
        <f>IFERROR(VLOOKUP(MYRANKS_P[[#This Row],[IDFANGRAPHS]],STEAMER_P[],COLUMN(STEAMER_P[HR]),FALSE),0)</f>
        <v>5</v>
      </c>
      <c r="N343" s="20">
        <f>IFERROR(VLOOKUP(MYRANKS_P[[#This Row],[IDFANGRAPHS]],STEAMER_P[],COLUMN(STEAMER_P[SO]),FALSE),0)</f>
        <v>46</v>
      </c>
      <c r="O343" s="20">
        <f>IFERROR(VLOOKUP(MYRANKS_P[[#This Row],[IDFANGRAPHS]],STEAMER_P[],COLUMN(STEAMER_P[BB]),FALSE),0)</f>
        <v>15</v>
      </c>
      <c r="P343" s="20">
        <f>IFERROR(VLOOKUP(MYRANKS_P[[#This Row],[IDFANGRAPHS]],STEAMER_P[],COLUMN(STEAMER_P[FIP]),FALSE),0)</f>
        <v>3.56</v>
      </c>
      <c r="Q343" s="22">
        <f>IFERROR(MYRANKS_P[[#This Row],[ER]]*9/MYRANKS_P[[#This Row],[IP]],0)</f>
        <v>3.2553191489361701</v>
      </c>
      <c r="R343" s="22">
        <f>IFERROR((MYRANKS_P[[#This Row],[BB]]+MYRANKS_P[[#This Row],[H]])/MYRANKS_P[[#This Row],[IP]],0)</f>
        <v>1.2127659574468086</v>
      </c>
      <c r="S343" s="22">
        <f>MYRANKS_P[[#This Row],[W]]/3.03-VLOOKUP(MYRANKS_P[[#This Row],[POS]],ReplacementLevel_P[],COLUMN(ReplacementLevel_P[W]),FALSE)</f>
        <v>-2.2399009900990099</v>
      </c>
      <c r="T343" s="22">
        <f>MYRANKS_P[[#This Row],[SV]]/9.95</f>
        <v>0.10050251256281408</v>
      </c>
      <c r="U343" s="22">
        <f>MYRANKS_P[[#This Row],[SO]]/39.3-VLOOKUP(MYRANKS_P[[#This Row],[POS]],ReplacementLevel_P[],COLUMN(ReplacementLevel_P[SO]),FALSE)</f>
        <v>-1.5095165394402037</v>
      </c>
      <c r="V343" s="22">
        <f>((475+MYRANKS_P[[#This Row],[ER]])*9/(1192+MYRANKS_P[[#This Row],[IP]])-3.59)/-0.076-VLOOKUP(MYRANKS_P[[#This Row],[POS]],ReplacementLevel_P[],COLUMN(ReplacementLevel_P[ERA]),FALSE)</f>
        <v>1.0625015929654626</v>
      </c>
      <c r="W343" s="22">
        <f>((1466+MYRANKS_P[[#This Row],[BB]]+MYRANKS_P[[#This Row],[H]])/(1192+MYRANKS_P[[#This Row],[IP]])-1.23)/-0.015-VLOOKUP(MYRANKS_P[[#This Row],[POS]],ReplacementLevel_P[],COLUMN(ReplacementLevel_P[WHIP]),FALSE)</f>
        <v>0.93219262846381712</v>
      </c>
      <c r="X343" s="22">
        <f>MYRANKS_P[[#This Row],[WSGP]]+MYRANKS_P[[#This Row],[SVSGP]]+MYRANKS_P[[#This Row],[SOSGP]]+MYRANKS_P[[#This Row],[ERASGP]]+MYRANKS_P[[#This Row],[WHIPSGP]]</f>
        <v>-1.6542207955471198</v>
      </c>
    </row>
    <row r="344" spans="1:24" x14ac:dyDescent="0.25">
      <c r="A344" s="7" t="s">
        <v>3826</v>
      </c>
      <c r="B344" s="18" t="str">
        <f>VLOOKUP(MYRANKS_P[[#This Row],[PLAYERID]],PLAYERIDMAP[],COLUMN(PLAYERIDMAP[LASTNAME]),FALSE)</f>
        <v>Lowe</v>
      </c>
      <c r="C344" s="18" t="str">
        <f>VLOOKUP(MYRANKS_P[[#This Row],[PLAYERID]],PLAYERIDMAP[],COLUMN(PLAYERIDMAP[FIRSTNAME]),FALSE)</f>
        <v xml:space="preserve">Derek </v>
      </c>
      <c r="D344" s="18" t="str">
        <f>VLOOKUP(MYRANKS_P[[#This Row],[PLAYERID]],PLAYERIDMAP[],COLUMN(PLAYERIDMAP[TEAM]),FALSE)</f>
        <v>NYY</v>
      </c>
      <c r="E344" s="18" t="str">
        <f>VLOOKUP(MYRANKS_P[[#This Row],[PLAYERID]],PLAYERIDMAP[],COLUMN(PLAYERIDMAP[POS]),FALSE)</f>
        <v>P</v>
      </c>
      <c r="F344" s="18">
        <f>VLOOKUP(MYRANKS_P[[#This Row],[PLAYERID]],PLAYERIDMAP[],COLUMN(PLAYERIDMAP[IDFANGRAPHS]),FALSE)</f>
        <v>199</v>
      </c>
      <c r="G344" s="20">
        <f>IFERROR(VLOOKUP(MYRANKS_P[[#This Row],[IDFANGRAPHS]],STEAMER_P[],COLUMN(STEAMER_P[W]),FALSE),0)</f>
        <v>0</v>
      </c>
      <c r="H344" s="20">
        <f>IFERROR(VLOOKUP(MYRANKS_P[[#This Row],[IDFANGRAPHS]],STEAMER_P[],COLUMN(STEAMER_P[GS]),FALSE),0)</f>
        <v>0</v>
      </c>
      <c r="I344" s="20">
        <f>IFERROR(VLOOKUP(MYRANKS_P[[#This Row],[IDFANGRAPHS]],STEAMER_P[],COLUMN(STEAMER_P[SV]),FALSE),0)</f>
        <v>0</v>
      </c>
      <c r="J344" s="20">
        <f>IFERROR(VLOOKUP(MYRANKS_P[[#This Row],[IDFANGRAPHS]],STEAMER_P[],COLUMN(STEAMER_P[IP]),FALSE),0)</f>
        <v>0</v>
      </c>
      <c r="K344" s="20">
        <f>IFERROR(VLOOKUP(MYRANKS_P[[#This Row],[IDFANGRAPHS]],STEAMER_P[],COLUMN(STEAMER_P[H]),FALSE),0)</f>
        <v>0</v>
      </c>
      <c r="L344" s="20">
        <f>IFERROR(VLOOKUP(MYRANKS_P[[#This Row],[IDFANGRAPHS]],STEAMER_P[],COLUMN(STEAMER_P[ER]),FALSE),0)</f>
        <v>0</v>
      </c>
      <c r="M344" s="20">
        <f>IFERROR(VLOOKUP(MYRANKS_P[[#This Row],[IDFANGRAPHS]],STEAMER_P[],COLUMN(STEAMER_P[HR]),FALSE),0)</f>
        <v>0</v>
      </c>
      <c r="N344" s="20">
        <f>IFERROR(VLOOKUP(MYRANKS_P[[#This Row],[IDFANGRAPHS]],STEAMER_P[],COLUMN(STEAMER_P[SO]),FALSE),0)</f>
        <v>0</v>
      </c>
      <c r="O344" s="20">
        <f>IFERROR(VLOOKUP(MYRANKS_P[[#This Row],[IDFANGRAPHS]],STEAMER_P[],COLUMN(STEAMER_P[BB]),FALSE),0)</f>
        <v>0</v>
      </c>
      <c r="P344" s="20">
        <f>IFERROR(VLOOKUP(MYRANKS_P[[#This Row],[IDFANGRAPHS]],STEAMER_P[],COLUMN(STEAMER_P[FIP]),FALSE),0)</f>
        <v>0</v>
      </c>
      <c r="Q344" s="22">
        <f>IFERROR(MYRANKS_P[[#This Row],[ER]]*9/MYRANKS_P[[#This Row],[IP]],0)</f>
        <v>0</v>
      </c>
      <c r="R344" s="22">
        <f>IFERROR((MYRANKS_P[[#This Row],[BB]]+MYRANKS_P[[#This Row],[H]])/MYRANKS_P[[#This Row],[IP]],0)</f>
        <v>0</v>
      </c>
      <c r="S344" s="22">
        <f>MYRANKS_P[[#This Row],[W]]/3.03-VLOOKUP(MYRANKS_P[[#This Row],[POS]],ReplacementLevel_P[],COLUMN(ReplacementLevel_P[W]),FALSE)</f>
        <v>-3.23</v>
      </c>
      <c r="T344" s="22">
        <f>MYRANKS_P[[#This Row],[SV]]/9.95</f>
        <v>0</v>
      </c>
      <c r="U344" s="22">
        <f>MYRANKS_P[[#This Row],[SO]]/39.3-VLOOKUP(MYRANKS_P[[#This Row],[POS]],ReplacementLevel_P[],COLUMN(ReplacementLevel_P[SO]),FALSE)</f>
        <v>-2.68</v>
      </c>
      <c r="V344" s="22">
        <f>((475+MYRANKS_P[[#This Row],[ER]])*9/(1192+MYRANKS_P[[#This Row],[IP]])-3.59)/-0.076-VLOOKUP(MYRANKS_P[[#This Row],[POS]],ReplacementLevel_P[],COLUMN(ReplacementLevel_P[ERA]),FALSE)</f>
        <v>0.89724478982691325</v>
      </c>
      <c r="W34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44" s="22">
        <f>MYRANKS_P[[#This Row],[WSGP]]+MYRANKS_P[[#This Row],[SVSGP]]+MYRANKS_P[[#This Row],[SOSGP]]+MYRANKS_P[[#This Row],[ERASGP]]+MYRANKS_P[[#This Row],[WHIPSGP]]</f>
        <v>-4.1238066643117852</v>
      </c>
    </row>
    <row r="345" spans="1:24" x14ac:dyDescent="0.25">
      <c r="A345" s="7" t="s">
        <v>2784</v>
      </c>
      <c r="B345" s="18" t="str">
        <f>VLOOKUP(MYRANKS_P[[#This Row],[PLAYERID]],PLAYERIDMAP[],COLUMN(PLAYERIDMAP[LASTNAME]),FALSE)</f>
        <v>Farnsworth</v>
      </c>
      <c r="C345" s="18" t="str">
        <f>VLOOKUP(MYRANKS_P[[#This Row],[PLAYERID]],PLAYERIDMAP[],COLUMN(PLAYERIDMAP[FIRSTNAME]),FALSE)</f>
        <v xml:space="preserve">Kyle </v>
      </c>
      <c r="D345" s="18" t="str">
        <f>VLOOKUP(MYRANKS_P[[#This Row],[PLAYERID]],PLAYERIDMAP[],COLUMN(PLAYERIDMAP[TEAM]),FALSE)</f>
        <v>TB</v>
      </c>
      <c r="E345" s="18" t="str">
        <f>VLOOKUP(MYRANKS_P[[#This Row],[PLAYERID]],PLAYERIDMAP[],COLUMN(PLAYERIDMAP[POS]),FALSE)</f>
        <v>P</v>
      </c>
      <c r="F345" s="18">
        <f>VLOOKUP(MYRANKS_P[[#This Row],[PLAYERID]],PLAYERIDMAP[],COLUMN(PLAYERIDMAP[IDFANGRAPHS]),FALSE)</f>
        <v>278</v>
      </c>
      <c r="G345" s="20">
        <f>IFERROR(VLOOKUP(MYRANKS_P[[#This Row],[IDFANGRAPHS]],STEAMER_P[],COLUMN(STEAMER_P[W]),FALSE),0)</f>
        <v>3</v>
      </c>
      <c r="H345" s="20">
        <f>IFERROR(VLOOKUP(MYRANKS_P[[#This Row],[IDFANGRAPHS]],STEAMER_P[],COLUMN(STEAMER_P[GS]),FALSE),0)</f>
        <v>0</v>
      </c>
      <c r="I345" s="20">
        <f>IFERROR(VLOOKUP(MYRANKS_P[[#This Row],[IDFANGRAPHS]],STEAMER_P[],COLUMN(STEAMER_P[SV]),FALSE),0)</f>
        <v>18</v>
      </c>
      <c r="J345" s="20">
        <f>IFERROR(VLOOKUP(MYRANKS_P[[#This Row],[IDFANGRAPHS]],STEAMER_P[],COLUMN(STEAMER_P[IP]),FALSE),0)</f>
        <v>55</v>
      </c>
      <c r="K345" s="20">
        <f>IFERROR(VLOOKUP(MYRANKS_P[[#This Row],[IDFANGRAPHS]],STEAMER_P[],COLUMN(STEAMER_P[H]),FALSE),0)</f>
        <v>53</v>
      </c>
      <c r="L345" s="20">
        <f>IFERROR(VLOOKUP(MYRANKS_P[[#This Row],[IDFANGRAPHS]],STEAMER_P[],COLUMN(STEAMER_P[ER]),FALSE),0)</f>
        <v>22</v>
      </c>
      <c r="M345" s="20">
        <f>IFERROR(VLOOKUP(MYRANKS_P[[#This Row],[IDFANGRAPHS]],STEAMER_P[],COLUMN(STEAMER_P[HR]),FALSE),0)</f>
        <v>5</v>
      </c>
      <c r="N345" s="20">
        <f>IFERROR(VLOOKUP(MYRANKS_P[[#This Row],[IDFANGRAPHS]],STEAMER_P[],COLUMN(STEAMER_P[SO]),FALSE),0)</f>
        <v>46</v>
      </c>
      <c r="O345" s="20">
        <f>IFERROR(VLOOKUP(MYRANKS_P[[#This Row],[IDFANGRAPHS]],STEAMER_P[],COLUMN(STEAMER_P[BB]),FALSE),0)</f>
        <v>15</v>
      </c>
      <c r="P345" s="20">
        <f>IFERROR(VLOOKUP(MYRANKS_P[[#This Row],[IDFANGRAPHS]],STEAMER_P[],COLUMN(STEAMER_P[FIP]),FALSE),0)</f>
        <v>3.65</v>
      </c>
      <c r="Q345" s="22">
        <f>IFERROR(MYRANKS_P[[#This Row],[ER]]*9/MYRANKS_P[[#This Row],[IP]],0)</f>
        <v>3.6</v>
      </c>
      <c r="R345" s="22">
        <f>IFERROR((MYRANKS_P[[#This Row],[BB]]+MYRANKS_P[[#This Row],[H]])/MYRANKS_P[[#This Row],[IP]],0)</f>
        <v>1.2363636363636363</v>
      </c>
      <c r="S345" s="22">
        <f>MYRANKS_P[[#This Row],[W]]/3.03-VLOOKUP(MYRANKS_P[[#This Row],[POS]],ReplacementLevel_P[],COLUMN(ReplacementLevel_P[W]),FALSE)</f>
        <v>-2.2399009900990099</v>
      </c>
      <c r="T345" s="22">
        <f>MYRANKS_P[[#This Row],[SV]]/9.95</f>
        <v>1.8090452261306533</v>
      </c>
      <c r="U345" s="22">
        <f>MYRANKS_P[[#This Row],[SO]]/39.3-VLOOKUP(MYRANKS_P[[#This Row],[POS]],ReplacementLevel_P[],COLUMN(ReplacementLevel_P[SO]),FALSE)</f>
        <v>-1.5095165394402037</v>
      </c>
      <c r="V345" s="22">
        <f>((475+MYRANKS_P[[#This Row],[ER]])*9/(1192+MYRANKS_P[[#This Row],[IP]])-3.59)/-0.076-VLOOKUP(MYRANKS_P[[#This Row],[POS]],ReplacementLevel_P[],COLUMN(ReplacementLevel_P[ERA]),FALSE)</f>
        <v>0.8893576161735508</v>
      </c>
      <c r="W345" s="22">
        <f>((1466+MYRANKS_P[[#This Row],[BB]]+MYRANKS_P[[#This Row],[H]])/(1192+MYRANKS_P[[#This Row],[IP]])-1.23)/-0.015-VLOOKUP(MYRANKS_P[[#This Row],[POS]],ReplacementLevel_P[],COLUMN(ReplacementLevel_P[WHIP]),FALSE)</f>
        <v>0.8698422881582446</v>
      </c>
      <c r="X345" s="22">
        <f>MYRANKS_P[[#This Row],[WSGP]]+MYRANKS_P[[#This Row],[SVSGP]]+MYRANKS_P[[#This Row],[SOSGP]]+MYRANKS_P[[#This Row],[ERASGP]]+MYRANKS_P[[#This Row],[WHIPSGP]]</f>
        <v>-0.18117239907676486</v>
      </c>
    </row>
    <row r="346" spans="1:24" x14ac:dyDescent="0.25">
      <c r="A346" s="7" t="s">
        <v>2130</v>
      </c>
      <c r="B346" s="18" t="str">
        <f>VLOOKUP(MYRANKS_P[[#This Row],[PLAYERID]],PLAYERIDMAP[],COLUMN(PLAYERIDMAP[LASTNAME]),FALSE)</f>
        <v>Burnett</v>
      </c>
      <c r="C346" s="18" t="str">
        <f>VLOOKUP(MYRANKS_P[[#This Row],[PLAYERID]],PLAYERIDMAP[],COLUMN(PLAYERIDMAP[FIRSTNAME]),FALSE)</f>
        <v xml:space="preserve">Sean </v>
      </c>
      <c r="D346" s="18" t="str">
        <f>VLOOKUP(MYRANKS_P[[#This Row],[PLAYERID]],PLAYERIDMAP[],COLUMN(PLAYERIDMAP[TEAM]),FALSE)</f>
        <v>LAA</v>
      </c>
      <c r="E346" s="18" t="str">
        <f>VLOOKUP(MYRANKS_P[[#This Row],[PLAYERID]],PLAYERIDMAP[],COLUMN(PLAYERIDMAP[POS]),FALSE)</f>
        <v>P</v>
      </c>
      <c r="F346" s="18">
        <f>VLOOKUP(MYRANKS_P[[#This Row],[PLAYERID]],PLAYERIDMAP[],COLUMN(PLAYERIDMAP[IDFANGRAPHS]),FALSE)</f>
        <v>1886</v>
      </c>
      <c r="G346" s="20">
        <f>IFERROR(VLOOKUP(MYRANKS_P[[#This Row],[IDFANGRAPHS]],STEAMER_P[],COLUMN(STEAMER_P[W]),FALSE),0)</f>
        <v>1</v>
      </c>
      <c r="H346" s="20">
        <f>IFERROR(VLOOKUP(MYRANKS_P[[#This Row],[IDFANGRAPHS]],STEAMER_P[],COLUMN(STEAMER_P[GS]),FALSE),0)</f>
        <v>0</v>
      </c>
      <c r="I346" s="20">
        <f>IFERROR(VLOOKUP(MYRANKS_P[[#This Row],[IDFANGRAPHS]],STEAMER_P[],COLUMN(STEAMER_P[SV]),FALSE),0)</f>
        <v>0</v>
      </c>
      <c r="J346" s="20">
        <f>IFERROR(VLOOKUP(MYRANKS_P[[#This Row],[IDFANGRAPHS]],STEAMER_P[],COLUMN(STEAMER_P[IP]),FALSE),0)</f>
        <v>13</v>
      </c>
      <c r="K346" s="20">
        <f>IFERROR(VLOOKUP(MYRANKS_P[[#This Row],[IDFANGRAPHS]],STEAMER_P[],COLUMN(STEAMER_P[H]),FALSE),0)</f>
        <v>13</v>
      </c>
      <c r="L346" s="20">
        <f>IFERROR(VLOOKUP(MYRANKS_P[[#This Row],[IDFANGRAPHS]],STEAMER_P[],COLUMN(STEAMER_P[ER]),FALSE),0)</f>
        <v>5</v>
      </c>
      <c r="M346" s="20">
        <f>IFERROR(VLOOKUP(MYRANKS_P[[#This Row],[IDFANGRAPHS]],STEAMER_P[],COLUMN(STEAMER_P[HR]),FALSE),0)</f>
        <v>1</v>
      </c>
      <c r="N346" s="20">
        <f>IFERROR(VLOOKUP(MYRANKS_P[[#This Row],[IDFANGRAPHS]],STEAMER_P[],COLUMN(STEAMER_P[SO]),FALSE),0)</f>
        <v>10</v>
      </c>
      <c r="O346" s="20">
        <f>IFERROR(VLOOKUP(MYRANKS_P[[#This Row],[IDFANGRAPHS]],STEAMER_P[],COLUMN(STEAMER_P[BB]),FALSE),0)</f>
        <v>4</v>
      </c>
      <c r="P346" s="20">
        <f>IFERROR(VLOOKUP(MYRANKS_P[[#This Row],[IDFANGRAPHS]],STEAMER_P[],COLUMN(STEAMER_P[FIP]),FALSE),0)</f>
        <v>3.74</v>
      </c>
      <c r="Q346" s="22">
        <f>IFERROR(MYRANKS_P[[#This Row],[ER]]*9/MYRANKS_P[[#This Row],[IP]],0)</f>
        <v>3.4615384615384617</v>
      </c>
      <c r="R346" s="22">
        <f>IFERROR((MYRANKS_P[[#This Row],[BB]]+MYRANKS_P[[#This Row],[H]])/MYRANKS_P[[#This Row],[IP]],0)</f>
        <v>1.3076923076923077</v>
      </c>
      <c r="S346" s="22">
        <f>MYRANKS_P[[#This Row],[W]]/3.03-VLOOKUP(MYRANKS_P[[#This Row],[POS]],ReplacementLevel_P[],COLUMN(ReplacementLevel_P[W]),FALSE)</f>
        <v>-2.89996699669967</v>
      </c>
      <c r="T346" s="22">
        <f>MYRANKS_P[[#This Row],[SV]]/9.95</f>
        <v>0</v>
      </c>
      <c r="U346" s="22">
        <f>MYRANKS_P[[#This Row],[SO]]/39.3-VLOOKUP(MYRANKS_P[[#This Row],[POS]],ReplacementLevel_P[],COLUMN(ReplacementLevel_P[SO]),FALSE)</f>
        <v>-2.4255470737913489</v>
      </c>
      <c r="V346" s="22">
        <f>((475+MYRANKS_P[[#This Row],[ER]])*9/(1192+MYRANKS_P[[#This Row],[IP]])-3.59)/-0.076-VLOOKUP(MYRANKS_P[[#This Row],[POS]],ReplacementLevel_P[],COLUMN(ReplacementLevel_P[ERA]),FALSE)</f>
        <v>0.91497051758025394</v>
      </c>
      <c r="W346" s="22">
        <f>((1466+MYRANKS_P[[#This Row],[BB]]+MYRANKS_P[[#This Row],[H]])/(1192+MYRANKS_P[[#This Row],[IP]])-1.23)/-0.015-VLOOKUP(MYRANKS_P[[#This Row],[POS]],ReplacementLevel_P[],COLUMN(ReplacementLevel_P[WHIP]),FALSE)</f>
        <v>0.83297372060856967</v>
      </c>
      <c r="X346" s="22">
        <f>MYRANKS_P[[#This Row],[WSGP]]+MYRANKS_P[[#This Row],[SVSGP]]+MYRANKS_P[[#This Row],[SOSGP]]+MYRANKS_P[[#This Row],[ERASGP]]+MYRANKS_P[[#This Row],[WHIPSGP]]</f>
        <v>-3.5775698323021961</v>
      </c>
    </row>
    <row r="347" spans="1:24" x14ac:dyDescent="0.25">
      <c r="A347" s="7" t="s">
        <v>2720</v>
      </c>
      <c r="B347" s="18" t="str">
        <f>VLOOKUP(MYRANKS_P[[#This Row],[PLAYERID]],PLAYERIDMAP[],COLUMN(PLAYERIDMAP[LASTNAME]),FALSE)</f>
        <v>Elbert</v>
      </c>
      <c r="C347" s="18" t="str">
        <f>VLOOKUP(MYRANKS_P[[#This Row],[PLAYERID]],PLAYERIDMAP[],COLUMN(PLAYERIDMAP[FIRSTNAME]),FALSE)</f>
        <v xml:space="preserve">Scott </v>
      </c>
      <c r="D347" s="18" t="str">
        <f>VLOOKUP(MYRANKS_P[[#This Row],[PLAYERID]],PLAYERIDMAP[],COLUMN(PLAYERIDMAP[TEAM]),FALSE)</f>
        <v>LAD</v>
      </c>
      <c r="E347" s="18" t="str">
        <f>VLOOKUP(MYRANKS_P[[#This Row],[PLAYERID]],PLAYERIDMAP[],COLUMN(PLAYERIDMAP[POS]),FALSE)</f>
        <v>P</v>
      </c>
      <c r="F347" s="18">
        <f>VLOOKUP(MYRANKS_P[[#This Row],[PLAYERID]],PLAYERIDMAP[],COLUMN(PLAYERIDMAP[IDFANGRAPHS]),FALSE)</f>
        <v>7489</v>
      </c>
      <c r="G347" s="20">
        <f>IFERROR(VLOOKUP(MYRANKS_P[[#This Row],[IDFANGRAPHS]],STEAMER_P[],COLUMN(STEAMER_P[W]),FALSE),0)</f>
        <v>0</v>
      </c>
      <c r="H347" s="20">
        <f>IFERROR(VLOOKUP(MYRANKS_P[[#This Row],[IDFANGRAPHS]],STEAMER_P[],COLUMN(STEAMER_P[GS]),FALSE),0)</f>
        <v>0</v>
      </c>
      <c r="I347" s="20">
        <f>IFERROR(VLOOKUP(MYRANKS_P[[#This Row],[IDFANGRAPHS]],STEAMER_P[],COLUMN(STEAMER_P[SV]),FALSE),0)</f>
        <v>0</v>
      </c>
      <c r="J347" s="20">
        <f>IFERROR(VLOOKUP(MYRANKS_P[[#This Row],[IDFANGRAPHS]],STEAMER_P[],COLUMN(STEAMER_P[IP]),FALSE),0)</f>
        <v>0</v>
      </c>
      <c r="K347" s="20">
        <f>IFERROR(VLOOKUP(MYRANKS_P[[#This Row],[IDFANGRAPHS]],STEAMER_P[],COLUMN(STEAMER_P[H]),FALSE),0)</f>
        <v>0</v>
      </c>
      <c r="L347" s="20">
        <f>IFERROR(VLOOKUP(MYRANKS_P[[#This Row],[IDFANGRAPHS]],STEAMER_P[],COLUMN(STEAMER_P[ER]),FALSE),0)</f>
        <v>0</v>
      </c>
      <c r="M347" s="20">
        <f>IFERROR(VLOOKUP(MYRANKS_P[[#This Row],[IDFANGRAPHS]],STEAMER_P[],COLUMN(STEAMER_P[HR]),FALSE),0)</f>
        <v>0</v>
      </c>
      <c r="N347" s="20">
        <f>IFERROR(VLOOKUP(MYRANKS_P[[#This Row],[IDFANGRAPHS]],STEAMER_P[],COLUMN(STEAMER_P[SO]),FALSE),0)</f>
        <v>0</v>
      </c>
      <c r="O347" s="20">
        <f>IFERROR(VLOOKUP(MYRANKS_P[[#This Row],[IDFANGRAPHS]],STEAMER_P[],COLUMN(STEAMER_P[BB]),FALSE),0)</f>
        <v>0</v>
      </c>
      <c r="P347" s="20">
        <f>IFERROR(VLOOKUP(MYRANKS_P[[#This Row],[IDFANGRAPHS]],STEAMER_P[],COLUMN(STEAMER_P[FIP]),FALSE),0)</f>
        <v>0</v>
      </c>
      <c r="Q347" s="22">
        <f>IFERROR(MYRANKS_P[[#This Row],[ER]]*9/MYRANKS_P[[#This Row],[IP]],0)</f>
        <v>0</v>
      </c>
      <c r="R347" s="22">
        <f>IFERROR((MYRANKS_P[[#This Row],[BB]]+MYRANKS_P[[#This Row],[H]])/MYRANKS_P[[#This Row],[IP]],0)</f>
        <v>0</v>
      </c>
      <c r="S347" s="22">
        <f>MYRANKS_P[[#This Row],[W]]/3.03-VLOOKUP(MYRANKS_P[[#This Row],[POS]],ReplacementLevel_P[],COLUMN(ReplacementLevel_P[W]),FALSE)</f>
        <v>-3.23</v>
      </c>
      <c r="T347" s="22">
        <f>MYRANKS_P[[#This Row],[SV]]/9.95</f>
        <v>0</v>
      </c>
      <c r="U347" s="22">
        <f>MYRANKS_P[[#This Row],[SO]]/39.3-VLOOKUP(MYRANKS_P[[#This Row],[POS]],ReplacementLevel_P[],COLUMN(ReplacementLevel_P[SO]),FALSE)</f>
        <v>-2.68</v>
      </c>
      <c r="V347" s="22">
        <f>((475+MYRANKS_P[[#This Row],[ER]])*9/(1192+MYRANKS_P[[#This Row],[IP]])-3.59)/-0.076-VLOOKUP(MYRANKS_P[[#This Row],[POS]],ReplacementLevel_P[],COLUMN(ReplacementLevel_P[ERA]),FALSE)</f>
        <v>0.89724478982691325</v>
      </c>
      <c r="W347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47" s="22">
        <f>MYRANKS_P[[#This Row],[WSGP]]+MYRANKS_P[[#This Row],[SVSGP]]+MYRANKS_P[[#This Row],[SOSGP]]+MYRANKS_P[[#This Row],[ERASGP]]+MYRANKS_P[[#This Row],[WHIPSGP]]</f>
        <v>-4.1238066643117852</v>
      </c>
    </row>
    <row r="348" spans="1:24" x14ac:dyDescent="0.25">
      <c r="A348" s="7" t="s">
        <v>3039</v>
      </c>
      <c r="B348" s="18" t="str">
        <f>VLOOKUP(MYRANKS_P[[#This Row],[PLAYERID]],PLAYERIDMAP[],COLUMN(PLAYERIDMAP[LASTNAME]),FALSE)</f>
        <v>Gonzalez</v>
      </c>
      <c r="C348" s="18" t="str">
        <f>VLOOKUP(MYRANKS_P[[#This Row],[PLAYERID]],PLAYERIDMAP[],COLUMN(PLAYERIDMAP[FIRSTNAME]),FALSE)</f>
        <v xml:space="preserve">Michael </v>
      </c>
      <c r="D348" s="18" t="str">
        <f>VLOOKUP(MYRANKS_P[[#This Row],[PLAYERID]],PLAYERIDMAP[],COLUMN(PLAYERIDMAP[TEAM]),FALSE)</f>
        <v>MIL</v>
      </c>
      <c r="E348" s="18" t="str">
        <f>VLOOKUP(MYRANKS_P[[#This Row],[PLAYERID]],PLAYERIDMAP[],COLUMN(PLAYERIDMAP[POS]),FALSE)</f>
        <v>P</v>
      </c>
      <c r="F348" s="18">
        <f>VLOOKUP(MYRANKS_P[[#This Row],[PLAYERID]],PLAYERIDMAP[],COLUMN(PLAYERIDMAP[IDFANGRAPHS]),FALSE)</f>
        <v>1794</v>
      </c>
      <c r="G348" s="20">
        <f>IFERROR(VLOOKUP(MYRANKS_P[[#This Row],[IDFANGRAPHS]],STEAMER_P[],COLUMN(STEAMER_P[W]),FALSE),0)</f>
        <v>1</v>
      </c>
      <c r="H348" s="20">
        <f>IFERROR(VLOOKUP(MYRANKS_P[[#This Row],[IDFANGRAPHS]],STEAMER_P[],COLUMN(STEAMER_P[GS]),FALSE),0)</f>
        <v>0</v>
      </c>
      <c r="I348" s="20">
        <f>IFERROR(VLOOKUP(MYRANKS_P[[#This Row],[IDFANGRAPHS]],STEAMER_P[],COLUMN(STEAMER_P[SV]),FALSE),0)</f>
        <v>0</v>
      </c>
      <c r="J348" s="20">
        <f>IFERROR(VLOOKUP(MYRANKS_P[[#This Row],[IDFANGRAPHS]],STEAMER_P[],COLUMN(STEAMER_P[IP]),FALSE),0)</f>
        <v>13</v>
      </c>
      <c r="K348" s="20">
        <f>IFERROR(VLOOKUP(MYRANKS_P[[#This Row],[IDFANGRAPHS]],STEAMER_P[],COLUMN(STEAMER_P[H]),FALSE),0)</f>
        <v>12</v>
      </c>
      <c r="L348" s="20">
        <f>IFERROR(VLOOKUP(MYRANKS_P[[#This Row],[IDFANGRAPHS]],STEAMER_P[],COLUMN(STEAMER_P[ER]),FALSE),0)</f>
        <v>5</v>
      </c>
      <c r="M348" s="20">
        <f>IFERROR(VLOOKUP(MYRANKS_P[[#This Row],[IDFANGRAPHS]],STEAMER_P[],COLUMN(STEAMER_P[HR]),FALSE),0)</f>
        <v>1</v>
      </c>
      <c r="N348" s="20">
        <f>IFERROR(VLOOKUP(MYRANKS_P[[#This Row],[IDFANGRAPHS]],STEAMER_P[],COLUMN(STEAMER_P[SO]),FALSE),0)</f>
        <v>12</v>
      </c>
      <c r="O348" s="20">
        <f>IFERROR(VLOOKUP(MYRANKS_P[[#This Row],[IDFANGRAPHS]],STEAMER_P[],COLUMN(STEAMER_P[BB]),FALSE),0)</f>
        <v>5</v>
      </c>
      <c r="P348" s="20">
        <f>IFERROR(VLOOKUP(MYRANKS_P[[#This Row],[IDFANGRAPHS]],STEAMER_P[],COLUMN(STEAMER_P[FIP]),FALSE),0)</f>
        <v>3.84</v>
      </c>
      <c r="Q348" s="22">
        <f>IFERROR(MYRANKS_P[[#This Row],[ER]]*9/MYRANKS_P[[#This Row],[IP]],0)</f>
        <v>3.4615384615384617</v>
      </c>
      <c r="R348" s="22">
        <f>IFERROR((MYRANKS_P[[#This Row],[BB]]+MYRANKS_P[[#This Row],[H]])/MYRANKS_P[[#This Row],[IP]],0)</f>
        <v>1.3076923076923077</v>
      </c>
      <c r="S348" s="22">
        <f>MYRANKS_P[[#This Row],[W]]/3.03-VLOOKUP(MYRANKS_P[[#This Row],[POS]],ReplacementLevel_P[],COLUMN(ReplacementLevel_P[W]),FALSE)</f>
        <v>-2.89996699669967</v>
      </c>
      <c r="T348" s="22">
        <f>MYRANKS_P[[#This Row],[SV]]/9.95</f>
        <v>0</v>
      </c>
      <c r="U348" s="22">
        <f>MYRANKS_P[[#This Row],[SO]]/39.3-VLOOKUP(MYRANKS_P[[#This Row],[POS]],ReplacementLevel_P[],COLUMN(ReplacementLevel_P[SO]),FALSE)</f>
        <v>-2.3746564885496184</v>
      </c>
      <c r="V348" s="22">
        <f>((475+MYRANKS_P[[#This Row],[ER]])*9/(1192+MYRANKS_P[[#This Row],[IP]])-3.59)/-0.076-VLOOKUP(MYRANKS_P[[#This Row],[POS]],ReplacementLevel_P[],COLUMN(ReplacementLevel_P[ERA]),FALSE)</f>
        <v>0.91497051758025394</v>
      </c>
      <c r="W348" s="22">
        <f>((1466+MYRANKS_P[[#This Row],[BB]]+MYRANKS_P[[#This Row],[H]])/(1192+MYRANKS_P[[#This Row],[IP]])-1.23)/-0.015-VLOOKUP(MYRANKS_P[[#This Row],[POS]],ReplacementLevel_P[],COLUMN(ReplacementLevel_P[WHIP]),FALSE)</f>
        <v>0.83297372060856967</v>
      </c>
      <c r="X348" s="22">
        <f>MYRANKS_P[[#This Row],[WSGP]]+MYRANKS_P[[#This Row],[SVSGP]]+MYRANKS_P[[#This Row],[SOSGP]]+MYRANKS_P[[#This Row],[ERASGP]]+MYRANKS_P[[#This Row],[WHIPSGP]]</f>
        <v>-3.5266792470604647</v>
      </c>
    </row>
    <row r="349" spans="1:24" x14ac:dyDescent="0.25">
      <c r="A349" s="7" t="s">
        <v>4799</v>
      </c>
      <c r="B349" s="18" t="str">
        <f>VLOOKUP(MYRANKS_P[[#This Row],[PLAYERID]],PLAYERIDMAP[],COLUMN(PLAYERIDMAP[LASTNAME]),FALSE)</f>
        <v>Rodriguez</v>
      </c>
      <c r="C349" s="18" t="str">
        <f>VLOOKUP(MYRANKS_P[[#This Row],[PLAYERID]],PLAYERIDMAP[],COLUMN(PLAYERIDMAP[FIRSTNAME]),FALSE)</f>
        <v xml:space="preserve">Paco </v>
      </c>
      <c r="D349" s="18" t="str">
        <f>VLOOKUP(MYRANKS_P[[#This Row],[PLAYERID]],PLAYERIDMAP[],COLUMN(PLAYERIDMAP[TEAM]),FALSE)</f>
        <v>LAD</v>
      </c>
      <c r="E349" s="18" t="str">
        <f>VLOOKUP(MYRANKS_P[[#This Row],[PLAYERID]],PLAYERIDMAP[],COLUMN(PLAYERIDMAP[POS]),FALSE)</f>
        <v>P</v>
      </c>
      <c r="F349" s="18">
        <f>VLOOKUP(MYRANKS_P[[#This Row],[PLAYERID]],PLAYERIDMAP[],COLUMN(PLAYERIDMAP[IDFANGRAPHS]),FALSE)</f>
        <v>13398</v>
      </c>
      <c r="G349" s="20">
        <f>IFERROR(VLOOKUP(MYRANKS_P[[#This Row],[IDFANGRAPHS]],STEAMER_P[],COLUMN(STEAMER_P[W]),FALSE),0)</f>
        <v>2</v>
      </c>
      <c r="H349" s="20">
        <f>IFERROR(VLOOKUP(MYRANKS_P[[#This Row],[IDFANGRAPHS]],STEAMER_P[],COLUMN(STEAMER_P[GS]),FALSE),0)</f>
        <v>0</v>
      </c>
      <c r="I349" s="20">
        <f>IFERROR(VLOOKUP(MYRANKS_P[[#This Row],[IDFANGRAPHS]],STEAMER_P[],COLUMN(STEAMER_P[SV]),FALSE),0)</f>
        <v>0</v>
      </c>
      <c r="J349" s="20">
        <f>IFERROR(VLOOKUP(MYRANKS_P[[#This Row],[IDFANGRAPHS]],STEAMER_P[],COLUMN(STEAMER_P[IP]),FALSE),0)</f>
        <v>29</v>
      </c>
      <c r="K349" s="20">
        <f>IFERROR(VLOOKUP(MYRANKS_P[[#This Row],[IDFANGRAPHS]],STEAMER_P[],COLUMN(STEAMER_P[H]),FALSE),0)</f>
        <v>24</v>
      </c>
      <c r="L349" s="20">
        <f>IFERROR(VLOOKUP(MYRANKS_P[[#This Row],[IDFANGRAPHS]],STEAMER_P[],COLUMN(STEAMER_P[ER]),FALSE),0)</f>
        <v>9</v>
      </c>
      <c r="M349" s="20">
        <f>IFERROR(VLOOKUP(MYRANKS_P[[#This Row],[IDFANGRAPHS]],STEAMER_P[],COLUMN(STEAMER_P[HR]),FALSE),0)</f>
        <v>2</v>
      </c>
      <c r="N349" s="20">
        <f>IFERROR(VLOOKUP(MYRANKS_P[[#This Row],[IDFANGRAPHS]],STEAMER_P[],COLUMN(STEAMER_P[SO]),FALSE),0)</f>
        <v>32</v>
      </c>
      <c r="O349" s="20">
        <f>IFERROR(VLOOKUP(MYRANKS_P[[#This Row],[IDFANGRAPHS]],STEAMER_P[],COLUMN(STEAMER_P[BB]),FALSE),0)</f>
        <v>10</v>
      </c>
      <c r="P349" s="20">
        <f>IFERROR(VLOOKUP(MYRANKS_P[[#This Row],[IDFANGRAPHS]],STEAMER_P[],COLUMN(STEAMER_P[FIP]),FALSE),0)</f>
        <v>3.17</v>
      </c>
      <c r="Q349" s="22">
        <f>IFERROR(MYRANKS_P[[#This Row],[ER]]*9/MYRANKS_P[[#This Row],[IP]],0)</f>
        <v>2.7931034482758621</v>
      </c>
      <c r="R349" s="22">
        <f>IFERROR((MYRANKS_P[[#This Row],[BB]]+MYRANKS_P[[#This Row],[H]])/MYRANKS_P[[#This Row],[IP]],0)</f>
        <v>1.1724137931034482</v>
      </c>
      <c r="S349" s="22">
        <f>MYRANKS_P[[#This Row],[W]]/3.03-VLOOKUP(MYRANKS_P[[#This Row],[POS]],ReplacementLevel_P[],COLUMN(ReplacementLevel_P[W]),FALSE)</f>
        <v>-2.5699339933993399</v>
      </c>
      <c r="T349" s="22">
        <f>MYRANKS_P[[#This Row],[SV]]/9.95</f>
        <v>0</v>
      </c>
      <c r="U349" s="22">
        <f>MYRANKS_P[[#This Row],[SO]]/39.3-VLOOKUP(MYRANKS_P[[#This Row],[POS]],ReplacementLevel_P[],COLUMN(ReplacementLevel_P[SO]),FALSE)</f>
        <v>-1.8657506361323155</v>
      </c>
      <c r="V349" s="22">
        <f>((475+MYRANKS_P[[#This Row],[ER]])*9/(1192+MYRANKS_P[[#This Row],[IP]])-3.59)/-0.076-VLOOKUP(MYRANKS_P[[#This Row],[POS]],ReplacementLevel_P[],COLUMN(ReplacementLevel_P[ERA]),FALSE)</f>
        <v>1.1451635846372672</v>
      </c>
      <c r="W349" s="22">
        <f>((1466+MYRANKS_P[[#This Row],[BB]]+MYRANKS_P[[#This Row],[H]])/(1192+MYRANKS_P[[#This Row],[IP]])-1.23)/-0.015-VLOOKUP(MYRANKS_P[[#This Row],[POS]],ReplacementLevel_P[],COLUMN(ReplacementLevel_P[WHIP]),FALSE)</f>
        <v>0.9799180999181023</v>
      </c>
      <c r="X349" s="22">
        <f>MYRANKS_P[[#This Row],[WSGP]]+MYRANKS_P[[#This Row],[SVSGP]]+MYRANKS_P[[#This Row],[SOSGP]]+MYRANKS_P[[#This Row],[ERASGP]]+MYRANKS_P[[#This Row],[WHIPSGP]]</f>
        <v>-2.3106029449762859</v>
      </c>
    </row>
    <row r="350" spans="1:24" x14ac:dyDescent="0.25">
      <c r="A350" s="7" t="s">
        <v>3387</v>
      </c>
      <c r="B350" s="18" t="str">
        <f>VLOOKUP(MYRANKS_P[[#This Row],[PLAYERID]],PLAYERIDMAP[],COLUMN(PLAYERIDMAP[LASTNAME]),FALSE)</f>
        <v>Hutchison</v>
      </c>
      <c r="C350" s="18" t="str">
        <f>VLOOKUP(MYRANKS_P[[#This Row],[PLAYERID]],PLAYERIDMAP[],COLUMN(PLAYERIDMAP[FIRSTNAME]),FALSE)</f>
        <v xml:space="preserve">Drew </v>
      </c>
      <c r="D350" s="18" t="str">
        <f>VLOOKUP(MYRANKS_P[[#This Row],[PLAYERID]],PLAYERIDMAP[],COLUMN(PLAYERIDMAP[TEAM]),FALSE)</f>
        <v>TOR</v>
      </c>
      <c r="E350" s="18" t="str">
        <f>VLOOKUP(MYRANKS_P[[#This Row],[PLAYERID]],PLAYERIDMAP[],COLUMN(PLAYERIDMAP[POS]),FALSE)</f>
        <v>P</v>
      </c>
      <c r="F350" s="18">
        <f>VLOOKUP(MYRANKS_P[[#This Row],[PLAYERID]],PLAYERIDMAP[],COLUMN(PLAYERIDMAP[IDFANGRAPHS]),FALSE)</f>
        <v>10732</v>
      </c>
      <c r="G350" s="20">
        <f>IFERROR(VLOOKUP(MYRANKS_P[[#This Row],[IDFANGRAPHS]],STEAMER_P[],COLUMN(STEAMER_P[W]),FALSE),0)</f>
        <v>9</v>
      </c>
      <c r="H350" s="20">
        <f>IFERROR(VLOOKUP(MYRANKS_P[[#This Row],[IDFANGRAPHS]],STEAMER_P[],COLUMN(STEAMER_P[GS]),FALSE),0)</f>
        <v>24</v>
      </c>
      <c r="I350" s="20">
        <f>IFERROR(VLOOKUP(MYRANKS_P[[#This Row],[IDFANGRAPHS]],STEAMER_P[],COLUMN(STEAMER_P[SV]),FALSE),0)</f>
        <v>0</v>
      </c>
      <c r="J350" s="20">
        <f>IFERROR(VLOOKUP(MYRANKS_P[[#This Row],[IDFANGRAPHS]],STEAMER_P[],COLUMN(STEAMER_P[IP]),FALSE),0)</f>
        <v>138</v>
      </c>
      <c r="K350" s="20">
        <f>IFERROR(VLOOKUP(MYRANKS_P[[#This Row],[IDFANGRAPHS]],STEAMER_P[],COLUMN(STEAMER_P[H]),FALSE),0)</f>
        <v>128</v>
      </c>
      <c r="L350" s="20">
        <f>IFERROR(VLOOKUP(MYRANKS_P[[#This Row],[IDFANGRAPHS]],STEAMER_P[],COLUMN(STEAMER_P[ER]),FALSE),0)</f>
        <v>60</v>
      </c>
      <c r="M350" s="20">
        <f>IFERROR(VLOOKUP(MYRANKS_P[[#This Row],[IDFANGRAPHS]],STEAMER_P[],COLUMN(STEAMER_P[HR]),FALSE),0)</f>
        <v>16</v>
      </c>
      <c r="N350" s="20">
        <f>IFERROR(VLOOKUP(MYRANKS_P[[#This Row],[IDFANGRAPHS]],STEAMER_P[],COLUMN(STEAMER_P[SO]),FALSE),0)</f>
        <v>132</v>
      </c>
      <c r="O350" s="20">
        <f>IFERROR(VLOOKUP(MYRANKS_P[[#This Row],[IDFANGRAPHS]],STEAMER_P[],COLUMN(STEAMER_P[BB]),FALSE),0)</f>
        <v>48</v>
      </c>
      <c r="P350" s="20">
        <f>IFERROR(VLOOKUP(MYRANKS_P[[#This Row],[IDFANGRAPHS]],STEAMER_P[],COLUMN(STEAMER_P[FIP]),FALSE),0)</f>
        <v>3.88</v>
      </c>
      <c r="Q350" s="22">
        <f>IFERROR(MYRANKS_P[[#This Row],[ER]]*9/MYRANKS_P[[#This Row],[IP]],0)</f>
        <v>3.9130434782608696</v>
      </c>
      <c r="R350" s="22">
        <f>IFERROR((MYRANKS_P[[#This Row],[BB]]+MYRANKS_P[[#This Row],[H]])/MYRANKS_P[[#This Row],[IP]],0)</f>
        <v>1.2753623188405796</v>
      </c>
      <c r="S350" s="22">
        <f>MYRANKS_P[[#This Row],[W]]/3.03-VLOOKUP(MYRANKS_P[[#This Row],[POS]],ReplacementLevel_P[],COLUMN(ReplacementLevel_P[W]),FALSE)</f>
        <v>-0.25970297029702971</v>
      </c>
      <c r="T350" s="22">
        <f>MYRANKS_P[[#This Row],[SV]]/9.95</f>
        <v>0</v>
      </c>
      <c r="U350" s="22">
        <f>MYRANKS_P[[#This Row],[SO]]/39.3-VLOOKUP(MYRANKS_P[[#This Row],[POS]],ReplacementLevel_P[],COLUMN(ReplacementLevel_P[SO]),FALSE)</f>
        <v>0.67877862595419858</v>
      </c>
      <c r="V350" s="22">
        <f>((475+MYRANKS_P[[#This Row],[ER]])*9/(1192+MYRANKS_P[[#This Row],[IP]])-3.59)/-0.076-VLOOKUP(MYRANKS_P[[#This Row],[POS]],ReplacementLevel_P[],COLUMN(ReplacementLevel_P[ERA]),FALSE)</f>
        <v>0.45130589631974494</v>
      </c>
      <c r="W350" s="22">
        <f>((1466+MYRANKS_P[[#This Row],[BB]]+MYRANKS_P[[#This Row],[H]])/(1192+MYRANKS_P[[#This Row],[IP]])-1.23)/-0.015-VLOOKUP(MYRANKS_P[[#This Row],[POS]],ReplacementLevel_P[],COLUMN(ReplacementLevel_P[WHIP]),FALSE)</f>
        <v>0.57423558897242777</v>
      </c>
      <c r="X350" s="22">
        <f>MYRANKS_P[[#This Row],[WSGP]]+MYRANKS_P[[#This Row],[SVSGP]]+MYRANKS_P[[#This Row],[SOSGP]]+MYRANKS_P[[#This Row],[ERASGP]]+MYRANKS_P[[#This Row],[WHIPSGP]]</f>
        <v>1.4446171409493416</v>
      </c>
    </row>
    <row r="351" spans="1:24" x14ac:dyDescent="0.25">
      <c r="A351" s="7" t="s">
        <v>3969</v>
      </c>
      <c r="B351" s="18" t="str">
        <f>VLOOKUP(MYRANKS_P[[#This Row],[PLAYERID]],PLAYERIDMAP[],COLUMN(PLAYERIDMAP[LASTNAME]),FALSE)</f>
        <v>Matsuzaka</v>
      </c>
      <c r="C351" s="18" t="str">
        <f>VLOOKUP(MYRANKS_P[[#This Row],[PLAYERID]],PLAYERIDMAP[],COLUMN(PLAYERIDMAP[FIRSTNAME]),FALSE)</f>
        <v xml:space="preserve">Daisuke </v>
      </c>
      <c r="D351" s="18" t="str">
        <f>VLOOKUP(MYRANKS_P[[#This Row],[PLAYERID]],PLAYERIDMAP[],COLUMN(PLAYERIDMAP[TEAM]),FALSE)</f>
        <v>BOS</v>
      </c>
      <c r="E351" s="18" t="str">
        <f>VLOOKUP(MYRANKS_P[[#This Row],[PLAYERID]],PLAYERIDMAP[],COLUMN(PLAYERIDMAP[POS]),FALSE)</f>
        <v>P</v>
      </c>
      <c r="F351" s="18">
        <f>VLOOKUP(MYRANKS_P[[#This Row],[PLAYERID]],PLAYERIDMAP[],COLUMN(PLAYERIDMAP[IDFANGRAPHS]),FALSE)</f>
        <v>7775</v>
      </c>
      <c r="G351" s="20">
        <f>IFERROR(VLOOKUP(MYRANKS_P[[#This Row],[IDFANGRAPHS]],STEAMER_P[],COLUMN(STEAMER_P[W]),FALSE),0)</f>
        <v>3</v>
      </c>
      <c r="H351" s="20">
        <f>IFERROR(VLOOKUP(MYRANKS_P[[#This Row],[IDFANGRAPHS]],STEAMER_P[],COLUMN(STEAMER_P[GS]),FALSE),0)</f>
        <v>3</v>
      </c>
      <c r="I351" s="20">
        <f>IFERROR(VLOOKUP(MYRANKS_P[[#This Row],[IDFANGRAPHS]],STEAMER_P[],COLUMN(STEAMER_P[SV]),FALSE),0)</f>
        <v>0</v>
      </c>
      <c r="J351" s="20">
        <f>IFERROR(VLOOKUP(MYRANKS_P[[#This Row],[IDFANGRAPHS]],STEAMER_P[],COLUMN(STEAMER_P[IP]),FALSE),0)</f>
        <v>46</v>
      </c>
      <c r="K351" s="20">
        <f>IFERROR(VLOOKUP(MYRANKS_P[[#This Row],[IDFANGRAPHS]],STEAMER_P[],COLUMN(STEAMER_P[H]),FALSE),0)</f>
        <v>42</v>
      </c>
      <c r="L351" s="20">
        <f>IFERROR(VLOOKUP(MYRANKS_P[[#This Row],[IDFANGRAPHS]],STEAMER_P[],COLUMN(STEAMER_P[ER]),FALSE),0)</f>
        <v>19</v>
      </c>
      <c r="M351" s="20">
        <f>IFERROR(VLOOKUP(MYRANKS_P[[#This Row],[IDFANGRAPHS]],STEAMER_P[],COLUMN(STEAMER_P[HR]),FALSE),0)</f>
        <v>6</v>
      </c>
      <c r="N351" s="20">
        <f>IFERROR(VLOOKUP(MYRANKS_P[[#This Row],[IDFANGRAPHS]],STEAMER_P[],COLUMN(STEAMER_P[SO]),FALSE),0)</f>
        <v>43</v>
      </c>
      <c r="O351" s="20">
        <f>IFERROR(VLOOKUP(MYRANKS_P[[#This Row],[IDFANGRAPHS]],STEAMER_P[],COLUMN(STEAMER_P[BB]),FALSE),0)</f>
        <v>17</v>
      </c>
      <c r="P351" s="20">
        <f>IFERROR(VLOOKUP(MYRANKS_P[[#This Row],[IDFANGRAPHS]],STEAMER_P[],COLUMN(STEAMER_P[FIP]),FALSE),0)</f>
        <v>4.16</v>
      </c>
      <c r="Q351" s="22">
        <f>IFERROR(MYRANKS_P[[#This Row],[ER]]*9/MYRANKS_P[[#This Row],[IP]],0)</f>
        <v>3.7173913043478262</v>
      </c>
      <c r="R351" s="22">
        <f>IFERROR((MYRANKS_P[[#This Row],[BB]]+MYRANKS_P[[#This Row],[H]])/MYRANKS_P[[#This Row],[IP]],0)</f>
        <v>1.2826086956521738</v>
      </c>
      <c r="S351" s="22">
        <f>MYRANKS_P[[#This Row],[W]]/3.03-VLOOKUP(MYRANKS_P[[#This Row],[POS]],ReplacementLevel_P[],COLUMN(ReplacementLevel_P[W]),FALSE)</f>
        <v>-2.2399009900990099</v>
      </c>
      <c r="T351" s="22">
        <f>MYRANKS_P[[#This Row],[SV]]/9.95</f>
        <v>0</v>
      </c>
      <c r="U351" s="22">
        <f>MYRANKS_P[[#This Row],[SO]]/39.3-VLOOKUP(MYRANKS_P[[#This Row],[POS]],ReplacementLevel_P[],COLUMN(ReplacementLevel_P[SO]),FALSE)</f>
        <v>-1.585852417302799</v>
      </c>
      <c r="V351" s="22">
        <f>((475+MYRANKS_P[[#This Row],[ER]])*9/(1192+MYRANKS_P[[#This Row],[IP]])-3.59)/-0.076-VLOOKUP(MYRANKS_P[[#This Row],[POS]],ReplacementLevel_P[],COLUMN(ReplacementLevel_P[ERA]),FALSE)</f>
        <v>0.83320721027123579</v>
      </c>
      <c r="W351" s="22">
        <f>((1466+MYRANKS_P[[#This Row],[BB]]+MYRANKS_P[[#This Row],[H]])/(1192+MYRANKS_P[[#This Row],[IP]])-1.23)/-0.015-VLOOKUP(MYRANKS_P[[#This Row],[POS]],ReplacementLevel_P[],COLUMN(ReplacementLevel_P[WHIP]),FALSE)</f>
        <v>0.75829833064081342</v>
      </c>
      <c r="X351" s="22">
        <f>MYRANKS_P[[#This Row],[WSGP]]+MYRANKS_P[[#This Row],[SVSGP]]+MYRANKS_P[[#This Row],[SOSGP]]+MYRANKS_P[[#This Row],[ERASGP]]+MYRANKS_P[[#This Row],[WHIPSGP]]</f>
        <v>-2.2342478664897598</v>
      </c>
    </row>
    <row r="352" spans="1:24" x14ac:dyDescent="0.25">
      <c r="A352" s="7" t="s">
        <v>3475</v>
      </c>
      <c r="B352" s="18" t="str">
        <f>VLOOKUP(MYRANKS_P[[#This Row],[PLAYERID]],PLAYERIDMAP[],COLUMN(PLAYERIDMAP[LASTNAME]),FALSE)</f>
        <v>Jepsen</v>
      </c>
      <c r="C352" s="18" t="str">
        <f>VLOOKUP(MYRANKS_P[[#This Row],[PLAYERID]],PLAYERIDMAP[],COLUMN(PLAYERIDMAP[FIRSTNAME]),FALSE)</f>
        <v xml:space="preserve">Kevin </v>
      </c>
      <c r="D352" s="18" t="str">
        <f>VLOOKUP(MYRANKS_P[[#This Row],[PLAYERID]],PLAYERIDMAP[],COLUMN(PLAYERIDMAP[TEAM]),FALSE)</f>
        <v>LAA</v>
      </c>
      <c r="E352" s="18" t="str">
        <f>VLOOKUP(MYRANKS_P[[#This Row],[PLAYERID]],PLAYERIDMAP[],COLUMN(PLAYERIDMAP[POS]),FALSE)</f>
        <v>P</v>
      </c>
      <c r="F352" s="18">
        <f>VLOOKUP(MYRANKS_P[[#This Row],[PLAYERID]],PLAYERIDMAP[],COLUMN(PLAYERIDMAP[IDFANGRAPHS]),FALSE)</f>
        <v>6475</v>
      </c>
      <c r="G352" s="20">
        <f>IFERROR(VLOOKUP(MYRANKS_P[[#This Row],[IDFANGRAPHS]],STEAMER_P[],COLUMN(STEAMER_P[W]),FALSE),0)</f>
        <v>3</v>
      </c>
      <c r="H352" s="20">
        <f>IFERROR(VLOOKUP(MYRANKS_P[[#This Row],[IDFANGRAPHS]],STEAMER_P[],COLUMN(STEAMER_P[GS]),FALSE),0)</f>
        <v>0</v>
      </c>
      <c r="I352" s="20">
        <f>IFERROR(VLOOKUP(MYRANKS_P[[#This Row],[IDFANGRAPHS]],STEAMER_P[],COLUMN(STEAMER_P[SV]),FALSE),0)</f>
        <v>1</v>
      </c>
      <c r="J352" s="20">
        <f>IFERROR(VLOOKUP(MYRANKS_P[[#This Row],[IDFANGRAPHS]],STEAMER_P[],COLUMN(STEAMER_P[IP]),FALSE),0)</f>
        <v>47</v>
      </c>
      <c r="K352" s="20">
        <f>IFERROR(VLOOKUP(MYRANKS_P[[#This Row],[IDFANGRAPHS]],STEAMER_P[],COLUMN(STEAMER_P[H]),FALSE),0)</f>
        <v>42</v>
      </c>
      <c r="L352" s="20">
        <f>IFERROR(VLOOKUP(MYRANKS_P[[#This Row],[IDFANGRAPHS]],STEAMER_P[],COLUMN(STEAMER_P[ER]),FALSE),0)</f>
        <v>18</v>
      </c>
      <c r="M352" s="20">
        <f>IFERROR(VLOOKUP(MYRANKS_P[[#This Row],[IDFANGRAPHS]],STEAMER_P[],COLUMN(STEAMER_P[HR]),FALSE),0)</f>
        <v>5</v>
      </c>
      <c r="N352" s="20">
        <f>IFERROR(VLOOKUP(MYRANKS_P[[#This Row],[IDFANGRAPHS]],STEAMER_P[],COLUMN(STEAMER_P[SO]),FALSE),0)</f>
        <v>45</v>
      </c>
      <c r="O352" s="20">
        <f>IFERROR(VLOOKUP(MYRANKS_P[[#This Row],[IDFANGRAPHS]],STEAMER_P[],COLUMN(STEAMER_P[BB]),FALSE),0)</f>
        <v>16</v>
      </c>
      <c r="P352" s="20">
        <f>IFERROR(VLOOKUP(MYRANKS_P[[#This Row],[IDFANGRAPHS]],STEAMER_P[],COLUMN(STEAMER_P[FIP]),FALSE),0)</f>
        <v>3.62</v>
      </c>
      <c r="Q352" s="22">
        <f>IFERROR(MYRANKS_P[[#This Row],[ER]]*9/MYRANKS_P[[#This Row],[IP]],0)</f>
        <v>3.4468085106382977</v>
      </c>
      <c r="R352" s="22">
        <f>IFERROR((MYRANKS_P[[#This Row],[BB]]+MYRANKS_P[[#This Row],[H]])/MYRANKS_P[[#This Row],[IP]],0)</f>
        <v>1.2340425531914894</v>
      </c>
      <c r="S352" s="22">
        <f>MYRANKS_P[[#This Row],[W]]/3.03-VLOOKUP(MYRANKS_P[[#This Row],[POS]],ReplacementLevel_P[],COLUMN(ReplacementLevel_P[W]),FALSE)</f>
        <v>-2.2399009900990099</v>
      </c>
      <c r="T352" s="22">
        <f>MYRANKS_P[[#This Row],[SV]]/9.95</f>
        <v>0.10050251256281408</v>
      </c>
      <c r="U352" s="22">
        <f>MYRANKS_P[[#This Row],[SO]]/39.3-VLOOKUP(MYRANKS_P[[#This Row],[POS]],ReplacementLevel_P[],COLUMN(ReplacementLevel_P[SO]),FALSE)</f>
        <v>-1.5349618320610687</v>
      </c>
      <c r="V352" s="22">
        <f>((475+MYRANKS_P[[#This Row],[ER]])*9/(1192+MYRANKS_P[[#This Row],[IP]])-3.59)/-0.076-VLOOKUP(MYRANKS_P[[#This Row],[POS]],ReplacementLevel_P[],COLUMN(ReplacementLevel_P[ERA]),FALSE)</f>
        <v>0.96692366509494088</v>
      </c>
      <c r="W352" s="22">
        <f>((1466+MYRANKS_P[[#This Row],[BB]]+MYRANKS_P[[#This Row],[H]])/(1192+MYRANKS_P[[#This Row],[IP]])-1.23)/-0.015-VLOOKUP(MYRANKS_P[[#This Row],[POS]],ReplacementLevel_P[],COLUMN(ReplacementLevel_P[WHIP]),FALSE)</f>
        <v>0.87838579499596614</v>
      </c>
      <c r="X352" s="22">
        <f>MYRANKS_P[[#This Row],[WSGP]]+MYRANKS_P[[#This Row],[SVSGP]]+MYRANKS_P[[#This Row],[SOSGP]]+MYRANKS_P[[#This Row],[ERASGP]]+MYRANKS_P[[#This Row],[WHIPSGP]]</f>
        <v>-1.8290508495063573</v>
      </c>
    </row>
    <row r="353" spans="1:24" x14ac:dyDescent="0.25">
      <c r="A353" s="7" t="s">
        <v>2545</v>
      </c>
      <c r="B353" s="18" t="str">
        <f>VLOOKUP(MYRANKS_P[[#This Row],[PLAYERID]],PLAYERIDMAP[],COLUMN(PLAYERIDMAP[LASTNAME]),FALSE)</f>
        <v>De Fratus</v>
      </c>
      <c r="C353" s="18" t="str">
        <f>VLOOKUP(MYRANKS_P[[#This Row],[PLAYERID]],PLAYERIDMAP[],COLUMN(PLAYERIDMAP[FIRSTNAME]),FALSE)</f>
        <v xml:space="preserve">Justin </v>
      </c>
      <c r="D353" s="18" t="str">
        <f>VLOOKUP(MYRANKS_P[[#This Row],[PLAYERID]],PLAYERIDMAP[],COLUMN(PLAYERIDMAP[TEAM]),FALSE)</f>
        <v>PHI</v>
      </c>
      <c r="E353" s="18" t="str">
        <f>VLOOKUP(MYRANKS_P[[#This Row],[PLAYERID]],PLAYERIDMAP[],COLUMN(PLAYERIDMAP[POS]),FALSE)</f>
        <v>P</v>
      </c>
      <c r="F353" s="18">
        <f>VLOOKUP(MYRANKS_P[[#This Row],[PLAYERID]],PLAYERIDMAP[],COLUMN(PLAYERIDMAP[IDFANGRAPHS]),FALSE)</f>
        <v>4955</v>
      </c>
      <c r="G353" s="20">
        <f>IFERROR(VLOOKUP(MYRANKS_P[[#This Row],[IDFANGRAPHS]],STEAMER_P[],COLUMN(STEAMER_P[W]),FALSE),0)</f>
        <v>1</v>
      </c>
      <c r="H353" s="20">
        <f>IFERROR(VLOOKUP(MYRANKS_P[[#This Row],[IDFANGRAPHS]],STEAMER_P[],COLUMN(STEAMER_P[GS]),FALSE),0)</f>
        <v>0</v>
      </c>
      <c r="I353" s="20">
        <f>IFERROR(VLOOKUP(MYRANKS_P[[#This Row],[IDFANGRAPHS]],STEAMER_P[],COLUMN(STEAMER_P[SV]),FALSE),0)</f>
        <v>0</v>
      </c>
      <c r="J353" s="20">
        <f>IFERROR(VLOOKUP(MYRANKS_P[[#This Row],[IDFANGRAPHS]],STEAMER_P[],COLUMN(STEAMER_P[IP]),FALSE),0)</f>
        <v>21</v>
      </c>
      <c r="K353" s="20">
        <f>IFERROR(VLOOKUP(MYRANKS_P[[#This Row],[IDFANGRAPHS]],STEAMER_P[],COLUMN(STEAMER_P[H]),FALSE),0)</f>
        <v>21</v>
      </c>
      <c r="L353" s="20">
        <f>IFERROR(VLOOKUP(MYRANKS_P[[#This Row],[IDFANGRAPHS]],STEAMER_P[],COLUMN(STEAMER_P[ER]),FALSE),0)</f>
        <v>10</v>
      </c>
      <c r="M353" s="20">
        <f>IFERROR(VLOOKUP(MYRANKS_P[[#This Row],[IDFANGRAPHS]],STEAMER_P[],COLUMN(STEAMER_P[HR]),FALSE),0)</f>
        <v>2</v>
      </c>
      <c r="N353" s="20">
        <f>IFERROR(VLOOKUP(MYRANKS_P[[#This Row],[IDFANGRAPHS]],STEAMER_P[],COLUMN(STEAMER_P[SO]),FALSE),0)</f>
        <v>17</v>
      </c>
      <c r="O353" s="20">
        <f>IFERROR(VLOOKUP(MYRANKS_P[[#This Row],[IDFANGRAPHS]],STEAMER_P[],COLUMN(STEAMER_P[BB]),FALSE),0)</f>
        <v>8</v>
      </c>
      <c r="P353" s="20">
        <f>IFERROR(VLOOKUP(MYRANKS_P[[#This Row],[IDFANGRAPHS]],STEAMER_P[],COLUMN(STEAMER_P[FIP]),FALSE),0)</f>
        <v>4.2300000000000004</v>
      </c>
      <c r="Q353" s="22">
        <f>IFERROR(MYRANKS_P[[#This Row],[ER]]*9/MYRANKS_P[[#This Row],[IP]],0)</f>
        <v>4.2857142857142856</v>
      </c>
      <c r="R353" s="22">
        <f>IFERROR((MYRANKS_P[[#This Row],[BB]]+MYRANKS_P[[#This Row],[H]])/MYRANKS_P[[#This Row],[IP]],0)</f>
        <v>1.3809523809523809</v>
      </c>
      <c r="S353" s="22">
        <f>MYRANKS_P[[#This Row],[W]]/3.03-VLOOKUP(MYRANKS_P[[#This Row],[POS]],ReplacementLevel_P[],COLUMN(ReplacementLevel_P[W]),FALSE)</f>
        <v>-2.89996699669967</v>
      </c>
      <c r="T353" s="22">
        <f>MYRANKS_P[[#This Row],[SV]]/9.95</f>
        <v>0</v>
      </c>
      <c r="U353" s="22">
        <f>MYRANKS_P[[#This Row],[SO]]/39.3-VLOOKUP(MYRANKS_P[[#This Row],[POS]],ReplacementLevel_P[],COLUMN(ReplacementLevel_P[SO]),FALSE)</f>
        <v>-2.2474300254452926</v>
      </c>
      <c r="V353" s="22">
        <f>((475+MYRANKS_P[[#This Row],[ER]])*9/(1192+MYRANKS_P[[#This Row],[IP]])-3.59)/-0.076-VLOOKUP(MYRANKS_P[[#This Row],[POS]],ReplacementLevel_P[],COLUMN(ReplacementLevel_P[ERA]),FALSE)</f>
        <v>0.73794637046035938</v>
      </c>
      <c r="W353" s="22">
        <f>((1466+MYRANKS_P[[#This Row],[BB]]+MYRANKS_P[[#This Row],[H]])/(1192+MYRANKS_P[[#This Row],[IP]])-1.23)/-0.015-VLOOKUP(MYRANKS_P[[#This Row],[POS]],ReplacementLevel_P[],COLUMN(ReplacementLevel_P[WHIP]),FALSE)</f>
        <v>0.71456993679582503</v>
      </c>
      <c r="X353" s="22">
        <f>MYRANKS_P[[#This Row],[WSGP]]+MYRANKS_P[[#This Row],[SVSGP]]+MYRANKS_P[[#This Row],[SOSGP]]+MYRANKS_P[[#This Row],[ERASGP]]+MYRANKS_P[[#This Row],[WHIPSGP]]</f>
        <v>-3.6948807148887788</v>
      </c>
    </row>
    <row r="354" spans="1:24" x14ac:dyDescent="0.25">
      <c r="A354" s="7" t="s">
        <v>3951</v>
      </c>
      <c r="B354" s="18" t="str">
        <f>VLOOKUP(MYRANKS_P[[#This Row],[PLAYERID]],PLAYERIDMAP[],COLUMN(PLAYERIDMAP[LASTNAME]),FALSE)</f>
        <v>Masset</v>
      </c>
      <c r="C354" s="18" t="str">
        <f>VLOOKUP(MYRANKS_P[[#This Row],[PLAYERID]],PLAYERIDMAP[],COLUMN(PLAYERIDMAP[FIRSTNAME]),FALSE)</f>
        <v xml:space="preserve">Nick </v>
      </c>
      <c r="D354" s="18" t="str">
        <f>VLOOKUP(MYRANKS_P[[#This Row],[PLAYERID]],PLAYERIDMAP[],COLUMN(PLAYERIDMAP[TEAM]),FALSE)</f>
        <v>CIN</v>
      </c>
      <c r="E354" s="18" t="str">
        <f>VLOOKUP(MYRANKS_P[[#This Row],[PLAYERID]],PLAYERIDMAP[],COLUMN(PLAYERIDMAP[POS]),FALSE)</f>
        <v>P</v>
      </c>
      <c r="F354" s="18">
        <f>VLOOKUP(MYRANKS_P[[#This Row],[PLAYERID]],PLAYERIDMAP[],COLUMN(PLAYERIDMAP[IDFANGRAPHS]),FALSE)</f>
        <v>7267</v>
      </c>
      <c r="G354" s="20">
        <f>IFERROR(VLOOKUP(MYRANKS_P[[#This Row],[IDFANGRAPHS]],STEAMER_P[],COLUMN(STEAMER_P[W]),FALSE),0)</f>
        <v>1</v>
      </c>
      <c r="H354" s="20">
        <f>IFERROR(VLOOKUP(MYRANKS_P[[#This Row],[IDFANGRAPHS]],STEAMER_P[],COLUMN(STEAMER_P[GS]),FALSE),0)</f>
        <v>0</v>
      </c>
      <c r="I354" s="20">
        <f>IFERROR(VLOOKUP(MYRANKS_P[[#This Row],[IDFANGRAPHS]],STEAMER_P[],COLUMN(STEAMER_P[SV]),FALSE),0)</f>
        <v>0</v>
      </c>
      <c r="J354" s="20">
        <f>IFERROR(VLOOKUP(MYRANKS_P[[#This Row],[IDFANGRAPHS]],STEAMER_P[],COLUMN(STEAMER_P[IP]),FALSE),0)</f>
        <v>8</v>
      </c>
      <c r="K354" s="20">
        <f>IFERROR(VLOOKUP(MYRANKS_P[[#This Row],[IDFANGRAPHS]],STEAMER_P[],COLUMN(STEAMER_P[H]),FALSE),0)</f>
        <v>8</v>
      </c>
      <c r="L354" s="20">
        <f>IFERROR(VLOOKUP(MYRANKS_P[[#This Row],[IDFANGRAPHS]],STEAMER_P[],COLUMN(STEAMER_P[ER]),FALSE),0)</f>
        <v>3</v>
      </c>
      <c r="M354" s="20">
        <f>IFERROR(VLOOKUP(MYRANKS_P[[#This Row],[IDFANGRAPHS]],STEAMER_P[],COLUMN(STEAMER_P[HR]),FALSE),0)</f>
        <v>1</v>
      </c>
      <c r="N354" s="20">
        <f>IFERROR(VLOOKUP(MYRANKS_P[[#This Row],[IDFANGRAPHS]],STEAMER_P[],COLUMN(STEAMER_P[SO]),FALSE),0)</f>
        <v>8</v>
      </c>
      <c r="O354" s="20">
        <f>IFERROR(VLOOKUP(MYRANKS_P[[#This Row],[IDFANGRAPHS]],STEAMER_P[],COLUMN(STEAMER_P[BB]),FALSE),0)</f>
        <v>3</v>
      </c>
      <c r="P354" s="20">
        <f>IFERROR(VLOOKUP(MYRANKS_P[[#This Row],[IDFANGRAPHS]],STEAMER_P[],COLUMN(STEAMER_P[FIP]),FALSE),0)</f>
        <v>3.57</v>
      </c>
      <c r="Q354" s="22">
        <f>IFERROR(MYRANKS_P[[#This Row],[ER]]*9/MYRANKS_P[[#This Row],[IP]],0)</f>
        <v>3.375</v>
      </c>
      <c r="R354" s="22">
        <f>IFERROR((MYRANKS_P[[#This Row],[BB]]+MYRANKS_P[[#This Row],[H]])/MYRANKS_P[[#This Row],[IP]],0)</f>
        <v>1.375</v>
      </c>
      <c r="S354" s="22">
        <f>MYRANKS_P[[#This Row],[W]]/3.03-VLOOKUP(MYRANKS_P[[#This Row],[POS]],ReplacementLevel_P[],COLUMN(ReplacementLevel_P[W]),FALSE)</f>
        <v>-2.89996699669967</v>
      </c>
      <c r="T354" s="22">
        <f>MYRANKS_P[[#This Row],[SV]]/9.95</f>
        <v>0</v>
      </c>
      <c r="U354" s="22">
        <f>MYRANKS_P[[#This Row],[SO]]/39.3-VLOOKUP(MYRANKS_P[[#This Row],[POS]],ReplacementLevel_P[],COLUMN(ReplacementLevel_P[SO]),FALSE)</f>
        <v>-2.476437659033079</v>
      </c>
      <c r="V354" s="22">
        <f>((475+MYRANKS_P[[#This Row],[ER]])*9/(1192+MYRANKS_P[[#This Row],[IP]])-3.59)/-0.076-VLOOKUP(MYRANKS_P[[#This Row],[POS]],ReplacementLevel_P[],COLUMN(ReplacementLevel_P[ERA]),FALSE)</f>
        <v>0.91578947368420915</v>
      </c>
      <c r="W354" s="22">
        <f>((1466+MYRANKS_P[[#This Row],[BB]]+MYRANKS_P[[#This Row],[H]])/(1192+MYRANKS_P[[#This Row],[IP]])-1.23)/-0.015-VLOOKUP(MYRANKS_P[[#This Row],[POS]],ReplacementLevel_P[],COLUMN(ReplacementLevel_P[WHIP]),FALSE)</f>
        <v>0.82444444444445053</v>
      </c>
      <c r="X354" s="22">
        <f>MYRANKS_P[[#This Row],[WSGP]]+MYRANKS_P[[#This Row],[SVSGP]]+MYRANKS_P[[#This Row],[SOSGP]]+MYRANKS_P[[#This Row],[ERASGP]]+MYRANKS_P[[#This Row],[WHIPSGP]]</f>
        <v>-3.6361707376040888</v>
      </c>
    </row>
    <row r="355" spans="1:24" x14ac:dyDescent="0.25">
      <c r="A355" s="7" t="s">
        <v>4580</v>
      </c>
      <c r="B355" s="18" t="str">
        <f>VLOOKUP(MYRANKS_P[[#This Row],[PLAYERID]],PLAYERIDMAP[],COLUMN(PLAYERIDMAP[LASTNAME]),FALSE)</f>
        <v>Pomeranz</v>
      </c>
      <c r="C355" s="18" t="str">
        <f>VLOOKUP(MYRANKS_P[[#This Row],[PLAYERID]],PLAYERIDMAP[],COLUMN(PLAYERIDMAP[FIRSTNAME]),FALSE)</f>
        <v xml:space="preserve">Stuart </v>
      </c>
      <c r="D355" s="18" t="str">
        <f>VLOOKUP(MYRANKS_P[[#This Row],[PLAYERID]],PLAYERIDMAP[],COLUMN(PLAYERIDMAP[TEAM]),FALSE)</f>
        <v>BAL</v>
      </c>
      <c r="E355" s="18" t="str">
        <f>VLOOKUP(MYRANKS_P[[#This Row],[PLAYERID]],PLAYERIDMAP[],COLUMN(PLAYERIDMAP[POS]),FALSE)</f>
        <v>P</v>
      </c>
      <c r="F355" s="18">
        <f>VLOOKUP(MYRANKS_P[[#This Row],[PLAYERID]],PLAYERIDMAP[],COLUMN(PLAYERIDMAP[IDFANGRAPHS]),FALSE)</f>
        <v>6382</v>
      </c>
      <c r="G355" s="20">
        <f>IFERROR(VLOOKUP(MYRANKS_P[[#This Row],[IDFANGRAPHS]],STEAMER_P[],COLUMN(STEAMER_P[W]),FALSE),0)</f>
        <v>0</v>
      </c>
      <c r="H355" s="20">
        <f>IFERROR(VLOOKUP(MYRANKS_P[[#This Row],[IDFANGRAPHS]],STEAMER_P[],COLUMN(STEAMER_P[GS]),FALSE),0)</f>
        <v>0</v>
      </c>
      <c r="I355" s="20">
        <f>IFERROR(VLOOKUP(MYRANKS_P[[#This Row],[IDFANGRAPHS]],STEAMER_P[],COLUMN(STEAMER_P[SV]),FALSE),0)</f>
        <v>0</v>
      </c>
      <c r="J355" s="20">
        <f>IFERROR(VLOOKUP(MYRANKS_P[[#This Row],[IDFANGRAPHS]],STEAMER_P[],COLUMN(STEAMER_P[IP]),FALSE),0)</f>
        <v>0</v>
      </c>
      <c r="K355" s="20">
        <f>IFERROR(VLOOKUP(MYRANKS_P[[#This Row],[IDFANGRAPHS]],STEAMER_P[],COLUMN(STEAMER_P[H]),FALSE),0)</f>
        <v>0</v>
      </c>
      <c r="L355" s="20">
        <f>IFERROR(VLOOKUP(MYRANKS_P[[#This Row],[IDFANGRAPHS]],STEAMER_P[],COLUMN(STEAMER_P[ER]),FALSE),0)</f>
        <v>0</v>
      </c>
      <c r="M355" s="20">
        <f>IFERROR(VLOOKUP(MYRANKS_P[[#This Row],[IDFANGRAPHS]],STEAMER_P[],COLUMN(STEAMER_P[HR]),FALSE),0)</f>
        <v>0</v>
      </c>
      <c r="N355" s="20">
        <f>IFERROR(VLOOKUP(MYRANKS_P[[#This Row],[IDFANGRAPHS]],STEAMER_P[],COLUMN(STEAMER_P[SO]),FALSE),0)</f>
        <v>0</v>
      </c>
      <c r="O355" s="20">
        <f>IFERROR(VLOOKUP(MYRANKS_P[[#This Row],[IDFANGRAPHS]],STEAMER_P[],COLUMN(STEAMER_P[BB]),FALSE),0)</f>
        <v>0</v>
      </c>
      <c r="P355" s="20">
        <f>IFERROR(VLOOKUP(MYRANKS_P[[#This Row],[IDFANGRAPHS]],STEAMER_P[],COLUMN(STEAMER_P[FIP]),FALSE),0)</f>
        <v>0</v>
      </c>
      <c r="Q355" s="22">
        <f>IFERROR(MYRANKS_P[[#This Row],[ER]]*9/MYRANKS_P[[#This Row],[IP]],0)</f>
        <v>0</v>
      </c>
      <c r="R355" s="22">
        <f>IFERROR((MYRANKS_P[[#This Row],[BB]]+MYRANKS_P[[#This Row],[H]])/MYRANKS_P[[#This Row],[IP]],0)</f>
        <v>0</v>
      </c>
      <c r="S355" s="22">
        <f>MYRANKS_P[[#This Row],[W]]/3.03-VLOOKUP(MYRANKS_P[[#This Row],[POS]],ReplacementLevel_P[],COLUMN(ReplacementLevel_P[W]),FALSE)</f>
        <v>-3.23</v>
      </c>
      <c r="T355" s="22">
        <f>MYRANKS_P[[#This Row],[SV]]/9.95</f>
        <v>0</v>
      </c>
      <c r="U355" s="22">
        <f>MYRANKS_P[[#This Row],[SO]]/39.3-VLOOKUP(MYRANKS_P[[#This Row],[POS]],ReplacementLevel_P[],COLUMN(ReplacementLevel_P[SO]),FALSE)</f>
        <v>-2.68</v>
      </c>
      <c r="V355" s="22">
        <f>((475+MYRANKS_P[[#This Row],[ER]])*9/(1192+MYRANKS_P[[#This Row],[IP]])-3.59)/-0.076-VLOOKUP(MYRANKS_P[[#This Row],[POS]],ReplacementLevel_P[],COLUMN(ReplacementLevel_P[ERA]),FALSE)</f>
        <v>0.89724478982691325</v>
      </c>
      <c r="W355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55" s="22">
        <f>MYRANKS_P[[#This Row],[WSGP]]+MYRANKS_P[[#This Row],[SVSGP]]+MYRANKS_P[[#This Row],[SOSGP]]+MYRANKS_P[[#This Row],[ERASGP]]+MYRANKS_P[[#This Row],[WHIPSGP]]</f>
        <v>-4.1238066643117852</v>
      </c>
    </row>
    <row r="356" spans="1:24" x14ac:dyDescent="0.25">
      <c r="A356" s="7" t="s">
        <v>1742</v>
      </c>
      <c r="B356" s="18" t="str">
        <f>VLOOKUP(MYRANKS_P[[#This Row],[PLAYERID]],PLAYERIDMAP[],COLUMN(PLAYERIDMAP[LASTNAME]),FALSE)</f>
        <v>Archer</v>
      </c>
      <c r="C356" s="18" t="str">
        <f>VLOOKUP(MYRANKS_P[[#This Row],[PLAYERID]],PLAYERIDMAP[],COLUMN(PLAYERIDMAP[FIRSTNAME]),FALSE)</f>
        <v xml:space="preserve">Chris </v>
      </c>
      <c r="D356" s="18" t="str">
        <f>VLOOKUP(MYRANKS_P[[#This Row],[PLAYERID]],PLAYERIDMAP[],COLUMN(PLAYERIDMAP[TEAM]),FALSE)</f>
        <v>TB</v>
      </c>
      <c r="E356" s="18" t="str">
        <f>VLOOKUP(MYRANKS_P[[#This Row],[PLAYERID]],PLAYERIDMAP[],COLUMN(PLAYERIDMAP[POS]),FALSE)</f>
        <v>P</v>
      </c>
      <c r="F356" s="18">
        <f>VLOOKUP(MYRANKS_P[[#This Row],[PLAYERID]],PLAYERIDMAP[],COLUMN(PLAYERIDMAP[IDFANGRAPHS]),FALSE)</f>
        <v>6345</v>
      </c>
      <c r="G356" s="20">
        <f>IFERROR(VLOOKUP(MYRANKS_P[[#This Row],[IDFANGRAPHS]],STEAMER_P[],COLUMN(STEAMER_P[W]),FALSE),0)</f>
        <v>9</v>
      </c>
      <c r="H356" s="20">
        <f>IFERROR(VLOOKUP(MYRANKS_P[[#This Row],[IDFANGRAPHS]],STEAMER_P[],COLUMN(STEAMER_P[GS]),FALSE),0)</f>
        <v>24</v>
      </c>
      <c r="I356" s="20">
        <f>IFERROR(VLOOKUP(MYRANKS_P[[#This Row],[IDFANGRAPHS]],STEAMER_P[],COLUMN(STEAMER_P[SV]),FALSE),0)</f>
        <v>0</v>
      </c>
      <c r="J356" s="20">
        <f>IFERROR(VLOOKUP(MYRANKS_P[[#This Row],[IDFANGRAPHS]],STEAMER_P[],COLUMN(STEAMER_P[IP]),FALSE),0)</f>
        <v>145</v>
      </c>
      <c r="K356" s="20">
        <f>IFERROR(VLOOKUP(MYRANKS_P[[#This Row],[IDFANGRAPHS]],STEAMER_P[],COLUMN(STEAMER_P[H]),FALSE),0)</f>
        <v>136</v>
      </c>
      <c r="L356" s="20">
        <f>IFERROR(VLOOKUP(MYRANKS_P[[#This Row],[IDFANGRAPHS]],STEAMER_P[],COLUMN(STEAMER_P[ER]),FALSE),0)</f>
        <v>65</v>
      </c>
      <c r="M356" s="20">
        <f>IFERROR(VLOOKUP(MYRANKS_P[[#This Row],[IDFANGRAPHS]],STEAMER_P[],COLUMN(STEAMER_P[HR]),FALSE),0)</f>
        <v>15</v>
      </c>
      <c r="N356" s="20">
        <f>IFERROR(VLOOKUP(MYRANKS_P[[#This Row],[IDFANGRAPHS]],STEAMER_P[],COLUMN(STEAMER_P[SO]),FALSE),0)</f>
        <v>121</v>
      </c>
      <c r="O356" s="20">
        <f>IFERROR(VLOOKUP(MYRANKS_P[[#This Row],[IDFANGRAPHS]],STEAMER_P[],COLUMN(STEAMER_P[BB]),FALSE),0)</f>
        <v>59</v>
      </c>
      <c r="P356" s="20">
        <f>IFERROR(VLOOKUP(MYRANKS_P[[#This Row],[IDFANGRAPHS]],STEAMER_P[],COLUMN(STEAMER_P[FIP]),FALSE),0)</f>
        <v>4.1100000000000003</v>
      </c>
      <c r="Q356" s="22">
        <f>IFERROR(MYRANKS_P[[#This Row],[ER]]*9/MYRANKS_P[[#This Row],[IP]],0)</f>
        <v>4.0344827586206895</v>
      </c>
      <c r="R356" s="22">
        <f>IFERROR((MYRANKS_P[[#This Row],[BB]]+MYRANKS_P[[#This Row],[H]])/MYRANKS_P[[#This Row],[IP]],0)</f>
        <v>1.3448275862068966</v>
      </c>
      <c r="S356" s="22">
        <f>MYRANKS_P[[#This Row],[W]]/3.03-VLOOKUP(MYRANKS_P[[#This Row],[POS]],ReplacementLevel_P[],COLUMN(ReplacementLevel_P[W]),FALSE)</f>
        <v>-0.25970297029702971</v>
      </c>
      <c r="T356" s="22">
        <f>MYRANKS_P[[#This Row],[SV]]/9.95</f>
        <v>0</v>
      </c>
      <c r="U356" s="22">
        <f>MYRANKS_P[[#This Row],[SO]]/39.3-VLOOKUP(MYRANKS_P[[#This Row],[POS]],ReplacementLevel_P[],COLUMN(ReplacementLevel_P[SO]),FALSE)</f>
        <v>0.39888040712468209</v>
      </c>
      <c r="V356" s="22">
        <f>((475+MYRANKS_P[[#This Row],[ER]])*9/(1192+MYRANKS_P[[#This Row],[IP]])-3.59)/-0.076-VLOOKUP(MYRANKS_P[[#This Row],[POS]],ReplacementLevel_P[],COLUMN(ReplacementLevel_P[ERA]),FALSE)</f>
        <v>0.2578455300555017</v>
      </c>
      <c r="W356" s="22">
        <f>((1466+MYRANKS_P[[#This Row],[BB]]+MYRANKS_P[[#This Row],[H]])/(1192+MYRANKS_P[[#This Row],[IP]])-1.23)/-0.015-VLOOKUP(MYRANKS_P[[#This Row],[POS]],ReplacementLevel_P[],COLUMN(ReplacementLevel_P[WHIP]),FALSE)</f>
        <v>5.7761156818740722E-2</v>
      </c>
      <c r="X356" s="22">
        <f>MYRANKS_P[[#This Row],[WSGP]]+MYRANKS_P[[#This Row],[SVSGP]]+MYRANKS_P[[#This Row],[SOSGP]]+MYRANKS_P[[#This Row],[ERASGP]]+MYRANKS_P[[#This Row],[WHIPSGP]]</f>
        <v>0.4547841237018948</v>
      </c>
    </row>
    <row r="357" spans="1:24" x14ac:dyDescent="0.25">
      <c r="A357" s="7" t="s">
        <v>2363</v>
      </c>
      <c r="B357" s="18" t="str">
        <f>VLOOKUP(MYRANKS_P[[#This Row],[PLAYERID]],PLAYERIDMAP[],COLUMN(PLAYERIDMAP[LASTNAME]),FALSE)</f>
        <v>Cleto</v>
      </c>
      <c r="C357" s="18" t="str">
        <f>VLOOKUP(MYRANKS_P[[#This Row],[PLAYERID]],PLAYERIDMAP[],COLUMN(PLAYERIDMAP[FIRSTNAME]),FALSE)</f>
        <v xml:space="preserve">Maikel </v>
      </c>
      <c r="D357" s="18" t="str">
        <f>VLOOKUP(MYRANKS_P[[#This Row],[PLAYERID]],PLAYERIDMAP[],COLUMN(PLAYERIDMAP[TEAM]),FALSE)</f>
        <v>STL</v>
      </c>
      <c r="E357" s="18" t="str">
        <f>VLOOKUP(MYRANKS_P[[#This Row],[PLAYERID]],PLAYERIDMAP[],COLUMN(PLAYERIDMAP[POS]),FALSE)</f>
        <v>P</v>
      </c>
      <c r="F357" s="18">
        <f>VLOOKUP(MYRANKS_P[[#This Row],[PLAYERID]],PLAYERIDMAP[],COLUMN(PLAYERIDMAP[IDFANGRAPHS]),FALSE)</f>
        <v>5529</v>
      </c>
      <c r="G357" s="20">
        <f>IFERROR(VLOOKUP(MYRANKS_P[[#This Row],[IDFANGRAPHS]],STEAMER_P[],COLUMN(STEAMER_P[W]),FALSE),0)</f>
        <v>1</v>
      </c>
      <c r="H357" s="20">
        <f>IFERROR(VLOOKUP(MYRANKS_P[[#This Row],[IDFANGRAPHS]],STEAMER_P[],COLUMN(STEAMER_P[GS]),FALSE),0)</f>
        <v>0</v>
      </c>
      <c r="I357" s="20">
        <f>IFERROR(VLOOKUP(MYRANKS_P[[#This Row],[IDFANGRAPHS]],STEAMER_P[],COLUMN(STEAMER_P[SV]),FALSE),0)</f>
        <v>0</v>
      </c>
      <c r="J357" s="20">
        <f>IFERROR(VLOOKUP(MYRANKS_P[[#This Row],[IDFANGRAPHS]],STEAMER_P[],COLUMN(STEAMER_P[IP]),FALSE),0)</f>
        <v>12</v>
      </c>
      <c r="K357" s="20">
        <f>IFERROR(VLOOKUP(MYRANKS_P[[#This Row],[IDFANGRAPHS]],STEAMER_P[],COLUMN(STEAMER_P[H]),FALSE),0)</f>
        <v>11</v>
      </c>
      <c r="L357" s="20">
        <f>IFERROR(VLOOKUP(MYRANKS_P[[#This Row],[IDFANGRAPHS]],STEAMER_P[],COLUMN(STEAMER_P[ER]),FALSE),0)</f>
        <v>6</v>
      </c>
      <c r="M357" s="20">
        <f>IFERROR(VLOOKUP(MYRANKS_P[[#This Row],[IDFANGRAPHS]],STEAMER_P[],COLUMN(STEAMER_P[HR]),FALSE),0)</f>
        <v>2</v>
      </c>
      <c r="N357" s="20">
        <f>IFERROR(VLOOKUP(MYRANKS_P[[#This Row],[IDFANGRAPHS]],STEAMER_P[],COLUMN(STEAMER_P[SO]),FALSE),0)</f>
        <v>12</v>
      </c>
      <c r="O357" s="20">
        <f>IFERROR(VLOOKUP(MYRANKS_P[[#This Row],[IDFANGRAPHS]],STEAMER_P[],COLUMN(STEAMER_P[BB]),FALSE),0)</f>
        <v>8</v>
      </c>
      <c r="P357" s="20">
        <f>IFERROR(VLOOKUP(MYRANKS_P[[#This Row],[IDFANGRAPHS]],STEAMER_P[],COLUMN(STEAMER_P[FIP]),FALSE),0)</f>
        <v>4.83</v>
      </c>
      <c r="Q357" s="22">
        <f>IFERROR(MYRANKS_P[[#This Row],[ER]]*9/MYRANKS_P[[#This Row],[IP]],0)</f>
        <v>4.5</v>
      </c>
      <c r="R357" s="22">
        <f>IFERROR((MYRANKS_P[[#This Row],[BB]]+MYRANKS_P[[#This Row],[H]])/MYRANKS_P[[#This Row],[IP]],0)</f>
        <v>1.5833333333333333</v>
      </c>
      <c r="S357" s="22">
        <f>MYRANKS_P[[#This Row],[W]]/3.03-VLOOKUP(MYRANKS_P[[#This Row],[POS]],ReplacementLevel_P[],COLUMN(ReplacementLevel_P[W]),FALSE)</f>
        <v>-2.89996699669967</v>
      </c>
      <c r="T357" s="22">
        <f>MYRANKS_P[[#This Row],[SV]]/9.95</f>
        <v>0</v>
      </c>
      <c r="U357" s="22">
        <f>MYRANKS_P[[#This Row],[SO]]/39.3-VLOOKUP(MYRANKS_P[[#This Row],[POS]],ReplacementLevel_P[],COLUMN(ReplacementLevel_P[SO]),FALSE)</f>
        <v>-2.3746564885496184</v>
      </c>
      <c r="V357" s="22">
        <f>((475+MYRANKS_P[[#This Row],[ER]])*9/(1192+MYRANKS_P[[#This Row],[IP]])-3.59)/-0.076-VLOOKUP(MYRANKS_P[[#This Row],[POS]],ReplacementLevel_P[],COLUMN(ReplacementLevel_P[ERA]),FALSE)</f>
        <v>0.77743486623535341</v>
      </c>
      <c r="W357" s="22">
        <f>((1466+MYRANKS_P[[#This Row],[BB]]+MYRANKS_P[[#This Row],[H]])/(1192+MYRANKS_P[[#This Row],[IP]])-1.23)/-0.015-VLOOKUP(MYRANKS_P[[#This Row],[POS]],ReplacementLevel_P[],COLUMN(ReplacementLevel_P[WHIP]),FALSE)</f>
        <v>0.65408637873754016</v>
      </c>
      <c r="X357" s="22">
        <f>MYRANKS_P[[#This Row],[WSGP]]+MYRANKS_P[[#This Row],[SVSGP]]+MYRANKS_P[[#This Row],[SOSGP]]+MYRANKS_P[[#This Row],[ERASGP]]+MYRANKS_P[[#This Row],[WHIPSGP]]</f>
        <v>-3.8431022402763944</v>
      </c>
    </row>
    <row r="358" spans="1:24" x14ac:dyDescent="0.25">
      <c r="A358" s="7" t="s">
        <v>2568</v>
      </c>
      <c r="B358" s="18" t="str">
        <f>VLOOKUP(MYRANKS_P[[#This Row],[PLAYERID]],PLAYERIDMAP[],COLUMN(PLAYERIDMAP[LASTNAME]),FALSE)</f>
        <v>De Los Santos</v>
      </c>
      <c r="C358" s="18" t="str">
        <f>VLOOKUP(MYRANKS_P[[#This Row],[PLAYERID]],PLAYERIDMAP[],COLUMN(PLAYERIDMAP[FIRSTNAME]),FALSE)</f>
        <v xml:space="preserve">Fautino </v>
      </c>
      <c r="D358" s="18" t="str">
        <f>VLOOKUP(MYRANKS_P[[#This Row],[PLAYERID]],PLAYERIDMAP[],COLUMN(PLAYERIDMAP[TEAM]),FALSE)</f>
        <v>SD</v>
      </c>
      <c r="E358" s="18" t="str">
        <f>VLOOKUP(MYRANKS_P[[#This Row],[PLAYERID]],PLAYERIDMAP[],COLUMN(PLAYERIDMAP[POS]),FALSE)</f>
        <v>P</v>
      </c>
      <c r="F358" s="18">
        <f>VLOOKUP(MYRANKS_P[[#This Row],[PLAYERID]],PLAYERIDMAP[],COLUMN(PLAYERIDMAP[IDFANGRAPHS]),FALSE)</f>
        <v>5841</v>
      </c>
      <c r="G358" s="20">
        <f>IFERROR(VLOOKUP(MYRANKS_P[[#This Row],[IDFANGRAPHS]],STEAMER_P[],COLUMN(STEAMER_P[W]),FALSE),0)</f>
        <v>0</v>
      </c>
      <c r="H358" s="20">
        <f>IFERROR(VLOOKUP(MYRANKS_P[[#This Row],[IDFANGRAPHS]],STEAMER_P[],COLUMN(STEAMER_P[GS]),FALSE),0)</f>
        <v>0</v>
      </c>
      <c r="I358" s="20">
        <f>IFERROR(VLOOKUP(MYRANKS_P[[#This Row],[IDFANGRAPHS]],STEAMER_P[],COLUMN(STEAMER_P[SV]),FALSE),0)</f>
        <v>0</v>
      </c>
      <c r="J358" s="20">
        <f>IFERROR(VLOOKUP(MYRANKS_P[[#This Row],[IDFANGRAPHS]],STEAMER_P[],COLUMN(STEAMER_P[IP]),FALSE),0)</f>
        <v>0</v>
      </c>
      <c r="K358" s="20">
        <f>IFERROR(VLOOKUP(MYRANKS_P[[#This Row],[IDFANGRAPHS]],STEAMER_P[],COLUMN(STEAMER_P[H]),FALSE),0)</f>
        <v>0</v>
      </c>
      <c r="L358" s="20">
        <f>IFERROR(VLOOKUP(MYRANKS_P[[#This Row],[IDFANGRAPHS]],STEAMER_P[],COLUMN(STEAMER_P[ER]),FALSE),0)</f>
        <v>0</v>
      </c>
      <c r="M358" s="20">
        <f>IFERROR(VLOOKUP(MYRANKS_P[[#This Row],[IDFANGRAPHS]],STEAMER_P[],COLUMN(STEAMER_P[HR]),FALSE),0)</f>
        <v>0</v>
      </c>
      <c r="N358" s="20">
        <f>IFERROR(VLOOKUP(MYRANKS_P[[#This Row],[IDFANGRAPHS]],STEAMER_P[],COLUMN(STEAMER_P[SO]),FALSE),0)</f>
        <v>0</v>
      </c>
      <c r="O358" s="20">
        <f>IFERROR(VLOOKUP(MYRANKS_P[[#This Row],[IDFANGRAPHS]],STEAMER_P[],COLUMN(STEAMER_P[BB]),FALSE),0)</f>
        <v>0</v>
      </c>
      <c r="P358" s="20">
        <f>IFERROR(VLOOKUP(MYRANKS_P[[#This Row],[IDFANGRAPHS]],STEAMER_P[],COLUMN(STEAMER_P[FIP]),FALSE),0)</f>
        <v>0</v>
      </c>
      <c r="Q358" s="22">
        <f>IFERROR(MYRANKS_P[[#This Row],[ER]]*9/MYRANKS_P[[#This Row],[IP]],0)</f>
        <v>0</v>
      </c>
      <c r="R358" s="22">
        <f>IFERROR((MYRANKS_P[[#This Row],[BB]]+MYRANKS_P[[#This Row],[H]])/MYRANKS_P[[#This Row],[IP]],0)</f>
        <v>0</v>
      </c>
      <c r="S358" s="22">
        <f>MYRANKS_P[[#This Row],[W]]/3.03-VLOOKUP(MYRANKS_P[[#This Row],[POS]],ReplacementLevel_P[],COLUMN(ReplacementLevel_P[W]),FALSE)</f>
        <v>-3.23</v>
      </c>
      <c r="T358" s="22">
        <f>MYRANKS_P[[#This Row],[SV]]/9.95</f>
        <v>0</v>
      </c>
      <c r="U358" s="22">
        <f>MYRANKS_P[[#This Row],[SO]]/39.3-VLOOKUP(MYRANKS_P[[#This Row],[POS]],ReplacementLevel_P[],COLUMN(ReplacementLevel_P[SO]),FALSE)</f>
        <v>-2.68</v>
      </c>
      <c r="V358" s="22">
        <f>((475+MYRANKS_P[[#This Row],[ER]])*9/(1192+MYRANKS_P[[#This Row],[IP]])-3.59)/-0.076-VLOOKUP(MYRANKS_P[[#This Row],[POS]],ReplacementLevel_P[],COLUMN(ReplacementLevel_P[ERA]),FALSE)</f>
        <v>0.89724478982691325</v>
      </c>
      <c r="W35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58" s="22">
        <f>MYRANKS_P[[#This Row],[WSGP]]+MYRANKS_P[[#This Row],[SVSGP]]+MYRANKS_P[[#This Row],[SOSGP]]+MYRANKS_P[[#This Row],[ERASGP]]+MYRANKS_P[[#This Row],[WHIPSGP]]</f>
        <v>-4.1238066643117852</v>
      </c>
    </row>
    <row r="359" spans="1:24" x14ac:dyDescent="0.25">
      <c r="A359" s="7" t="s">
        <v>2782</v>
      </c>
      <c r="B359" s="18" t="str">
        <f>VLOOKUP(MYRANKS_P[[#This Row],[PLAYERID]],PLAYERIDMAP[],COLUMN(PLAYERIDMAP[LASTNAME]),FALSE)</f>
        <v>Familia</v>
      </c>
      <c r="C359" s="18" t="str">
        <f>VLOOKUP(MYRANKS_P[[#This Row],[PLAYERID]],PLAYERIDMAP[],COLUMN(PLAYERIDMAP[FIRSTNAME]),FALSE)</f>
        <v xml:space="preserve">Jeurys </v>
      </c>
      <c r="D359" s="18" t="str">
        <f>VLOOKUP(MYRANKS_P[[#This Row],[PLAYERID]],PLAYERIDMAP[],COLUMN(PLAYERIDMAP[TEAM]),FALSE)</f>
        <v>NYM</v>
      </c>
      <c r="E359" s="18" t="str">
        <f>VLOOKUP(MYRANKS_P[[#This Row],[PLAYERID]],PLAYERIDMAP[],COLUMN(PLAYERIDMAP[POS]),FALSE)</f>
        <v>P</v>
      </c>
      <c r="F359" s="18">
        <f>VLOOKUP(MYRANKS_P[[#This Row],[PLAYERID]],PLAYERIDMAP[],COLUMN(PLAYERIDMAP[IDFANGRAPHS]),FALSE)</f>
        <v>5114</v>
      </c>
      <c r="G359" s="20">
        <f>IFERROR(VLOOKUP(MYRANKS_P[[#This Row],[IDFANGRAPHS]],STEAMER_P[],COLUMN(STEAMER_P[W]),FALSE),0)</f>
        <v>3</v>
      </c>
      <c r="H359" s="20">
        <f>IFERROR(VLOOKUP(MYRANKS_P[[#This Row],[IDFANGRAPHS]],STEAMER_P[],COLUMN(STEAMER_P[GS]),FALSE),0)</f>
        <v>0</v>
      </c>
      <c r="I359" s="20">
        <f>IFERROR(VLOOKUP(MYRANKS_P[[#This Row],[IDFANGRAPHS]],STEAMER_P[],COLUMN(STEAMER_P[SV]),FALSE),0)</f>
        <v>2</v>
      </c>
      <c r="J359" s="20">
        <f>IFERROR(VLOOKUP(MYRANKS_P[[#This Row],[IDFANGRAPHS]],STEAMER_P[],COLUMN(STEAMER_P[IP]),FALSE),0)</f>
        <v>47</v>
      </c>
      <c r="K359" s="20">
        <f>IFERROR(VLOOKUP(MYRANKS_P[[#This Row],[IDFANGRAPHS]],STEAMER_P[],COLUMN(STEAMER_P[H]),FALSE),0)</f>
        <v>43</v>
      </c>
      <c r="L359" s="20">
        <f>IFERROR(VLOOKUP(MYRANKS_P[[#This Row],[IDFANGRAPHS]],STEAMER_P[],COLUMN(STEAMER_P[ER]),FALSE),0)</f>
        <v>20</v>
      </c>
      <c r="M359" s="20">
        <f>IFERROR(VLOOKUP(MYRANKS_P[[#This Row],[IDFANGRAPHS]],STEAMER_P[],COLUMN(STEAMER_P[HR]),FALSE),0)</f>
        <v>5</v>
      </c>
      <c r="N359" s="20">
        <f>IFERROR(VLOOKUP(MYRANKS_P[[#This Row],[IDFANGRAPHS]],STEAMER_P[],COLUMN(STEAMER_P[SO]),FALSE),0)</f>
        <v>44</v>
      </c>
      <c r="O359" s="20">
        <f>IFERROR(VLOOKUP(MYRANKS_P[[#This Row],[IDFANGRAPHS]],STEAMER_P[],COLUMN(STEAMER_P[BB]),FALSE),0)</f>
        <v>20</v>
      </c>
      <c r="P359" s="20">
        <f>IFERROR(VLOOKUP(MYRANKS_P[[#This Row],[IDFANGRAPHS]],STEAMER_P[],COLUMN(STEAMER_P[FIP]),FALSE),0)</f>
        <v>3.88</v>
      </c>
      <c r="Q359" s="22">
        <f>IFERROR(MYRANKS_P[[#This Row],[ER]]*9/MYRANKS_P[[#This Row],[IP]],0)</f>
        <v>3.8297872340425534</v>
      </c>
      <c r="R359" s="22">
        <f>IFERROR((MYRANKS_P[[#This Row],[BB]]+MYRANKS_P[[#This Row],[H]])/MYRANKS_P[[#This Row],[IP]],0)</f>
        <v>1.3404255319148937</v>
      </c>
      <c r="S359" s="22">
        <f>MYRANKS_P[[#This Row],[W]]/3.03-VLOOKUP(MYRANKS_P[[#This Row],[POS]],ReplacementLevel_P[],COLUMN(ReplacementLevel_P[W]),FALSE)</f>
        <v>-2.2399009900990099</v>
      </c>
      <c r="T359" s="22">
        <f>MYRANKS_P[[#This Row],[SV]]/9.95</f>
        <v>0.20100502512562815</v>
      </c>
      <c r="U359" s="22">
        <f>MYRANKS_P[[#This Row],[SO]]/39.3-VLOOKUP(MYRANKS_P[[#This Row],[POS]],ReplacementLevel_P[],COLUMN(ReplacementLevel_P[SO]),FALSE)</f>
        <v>-1.560407124681934</v>
      </c>
      <c r="V359" s="22">
        <f>((475+MYRANKS_P[[#This Row],[ER]])*9/(1192+MYRANKS_P[[#This Row],[IP]])-3.59)/-0.076-VLOOKUP(MYRANKS_P[[#This Row],[POS]],ReplacementLevel_P[],COLUMN(ReplacementLevel_P[ERA]),FALSE)</f>
        <v>0.77576780935389134</v>
      </c>
      <c r="W359" s="22">
        <f>((1466+MYRANKS_P[[#This Row],[BB]]+MYRANKS_P[[#This Row],[H]])/(1192+MYRANKS_P[[#This Row],[IP]])-1.23)/-0.015-VLOOKUP(MYRANKS_P[[#This Row],[POS]],ReplacementLevel_P[],COLUMN(ReplacementLevel_P[WHIP]),FALSE)</f>
        <v>0.60935162765671125</v>
      </c>
      <c r="X359" s="22">
        <f>MYRANKS_P[[#This Row],[WSGP]]+MYRANKS_P[[#This Row],[SVSGP]]+MYRANKS_P[[#This Row],[SOSGP]]+MYRANKS_P[[#This Row],[ERASGP]]+MYRANKS_P[[#This Row],[WHIPSGP]]</f>
        <v>-2.2141836526447132</v>
      </c>
    </row>
    <row r="360" spans="1:24" x14ac:dyDescent="0.25">
      <c r="A360" s="7" t="s">
        <v>2079</v>
      </c>
      <c r="B360" s="18" t="str">
        <f>VLOOKUP(MYRANKS_P[[#This Row],[PLAYERID]],PLAYERIDMAP[],COLUMN(PLAYERIDMAP[LASTNAME]),FALSE)</f>
        <v>Britton</v>
      </c>
      <c r="C360" s="18" t="str">
        <f>VLOOKUP(MYRANKS_P[[#This Row],[PLAYERID]],PLAYERIDMAP[],COLUMN(PLAYERIDMAP[FIRSTNAME]),FALSE)</f>
        <v xml:space="preserve">Zach </v>
      </c>
      <c r="D360" s="18" t="str">
        <f>VLOOKUP(MYRANKS_P[[#This Row],[PLAYERID]],PLAYERIDMAP[],COLUMN(PLAYERIDMAP[TEAM]),FALSE)</f>
        <v>BAL</v>
      </c>
      <c r="E360" s="18" t="str">
        <f>VLOOKUP(MYRANKS_P[[#This Row],[PLAYERID]],PLAYERIDMAP[],COLUMN(PLAYERIDMAP[POS]),FALSE)</f>
        <v>P</v>
      </c>
      <c r="F360" s="18">
        <f>VLOOKUP(MYRANKS_P[[#This Row],[PLAYERID]],PLAYERIDMAP[],COLUMN(PLAYERIDMAP[IDFANGRAPHS]),FALSE)</f>
        <v>3240</v>
      </c>
      <c r="G360" s="20">
        <f>IFERROR(VLOOKUP(MYRANKS_P[[#This Row],[IDFANGRAPHS]],STEAMER_P[],COLUMN(STEAMER_P[W]),FALSE),0)</f>
        <v>3</v>
      </c>
      <c r="H360" s="20">
        <f>IFERROR(VLOOKUP(MYRANKS_P[[#This Row],[IDFANGRAPHS]],STEAMER_P[],COLUMN(STEAMER_P[GS]),FALSE),0)</f>
        <v>0</v>
      </c>
      <c r="I360" s="20">
        <f>IFERROR(VLOOKUP(MYRANKS_P[[#This Row],[IDFANGRAPHS]],STEAMER_P[],COLUMN(STEAMER_P[SV]),FALSE),0)</f>
        <v>1</v>
      </c>
      <c r="J360" s="20">
        <f>IFERROR(VLOOKUP(MYRANKS_P[[#This Row],[IDFANGRAPHS]],STEAMER_P[],COLUMN(STEAMER_P[IP]),FALSE),0)</f>
        <v>47</v>
      </c>
      <c r="K360" s="20">
        <f>IFERROR(VLOOKUP(MYRANKS_P[[#This Row],[IDFANGRAPHS]],STEAMER_P[],COLUMN(STEAMER_P[H]),FALSE),0)</f>
        <v>47</v>
      </c>
      <c r="L360" s="20">
        <f>IFERROR(VLOOKUP(MYRANKS_P[[#This Row],[IDFANGRAPHS]],STEAMER_P[],COLUMN(STEAMER_P[ER]),FALSE),0)</f>
        <v>20</v>
      </c>
      <c r="M360" s="20">
        <f>IFERROR(VLOOKUP(MYRANKS_P[[#This Row],[IDFANGRAPHS]],STEAMER_P[],COLUMN(STEAMER_P[HR]),FALSE),0)</f>
        <v>4</v>
      </c>
      <c r="N360" s="20">
        <f>IFERROR(VLOOKUP(MYRANKS_P[[#This Row],[IDFANGRAPHS]],STEAMER_P[],COLUMN(STEAMER_P[SO]),FALSE),0)</f>
        <v>36</v>
      </c>
      <c r="O360" s="20">
        <f>IFERROR(VLOOKUP(MYRANKS_P[[#This Row],[IDFANGRAPHS]],STEAMER_P[],COLUMN(STEAMER_P[BB]),FALSE),0)</f>
        <v>16</v>
      </c>
      <c r="P360" s="20">
        <f>IFERROR(VLOOKUP(MYRANKS_P[[#This Row],[IDFANGRAPHS]],STEAMER_P[],COLUMN(STEAMER_P[FIP]),FALSE),0)</f>
        <v>3.79</v>
      </c>
      <c r="Q360" s="22">
        <f>IFERROR(MYRANKS_P[[#This Row],[ER]]*9/MYRANKS_P[[#This Row],[IP]],0)</f>
        <v>3.8297872340425534</v>
      </c>
      <c r="R360" s="22">
        <f>IFERROR((MYRANKS_P[[#This Row],[BB]]+MYRANKS_P[[#This Row],[H]])/MYRANKS_P[[#This Row],[IP]],0)</f>
        <v>1.3404255319148937</v>
      </c>
      <c r="S360" s="22">
        <f>MYRANKS_P[[#This Row],[W]]/3.03-VLOOKUP(MYRANKS_P[[#This Row],[POS]],ReplacementLevel_P[],COLUMN(ReplacementLevel_P[W]),FALSE)</f>
        <v>-2.2399009900990099</v>
      </c>
      <c r="T360" s="22">
        <f>MYRANKS_P[[#This Row],[SV]]/9.95</f>
        <v>0.10050251256281408</v>
      </c>
      <c r="U360" s="22">
        <f>MYRANKS_P[[#This Row],[SO]]/39.3-VLOOKUP(MYRANKS_P[[#This Row],[POS]],ReplacementLevel_P[],COLUMN(ReplacementLevel_P[SO]),FALSE)</f>
        <v>-1.7639694656488549</v>
      </c>
      <c r="V360" s="22">
        <f>((475+MYRANKS_P[[#This Row],[ER]])*9/(1192+MYRANKS_P[[#This Row],[IP]])-3.59)/-0.076-VLOOKUP(MYRANKS_P[[#This Row],[POS]],ReplacementLevel_P[],COLUMN(ReplacementLevel_P[ERA]),FALSE)</f>
        <v>0.77576780935389134</v>
      </c>
      <c r="W360" s="22">
        <f>((1466+MYRANKS_P[[#This Row],[BB]]+MYRANKS_P[[#This Row],[H]])/(1192+MYRANKS_P[[#This Row],[IP]])-1.23)/-0.015-VLOOKUP(MYRANKS_P[[#This Row],[POS]],ReplacementLevel_P[],COLUMN(ReplacementLevel_P[WHIP]),FALSE)</f>
        <v>0.60935162765671125</v>
      </c>
      <c r="X360" s="22">
        <f>MYRANKS_P[[#This Row],[WSGP]]+MYRANKS_P[[#This Row],[SVSGP]]+MYRANKS_P[[#This Row],[SOSGP]]+MYRANKS_P[[#This Row],[ERASGP]]+MYRANKS_P[[#This Row],[WHIPSGP]]</f>
        <v>-2.5182485061744484</v>
      </c>
    </row>
    <row r="361" spans="1:24" x14ac:dyDescent="0.25">
      <c r="A361" s="7" t="s">
        <v>1792</v>
      </c>
      <c r="B361" s="18" t="str">
        <f>VLOOKUP(MYRANKS_P[[#This Row],[PLAYERID]],PLAYERIDMAP[],COLUMN(PLAYERIDMAP[LASTNAME]),FALSE)</f>
        <v>Ayala</v>
      </c>
      <c r="C361" s="18" t="str">
        <f>VLOOKUP(MYRANKS_P[[#This Row],[PLAYERID]],PLAYERIDMAP[],COLUMN(PLAYERIDMAP[FIRSTNAME]),FALSE)</f>
        <v xml:space="preserve">Luis </v>
      </c>
      <c r="D361" s="18" t="str">
        <f>VLOOKUP(MYRANKS_P[[#This Row],[PLAYERID]],PLAYERIDMAP[],COLUMN(PLAYERIDMAP[TEAM]),FALSE)</f>
        <v>BAL</v>
      </c>
      <c r="E361" s="18" t="str">
        <f>VLOOKUP(MYRANKS_P[[#This Row],[PLAYERID]],PLAYERIDMAP[],COLUMN(PLAYERIDMAP[POS]),FALSE)</f>
        <v>P</v>
      </c>
      <c r="F361" s="18">
        <f>VLOOKUP(MYRANKS_P[[#This Row],[PLAYERID]],PLAYERIDMAP[],COLUMN(PLAYERIDMAP[IDFANGRAPHS]),FALSE)</f>
        <v>1650</v>
      </c>
      <c r="G361" s="20">
        <f>IFERROR(VLOOKUP(MYRANKS_P[[#This Row],[IDFANGRAPHS]],STEAMER_P[],COLUMN(STEAMER_P[W]),FALSE),0)</f>
        <v>0</v>
      </c>
      <c r="H361" s="20">
        <f>IFERROR(VLOOKUP(MYRANKS_P[[#This Row],[IDFANGRAPHS]],STEAMER_P[],COLUMN(STEAMER_P[GS]),FALSE),0)</f>
        <v>0</v>
      </c>
      <c r="I361" s="20">
        <f>IFERROR(VLOOKUP(MYRANKS_P[[#This Row],[IDFANGRAPHS]],STEAMER_P[],COLUMN(STEAMER_P[SV]),FALSE),0)</f>
        <v>0</v>
      </c>
      <c r="J361" s="20">
        <f>IFERROR(VLOOKUP(MYRANKS_P[[#This Row],[IDFANGRAPHS]],STEAMER_P[],COLUMN(STEAMER_P[IP]),FALSE),0)</f>
        <v>0</v>
      </c>
      <c r="K361" s="20">
        <f>IFERROR(VLOOKUP(MYRANKS_P[[#This Row],[IDFANGRAPHS]],STEAMER_P[],COLUMN(STEAMER_P[H]),FALSE),0)</f>
        <v>0</v>
      </c>
      <c r="L361" s="20">
        <f>IFERROR(VLOOKUP(MYRANKS_P[[#This Row],[IDFANGRAPHS]],STEAMER_P[],COLUMN(STEAMER_P[ER]),FALSE),0)</f>
        <v>0</v>
      </c>
      <c r="M361" s="20">
        <f>IFERROR(VLOOKUP(MYRANKS_P[[#This Row],[IDFANGRAPHS]],STEAMER_P[],COLUMN(STEAMER_P[HR]),FALSE),0)</f>
        <v>0</v>
      </c>
      <c r="N361" s="20">
        <f>IFERROR(VLOOKUP(MYRANKS_P[[#This Row],[IDFANGRAPHS]],STEAMER_P[],COLUMN(STEAMER_P[SO]),FALSE),0)</f>
        <v>0</v>
      </c>
      <c r="O361" s="20">
        <f>IFERROR(VLOOKUP(MYRANKS_P[[#This Row],[IDFANGRAPHS]],STEAMER_P[],COLUMN(STEAMER_P[BB]),FALSE),0)</f>
        <v>0</v>
      </c>
      <c r="P361" s="20">
        <f>IFERROR(VLOOKUP(MYRANKS_P[[#This Row],[IDFANGRAPHS]],STEAMER_P[],COLUMN(STEAMER_P[FIP]),FALSE),0)</f>
        <v>0</v>
      </c>
      <c r="Q361" s="22">
        <f>IFERROR(MYRANKS_P[[#This Row],[ER]]*9/MYRANKS_P[[#This Row],[IP]],0)</f>
        <v>0</v>
      </c>
      <c r="R361" s="22">
        <f>IFERROR((MYRANKS_P[[#This Row],[BB]]+MYRANKS_P[[#This Row],[H]])/MYRANKS_P[[#This Row],[IP]],0)</f>
        <v>0</v>
      </c>
      <c r="S361" s="22">
        <f>MYRANKS_P[[#This Row],[W]]/3.03-VLOOKUP(MYRANKS_P[[#This Row],[POS]],ReplacementLevel_P[],COLUMN(ReplacementLevel_P[W]),FALSE)</f>
        <v>-3.23</v>
      </c>
      <c r="T361" s="22">
        <f>MYRANKS_P[[#This Row],[SV]]/9.95</f>
        <v>0</v>
      </c>
      <c r="U361" s="22">
        <f>MYRANKS_P[[#This Row],[SO]]/39.3-VLOOKUP(MYRANKS_P[[#This Row],[POS]],ReplacementLevel_P[],COLUMN(ReplacementLevel_P[SO]),FALSE)</f>
        <v>-2.68</v>
      </c>
      <c r="V361" s="22">
        <f>((475+MYRANKS_P[[#This Row],[ER]])*9/(1192+MYRANKS_P[[#This Row],[IP]])-3.59)/-0.076-VLOOKUP(MYRANKS_P[[#This Row],[POS]],ReplacementLevel_P[],COLUMN(ReplacementLevel_P[ERA]),FALSE)</f>
        <v>0.89724478982691325</v>
      </c>
      <c r="W36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61" s="22">
        <f>MYRANKS_P[[#This Row],[WSGP]]+MYRANKS_P[[#This Row],[SVSGP]]+MYRANKS_P[[#This Row],[SOSGP]]+MYRANKS_P[[#This Row],[ERASGP]]+MYRANKS_P[[#This Row],[WHIPSGP]]</f>
        <v>-4.1238066643117852</v>
      </c>
    </row>
    <row r="362" spans="1:24" x14ac:dyDescent="0.25">
      <c r="A362" s="7" t="s">
        <v>2813</v>
      </c>
      <c r="B362" s="18" t="str">
        <f>VLOOKUP(MYRANKS_P[[#This Row],[PLAYERID]],PLAYERIDMAP[],COLUMN(PLAYERIDMAP[LASTNAME]),FALSE)</f>
        <v>Fien</v>
      </c>
      <c r="C362" s="18" t="str">
        <f>VLOOKUP(MYRANKS_P[[#This Row],[PLAYERID]],PLAYERIDMAP[],COLUMN(PLAYERIDMAP[FIRSTNAME]),FALSE)</f>
        <v xml:space="preserve">Casey </v>
      </c>
      <c r="D362" s="18" t="str">
        <f>VLOOKUP(MYRANKS_P[[#This Row],[PLAYERID]],PLAYERIDMAP[],COLUMN(PLAYERIDMAP[TEAM]),FALSE)</f>
        <v>MIN</v>
      </c>
      <c r="E362" s="18" t="str">
        <f>VLOOKUP(MYRANKS_P[[#This Row],[PLAYERID]],PLAYERIDMAP[],COLUMN(PLAYERIDMAP[POS]),FALSE)</f>
        <v>P</v>
      </c>
      <c r="F362" s="18">
        <f>VLOOKUP(MYRANKS_P[[#This Row],[PLAYERID]],PLAYERIDMAP[],COLUMN(PLAYERIDMAP[IDFANGRAPHS]),FALSE)</f>
        <v>3926</v>
      </c>
      <c r="G362" s="20">
        <f>IFERROR(VLOOKUP(MYRANKS_P[[#This Row],[IDFANGRAPHS]],STEAMER_P[],COLUMN(STEAMER_P[W]),FALSE),0)</f>
        <v>2</v>
      </c>
      <c r="H362" s="20">
        <f>IFERROR(VLOOKUP(MYRANKS_P[[#This Row],[IDFANGRAPHS]],STEAMER_P[],COLUMN(STEAMER_P[GS]),FALSE),0)</f>
        <v>0</v>
      </c>
      <c r="I362" s="20">
        <f>IFERROR(VLOOKUP(MYRANKS_P[[#This Row],[IDFANGRAPHS]],STEAMER_P[],COLUMN(STEAMER_P[SV]),FALSE),0)</f>
        <v>1</v>
      </c>
      <c r="J362" s="20">
        <f>IFERROR(VLOOKUP(MYRANKS_P[[#This Row],[IDFANGRAPHS]],STEAMER_P[],COLUMN(STEAMER_P[IP]),FALSE),0)</f>
        <v>39</v>
      </c>
      <c r="K362" s="20">
        <f>IFERROR(VLOOKUP(MYRANKS_P[[#This Row],[IDFANGRAPHS]],STEAMER_P[],COLUMN(STEAMER_P[H]),FALSE),0)</f>
        <v>36</v>
      </c>
      <c r="L362" s="20">
        <f>IFERROR(VLOOKUP(MYRANKS_P[[#This Row],[IDFANGRAPHS]],STEAMER_P[],COLUMN(STEAMER_P[ER]),FALSE),0)</f>
        <v>14</v>
      </c>
      <c r="M362" s="20">
        <f>IFERROR(VLOOKUP(MYRANKS_P[[#This Row],[IDFANGRAPHS]],STEAMER_P[],COLUMN(STEAMER_P[HR]),FALSE),0)</f>
        <v>4</v>
      </c>
      <c r="N362" s="20">
        <f>IFERROR(VLOOKUP(MYRANKS_P[[#This Row],[IDFANGRAPHS]],STEAMER_P[],COLUMN(STEAMER_P[SO]),FALSE),0)</f>
        <v>36</v>
      </c>
      <c r="O362" s="20">
        <f>IFERROR(VLOOKUP(MYRANKS_P[[#This Row],[IDFANGRAPHS]],STEAMER_P[],COLUMN(STEAMER_P[BB]),FALSE),0)</f>
        <v>10</v>
      </c>
      <c r="P362" s="20">
        <f>IFERROR(VLOOKUP(MYRANKS_P[[#This Row],[IDFANGRAPHS]],STEAMER_P[],COLUMN(STEAMER_P[FIP]),FALSE),0)</f>
        <v>3.59</v>
      </c>
      <c r="Q362" s="22">
        <f>IFERROR(MYRANKS_P[[#This Row],[ER]]*9/MYRANKS_P[[#This Row],[IP]],0)</f>
        <v>3.2307692307692308</v>
      </c>
      <c r="R362" s="22">
        <f>IFERROR((MYRANKS_P[[#This Row],[BB]]+MYRANKS_P[[#This Row],[H]])/MYRANKS_P[[#This Row],[IP]],0)</f>
        <v>1.1794871794871795</v>
      </c>
      <c r="S362" s="22">
        <f>MYRANKS_P[[#This Row],[W]]/3.03-VLOOKUP(MYRANKS_P[[#This Row],[POS]],ReplacementLevel_P[],COLUMN(ReplacementLevel_P[W]),FALSE)</f>
        <v>-2.5699339933993399</v>
      </c>
      <c r="T362" s="22">
        <f>MYRANKS_P[[#This Row],[SV]]/9.95</f>
        <v>0.10050251256281408</v>
      </c>
      <c r="U362" s="22">
        <f>MYRANKS_P[[#This Row],[SO]]/39.3-VLOOKUP(MYRANKS_P[[#This Row],[POS]],ReplacementLevel_P[],COLUMN(ReplacementLevel_P[SO]),FALSE)</f>
        <v>-1.7639694656488549</v>
      </c>
      <c r="V362" s="22">
        <f>((475+MYRANKS_P[[#This Row],[ER]])*9/(1192+MYRANKS_P[[#This Row],[IP]])-3.59)/-0.076-VLOOKUP(MYRANKS_P[[#This Row],[POS]],ReplacementLevel_P[],COLUMN(ReplacementLevel_P[ERA]),FALSE)</f>
        <v>1.0454978836205049</v>
      </c>
      <c r="W362" s="22">
        <f>((1466+MYRANKS_P[[#This Row],[BB]]+MYRANKS_P[[#This Row],[H]])/(1192+MYRANKS_P[[#This Row],[IP]])-1.23)/-0.015-VLOOKUP(MYRANKS_P[[#This Row],[POS]],ReplacementLevel_P[],COLUMN(ReplacementLevel_P[WHIP]),FALSE)</f>
        <v>0.99535337124288781</v>
      </c>
      <c r="X362" s="22">
        <f>MYRANKS_P[[#This Row],[WSGP]]+MYRANKS_P[[#This Row],[SVSGP]]+MYRANKS_P[[#This Row],[SOSGP]]+MYRANKS_P[[#This Row],[ERASGP]]+MYRANKS_P[[#This Row],[WHIPSGP]]</f>
        <v>-2.1925496916219878</v>
      </c>
    </row>
    <row r="363" spans="1:24" x14ac:dyDescent="0.25">
      <c r="A363" s="7" t="s">
        <v>2190</v>
      </c>
      <c r="B363" s="18" t="str">
        <f>VLOOKUP(MYRANKS_P[[#This Row],[PLAYERID]],PLAYERIDMAP[],COLUMN(PLAYERIDMAP[LASTNAME]),FALSE)</f>
        <v>Camp</v>
      </c>
      <c r="C363" s="18" t="str">
        <f>VLOOKUP(MYRANKS_P[[#This Row],[PLAYERID]],PLAYERIDMAP[],COLUMN(PLAYERIDMAP[FIRSTNAME]),FALSE)</f>
        <v xml:space="preserve">Shawn </v>
      </c>
      <c r="D363" s="18" t="str">
        <f>VLOOKUP(MYRANKS_P[[#This Row],[PLAYERID]],PLAYERIDMAP[],COLUMN(PLAYERIDMAP[TEAM]),FALSE)</f>
        <v>CHC</v>
      </c>
      <c r="E363" s="18" t="str">
        <f>VLOOKUP(MYRANKS_P[[#This Row],[PLAYERID]],PLAYERIDMAP[],COLUMN(PLAYERIDMAP[POS]),FALSE)</f>
        <v>P</v>
      </c>
      <c r="F363" s="18">
        <f>VLOOKUP(MYRANKS_P[[#This Row],[PLAYERID]],PLAYERIDMAP[],COLUMN(PLAYERIDMAP[IDFANGRAPHS]),FALSE)</f>
        <v>1855</v>
      </c>
      <c r="G363" s="20">
        <f>IFERROR(VLOOKUP(MYRANKS_P[[#This Row],[IDFANGRAPHS]],STEAMER_P[],COLUMN(STEAMER_P[W]),FALSE),0)</f>
        <v>2</v>
      </c>
      <c r="H363" s="20">
        <f>IFERROR(VLOOKUP(MYRANKS_P[[#This Row],[IDFANGRAPHS]],STEAMER_P[],COLUMN(STEAMER_P[GS]),FALSE),0)</f>
        <v>0</v>
      </c>
      <c r="I363" s="20">
        <f>IFERROR(VLOOKUP(MYRANKS_P[[#This Row],[IDFANGRAPHS]],STEAMER_P[],COLUMN(STEAMER_P[SV]),FALSE),0)</f>
        <v>0</v>
      </c>
      <c r="J363" s="20">
        <f>IFERROR(VLOOKUP(MYRANKS_P[[#This Row],[IDFANGRAPHS]],STEAMER_P[],COLUMN(STEAMER_P[IP]),FALSE),0)</f>
        <v>30</v>
      </c>
      <c r="K363" s="20">
        <f>IFERROR(VLOOKUP(MYRANKS_P[[#This Row],[IDFANGRAPHS]],STEAMER_P[],COLUMN(STEAMER_P[H]),FALSE),0)</f>
        <v>31</v>
      </c>
      <c r="L363" s="20">
        <f>IFERROR(VLOOKUP(MYRANKS_P[[#This Row],[IDFANGRAPHS]],STEAMER_P[],COLUMN(STEAMER_P[ER]),FALSE),0)</f>
        <v>14</v>
      </c>
      <c r="M363" s="20">
        <f>IFERROR(VLOOKUP(MYRANKS_P[[#This Row],[IDFANGRAPHS]],STEAMER_P[],COLUMN(STEAMER_P[HR]),FALSE),0)</f>
        <v>3</v>
      </c>
      <c r="N363" s="20">
        <f>IFERROR(VLOOKUP(MYRANKS_P[[#This Row],[IDFANGRAPHS]],STEAMER_P[],COLUMN(STEAMER_P[SO]),FALSE),0)</f>
        <v>19</v>
      </c>
      <c r="O363" s="20">
        <f>IFERROR(VLOOKUP(MYRANKS_P[[#This Row],[IDFANGRAPHS]],STEAMER_P[],COLUMN(STEAMER_P[BB]),FALSE),0)</f>
        <v>9</v>
      </c>
      <c r="P363" s="20">
        <f>IFERROR(VLOOKUP(MYRANKS_P[[#This Row],[IDFANGRAPHS]],STEAMER_P[],COLUMN(STEAMER_P[FIP]),FALSE),0)</f>
        <v>4.25</v>
      </c>
      <c r="Q363" s="22">
        <f>IFERROR(MYRANKS_P[[#This Row],[ER]]*9/MYRANKS_P[[#This Row],[IP]],0)</f>
        <v>4.2</v>
      </c>
      <c r="R363" s="22">
        <f>IFERROR((MYRANKS_P[[#This Row],[BB]]+MYRANKS_P[[#This Row],[H]])/MYRANKS_P[[#This Row],[IP]],0)</f>
        <v>1.3333333333333333</v>
      </c>
      <c r="S363" s="22">
        <f>MYRANKS_P[[#This Row],[W]]/3.03-VLOOKUP(MYRANKS_P[[#This Row],[POS]],ReplacementLevel_P[],COLUMN(ReplacementLevel_P[W]),FALSE)</f>
        <v>-2.5699339933993399</v>
      </c>
      <c r="T363" s="22">
        <f>MYRANKS_P[[#This Row],[SV]]/9.95</f>
        <v>0</v>
      </c>
      <c r="U363" s="22">
        <f>MYRANKS_P[[#This Row],[SO]]/39.3-VLOOKUP(MYRANKS_P[[#This Row],[POS]],ReplacementLevel_P[],COLUMN(ReplacementLevel_P[SO]),FALSE)</f>
        <v>-2.1965394402035625</v>
      </c>
      <c r="V363" s="22">
        <f>((475+MYRANKS_P[[#This Row],[ER]])*9/(1192+MYRANKS_P[[#This Row],[IP]])-3.59)/-0.076-VLOOKUP(MYRANKS_P[[#This Row],[POS]],ReplacementLevel_P[],COLUMN(ReplacementLevel_P[ERA]),FALSE)</f>
        <v>0.69903953828925602</v>
      </c>
      <c r="W363" s="22">
        <f>((1466+MYRANKS_P[[#This Row],[BB]]+MYRANKS_P[[#This Row],[H]])/(1192+MYRANKS_P[[#This Row],[IP]])-1.23)/-0.015-VLOOKUP(MYRANKS_P[[#This Row],[POS]],ReplacementLevel_P[],COLUMN(ReplacementLevel_P[WHIP]),FALSE)</f>
        <v>0.71960720130933276</v>
      </c>
      <c r="X363" s="22">
        <f>MYRANKS_P[[#This Row],[WSGP]]+MYRANKS_P[[#This Row],[SVSGP]]+MYRANKS_P[[#This Row],[SOSGP]]+MYRANKS_P[[#This Row],[ERASGP]]+MYRANKS_P[[#This Row],[WHIPSGP]]</f>
        <v>-3.347826694004314</v>
      </c>
    </row>
    <row r="364" spans="1:24" x14ac:dyDescent="0.25">
      <c r="A364" s="7" t="s">
        <v>2970</v>
      </c>
      <c r="B364" s="18" t="str">
        <f>VLOOKUP(MYRANKS_P[[#This Row],[PLAYERID]],PLAYERIDMAP[],COLUMN(PLAYERIDMAP[LASTNAME]),FALSE)</f>
        <v>Gearrin</v>
      </c>
      <c r="C364" s="18" t="str">
        <f>VLOOKUP(MYRANKS_P[[#This Row],[PLAYERID]],PLAYERIDMAP[],COLUMN(PLAYERIDMAP[FIRSTNAME]),FALSE)</f>
        <v xml:space="preserve">Cory </v>
      </c>
      <c r="D364" s="18" t="str">
        <f>VLOOKUP(MYRANKS_P[[#This Row],[PLAYERID]],PLAYERIDMAP[],COLUMN(PLAYERIDMAP[TEAM]),FALSE)</f>
        <v>ATL</v>
      </c>
      <c r="E364" s="18" t="str">
        <f>VLOOKUP(MYRANKS_P[[#This Row],[PLAYERID]],PLAYERIDMAP[],COLUMN(PLAYERIDMAP[POS]),FALSE)</f>
        <v>P</v>
      </c>
      <c r="F364" s="18">
        <f>VLOOKUP(MYRANKS_P[[#This Row],[PLAYERID]],PLAYERIDMAP[],COLUMN(PLAYERIDMAP[IDFANGRAPHS]),FALSE)</f>
        <v>7947</v>
      </c>
      <c r="G364" s="20">
        <f>IFERROR(VLOOKUP(MYRANKS_P[[#This Row],[IDFANGRAPHS]],STEAMER_P[],COLUMN(STEAMER_P[W]),FALSE),0)</f>
        <v>1</v>
      </c>
      <c r="H364" s="20">
        <f>IFERROR(VLOOKUP(MYRANKS_P[[#This Row],[IDFANGRAPHS]],STEAMER_P[],COLUMN(STEAMER_P[GS]),FALSE),0)</f>
        <v>0</v>
      </c>
      <c r="I364" s="20">
        <f>IFERROR(VLOOKUP(MYRANKS_P[[#This Row],[IDFANGRAPHS]],STEAMER_P[],COLUMN(STEAMER_P[SV]),FALSE),0)</f>
        <v>0</v>
      </c>
      <c r="J364" s="20">
        <f>IFERROR(VLOOKUP(MYRANKS_P[[#This Row],[IDFANGRAPHS]],STEAMER_P[],COLUMN(STEAMER_P[IP]),FALSE),0)</f>
        <v>13</v>
      </c>
      <c r="K364" s="20">
        <f>IFERROR(VLOOKUP(MYRANKS_P[[#This Row],[IDFANGRAPHS]],STEAMER_P[],COLUMN(STEAMER_P[H]),FALSE),0)</f>
        <v>12</v>
      </c>
      <c r="L364" s="20">
        <f>IFERROR(VLOOKUP(MYRANKS_P[[#This Row],[IDFANGRAPHS]],STEAMER_P[],COLUMN(STEAMER_P[ER]),FALSE),0)</f>
        <v>5</v>
      </c>
      <c r="M364" s="20">
        <f>IFERROR(VLOOKUP(MYRANKS_P[[#This Row],[IDFANGRAPHS]],STEAMER_P[],COLUMN(STEAMER_P[HR]),FALSE),0)</f>
        <v>1</v>
      </c>
      <c r="N364" s="20">
        <f>IFERROR(VLOOKUP(MYRANKS_P[[#This Row],[IDFANGRAPHS]],STEAMER_P[],COLUMN(STEAMER_P[SO]),FALSE),0)</f>
        <v>11</v>
      </c>
      <c r="O364" s="20">
        <f>IFERROR(VLOOKUP(MYRANKS_P[[#This Row],[IDFANGRAPHS]],STEAMER_P[],COLUMN(STEAMER_P[BB]),FALSE),0)</f>
        <v>5</v>
      </c>
      <c r="P364" s="20">
        <f>IFERROR(VLOOKUP(MYRANKS_P[[#This Row],[IDFANGRAPHS]],STEAMER_P[],COLUMN(STEAMER_P[FIP]),FALSE),0)</f>
        <v>3.79</v>
      </c>
      <c r="Q364" s="22">
        <f>IFERROR(MYRANKS_P[[#This Row],[ER]]*9/MYRANKS_P[[#This Row],[IP]],0)</f>
        <v>3.4615384615384617</v>
      </c>
      <c r="R364" s="22">
        <f>IFERROR((MYRANKS_P[[#This Row],[BB]]+MYRANKS_P[[#This Row],[H]])/MYRANKS_P[[#This Row],[IP]],0)</f>
        <v>1.3076923076923077</v>
      </c>
      <c r="S364" s="22">
        <f>MYRANKS_P[[#This Row],[W]]/3.03-VLOOKUP(MYRANKS_P[[#This Row],[POS]],ReplacementLevel_P[],COLUMN(ReplacementLevel_P[W]),FALSE)</f>
        <v>-2.89996699669967</v>
      </c>
      <c r="T364" s="22">
        <f>MYRANKS_P[[#This Row],[SV]]/9.95</f>
        <v>0</v>
      </c>
      <c r="U364" s="22">
        <f>MYRANKS_P[[#This Row],[SO]]/39.3-VLOOKUP(MYRANKS_P[[#This Row],[POS]],ReplacementLevel_P[],COLUMN(ReplacementLevel_P[SO]),FALSE)</f>
        <v>-2.4001017811704837</v>
      </c>
      <c r="V364" s="22">
        <f>((475+MYRANKS_P[[#This Row],[ER]])*9/(1192+MYRANKS_P[[#This Row],[IP]])-3.59)/-0.076-VLOOKUP(MYRANKS_P[[#This Row],[POS]],ReplacementLevel_P[],COLUMN(ReplacementLevel_P[ERA]),FALSE)</f>
        <v>0.91497051758025394</v>
      </c>
      <c r="W364" s="22">
        <f>((1466+MYRANKS_P[[#This Row],[BB]]+MYRANKS_P[[#This Row],[H]])/(1192+MYRANKS_P[[#This Row],[IP]])-1.23)/-0.015-VLOOKUP(MYRANKS_P[[#This Row],[POS]],ReplacementLevel_P[],COLUMN(ReplacementLevel_P[WHIP]),FALSE)</f>
        <v>0.83297372060856967</v>
      </c>
      <c r="X364" s="22">
        <f>MYRANKS_P[[#This Row],[WSGP]]+MYRANKS_P[[#This Row],[SVSGP]]+MYRANKS_P[[#This Row],[SOSGP]]+MYRANKS_P[[#This Row],[ERASGP]]+MYRANKS_P[[#This Row],[WHIPSGP]]</f>
        <v>-3.5521245396813304</v>
      </c>
    </row>
    <row r="365" spans="1:24" x14ac:dyDescent="0.25">
      <c r="A365" s="7" t="s">
        <v>4873</v>
      </c>
      <c r="B365" s="18" t="str">
        <f>VLOOKUP(MYRANKS_P[[#This Row],[PLAYERID]],PLAYERIDMAP[],COLUMN(PLAYERIDMAP[LASTNAME]),FALSE)</f>
        <v>Runzler</v>
      </c>
      <c r="C365" s="18" t="str">
        <f>VLOOKUP(MYRANKS_P[[#This Row],[PLAYERID]],PLAYERIDMAP[],COLUMN(PLAYERIDMAP[FIRSTNAME]),FALSE)</f>
        <v xml:space="preserve">Dan </v>
      </c>
      <c r="D365" s="18" t="str">
        <f>VLOOKUP(MYRANKS_P[[#This Row],[PLAYERID]],PLAYERIDMAP[],COLUMN(PLAYERIDMAP[TEAM]),FALSE)</f>
        <v>SF</v>
      </c>
      <c r="E365" s="18" t="str">
        <f>VLOOKUP(MYRANKS_P[[#This Row],[PLAYERID]],PLAYERIDMAP[],COLUMN(PLAYERIDMAP[POS]),FALSE)</f>
        <v>P</v>
      </c>
      <c r="F365" s="18">
        <f>VLOOKUP(MYRANKS_P[[#This Row],[PLAYERID]],PLAYERIDMAP[],COLUMN(PLAYERIDMAP[IDFANGRAPHS]),FALSE)</f>
        <v>4080</v>
      </c>
      <c r="G365" s="20">
        <f>IFERROR(VLOOKUP(MYRANKS_P[[#This Row],[IDFANGRAPHS]],STEAMER_P[],COLUMN(STEAMER_P[W]),FALSE),0)</f>
        <v>1</v>
      </c>
      <c r="H365" s="20">
        <f>IFERROR(VLOOKUP(MYRANKS_P[[#This Row],[IDFANGRAPHS]],STEAMER_P[],COLUMN(STEAMER_P[GS]),FALSE),0)</f>
        <v>0</v>
      </c>
      <c r="I365" s="20">
        <f>IFERROR(VLOOKUP(MYRANKS_P[[#This Row],[IDFANGRAPHS]],STEAMER_P[],COLUMN(STEAMER_P[SV]),FALSE),0)</f>
        <v>0</v>
      </c>
      <c r="J365" s="20">
        <f>IFERROR(VLOOKUP(MYRANKS_P[[#This Row],[IDFANGRAPHS]],STEAMER_P[],COLUMN(STEAMER_P[IP]),FALSE),0)</f>
        <v>13</v>
      </c>
      <c r="K365" s="20">
        <f>IFERROR(VLOOKUP(MYRANKS_P[[#This Row],[IDFANGRAPHS]],STEAMER_P[],COLUMN(STEAMER_P[H]),FALSE),0)</f>
        <v>11</v>
      </c>
      <c r="L365" s="20">
        <f>IFERROR(VLOOKUP(MYRANKS_P[[#This Row],[IDFANGRAPHS]],STEAMER_P[],COLUMN(STEAMER_P[ER]),FALSE),0)</f>
        <v>6</v>
      </c>
      <c r="M365" s="20">
        <f>IFERROR(VLOOKUP(MYRANKS_P[[#This Row],[IDFANGRAPHS]],STEAMER_P[],COLUMN(STEAMER_P[HR]),FALSE),0)</f>
        <v>1</v>
      </c>
      <c r="N365" s="20">
        <f>IFERROR(VLOOKUP(MYRANKS_P[[#This Row],[IDFANGRAPHS]],STEAMER_P[],COLUMN(STEAMER_P[SO]),FALSE),0)</f>
        <v>12</v>
      </c>
      <c r="O365" s="20">
        <f>IFERROR(VLOOKUP(MYRANKS_P[[#This Row],[IDFANGRAPHS]],STEAMER_P[],COLUMN(STEAMER_P[BB]),FALSE),0)</f>
        <v>7</v>
      </c>
      <c r="P365" s="20">
        <f>IFERROR(VLOOKUP(MYRANKS_P[[#This Row],[IDFANGRAPHS]],STEAMER_P[],COLUMN(STEAMER_P[FIP]),FALSE),0)</f>
        <v>4.08</v>
      </c>
      <c r="Q365" s="22">
        <f>IFERROR(MYRANKS_P[[#This Row],[ER]]*9/MYRANKS_P[[#This Row],[IP]],0)</f>
        <v>4.1538461538461542</v>
      </c>
      <c r="R365" s="22">
        <f>IFERROR((MYRANKS_P[[#This Row],[BB]]+MYRANKS_P[[#This Row],[H]])/MYRANKS_P[[#This Row],[IP]],0)</f>
        <v>1.3846153846153846</v>
      </c>
      <c r="S365" s="22">
        <f>MYRANKS_P[[#This Row],[W]]/3.03-VLOOKUP(MYRANKS_P[[#This Row],[POS]],ReplacementLevel_P[],COLUMN(ReplacementLevel_P[W]),FALSE)</f>
        <v>-2.89996699669967</v>
      </c>
      <c r="T365" s="22">
        <f>MYRANKS_P[[#This Row],[SV]]/9.95</f>
        <v>0</v>
      </c>
      <c r="U365" s="22">
        <f>MYRANKS_P[[#This Row],[SO]]/39.3-VLOOKUP(MYRANKS_P[[#This Row],[POS]],ReplacementLevel_P[],COLUMN(ReplacementLevel_P[SO]),FALSE)</f>
        <v>-2.3746564885496184</v>
      </c>
      <c r="V365" s="22">
        <f>((475+MYRANKS_P[[#This Row],[ER]])*9/(1192+MYRANKS_P[[#This Row],[IP]])-3.59)/-0.076-VLOOKUP(MYRANKS_P[[#This Row],[POS]],ReplacementLevel_P[],COLUMN(ReplacementLevel_P[ERA]),FALSE)</f>
        <v>0.8166957851059149</v>
      </c>
      <c r="W365" s="22">
        <f>((1466+MYRANKS_P[[#This Row],[BB]]+MYRANKS_P[[#This Row],[H]])/(1192+MYRANKS_P[[#This Row],[IP]])-1.23)/-0.015-VLOOKUP(MYRANKS_P[[#This Row],[POS]],ReplacementLevel_P[],COLUMN(ReplacementLevel_P[WHIP]),FALSE)</f>
        <v>0.77764868603042325</v>
      </c>
      <c r="X365" s="22">
        <f>MYRANKS_P[[#This Row],[WSGP]]+MYRANKS_P[[#This Row],[SVSGP]]+MYRANKS_P[[#This Row],[SOSGP]]+MYRANKS_P[[#This Row],[ERASGP]]+MYRANKS_P[[#This Row],[WHIPSGP]]</f>
        <v>-3.68027901411295</v>
      </c>
    </row>
    <row r="366" spans="1:24" x14ac:dyDescent="0.25">
      <c r="A366" s="7" t="s">
        <v>5076</v>
      </c>
      <c r="B366" s="18" t="str">
        <f>VLOOKUP(MYRANKS_P[[#This Row],[PLAYERID]],PLAYERIDMAP[],COLUMN(PLAYERIDMAP[LASTNAME]),FALSE)</f>
        <v>Soria</v>
      </c>
      <c r="C366" s="18" t="str">
        <f>VLOOKUP(MYRANKS_P[[#This Row],[PLAYERID]],PLAYERIDMAP[],COLUMN(PLAYERIDMAP[FIRSTNAME]),FALSE)</f>
        <v xml:space="preserve">Joakim </v>
      </c>
      <c r="D366" s="18" t="str">
        <f>VLOOKUP(MYRANKS_P[[#This Row],[PLAYERID]],PLAYERIDMAP[],COLUMN(PLAYERIDMAP[TEAM]),FALSE)</f>
        <v>TEX</v>
      </c>
      <c r="E366" s="18" t="str">
        <f>VLOOKUP(MYRANKS_P[[#This Row],[PLAYERID]],PLAYERIDMAP[],COLUMN(PLAYERIDMAP[POS]),FALSE)</f>
        <v>P</v>
      </c>
      <c r="F366" s="18">
        <f>VLOOKUP(MYRANKS_P[[#This Row],[PLAYERID]],PLAYERIDMAP[],COLUMN(PLAYERIDMAP[IDFANGRAPHS]),FALSE)</f>
        <v>6941</v>
      </c>
      <c r="G366" s="20">
        <f>IFERROR(VLOOKUP(MYRANKS_P[[#This Row],[IDFANGRAPHS]],STEAMER_P[],COLUMN(STEAMER_P[W]),FALSE),0)</f>
        <v>3</v>
      </c>
      <c r="H366" s="20">
        <f>IFERROR(VLOOKUP(MYRANKS_P[[#This Row],[IDFANGRAPHS]],STEAMER_P[],COLUMN(STEAMER_P[GS]),FALSE),0)</f>
        <v>0</v>
      </c>
      <c r="I366" s="20">
        <f>IFERROR(VLOOKUP(MYRANKS_P[[#This Row],[IDFANGRAPHS]],STEAMER_P[],COLUMN(STEAMER_P[SV]),FALSE),0)</f>
        <v>22</v>
      </c>
      <c r="J366" s="20">
        <f>IFERROR(VLOOKUP(MYRANKS_P[[#This Row],[IDFANGRAPHS]],STEAMER_P[],COLUMN(STEAMER_P[IP]),FALSE),0)</f>
        <v>55</v>
      </c>
      <c r="K366" s="20">
        <f>IFERROR(VLOOKUP(MYRANKS_P[[#This Row],[IDFANGRAPHS]],STEAMER_P[],COLUMN(STEAMER_P[H]),FALSE),0)</f>
        <v>51</v>
      </c>
      <c r="L366" s="20">
        <f>IFERROR(VLOOKUP(MYRANKS_P[[#This Row],[IDFANGRAPHS]],STEAMER_P[],COLUMN(STEAMER_P[ER]),FALSE),0)</f>
        <v>21</v>
      </c>
      <c r="M366" s="20">
        <f>IFERROR(VLOOKUP(MYRANKS_P[[#This Row],[IDFANGRAPHS]],STEAMER_P[],COLUMN(STEAMER_P[HR]),FALSE),0)</f>
        <v>6</v>
      </c>
      <c r="N366" s="20">
        <f>IFERROR(VLOOKUP(MYRANKS_P[[#This Row],[IDFANGRAPHS]],STEAMER_P[],COLUMN(STEAMER_P[SO]),FALSE),0)</f>
        <v>52</v>
      </c>
      <c r="O366" s="20">
        <f>IFERROR(VLOOKUP(MYRANKS_P[[#This Row],[IDFANGRAPHS]],STEAMER_P[],COLUMN(STEAMER_P[BB]),FALSE),0)</f>
        <v>18</v>
      </c>
      <c r="P366" s="20">
        <f>IFERROR(VLOOKUP(MYRANKS_P[[#This Row],[IDFANGRAPHS]],STEAMER_P[],COLUMN(STEAMER_P[FIP]),FALSE),0)</f>
        <v>3.78</v>
      </c>
      <c r="Q366" s="22">
        <f>IFERROR(MYRANKS_P[[#This Row],[ER]]*9/MYRANKS_P[[#This Row],[IP]],0)</f>
        <v>3.4363636363636365</v>
      </c>
      <c r="R366" s="22">
        <f>IFERROR((MYRANKS_P[[#This Row],[BB]]+MYRANKS_P[[#This Row],[H]])/MYRANKS_P[[#This Row],[IP]],0)</f>
        <v>1.2545454545454546</v>
      </c>
      <c r="S366" s="22">
        <f>MYRANKS_P[[#This Row],[W]]/3.03-VLOOKUP(MYRANKS_P[[#This Row],[POS]],ReplacementLevel_P[],COLUMN(ReplacementLevel_P[W]),FALSE)</f>
        <v>-2.2399009900990099</v>
      </c>
      <c r="T366" s="22">
        <f>MYRANKS_P[[#This Row],[SV]]/9.95</f>
        <v>2.2110552763819098</v>
      </c>
      <c r="U366" s="22">
        <f>MYRANKS_P[[#This Row],[SO]]/39.3-VLOOKUP(MYRANKS_P[[#This Row],[POS]],ReplacementLevel_P[],COLUMN(ReplacementLevel_P[SO]),FALSE)</f>
        <v>-1.3568447837150128</v>
      </c>
      <c r="V366" s="22">
        <f>((475+MYRANKS_P[[#This Row],[ER]])*9/(1192+MYRANKS_P[[#This Row],[IP]])-3.59)/-0.076-VLOOKUP(MYRANKS_P[[#This Row],[POS]],ReplacementLevel_P[],COLUMN(ReplacementLevel_P[ERA]),FALSE)</f>
        <v>0.98432237369686837</v>
      </c>
      <c r="W366" s="22">
        <f>((1466+MYRANKS_P[[#This Row],[BB]]+MYRANKS_P[[#This Row],[H]])/(1192+MYRANKS_P[[#This Row],[IP]])-1.23)/-0.015-VLOOKUP(MYRANKS_P[[#This Row],[POS]],ReplacementLevel_P[],COLUMN(ReplacementLevel_P[WHIP]),FALSE)</f>
        <v>0.81638064688585843</v>
      </c>
      <c r="X366" s="22">
        <f>MYRANKS_P[[#This Row],[WSGP]]+MYRANKS_P[[#This Row],[SVSGP]]+MYRANKS_P[[#This Row],[SOSGP]]+MYRANKS_P[[#This Row],[ERASGP]]+MYRANKS_P[[#This Row],[WHIPSGP]]</f>
        <v>0.41501252315061388</v>
      </c>
    </row>
    <row r="367" spans="1:24" x14ac:dyDescent="0.25">
      <c r="A367" s="7" t="s">
        <v>5545</v>
      </c>
      <c r="B367" s="18" t="str">
        <f>VLOOKUP(MYRANKS_P[[#This Row],[PLAYERID]],PLAYERIDMAP[],COLUMN(PLAYERIDMAP[LASTNAME]),FALSE)</f>
        <v>Wright</v>
      </c>
      <c r="C367" s="18" t="str">
        <f>VLOOKUP(MYRANKS_P[[#This Row],[PLAYERID]],PLAYERIDMAP[],COLUMN(PLAYERIDMAP[FIRSTNAME]),FALSE)</f>
        <v xml:space="preserve">Wesley </v>
      </c>
      <c r="D367" s="18" t="str">
        <f>VLOOKUP(MYRANKS_P[[#This Row],[PLAYERID]],PLAYERIDMAP[],COLUMN(PLAYERIDMAP[TEAM]),FALSE)</f>
        <v>HOU</v>
      </c>
      <c r="E367" s="18" t="str">
        <f>VLOOKUP(MYRANKS_P[[#This Row],[PLAYERID]],PLAYERIDMAP[],COLUMN(PLAYERIDMAP[POS]),FALSE)</f>
        <v>P</v>
      </c>
      <c r="F367" s="18">
        <f>VLOOKUP(MYRANKS_P[[#This Row],[PLAYERID]],PLAYERIDMAP[],COLUMN(PLAYERIDMAP[IDFANGRAPHS]),FALSE)</f>
        <v>5960</v>
      </c>
      <c r="G367" s="20">
        <f>IFERROR(VLOOKUP(MYRANKS_P[[#This Row],[IDFANGRAPHS]],STEAMER_P[],COLUMN(STEAMER_P[W]),FALSE),0)</f>
        <v>3</v>
      </c>
      <c r="H367" s="20">
        <f>IFERROR(VLOOKUP(MYRANKS_P[[#This Row],[IDFANGRAPHS]],STEAMER_P[],COLUMN(STEAMER_P[GS]),FALSE),0)</f>
        <v>0</v>
      </c>
      <c r="I367" s="20">
        <f>IFERROR(VLOOKUP(MYRANKS_P[[#This Row],[IDFANGRAPHS]],STEAMER_P[],COLUMN(STEAMER_P[SV]),FALSE),0)</f>
        <v>1</v>
      </c>
      <c r="J367" s="20">
        <f>IFERROR(VLOOKUP(MYRANKS_P[[#This Row],[IDFANGRAPHS]],STEAMER_P[],COLUMN(STEAMER_P[IP]),FALSE),0)</f>
        <v>47</v>
      </c>
      <c r="K367" s="20">
        <f>IFERROR(VLOOKUP(MYRANKS_P[[#This Row],[IDFANGRAPHS]],STEAMER_P[],COLUMN(STEAMER_P[H]),FALSE),0)</f>
        <v>42</v>
      </c>
      <c r="L367" s="20">
        <f>IFERROR(VLOOKUP(MYRANKS_P[[#This Row],[IDFANGRAPHS]],STEAMER_P[],COLUMN(STEAMER_P[ER]),FALSE),0)</f>
        <v>17</v>
      </c>
      <c r="M367" s="20">
        <f>IFERROR(VLOOKUP(MYRANKS_P[[#This Row],[IDFANGRAPHS]],STEAMER_P[],COLUMN(STEAMER_P[HR]),FALSE),0)</f>
        <v>4</v>
      </c>
      <c r="N367" s="20">
        <f>IFERROR(VLOOKUP(MYRANKS_P[[#This Row],[IDFANGRAPHS]],STEAMER_P[],COLUMN(STEAMER_P[SO]),FALSE),0)</f>
        <v>44</v>
      </c>
      <c r="O367" s="20">
        <f>IFERROR(VLOOKUP(MYRANKS_P[[#This Row],[IDFANGRAPHS]],STEAMER_P[],COLUMN(STEAMER_P[BB]),FALSE),0)</f>
        <v>15</v>
      </c>
      <c r="P367" s="20">
        <f>IFERROR(VLOOKUP(MYRANKS_P[[#This Row],[IDFANGRAPHS]],STEAMER_P[],COLUMN(STEAMER_P[FIP]),FALSE),0)</f>
        <v>3.39</v>
      </c>
      <c r="Q367" s="22">
        <f>IFERROR(MYRANKS_P[[#This Row],[ER]]*9/MYRANKS_P[[#This Row],[IP]],0)</f>
        <v>3.2553191489361701</v>
      </c>
      <c r="R367" s="22">
        <f>IFERROR((MYRANKS_P[[#This Row],[BB]]+MYRANKS_P[[#This Row],[H]])/MYRANKS_P[[#This Row],[IP]],0)</f>
        <v>1.2127659574468086</v>
      </c>
      <c r="S367" s="22">
        <f>MYRANKS_P[[#This Row],[W]]/3.03-VLOOKUP(MYRANKS_P[[#This Row],[POS]],ReplacementLevel_P[],COLUMN(ReplacementLevel_P[W]),FALSE)</f>
        <v>-2.2399009900990099</v>
      </c>
      <c r="T367" s="22">
        <f>MYRANKS_P[[#This Row],[SV]]/9.95</f>
        <v>0.10050251256281408</v>
      </c>
      <c r="U367" s="22">
        <f>MYRANKS_P[[#This Row],[SO]]/39.3-VLOOKUP(MYRANKS_P[[#This Row],[POS]],ReplacementLevel_P[],COLUMN(ReplacementLevel_P[SO]),FALSE)</f>
        <v>-1.560407124681934</v>
      </c>
      <c r="V367" s="22">
        <f>((475+MYRANKS_P[[#This Row],[ER]])*9/(1192+MYRANKS_P[[#This Row],[IP]])-3.59)/-0.076-VLOOKUP(MYRANKS_P[[#This Row],[POS]],ReplacementLevel_P[],COLUMN(ReplacementLevel_P[ERA]),FALSE)</f>
        <v>1.0625015929654626</v>
      </c>
      <c r="W367" s="22">
        <f>((1466+MYRANKS_P[[#This Row],[BB]]+MYRANKS_P[[#This Row],[H]])/(1192+MYRANKS_P[[#This Row],[IP]])-1.23)/-0.015-VLOOKUP(MYRANKS_P[[#This Row],[POS]],ReplacementLevel_P[],COLUMN(ReplacementLevel_P[WHIP]),FALSE)</f>
        <v>0.93219262846381712</v>
      </c>
      <c r="X367" s="22">
        <f>MYRANKS_P[[#This Row],[WSGP]]+MYRANKS_P[[#This Row],[SVSGP]]+MYRANKS_P[[#This Row],[SOSGP]]+MYRANKS_P[[#This Row],[ERASGP]]+MYRANKS_P[[#This Row],[WHIPSGP]]</f>
        <v>-1.7051113807888503</v>
      </c>
    </row>
    <row r="368" spans="1:24" x14ac:dyDescent="0.25">
      <c r="A368" s="7" t="s">
        <v>4911</v>
      </c>
      <c r="B368" s="18" t="str">
        <f>VLOOKUP(MYRANKS_P[[#This Row],[PLAYERID]],PLAYERIDMAP[],COLUMN(PLAYERIDMAP[LASTNAME]),FALSE)</f>
        <v>Sanabia</v>
      </c>
      <c r="C368" s="18" t="str">
        <f>VLOOKUP(MYRANKS_P[[#This Row],[PLAYERID]],PLAYERIDMAP[],COLUMN(PLAYERIDMAP[FIRSTNAME]),FALSE)</f>
        <v xml:space="preserve">Alex </v>
      </c>
      <c r="D368" s="18" t="str">
        <f>VLOOKUP(MYRANKS_P[[#This Row],[PLAYERID]],PLAYERIDMAP[],COLUMN(PLAYERIDMAP[TEAM]),FALSE)</f>
        <v>MIA</v>
      </c>
      <c r="E368" s="18" t="str">
        <f>VLOOKUP(MYRANKS_P[[#This Row],[PLAYERID]],PLAYERIDMAP[],COLUMN(PLAYERIDMAP[POS]),FALSE)</f>
        <v>P</v>
      </c>
      <c r="F368" s="18">
        <f>VLOOKUP(MYRANKS_P[[#This Row],[PLAYERID]],PLAYERIDMAP[],COLUMN(PLAYERIDMAP[IDFANGRAPHS]),FALSE)</f>
        <v>5350</v>
      </c>
      <c r="G368" s="20">
        <f>IFERROR(VLOOKUP(MYRANKS_P[[#This Row],[IDFANGRAPHS]],STEAMER_P[],COLUMN(STEAMER_P[W]),FALSE),0)</f>
        <v>0</v>
      </c>
      <c r="H368" s="20">
        <f>IFERROR(VLOOKUP(MYRANKS_P[[#This Row],[IDFANGRAPHS]],STEAMER_P[],COLUMN(STEAMER_P[GS]),FALSE),0)</f>
        <v>0</v>
      </c>
      <c r="I368" s="20">
        <f>IFERROR(VLOOKUP(MYRANKS_P[[#This Row],[IDFANGRAPHS]],STEAMER_P[],COLUMN(STEAMER_P[SV]),FALSE),0)</f>
        <v>0</v>
      </c>
      <c r="J368" s="20">
        <f>IFERROR(VLOOKUP(MYRANKS_P[[#This Row],[IDFANGRAPHS]],STEAMER_P[],COLUMN(STEAMER_P[IP]),FALSE),0)</f>
        <v>0</v>
      </c>
      <c r="K368" s="20">
        <f>IFERROR(VLOOKUP(MYRANKS_P[[#This Row],[IDFANGRAPHS]],STEAMER_P[],COLUMN(STEAMER_P[H]),FALSE),0)</f>
        <v>0</v>
      </c>
      <c r="L368" s="20">
        <f>IFERROR(VLOOKUP(MYRANKS_P[[#This Row],[IDFANGRAPHS]],STEAMER_P[],COLUMN(STEAMER_P[ER]),FALSE),0)</f>
        <v>0</v>
      </c>
      <c r="M368" s="20">
        <f>IFERROR(VLOOKUP(MYRANKS_P[[#This Row],[IDFANGRAPHS]],STEAMER_P[],COLUMN(STEAMER_P[HR]),FALSE),0)</f>
        <v>0</v>
      </c>
      <c r="N368" s="20">
        <f>IFERROR(VLOOKUP(MYRANKS_P[[#This Row],[IDFANGRAPHS]],STEAMER_P[],COLUMN(STEAMER_P[SO]),FALSE),0)</f>
        <v>0</v>
      </c>
      <c r="O368" s="20">
        <f>IFERROR(VLOOKUP(MYRANKS_P[[#This Row],[IDFANGRAPHS]],STEAMER_P[],COLUMN(STEAMER_P[BB]),FALSE),0)</f>
        <v>0</v>
      </c>
      <c r="P368" s="20">
        <f>IFERROR(VLOOKUP(MYRANKS_P[[#This Row],[IDFANGRAPHS]],STEAMER_P[],COLUMN(STEAMER_P[FIP]),FALSE),0)</f>
        <v>0</v>
      </c>
      <c r="Q368" s="22">
        <f>IFERROR(MYRANKS_P[[#This Row],[ER]]*9/MYRANKS_P[[#This Row],[IP]],0)</f>
        <v>0</v>
      </c>
      <c r="R368" s="22">
        <f>IFERROR((MYRANKS_P[[#This Row],[BB]]+MYRANKS_P[[#This Row],[H]])/MYRANKS_P[[#This Row],[IP]],0)</f>
        <v>0</v>
      </c>
      <c r="S368" s="22">
        <f>MYRANKS_P[[#This Row],[W]]/3.03-VLOOKUP(MYRANKS_P[[#This Row],[POS]],ReplacementLevel_P[],COLUMN(ReplacementLevel_P[W]),FALSE)</f>
        <v>-3.23</v>
      </c>
      <c r="T368" s="22">
        <f>MYRANKS_P[[#This Row],[SV]]/9.95</f>
        <v>0</v>
      </c>
      <c r="U368" s="22">
        <f>MYRANKS_P[[#This Row],[SO]]/39.3-VLOOKUP(MYRANKS_P[[#This Row],[POS]],ReplacementLevel_P[],COLUMN(ReplacementLevel_P[SO]),FALSE)</f>
        <v>-2.68</v>
      </c>
      <c r="V368" s="22">
        <f>((475+MYRANKS_P[[#This Row],[ER]])*9/(1192+MYRANKS_P[[#This Row],[IP]])-3.59)/-0.076-VLOOKUP(MYRANKS_P[[#This Row],[POS]],ReplacementLevel_P[],COLUMN(ReplacementLevel_P[ERA]),FALSE)</f>
        <v>0.89724478982691325</v>
      </c>
      <c r="W36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68" s="22">
        <f>MYRANKS_P[[#This Row],[WSGP]]+MYRANKS_P[[#This Row],[SVSGP]]+MYRANKS_P[[#This Row],[SOSGP]]+MYRANKS_P[[#This Row],[ERASGP]]+MYRANKS_P[[#This Row],[WHIPSGP]]</f>
        <v>-4.1238066643117852</v>
      </c>
    </row>
    <row r="369" spans="1:24" x14ac:dyDescent="0.25">
      <c r="A369" s="7" t="s">
        <v>4088</v>
      </c>
      <c r="B369" s="18" t="str">
        <f>VLOOKUP(MYRANKS_P[[#This Row],[PLAYERID]],PLAYERIDMAP[],COLUMN(PLAYERIDMAP[LASTNAME]),FALSE)</f>
        <v>Mijares</v>
      </c>
      <c r="C369" s="18" t="str">
        <f>VLOOKUP(MYRANKS_P[[#This Row],[PLAYERID]],PLAYERIDMAP[],COLUMN(PLAYERIDMAP[FIRSTNAME]),FALSE)</f>
        <v xml:space="preserve">Jose </v>
      </c>
      <c r="D369" s="18" t="str">
        <f>VLOOKUP(MYRANKS_P[[#This Row],[PLAYERID]],PLAYERIDMAP[],COLUMN(PLAYERIDMAP[TEAM]),FALSE)</f>
        <v>SF</v>
      </c>
      <c r="E369" s="18" t="str">
        <f>VLOOKUP(MYRANKS_P[[#This Row],[PLAYERID]],PLAYERIDMAP[],COLUMN(PLAYERIDMAP[POS]),FALSE)</f>
        <v>P</v>
      </c>
      <c r="F369" s="18">
        <f>VLOOKUP(MYRANKS_P[[#This Row],[PLAYERID]],PLAYERIDMAP[],COLUMN(PLAYERIDMAP[IDFANGRAPHS]),FALSE)</f>
        <v>4140</v>
      </c>
      <c r="G369" s="20">
        <f>IFERROR(VLOOKUP(MYRANKS_P[[#This Row],[IDFANGRAPHS]],STEAMER_P[],COLUMN(STEAMER_P[W]),FALSE),0)</f>
        <v>0</v>
      </c>
      <c r="H369" s="20">
        <f>IFERROR(VLOOKUP(MYRANKS_P[[#This Row],[IDFANGRAPHS]],STEAMER_P[],COLUMN(STEAMER_P[GS]),FALSE),0)</f>
        <v>0</v>
      </c>
      <c r="I369" s="20">
        <f>IFERROR(VLOOKUP(MYRANKS_P[[#This Row],[IDFANGRAPHS]],STEAMER_P[],COLUMN(STEAMER_P[SV]),FALSE),0)</f>
        <v>0</v>
      </c>
      <c r="J369" s="20">
        <f>IFERROR(VLOOKUP(MYRANKS_P[[#This Row],[IDFANGRAPHS]],STEAMER_P[],COLUMN(STEAMER_P[IP]),FALSE),0)</f>
        <v>0</v>
      </c>
      <c r="K369" s="20">
        <f>IFERROR(VLOOKUP(MYRANKS_P[[#This Row],[IDFANGRAPHS]],STEAMER_P[],COLUMN(STEAMER_P[H]),FALSE),0)</f>
        <v>0</v>
      </c>
      <c r="L369" s="20">
        <f>IFERROR(VLOOKUP(MYRANKS_P[[#This Row],[IDFANGRAPHS]],STEAMER_P[],COLUMN(STEAMER_P[ER]),FALSE),0)</f>
        <v>0</v>
      </c>
      <c r="M369" s="20">
        <f>IFERROR(VLOOKUP(MYRANKS_P[[#This Row],[IDFANGRAPHS]],STEAMER_P[],COLUMN(STEAMER_P[HR]),FALSE),0)</f>
        <v>0</v>
      </c>
      <c r="N369" s="20">
        <f>IFERROR(VLOOKUP(MYRANKS_P[[#This Row],[IDFANGRAPHS]],STEAMER_P[],COLUMN(STEAMER_P[SO]),FALSE),0)</f>
        <v>0</v>
      </c>
      <c r="O369" s="20">
        <f>IFERROR(VLOOKUP(MYRANKS_P[[#This Row],[IDFANGRAPHS]],STEAMER_P[],COLUMN(STEAMER_P[BB]),FALSE),0)</f>
        <v>0</v>
      </c>
      <c r="P369" s="20">
        <f>IFERROR(VLOOKUP(MYRANKS_P[[#This Row],[IDFANGRAPHS]],STEAMER_P[],COLUMN(STEAMER_P[FIP]),FALSE),0)</f>
        <v>0</v>
      </c>
      <c r="Q369" s="22">
        <f>IFERROR(MYRANKS_P[[#This Row],[ER]]*9/MYRANKS_P[[#This Row],[IP]],0)</f>
        <v>0</v>
      </c>
      <c r="R369" s="22">
        <f>IFERROR((MYRANKS_P[[#This Row],[BB]]+MYRANKS_P[[#This Row],[H]])/MYRANKS_P[[#This Row],[IP]],0)</f>
        <v>0</v>
      </c>
      <c r="S369" s="22">
        <f>MYRANKS_P[[#This Row],[W]]/3.03-VLOOKUP(MYRANKS_P[[#This Row],[POS]],ReplacementLevel_P[],COLUMN(ReplacementLevel_P[W]),FALSE)</f>
        <v>-3.23</v>
      </c>
      <c r="T369" s="22">
        <f>MYRANKS_P[[#This Row],[SV]]/9.95</f>
        <v>0</v>
      </c>
      <c r="U369" s="22">
        <f>MYRANKS_P[[#This Row],[SO]]/39.3-VLOOKUP(MYRANKS_P[[#This Row],[POS]],ReplacementLevel_P[],COLUMN(ReplacementLevel_P[SO]),FALSE)</f>
        <v>-2.68</v>
      </c>
      <c r="V369" s="22">
        <f>((475+MYRANKS_P[[#This Row],[ER]])*9/(1192+MYRANKS_P[[#This Row],[IP]])-3.59)/-0.076-VLOOKUP(MYRANKS_P[[#This Row],[POS]],ReplacementLevel_P[],COLUMN(ReplacementLevel_P[ERA]),FALSE)</f>
        <v>0.89724478982691325</v>
      </c>
      <c r="W369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69" s="22">
        <f>MYRANKS_P[[#This Row],[WSGP]]+MYRANKS_P[[#This Row],[SVSGP]]+MYRANKS_P[[#This Row],[SOSGP]]+MYRANKS_P[[#This Row],[ERASGP]]+MYRANKS_P[[#This Row],[WHIPSGP]]</f>
        <v>-4.1238066643117852</v>
      </c>
    </row>
    <row r="370" spans="1:24" x14ac:dyDescent="0.25">
      <c r="A370" s="7" t="s">
        <v>4682</v>
      </c>
      <c r="B370" s="18" t="str">
        <f>VLOOKUP(MYRANKS_P[[#This Row],[PLAYERID]],PLAYERIDMAP[],COLUMN(PLAYERIDMAP[LASTNAME]),FALSE)</f>
        <v>Rauch</v>
      </c>
      <c r="C370" s="18" t="str">
        <f>VLOOKUP(MYRANKS_P[[#This Row],[PLAYERID]],PLAYERIDMAP[],COLUMN(PLAYERIDMAP[FIRSTNAME]),FALSE)</f>
        <v xml:space="preserve">Jon </v>
      </c>
      <c r="D370" s="18" t="str">
        <f>VLOOKUP(MYRANKS_P[[#This Row],[PLAYERID]],PLAYERIDMAP[],COLUMN(PLAYERIDMAP[TEAM]),FALSE)</f>
        <v>MIA</v>
      </c>
      <c r="E370" s="18" t="str">
        <f>VLOOKUP(MYRANKS_P[[#This Row],[PLAYERID]],PLAYERIDMAP[],COLUMN(PLAYERIDMAP[POS]),FALSE)</f>
        <v>P</v>
      </c>
      <c r="F370" s="18">
        <f>VLOOKUP(MYRANKS_P[[#This Row],[PLAYERID]],PLAYERIDMAP[],COLUMN(PLAYERIDMAP[IDFANGRAPHS]),FALSE)</f>
        <v>1475</v>
      </c>
      <c r="G370" s="20">
        <f>IFERROR(VLOOKUP(MYRANKS_P[[#This Row],[IDFANGRAPHS]],STEAMER_P[],COLUMN(STEAMER_P[W]),FALSE),0)</f>
        <v>0</v>
      </c>
      <c r="H370" s="20">
        <f>IFERROR(VLOOKUP(MYRANKS_P[[#This Row],[IDFANGRAPHS]],STEAMER_P[],COLUMN(STEAMER_P[GS]),FALSE),0)</f>
        <v>0</v>
      </c>
      <c r="I370" s="20">
        <f>IFERROR(VLOOKUP(MYRANKS_P[[#This Row],[IDFANGRAPHS]],STEAMER_P[],COLUMN(STEAMER_P[SV]),FALSE),0)</f>
        <v>0</v>
      </c>
      <c r="J370" s="20">
        <f>IFERROR(VLOOKUP(MYRANKS_P[[#This Row],[IDFANGRAPHS]],STEAMER_P[],COLUMN(STEAMER_P[IP]),FALSE),0)</f>
        <v>0</v>
      </c>
      <c r="K370" s="20">
        <f>IFERROR(VLOOKUP(MYRANKS_P[[#This Row],[IDFANGRAPHS]],STEAMER_P[],COLUMN(STEAMER_P[H]),FALSE),0)</f>
        <v>0</v>
      </c>
      <c r="L370" s="20">
        <f>IFERROR(VLOOKUP(MYRANKS_P[[#This Row],[IDFANGRAPHS]],STEAMER_P[],COLUMN(STEAMER_P[ER]),FALSE),0)</f>
        <v>0</v>
      </c>
      <c r="M370" s="20">
        <f>IFERROR(VLOOKUP(MYRANKS_P[[#This Row],[IDFANGRAPHS]],STEAMER_P[],COLUMN(STEAMER_P[HR]),FALSE),0)</f>
        <v>0</v>
      </c>
      <c r="N370" s="20">
        <f>IFERROR(VLOOKUP(MYRANKS_P[[#This Row],[IDFANGRAPHS]],STEAMER_P[],COLUMN(STEAMER_P[SO]),FALSE),0)</f>
        <v>0</v>
      </c>
      <c r="O370" s="20">
        <f>IFERROR(VLOOKUP(MYRANKS_P[[#This Row],[IDFANGRAPHS]],STEAMER_P[],COLUMN(STEAMER_P[BB]),FALSE),0)</f>
        <v>0</v>
      </c>
      <c r="P370" s="20">
        <f>IFERROR(VLOOKUP(MYRANKS_P[[#This Row],[IDFANGRAPHS]],STEAMER_P[],COLUMN(STEAMER_P[FIP]),FALSE),0)</f>
        <v>0</v>
      </c>
      <c r="Q370" s="22">
        <f>IFERROR(MYRANKS_P[[#This Row],[ER]]*9/MYRANKS_P[[#This Row],[IP]],0)</f>
        <v>0</v>
      </c>
      <c r="R370" s="22">
        <f>IFERROR((MYRANKS_P[[#This Row],[BB]]+MYRANKS_P[[#This Row],[H]])/MYRANKS_P[[#This Row],[IP]],0)</f>
        <v>0</v>
      </c>
      <c r="S370" s="22">
        <f>MYRANKS_P[[#This Row],[W]]/3.03-VLOOKUP(MYRANKS_P[[#This Row],[POS]],ReplacementLevel_P[],COLUMN(ReplacementLevel_P[W]),FALSE)</f>
        <v>-3.23</v>
      </c>
      <c r="T370" s="22">
        <f>MYRANKS_P[[#This Row],[SV]]/9.95</f>
        <v>0</v>
      </c>
      <c r="U370" s="22">
        <f>MYRANKS_P[[#This Row],[SO]]/39.3-VLOOKUP(MYRANKS_P[[#This Row],[POS]],ReplacementLevel_P[],COLUMN(ReplacementLevel_P[SO]),FALSE)</f>
        <v>-2.68</v>
      </c>
      <c r="V370" s="22">
        <f>((475+MYRANKS_P[[#This Row],[ER]])*9/(1192+MYRANKS_P[[#This Row],[IP]])-3.59)/-0.076-VLOOKUP(MYRANKS_P[[#This Row],[POS]],ReplacementLevel_P[],COLUMN(ReplacementLevel_P[ERA]),FALSE)</f>
        <v>0.89724478982691325</v>
      </c>
      <c r="W37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70" s="22">
        <f>MYRANKS_P[[#This Row],[WSGP]]+MYRANKS_P[[#This Row],[SVSGP]]+MYRANKS_P[[#This Row],[SOSGP]]+MYRANKS_P[[#This Row],[ERASGP]]+MYRANKS_P[[#This Row],[WHIPSGP]]</f>
        <v>-4.1238066643117852</v>
      </c>
    </row>
    <row r="371" spans="1:24" x14ac:dyDescent="0.25">
      <c r="A371" s="7" t="s">
        <v>1801</v>
      </c>
      <c r="B371" s="18" t="str">
        <f>VLOOKUP(MYRANKS_P[[#This Row],[PLAYERID]],PLAYERIDMAP[],COLUMN(PLAYERIDMAP[LASTNAME]),FALSE)</f>
        <v>Badenhop</v>
      </c>
      <c r="C371" s="18" t="str">
        <f>VLOOKUP(MYRANKS_P[[#This Row],[PLAYERID]],PLAYERIDMAP[],COLUMN(PLAYERIDMAP[FIRSTNAME]),FALSE)</f>
        <v xml:space="preserve">Burke </v>
      </c>
      <c r="D371" s="18" t="str">
        <f>VLOOKUP(MYRANKS_P[[#This Row],[PLAYERID]],PLAYERIDMAP[],COLUMN(PLAYERIDMAP[TEAM]),FALSE)</f>
        <v>MIL</v>
      </c>
      <c r="E371" s="18" t="str">
        <f>VLOOKUP(MYRANKS_P[[#This Row],[PLAYERID]],PLAYERIDMAP[],COLUMN(PLAYERIDMAP[POS]),FALSE)</f>
        <v>P</v>
      </c>
      <c r="F371" s="18">
        <f>VLOOKUP(MYRANKS_P[[#This Row],[PLAYERID]],PLAYERIDMAP[],COLUMN(PLAYERIDMAP[IDFANGRAPHS]),FALSE)</f>
        <v>9736</v>
      </c>
      <c r="G371" s="20">
        <f>IFERROR(VLOOKUP(MYRANKS_P[[#This Row],[IDFANGRAPHS]],STEAMER_P[],COLUMN(STEAMER_P[W]),FALSE),0)</f>
        <v>3</v>
      </c>
      <c r="H371" s="20">
        <f>IFERROR(VLOOKUP(MYRANKS_P[[#This Row],[IDFANGRAPHS]],STEAMER_P[],COLUMN(STEAMER_P[GS]),FALSE),0)</f>
        <v>0</v>
      </c>
      <c r="I371" s="20">
        <f>IFERROR(VLOOKUP(MYRANKS_P[[#This Row],[IDFANGRAPHS]],STEAMER_P[],COLUMN(STEAMER_P[SV]),FALSE),0)</f>
        <v>1</v>
      </c>
      <c r="J371" s="20">
        <f>IFERROR(VLOOKUP(MYRANKS_P[[#This Row],[IDFANGRAPHS]],STEAMER_P[],COLUMN(STEAMER_P[IP]),FALSE),0)</f>
        <v>46</v>
      </c>
      <c r="K371" s="20">
        <f>IFERROR(VLOOKUP(MYRANKS_P[[#This Row],[IDFANGRAPHS]],STEAMER_P[],COLUMN(STEAMER_P[H]),FALSE),0)</f>
        <v>50</v>
      </c>
      <c r="L371" s="20">
        <f>IFERROR(VLOOKUP(MYRANKS_P[[#This Row],[IDFANGRAPHS]],STEAMER_P[],COLUMN(STEAMER_P[ER]),FALSE),0)</f>
        <v>21</v>
      </c>
      <c r="M371" s="20">
        <f>IFERROR(VLOOKUP(MYRANKS_P[[#This Row],[IDFANGRAPHS]],STEAMER_P[],COLUMN(STEAMER_P[HR]),FALSE),0)</f>
        <v>4</v>
      </c>
      <c r="N371" s="20">
        <f>IFERROR(VLOOKUP(MYRANKS_P[[#This Row],[IDFANGRAPHS]],STEAMER_P[],COLUMN(STEAMER_P[SO]),FALSE),0)</f>
        <v>28</v>
      </c>
      <c r="O371" s="20">
        <f>IFERROR(VLOOKUP(MYRANKS_P[[#This Row],[IDFANGRAPHS]],STEAMER_P[],COLUMN(STEAMER_P[BB]),FALSE),0)</f>
        <v>12</v>
      </c>
      <c r="P371" s="20">
        <f>IFERROR(VLOOKUP(MYRANKS_P[[#This Row],[IDFANGRAPHS]],STEAMER_P[],COLUMN(STEAMER_P[FIP]),FALSE),0)</f>
        <v>4</v>
      </c>
      <c r="Q371" s="22">
        <f>IFERROR(MYRANKS_P[[#This Row],[ER]]*9/MYRANKS_P[[#This Row],[IP]],0)</f>
        <v>4.1086956521739131</v>
      </c>
      <c r="R371" s="22">
        <f>IFERROR((MYRANKS_P[[#This Row],[BB]]+MYRANKS_P[[#This Row],[H]])/MYRANKS_P[[#This Row],[IP]],0)</f>
        <v>1.3478260869565217</v>
      </c>
      <c r="S371" s="22">
        <f>MYRANKS_P[[#This Row],[W]]/3.03-VLOOKUP(MYRANKS_P[[#This Row],[POS]],ReplacementLevel_P[],COLUMN(ReplacementLevel_P[W]),FALSE)</f>
        <v>-2.2399009900990099</v>
      </c>
      <c r="T371" s="22">
        <f>MYRANKS_P[[#This Row],[SV]]/9.95</f>
        <v>0.10050251256281408</v>
      </c>
      <c r="U371" s="22">
        <f>MYRANKS_P[[#This Row],[SO]]/39.3-VLOOKUP(MYRANKS_P[[#This Row],[POS]],ReplacementLevel_P[],COLUMN(ReplacementLevel_P[SO]),FALSE)</f>
        <v>-1.9675318066157761</v>
      </c>
      <c r="V371" s="22">
        <f>((475+MYRANKS_P[[#This Row],[ER]])*9/(1192+MYRANKS_P[[#This Row],[IP]])-3.59)/-0.076-VLOOKUP(MYRANKS_P[[#This Row],[POS]],ReplacementLevel_P[],COLUMN(ReplacementLevel_P[ERA]),FALSE)</f>
        <v>0.64189694753847326</v>
      </c>
      <c r="W371" s="22">
        <f>((1466+MYRANKS_P[[#This Row],[BB]]+MYRANKS_P[[#This Row],[H]])/(1192+MYRANKS_P[[#This Row],[IP]])-1.23)/-0.015-VLOOKUP(MYRANKS_P[[#This Row],[POS]],ReplacementLevel_P[],COLUMN(ReplacementLevel_P[WHIP]),FALSE)</f>
        <v>0.59674744211093489</v>
      </c>
      <c r="X371" s="22">
        <f>MYRANKS_P[[#This Row],[WSGP]]+MYRANKS_P[[#This Row],[SVSGP]]+MYRANKS_P[[#This Row],[SOSGP]]+MYRANKS_P[[#This Row],[ERASGP]]+MYRANKS_P[[#This Row],[WHIPSGP]]</f>
        <v>-2.8682858945025629</v>
      </c>
    </row>
    <row r="372" spans="1:24" x14ac:dyDescent="0.25">
      <c r="A372" s="7" t="s">
        <v>4369</v>
      </c>
      <c r="B372" s="18" t="str">
        <f>VLOOKUP(MYRANKS_P[[#This Row],[PLAYERID]],PLAYERIDMAP[],COLUMN(PLAYERIDMAP[LASTNAME]),FALSE)</f>
        <v>Outman</v>
      </c>
      <c r="C372" s="18" t="str">
        <f>VLOOKUP(MYRANKS_P[[#This Row],[PLAYERID]],PLAYERIDMAP[],COLUMN(PLAYERIDMAP[FIRSTNAME]),FALSE)</f>
        <v xml:space="preserve">Josh </v>
      </c>
      <c r="D372" s="18" t="str">
        <f>VLOOKUP(MYRANKS_P[[#This Row],[PLAYERID]],PLAYERIDMAP[],COLUMN(PLAYERIDMAP[TEAM]),FALSE)</f>
        <v>COL</v>
      </c>
      <c r="E372" s="18" t="str">
        <f>VLOOKUP(MYRANKS_P[[#This Row],[PLAYERID]],PLAYERIDMAP[],COLUMN(PLAYERIDMAP[POS]),FALSE)</f>
        <v>P</v>
      </c>
      <c r="F372" s="18">
        <f>VLOOKUP(MYRANKS_P[[#This Row],[PLAYERID]],PLAYERIDMAP[],COLUMN(PLAYERIDMAP[IDFANGRAPHS]),FALSE)</f>
        <v>4004</v>
      </c>
      <c r="G372" s="20">
        <f>IFERROR(VLOOKUP(MYRANKS_P[[#This Row],[IDFANGRAPHS]],STEAMER_P[],COLUMN(STEAMER_P[W]),FALSE),0)</f>
        <v>2</v>
      </c>
      <c r="H372" s="20">
        <f>IFERROR(VLOOKUP(MYRANKS_P[[#This Row],[IDFANGRAPHS]],STEAMER_P[],COLUMN(STEAMER_P[GS]),FALSE),0)</f>
        <v>0</v>
      </c>
      <c r="I372" s="20">
        <f>IFERROR(VLOOKUP(MYRANKS_P[[#This Row],[IDFANGRAPHS]],STEAMER_P[],COLUMN(STEAMER_P[SV]),FALSE),0)</f>
        <v>1</v>
      </c>
      <c r="J372" s="20">
        <f>IFERROR(VLOOKUP(MYRANKS_P[[#This Row],[IDFANGRAPHS]],STEAMER_P[],COLUMN(STEAMER_P[IP]),FALSE),0)</f>
        <v>38</v>
      </c>
      <c r="K372" s="20">
        <f>IFERROR(VLOOKUP(MYRANKS_P[[#This Row],[IDFANGRAPHS]],STEAMER_P[],COLUMN(STEAMER_P[H]),FALSE),0)</f>
        <v>35</v>
      </c>
      <c r="L372" s="20">
        <f>IFERROR(VLOOKUP(MYRANKS_P[[#This Row],[IDFANGRAPHS]],STEAMER_P[],COLUMN(STEAMER_P[ER]),FALSE),0)</f>
        <v>16</v>
      </c>
      <c r="M372" s="20">
        <f>IFERROR(VLOOKUP(MYRANKS_P[[#This Row],[IDFANGRAPHS]],STEAMER_P[],COLUMN(STEAMER_P[HR]),FALSE),0)</f>
        <v>4</v>
      </c>
      <c r="N372" s="20">
        <f>IFERROR(VLOOKUP(MYRANKS_P[[#This Row],[IDFANGRAPHS]],STEAMER_P[],COLUMN(STEAMER_P[SO]),FALSE),0)</f>
        <v>34</v>
      </c>
      <c r="O372" s="20">
        <f>IFERROR(VLOOKUP(MYRANKS_P[[#This Row],[IDFANGRAPHS]],STEAMER_P[],COLUMN(STEAMER_P[BB]),FALSE),0)</f>
        <v>15</v>
      </c>
      <c r="P372" s="20">
        <f>IFERROR(VLOOKUP(MYRANKS_P[[#This Row],[IDFANGRAPHS]],STEAMER_P[],COLUMN(STEAMER_P[FIP]),FALSE),0)</f>
        <v>3.78</v>
      </c>
      <c r="Q372" s="22">
        <f>IFERROR(MYRANKS_P[[#This Row],[ER]]*9/MYRANKS_P[[#This Row],[IP]],0)</f>
        <v>3.7894736842105261</v>
      </c>
      <c r="R372" s="22">
        <f>IFERROR((MYRANKS_P[[#This Row],[BB]]+MYRANKS_P[[#This Row],[H]])/MYRANKS_P[[#This Row],[IP]],0)</f>
        <v>1.3157894736842106</v>
      </c>
      <c r="S372" s="22">
        <f>MYRANKS_P[[#This Row],[W]]/3.03-VLOOKUP(MYRANKS_P[[#This Row],[POS]],ReplacementLevel_P[],COLUMN(ReplacementLevel_P[W]),FALSE)</f>
        <v>-2.5699339933993399</v>
      </c>
      <c r="T372" s="22">
        <f>MYRANKS_P[[#This Row],[SV]]/9.95</f>
        <v>0.10050251256281408</v>
      </c>
      <c r="U372" s="22">
        <f>MYRANKS_P[[#This Row],[SO]]/39.3-VLOOKUP(MYRANKS_P[[#This Row],[POS]],ReplacementLevel_P[],COLUMN(ReplacementLevel_P[SO]),FALSE)</f>
        <v>-1.8148600508905854</v>
      </c>
      <c r="V372" s="22">
        <f>((475+MYRANKS_P[[#This Row],[ER]])*9/(1192+MYRANKS_P[[#This Row],[IP]])-3.59)/-0.076-VLOOKUP(MYRANKS_P[[#This Row],[POS]],ReplacementLevel_P[],COLUMN(ReplacementLevel_P[ERA]),FALSE)</f>
        <v>0.81469833119383528</v>
      </c>
      <c r="W372" s="22">
        <f>((1466+MYRANKS_P[[#This Row],[BB]]+MYRANKS_P[[#This Row],[H]])/(1192+MYRANKS_P[[#This Row],[IP]])-1.23)/-0.015-VLOOKUP(MYRANKS_P[[#This Row],[POS]],ReplacementLevel_P[],COLUMN(ReplacementLevel_P[WHIP]),FALSE)</f>
        <v>0.71197831978320258</v>
      </c>
      <c r="X372" s="22">
        <f>MYRANKS_P[[#This Row],[WSGP]]+MYRANKS_P[[#This Row],[SVSGP]]+MYRANKS_P[[#This Row],[SOSGP]]+MYRANKS_P[[#This Row],[ERASGP]]+MYRANKS_P[[#This Row],[WHIPSGP]]</f>
        <v>-2.757614880750074</v>
      </c>
    </row>
    <row r="373" spans="1:24" x14ac:dyDescent="0.25">
      <c r="A373" s="7" t="s">
        <v>5032</v>
      </c>
      <c r="B373" s="18" t="str">
        <f>VLOOKUP(MYRANKS_P[[#This Row],[PLAYERID]],PLAYERIDMAP[],COLUMN(PLAYERIDMAP[LASTNAME]),FALSE)</f>
        <v>Sipp</v>
      </c>
      <c r="C373" s="18" t="str">
        <f>VLOOKUP(MYRANKS_P[[#This Row],[PLAYERID]],PLAYERIDMAP[],COLUMN(PLAYERIDMAP[FIRSTNAME]),FALSE)</f>
        <v xml:space="preserve">Tony </v>
      </c>
      <c r="D373" s="18" t="str">
        <f>VLOOKUP(MYRANKS_P[[#This Row],[PLAYERID]],PLAYERIDMAP[],COLUMN(PLAYERIDMAP[TEAM]),FALSE)</f>
        <v>ARI</v>
      </c>
      <c r="E373" s="18" t="str">
        <f>VLOOKUP(MYRANKS_P[[#This Row],[PLAYERID]],PLAYERIDMAP[],COLUMN(PLAYERIDMAP[POS]),FALSE)</f>
        <v>P</v>
      </c>
      <c r="F373" s="18">
        <f>VLOOKUP(MYRANKS_P[[#This Row],[PLAYERID]],PLAYERIDMAP[],COLUMN(PLAYERIDMAP[IDFANGRAPHS]),FALSE)</f>
        <v>8280</v>
      </c>
      <c r="G373" s="20">
        <f>IFERROR(VLOOKUP(MYRANKS_P[[#This Row],[IDFANGRAPHS]],STEAMER_P[],COLUMN(STEAMER_P[W]),FALSE),0)</f>
        <v>0</v>
      </c>
      <c r="H373" s="20">
        <f>IFERROR(VLOOKUP(MYRANKS_P[[#This Row],[IDFANGRAPHS]],STEAMER_P[],COLUMN(STEAMER_P[GS]),FALSE),0)</f>
        <v>0</v>
      </c>
      <c r="I373" s="20">
        <f>IFERROR(VLOOKUP(MYRANKS_P[[#This Row],[IDFANGRAPHS]],STEAMER_P[],COLUMN(STEAMER_P[SV]),FALSE),0)</f>
        <v>0</v>
      </c>
      <c r="J373" s="20">
        <f>IFERROR(VLOOKUP(MYRANKS_P[[#This Row],[IDFANGRAPHS]],STEAMER_P[],COLUMN(STEAMER_P[IP]),FALSE),0)</f>
        <v>0</v>
      </c>
      <c r="K373" s="20">
        <f>IFERROR(VLOOKUP(MYRANKS_P[[#This Row],[IDFANGRAPHS]],STEAMER_P[],COLUMN(STEAMER_P[H]),FALSE),0)</f>
        <v>0</v>
      </c>
      <c r="L373" s="20">
        <f>IFERROR(VLOOKUP(MYRANKS_P[[#This Row],[IDFANGRAPHS]],STEAMER_P[],COLUMN(STEAMER_P[ER]),FALSE),0)</f>
        <v>0</v>
      </c>
      <c r="M373" s="20">
        <f>IFERROR(VLOOKUP(MYRANKS_P[[#This Row],[IDFANGRAPHS]],STEAMER_P[],COLUMN(STEAMER_P[HR]),FALSE),0)</f>
        <v>0</v>
      </c>
      <c r="N373" s="20">
        <f>IFERROR(VLOOKUP(MYRANKS_P[[#This Row],[IDFANGRAPHS]],STEAMER_P[],COLUMN(STEAMER_P[SO]),FALSE),0)</f>
        <v>0</v>
      </c>
      <c r="O373" s="20">
        <f>IFERROR(VLOOKUP(MYRANKS_P[[#This Row],[IDFANGRAPHS]],STEAMER_P[],COLUMN(STEAMER_P[BB]),FALSE),0)</f>
        <v>0</v>
      </c>
      <c r="P373" s="20">
        <f>IFERROR(VLOOKUP(MYRANKS_P[[#This Row],[IDFANGRAPHS]],STEAMER_P[],COLUMN(STEAMER_P[FIP]),FALSE),0)</f>
        <v>0</v>
      </c>
      <c r="Q373" s="22">
        <f>IFERROR(MYRANKS_P[[#This Row],[ER]]*9/MYRANKS_P[[#This Row],[IP]],0)</f>
        <v>0</v>
      </c>
      <c r="R373" s="22">
        <f>IFERROR((MYRANKS_P[[#This Row],[BB]]+MYRANKS_P[[#This Row],[H]])/MYRANKS_P[[#This Row],[IP]],0)</f>
        <v>0</v>
      </c>
      <c r="S373" s="22">
        <f>MYRANKS_P[[#This Row],[W]]/3.03-VLOOKUP(MYRANKS_P[[#This Row],[POS]],ReplacementLevel_P[],COLUMN(ReplacementLevel_P[W]),FALSE)</f>
        <v>-3.23</v>
      </c>
      <c r="T373" s="22">
        <f>MYRANKS_P[[#This Row],[SV]]/9.95</f>
        <v>0</v>
      </c>
      <c r="U373" s="22">
        <f>MYRANKS_P[[#This Row],[SO]]/39.3-VLOOKUP(MYRANKS_P[[#This Row],[POS]],ReplacementLevel_P[],COLUMN(ReplacementLevel_P[SO]),FALSE)</f>
        <v>-2.68</v>
      </c>
      <c r="V373" s="22">
        <f>((475+MYRANKS_P[[#This Row],[ER]])*9/(1192+MYRANKS_P[[#This Row],[IP]])-3.59)/-0.076-VLOOKUP(MYRANKS_P[[#This Row],[POS]],ReplacementLevel_P[],COLUMN(ReplacementLevel_P[ERA]),FALSE)</f>
        <v>0.89724478982691325</v>
      </c>
      <c r="W373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73" s="22">
        <f>MYRANKS_P[[#This Row],[WSGP]]+MYRANKS_P[[#This Row],[SVSGP]]+MYRANKS_P[[#This Row],[SOSGP]]+MYRANKS_P[[#This Row],[ERASGP]]+MYRANKS_P[[#This Row],[WHIPSGP]]</f>
        <v>-4.1238066643117852</v>
      </c>
    </row>
    <row r="374" spans="1:24" x14ac:dyDescent="0.25">
      <c r="A374" s="7" t="s">
        <v>5446</v>
      </c>
      <c r="B374" s="18" t="str">
        <f>VLOOKUP(MYRANKS_P[[#This Row],[PLAYERID]],PLAYERIDMAP[],COLUMN(PLAYERIDMAP[LASTNAME]),FALSE)</f>
        <v>Webb</v>
      </c>
      <c r="C374" s="18" t="str">
        <f>VLOOKUP(MYRANKS_P[[#This Row],[PLAYERID]],PLAYERIDMAP[],COLUMN(PLAYERIDMAP[FIRSTNAME]),FALSE)</f>
        <v xml:space="preserve">Ryan </v>
      </c>
      <c r="D374" s="18" t="str">
        <f>VLOOKUP(MYRANKS_P[[#This Row],[PLAYERID]],PLAYERIDMAP[],COLUMN(PLAYERIDMAP[TEAM]),FALSE)</f>
        <v>MIA</v>
      </c>
      <c r="E374" s="18" t="str">
        <f>VLOOKUP(MYRANKS_P[[#This Row],[PLAYERID]],PLAYERIDMAP[],COLUMN(PLAYERIDMAP[POS]),FALSE)</f>
        <v>P</v>
      </c>
      <c r="F374" s="18">
        <f>VLOOKUP(MYRANKS_P[[#This Row],[PLAYERID]],PLAYERIDMAP[],COLUMN(PLAYERIDMAP[IDFANGRAPHS]),FALSE)</f>
        <v>7474</v>
      </c>
      <c r="G374" s="20">
        <f>IFERROR(VLOOKUP(MYRANKS_P[[#This Row],[IDFANGRAPHS]],STEAMER_P[],COLUMN(STEAMER_P[W]),FALSE),0)</f>
        <v>2</v>
      </c>
      <c r="H374" s="20">
        <f>IFERROR(VLOOKUP(MYRANKS_P[[#This Row],[IDFANGRAPHS]],STEAMER_P[],COLUMN(STEAMER_P[GS]),FALSE),0)</f>
        <v>0</v>
      </c>
      <c r="I374" s="20">
        <f>IFERROR(VLOOKUP(MYRANKS_P[[#This Row],[IDFANGRAPHS]],STEAMER_P[],COLUMN(STEAMER_P[SV]),FALSE),0)</f>
        <v>1</v>
      </c>
      <c r="J374" s="20">
        <f>IFERROR(VLOOKUP(MYRANKS_P[[#This Row],[IDFANGRAPHS]],STEAMER_P[],COLUMN(STEAMER_P[IP]),FALSE),0)</f>
        <v>38</v>
      </c>
      <c r="K374" s="20">
        <f>IFERROR(VLOOKUP(MYRANKS_P[[#This Row],[IDFANGRAPHS]],STEAMER_P[],COLUMN(STEAMER_P[H]),FALSE),0)</f>
        <v>39</v>
      </c>
      <c r="L374" s="20">
        <f>IFERROR(VLOOKUP(MYRANKS_P[[#This Row],[IDFANGRAPHS]],STEAMER_P[],COLUMN(STEAMER_P[ER]),FALSE),0)</f>
        <v>18</v>
      </c>
      <c r="M374" s="20">
        <f>IFERROR(VLOOKUP(MYRANKS_P[[#This Row],[IDFANGRAPHS]],STEAMER_P[],COLUMN(STEAMER_P[HR]),FALSE),0)</f>
        <v>4</v>
      </c>
      <c r="N374" s="20">
        <f>IFERROR(VLOOKUP(MYRANKS_P[[#This Row],[IDFANGRAPHS]],STEAMER_P[],COLUMN(STEAMER_P[SO]),FALSE),0)</f>
        <v>27</v>
      </c>
      <c r="O374" s="20">
        <f>IFERROR(VLOOKUP(MYRANKS_P[[#This Row],[IDFANGRAPHS]],STEAMER_P[],COLUMN(STEAMER_P[BB]),FALSE),0)</f>
        <v>12</v>
      </c>
      <c r="P374" s="20">
        <f>IFERROR(VLOOKUP(MYRANKS_P[[#This Row],[IDFANGRAPHS]],STEAMER_P[],COLUMN(STEAMER_P[FIP]),FALSE),0)</f>
        <v>4.09</v>
      </c>
      <c r="Q374" s="22">
        <f>IFERROR(MYRANKS_P[[#This Row],[ER]]*9/MYRANKS_P[[#This Row],[IP]],0)</f>
        <v>4.2631578947368425</v>
      </c>
      <c r="R374" s="22">
        <f>IFERROR((MYRANKS_P[[#This Row],[BB]]+MYRANKS_P[[#This Row],[H]])/MYRANKS_P[[#This Row],[IP]],0)</f>
        <v>1.3421052631578947</v>
      </c>
      <c r="S374" s="22">
        <f>MYRANKS_P[[#This Row],[W]]/3.03-VLOOKUP(MYRANKS_P[[#This Row],[POS]],ReplacementLevel_P[],COLUMN(ReplacementLevel_P[W]),FALSE)</f>
        <v>-2.5699339933993399</v>
      </c>
      <c r="T374" s="22">
        <f>MYRANKS_P[[#This Row],[SV]]/9.95</f>
        <v>0.10050251256281408</v>
      </c>
      <c r="U374" s="22">
        <f>MYRANKS_P[[#This Row],[SO]]/39.3-VLOOKUP(MYRANKS_P[[#This Row],[POS]],ReplacementLevel_P[],COLUMN(ReplacementLevel_P[SO]),FALSE)</f>
        <v>-1.9929770992366413</v>
      </c>
      <c r="V374" s="22">
        <f>((475+MYRANKS_P[[#This Row],[ER]])*9/(1192+MYRANKS_P[[#This Row],[IP]])-3.59)/-0.076-VLOOKUP(MYRANKS_P[[#This Row],[POS]],ReplacementLevel_P[],COLUMN(ReplacementLevel_P[ERA]),FALSE)</f>
        <v>0.62214377406931654</v>
      </c>
      <c r="W374" s="22">
        <f>((1466+MYRANKS_P[[#This Row],[BB]]+MYRANKS_P[[#This Row],[H]])/(1192+MYRANKS_P[[#This Row],[IP]])-1.23)/-0.015-VLOOKUP(MYRANKS_P[[#This Row],[POS]],ReplacementLevel_P[],COLUMN(ReplacementLevel_P[WHIP]),FALSE)</f>
        <v>0.65777777777777269</v>
      </c>
      <c r="X374" s="22">
        <f>MYRANKS_P[[#This Row],[WSGP]]+MYRANKS_P[[#This Row],[SVSGP]]+MYRANKS_P[[#This Row],[SOSGP]]+MYRANKS_P[[#This Row],[ERASGP]]+MYRANKS_P[[#This Row],[WHIPSGP]]</f>
        <v>-3.182487028226078</v>
      </c>
    </row>
    <row r="375" spans="1:24" x14ac:dyDescent="0.25">
      <c r="A375" s="7" t="s">
        <v>1768</v>
      </c>
      <c r="B375" s="18" t="str">
        <f>VLOOKUP(MYRANKS_P[[#This Row],[PLAYERID]],PLAYERIDMAP[],COLUMN(PLAYERIDMAP[LASTNAME]),FALSE)</f>
        <v>Atchison</v>
      </c>
      <c r="C375" s="18" t="str">
        <f>VLOOKUP(MYRANKS_P[[#This Row],[PLAYERID]],PLAYERIDMAP[],COLUMN(PLAYERIDMAP[FIRSTNAME]),FALSE)</f>
        <v xml:space="preserve">Scott </v>
      </c>
      <c r="D375" s="18" t="str">
        <f>VLOOKUP(MYRANKS_P[[#This Row],[PLAYERID]],PLAYERIDMAP[],COLUMN(PLAYERIDMAP[TEAM]),FALSE)</f>
        <v>BOS</v>
      </c>
      <c r="E375" s="18" t="str">
        <f>VLOOKUP(MYRANKS_P[[#This Row],[PLAYERID]],PLAYERIDMAP[],COLUMN(PLAYERIDMAP[POS]),FALSE)</f>
        <v>P</v>
      </c>
      <c r="F375" s="18">
        <f>VLOOKUP(MYRANKS_P[[#This Row],[PLAYERID]],PLAYERIDMAP[],COLUMN(PLAYERIDMAP[IDFANGRAPHS]),FALSE)</f>
        <v>2642</v>
      </c>
      <c r="G375" s="20">
        <f>IFERROR(VLOOKUP(MYRANKS_P[[#This Row],[IDFANGRAPHS]],STEAMER_P[],COLUMN(STEAMER_P[W]),FALSE),0)</f>
        <v>2</v>
      </c>
      <c r="H375" s="20">
        <f>IFERROR(VLOOKUP(MYRANKS_P[[#This Row],[IDFANGRAPHS]],STEAMER_P[],COLUMN(STEAMER_P[GS]),FALSE),0)</f>
        <v>0</v>
      </c>
      <c r="I375" s="20">
        <f>IFERROR(VLOOKUP(MYRANKS_P[[#This Row],[IDFANGRAPHS]],STEAMER_P[],COLUMN(STEAMER_P[SV]),FALSE),0)</f>
        <v>0</v>
      </c>
      <c r="J375" s="20">
        <f>IFERROR(VLOOKUP(MYRANKS_P[[#This Row],[IDFANGRAPHS]],STEAMER_P[],COLUMN(STEAMER_P[IP]),FALSE),0)</f>
        <v>29</v>
      </c>
      <c r="K375" s="20">
        <f>IFERROR(VLOOKUP(MYRANKS_P[[#This Row],[IDFANGRAPHS]],STEAMER_P[],COLUMN(STEAMER_P[H]),FALSE),0)</f>
        <v>31</v>
      </c>
      <c r="L375" s="20">
        <f>IFERROR(VLOOKUP(MYRANKS_P[[#This Row],[IDFANGRAPHS]],STEAMER_P[],COLUMN(STEAMER_P[ER]),FALSE),0)</f>
        <v>12</v>
      </c>
      <c r="M375" s="20">
        <f>IFERROR(VLOOKUP(MYRANKS_P[[#This Row],[IDFANGRAPHS]],STEAMER_P[],COLUMN(STEAMER_P[HR]),FALSE),0)</f>
        <v>3</v>
      </c>
      <c r="N375" s="20">
        <f>IFERROR(VLOOKUP(MYRANKS_P[[#This Row],[IDFANGRAPHS]],STEAMER_P[],COLUMN(STEAMER_P[SO]),FALSE),0)</f>
        <v>21</v>
      </c>
      <c r="O375" s="20">
        <f>IFERROR(VLOOKUP(MYRANKS_P[[#This Row],[IDFANGRAPHS]],STEAMER_P[],COLUMN(STEAMER_P[BB]),FALSE),0)</f>
        <v>7</v>
      </c>
      <c r="P375" s="20">
        <f>IFERROR(VLOOKUP(MYRANKS_P[[#This Row],[IDFANGRAPHS]],STEAMER_P[],COLUMN(STEAMER_P[FIP]),FALSE),0)</f>
        <v>3.71</v>
      </c>
      <c r="Q375" s="22">
        <f>IFERROR(MYRANKS_P[[#This Row],[ER]]*9/MYRANKS_P[[#This Row],[IP]],0)</f>
        <v>3.7241379310344827</v>
      </c>
      <c r="R375" s="22">
        <f>IFERROR((MYRANKS_P[[#This Row],[BB]]+MYRANKS_P[[#This Row],[H]])/MYRANKS_P[[#This Row],[IP]],0)</f>
        <v>1.3103448275862069</v>
      </c>
      <c r="S375" s="22">
        <f>MYRANKS_P[[#This Row],[W]]/3.03-VLOOKUP(MYRANKS_P[[#This Row],[POS]],ReplacementLevel_P[],COLUMN(ReplacementLevel_P[W]),FALSE)</f>
        <v>-2.5699339933993399</v>
      </c>
      <c r="T375" s="22">
        <f>MYRANKS_P[[#This Row],[SV]]/9.95</f>
        <v>0</v>
      </c>
      <c r="U375" s="22">
        <f>MYRANKS_P[[#This Row],[SO]]/39.3-VLOOKUP(MYRANKS_P[[#This Row],[POS]],ReplacementLevel_P[],COLUMN(ReplacementLevel_P[SO]),FALSE)</f>
        <v>-2.1456488549618324</v>
      </c>
      <c r="V375" s="22">
        <f>((475+MYRANKS_P[[#This Row],[ER]])*9/(1192+MYRANKS_P[[#This Row],[IP]])-3.59)/-0.076-VLOOKUP(MYRANKS_P[[#This Row],[POS]],ReplacementLevel_P[],COLUMN(ReplacementLevel_P[ERA]),FALSE)</f>
        <v>0.85420276736066025</v>
      </c>
      <c r="W375" s="22">
        <f>((1466+MYRANKS_P[[#This Row],[BB]]+MYRANKS_P[[#This Row],[H]])/(1192+MYRANKS_P[[#This Row],[IP]])-1.23)/-0.015-VLOOKUP(MYRANKS_P[[#This Row],[POS]],ReplacementLevel_P[],COLUMN(ReplacementLevel_P[WHIP]),FALSE)</f>
        <v>0.76151788151788202</v>
      </c>
      <c r="X375" s="22">
        <f>MYRANKS_P[[#This Row],[WSGP]]+MYRANKS_P[[#This Row],[SVSGP]]+MYRANKS_P[[#This Row],[SOSGP]]+MYRANKS_P[[#This Row],[ERASGP]]+MYRANKS_P[[#This Row],[WHIPSGP]]</f>
        <v>-3.0998621994826303</v>
      </c>
    </row>
    <row r="376" spans="1:24" x14ac:dyDescent="0.25">
      <c r="A376" s="7" t="s">
        <v>3620</v>
      </c>
      <c r="B376" s="18" t="str">
        <f>VLOOKUP(MYRANKS_P[[#This Row],[PLAYERID]],PLAYERIDMAP[],COLUMN(PLAYERIDMAP[LASTNAME]),FALSE)</f>
        <v>Koehler</v>
      </c>
      <c r="C376" s="18" t="str">
        <f>VLOOKUP(MYRANKS_P[[#This Row],[PLAYERID]],PLAYERIDMAP[],COLUMN(PLAYERIDMAP[FIRSTNAME]),FALSE)</f>
        <v xml:space="preserve">Tom </v>
      </c>
      <c r="D376" s="18" t="str">
        <f>VLOOKUP(MYRANKS_P[[#This Row],[PLAYERID]],PLAYERIDMAP[],COLUMN(PLAYERIDMAP[TEAM]),FALSE)</f>
        <v>MIA</v>
      </c>
      <c r="E376" s="18" t="str">
        <f>VLOOKUP(MYRANKS_P[[#This Row],[PLAYERID]],PLAYERIDMAP[],COLUMN(PLAYERIDMAP[POS]),FALSE)</f>
        <v>P</v>
      </c>
      <c r="F376" s="18">
        <f>VLOOKUP(MYRANKS_P[[#This Row],[PLAYERID]],PLAYERIDMAP[],COLUMN(PLAYERIDMAP[IDFANGRAPHS]),FALSE)</f>
        <v>6570</v>
      </c>
      <c r="G376" s="20">
        <f>IFERROR(VLOOKUP(MYRANKS_P[[#This Row],[IDFANGRAPHS]],STEAMER_P[],COLUMN(STEAMER_P[W]),FALSE),0)</f>
        <v>6</v>
      </c>
      <c r="H376" s="20">
        <f>IFERROR(VLOOKUP(MYRANKS_P[[#This Row],[IDFANGRAPHS]],STEAMER_P[],COLUMN(STEAMER_P[GS]),FALSE),0)</f>
        <v>23</v>
      </c>
      <c r="I376" s="20">
        <f>IFERROR(VLOOKUP(MYRANKS_P[[#This Row],[IDFANGRAPHS]],STEAMER_P[],COLUMN(STEAMER_P[SV]),FALSE),0)</f>
        <v>0</v>
      </c>
      <c r="J376" s="20">
        <f>IFERROR(VLOOKUP(MYRANKS_P[[#This Row],[IDFANGRAPHS]],STEAMER_P[],COLUMN(STEAMER_P[IP]),FALSE),0)</f>
        <v>130</v>
      </c>
      <c r="K376" s="20">
        <f>IFERROR(VLOOKUP(MYRANKS_P[[#This Row],[IDFANGRAPHS]],STEAMER_P[],COLUMN(STEAMER_P[H]),FALSE),0)</f>
        <v>136</v>
      </c>
      <c r="L376" s="20">
        <f>IFERROR(VLOOKUP(MYRANKS_P[[#This Row],[IDFANGRAPHS]],STEAMER_P[],COLUMN(STEAMER_P[ER]),FALSE),0)</f>
        <v>69</v>
      </c>
      <c r="M376" s="20">
        <f>IFERROR(VLOOKUP(MYRANKS_P[[#This Row],[IDFANGRAPHS]],STEAMER_P[],COLUMN(STEAMER_P[HR]),FALSE),0)</f>
        <v>14</v>
      </c>
      <c r="N376" s="20">
        <f>IFERROR(VLOOKUP(MYRANKS_P[[#This Row],[IDFANGRAPHS]],STEAMER_P[],COLUMN(STEAMER_P[SO]),FALSE),0)</f>
        <v>93</v>
      </c>
      <c r="O376" s="20">
        <f>IFERROR(VLOOKUP(MYRANKS_P[[#This Row],[IDFANGRAPHS]],STEAMER_P[],COLUMN(STEAMER_P[BB]),FALSE),0)</f>
        <v>58</v>
      </c>
      <c r="P376" s="20">
        <f>IFERROR(VLOOKUP(MYRANKS_P[[#This Row],[IDFANGRAPHS]],STEAMER_P[],COLUMN(STEAMER_P[FIP]),FALSE),0)</f>
        <v>4.47</v>
      </c>
      <c r="Q376" s="22">
        <f>IFERROR(MYRANKS_P[[#This Row],[ER]]*9/MYRANKS_P[[#This Row],[IP]],0)</f>
        <v>4.7769230769230768</v>
      </c>
      <c r="R376" s="22">
        <f>IFERROR((MYRANKS_P[[#This Row],[BB]]+MYRANKS_P[[#This Row],[H]])/MYRANKS_P[[#This Row],[IP]],0)</f>
        <v>1.4923076923076923</v>
      </c>
      <c r="S376" s="22">
        <f>MYRANKS_P[[#This Row],[W]]/3.03-VLOOKUP(MYRANKS_P[[#This Row],[POS]],ReplacementLevel_P[],COLUMN(ReplacementLevel_P[W]),FALSE)</f>
        <v>-1.2498019801980196</v>
      </c>
      <c r="T376" s="22">
        <f>MYRANKS_P[[#This Row],[SV]]/9.95</f>
        <v>0</v>
      </c>
      <c r="U376" s="22">
        <f>MYRANKS_P[[#This Row],[SO]]/39.3-VLOOKUP(MYRANKS_P[[#This Row],[POS]],ReplacementLevel_P[],COLUMN(ReplacementLevel_P[SO]),FALSE)</f>
        <v>-0.31358778625954198</v>
      </c>
      <c r="V376" s="22">
        <f>((475+MYRANKS_P[[#This Row],[ER]])*9/(1192+MYRANKS_P[[#This Row],[IP]])-3.59)/-0.076-VLOOKUP(MYRANKS_P[[#This Row],[POS]],ReplacementLevel_P[],COLUMN(ReplacementLevel_P[ERA]),FALSE)</f>
        <v>-0.64315232104467379</v>
      </c>
      <c r="W376" s="22">
        <f>((1466+MYRANKS_P[[#This Row],[BB]]+MYRANKS_P[[#This Row],[H]])/(1192+MYRANKS_P[[#This Row],[IP]])-1.23)/-0.015-VLOOKUP(MYRANKS_P[[#This Row],[POS]],ReplacementLevel_P[],COLUMN(ReplacementLevel_P[WHIP]),FALSE)</f>
        <v>-0.83154815935451831</v>
      </c>
      <c r="X376" s="22">
        <f>MYRANKS_P[[#This Row],[WSGP]]+MYRANKS_P[[#This Row],[SVSGP]]+MYRANKS_P[[#This Row],[SOSGP]]+MYRANKS_P[[#This Row],[ERASGP]]+MYRANKS_P[[#This Row],[WHIPSGP]]</f>
        <v>-3.0380902468567537</v>
      </c>
    </row>
    <row r="377" spans="1:24" x14ac:dyDescent="0.25">
      <c r="A377" s="7" t="s">
        <v>3136</v>
      </c>
      <c r="B377" s="18" t="str">
        <f>VLOOKUP(MYRANKS_P[[#This Row],[PLAYERID]],PLAYERIDMAP[],COLUMN(PLAYERIDMAP[LASTNAME]),FALSE)</f>
        <v>Hagadone</v>
      </c>
      <c r="C377" s="18" t="str">
        <f>VLOOKUP(MYRANKS_P[[#This Row],[PLAYERID]],PLAYERIDMAP[],COLUMN(PLAYERIDMAP[FIRSTNAME]),FALSE)</f>
        <v xml:space="preserve">Nick </v>
      </c>
      <c r="D377" s="18" t="str">
        <f>VLOOKUP(MYRANKS_P[[#This Row],[PLAYERID]],PLAYERIDMAP[],COLUMN(PLAYERIDMAP[TEAM]),FALSE)</f>
        <v>CLE</v>
      </c>
      <c r="E377" s="18" t="str">
        <f>VLOOKUP(MYRANKS_P[[#This Row],[PLAYERID]],PLAYERIDMAP[],COLUMN(PLAYERIDMAP[POS]),FALSE)</f>
        <v>P</v>
      </c>
      <c r="F377" s="18">
        <f>VLOOKUP(MYRANKS_P[[#This Row],[PLAYERID]],PLAYERIDMAP[],COLUMN(PLAYERIDMAP[IDFANGRAPHS]),FALSE)</f>
        <v>1351</v>
      </c>
      <c r="G377" s="20">
        <f>IFERROR(VLOOKUP(MYRANKS_P[[#This Row],[IDFANGRAPHS]],STEAMER_P[],COLUMN(STEAMER_P[W]),FALSE),0)</f>
        <v>1</v>
      </c>
      <c r="H377" s="20">
        <f>IFERROR(VLOOKUP(MYRANKS_P[[#This Row],[IDFANGRAPHS]],STEAMER_P[],COLUMN(STEAMER_P[GS]),FALSE),0)</f>
        <v>0</v>
      </c>
      <c r="I377" s="20">
        <f>IFERROR(VLOOKUP(MYRANKS_P[[#This Row],[IDFANGRAPHS]],STEAMER_P[],COLUMN(STEAMER_P[SV]),FALSE),0)</f>
        <v>0</v>
      </c>
      <c r="J377" s="20">
        <f>IFERROR(VLOOKUP(MYRANKS_P[[#This Row],[IDFANGRAPHS]],STEAMER_P[],COLUMN(STEAMER_P[IP]),FALSE),0)</f>
        <v>21</v>
      </c>
      <c r="K377" s="20">
        <f>IFERROR(VLOOKUP(MYRANKS_P[[#This Row],[IDFANGRAPHS]],STEAMER_P[],COLUMN(STEAMER_P[H]),FALSE),0)</f>
        <v>19</v>
      </c>
      <c r="L377" s="20">
        <f>IFERROR(VLOOKUP(MYRANKS_P[[#This Row],[IDFANGRAPHS]],STEAMER_P[],COLUMN(STEAMER_P[ER]),FALSE),0)</f>
        <v>8</v>
      </c>
      <c r="M377" s="20">
        <f>IFERROR(VLOOKUP(MYRANKS_P[[#This Row],[IDFANGRAPHS]],STEAMER_P[],COLUMN(STEAMER_P[HR]),FALSE),0)</f>
        <v>2</v>
      </c>
      <c r="N377" s="20">
        <f>IFERROR(VLOOKUP(MYRANKS_P[[#This Row],[IDFANGRAPHS]],STEAMER_P[],COLUMN(STEAMER_P[SO]),FALSE),0)</f>
        <v>21</v>
      </c>
      <c r="O377" s="20">
        <f>IFERROR(VLOOKUP(MYRANKS_P[[#This Row],[IDFANGRAPHS]],STEAMER_P[],COLUMN(STEAMER_P[BB]),FALSE),0)</f>
        <v>10</v>
      </c>
      <c r="P377" s="20">
        <f>IFERROR(VLOOKUP(MYRANKS_P[[#This Row],[IDFANGRAPHS]],STEAMER_P[],COLUMN(STEAMER_P[FIP]),FALSE),0)</f>
        <v>3.89</v>
      </c>
      <c r="Q377" s="22">
        <f>IFERROR(MYRANKS_P[[#This Row],[ER]]*9/MYRANKS_P[[#This Row],[IP]],0)</f>
        <v>3.4285714285714284</v>
      </c>
      <c r="R377" s="22">
        <f>IFERROR((MYRANKS_P[[#This Row],[BB]]+MYRANKS_P[[#This Row],[H]])/MYRANKS_P[[#This Row],[IP]],0)</f>
        <v>1.3809523809523809</v>
      </c>
      <c r="S377" s="22">
        <f>MYRANKS_P[[#This Row],[W]]/3.03-VLOOKUP(MYRANKS_P[[#This Row],[POS]],ReplacementLevel_P[],COLUMN(ReplacementLevel_P[W]),FALSE)</f>
        <v>-2.89996699669967</v>
      </c>
      <c r="T377" s="22">
        <f>MYRANKS_P[[#This Row],[SV]]/9.95</f>
        <v>0</v>
      </c>
      <c r="U377" s="22">
        <f>MYRANKS_P[[#This Row],[SO]]/39.3-VLOOKUP(MYRANKS_P[[#This Row],[POS]],ReplacementLevel_P[],COLUMN(ReplacementLevel_P[SO]),FALSE)</f>
        <v>-2.1456488549618324</v>
      </c>
      <c r="V377" s="22">
        <f>((475+MYRANKS_P[[#This Row],[ER]])*9/(1192+MYRANKS_P[[#This Row],[IP]])-3.59)/-0.076-VLOOKUP(MYRANKS_P[[#This Row],[POS]],ReplacementLevel_P[],COLUMN(ReplacementLevel_P[ERA]),FALSE)</f>
        <v>0.93319954874820643</v>
      </c>
      <c r="W377" s="22">
        <f>((1466+MYRANKS_P[[#This Row],[BB]]+MYRANKS_P[[#This Row],[H]])/(1192+MYRANKS_P[[#This Row],[IP]])-1.23)/-0.015-VLOOKUP(MYRANKS_P[[#This Row],[POS]],ReplacementLevel_P[],COLUMN(ReplacementLevel_P[WHIP]),FALSE)</f>
        <v>0.71456993679582503</v>
      </c>
      <c r="X377" s="22">
        <f>MYRANKS_P[[#This Row],[WSGP]]+MYRANKS_P[[#This Row],[SVSGP]]+MYRANKS_P[[#This Row],[SOSGP]]+MYRANKS_P[[#This Row],[ERASGP]]+MYRANKS_P[[#This Row],[WHIPSGP]]</f>
        <v>-3.3978463661174709</v>
      </c>
    </row>
    <row r="378" spans="1:24" x14ac:dyDescent="0.25">
      <c r="A378" s="7" t="s">
        <v>1889</v>
      </c>
      <c r="B378" s="18" t="str">
        <f>VLOOKUP(MYRANKS_P[[#This Row],[PLAYERID]],PLAYERIDMAP[],COLUMN(PLAYERIDMAP[LASTNAME]),FALSE)</f>
        <v>Beavan</v>
      </c>
      <c r="C378" s="18" t="str">
        <f>VLOOKUP(MYRANKS_P[[#This Row],[PLAYERID]],PLAYERIDMAP[],COLUMN(PLAYERIDMAP[FIRSTNAME]),FALSE)</f>
        <v xml:space="preserve">Blake </v>
      </c>
      <c r="D378" s="18" t="str">
        <f>VLOOKUP(MYRANKS_P[[#This Row],[PLAYERID]],PLAYERIDMAP[],COLUMN(PLAYERIDMAP[TEAM]),FALSE)</f>
        <v>SEA</v>
      </c>
      <c r="E378" s="18" t="str">
        <f>VLOOKUP(MYRANKS_P[[#This Row],[PLAYERID]],PLAYERIDMAP[],COLUMN(PLAYERIDMAP[POS]),FALSE)</f>
        <v>P</v>
      </c>
      <c r="F378" s="18">
        <f>VLOOKUP(MYRANKS_P[[#This Row],[PLAYERID]],PLAYERIDMAP[],COLUMN(PLAYERIDMAP[IDFANGRAPHS]),FALSE)</f>
        <v>338</v>
      </c>
      <c r="G378" s="20">
        <f>IFERROR(VLOOKUP(MYRANKS_P[[#This Row],[IDFANGRAPHS]],STEAMER_P[],COLUMN(STEAMER_P[W]),FALSE),0)</f>
        <v>2</v>
      </c>
      <c r="H378" s="20">
        <f>IFERROR(VLOOKUP(MYRANKS_P[[#This Row],[IDFANGRAPHS]],STEAMER_P[],COLUMN(STEAMER_P[GS]),FALSE),0)</f>
        <v>4</v>
      </c>
      <c r="I378" s="20">
        <f>IFERROR(VLOOKUP(MYRANKS_P[[#This Row],[IDFANGRAPHS]],STEAMER_P[],COLUMN(STEAMER_P[SV]),FALSE),0)</f>
        <v>0</v>
      </c>
      <c r="J378" s="20">
        <f>IFERROR(VLOOKUP(MYRANKS_P[[#This Row],[IDFANGRAPHS]],STEAMER_P[],COLUMN(STEAMER_P[IP]),FALSE),0)</f>
        <v>42</v>
      </c>
      <c r="K378" s="20">
        <f>IFERROR(VLOOKUP(MYRANKS_P[[#This Row],[IDFANGRAPHS]],STEAMER_P[],COLUMN(STEAMER_P[H]),FALSE),0)</f>
        <v>48</v>
      </c>
      <c r="L378" s="20">
        <f>IFERROR(VLOOKUP(MYRANKS_P[[#This Row],[IDFANGRAPHS]],STEAMER_P[],COLUMN(STEAMER_P[ER]),FALSE),0)</f>
        <v>22</v>
      </c>
      <c r="M378" s="20">
        <f>IFERROR(VLOOKUP(MYRANKS_P[[#This Row],[IDFANGRAPHS]],STEAMER_P[],COLUMN(STEAMER_P[HR]),FALSE),0)</f>
        <v>7</v>
      </c>
      <c r="N378" s="20">
        <f>IFERROR(VLOOKUP(MYRANKS_P[[#This Row],[IDFANGRAPHS]],STEAMER_P[],COLUMN(STEAMER_P[SO]),FALSE),0)</f>
        <v>21</v>
      </c>
      <c r="O378" s="20">
        <f>IFERROR(VLOOKUP(MYRANKS_P[[#This Row],[IDFANGRAPHS]],STEAMER_P[],COLUMN(STEAMER_P[BB]),FALSE),0)</f>
        <v>9</v>
      </c>
      <c r="P378" s="20">
        <f>IFERROR(VLOOKUP(MYRANKS_P[[#This Row],[IDFANGRAPHS]],STEAMER_P[],COLUMN(STEAMER_P[FIP]),FALSE),0)</f>
        <v>5.03</v>
      </c>
      <c r="Q378" s="22">
        <f>IFERROR(MYRANKS_P[[#This Row],[ER]]*9/MYRANKS_P[[#This Row],[IP]],0)</f>
        <v>4.7142857142857144</v>
      </c>
      <c r="R378" s="22">
        <f>IFERROR((MYRANKS_P[[#This Row],[BB]]+MYRANKS_P[[#This Row],[H]])/MYRANKS_P[[#This Row],[IP]],0)</f>
        <v>1.3571428571428572</v>
      </c>
      <c r="S378" s="22">
        <f>MYRANKS_P[[#This Row],[W]]/3.03-VLOOKUP(MYRANKS_P[[#This Row],[POS]],ReplacementLevel_P[],COLUMN(ReplacementLevel_P[W]),FALSE)</f>
        <v>-2.5699339933993399</v>
      </c>
      <c r="T378" s="22">
        <f>MYRANKS_P[[#This Row],[SV]]/9.95</f>
        <v>0</v>
      </c>
      <c r="U378" s="22">
        <f>MYRANKS_P[[#This Row],[SO]]/39.3-VLOOKUP(MYRANKS_P[[#This Row],[POS]],ReplacementLevel_P[],COLUMN(ReplacementLevel_P[SO]),FALSE)</f>
        <v>-2.1456488549618324</v>
      </c>
      <c r="V378" s="22">
        <f>((475+MYRANKS_P[[#This Row],[ER]])*9/(1192+MYRANKS_P[[#This Row],[IP]])-3.59)/-0.076-VLOOKUP(MYRANKS_P[[#This Row],[POS]],ReplacementLevel_P[],COLUMN(ReplacementLevel_P[ERA]),FALSE)</f>
        <v>0.39213938411669363</v>
      </c>
      <c r="W378" s="22">
        <f>((1466+MYRANKS_P[[#This Row],[BB]]+MYRANKS_P[[#This Row],[H]])/(1192+MYRANKS_P[[#This Row],[IP]])-1.23)/-0.015-VLOOKUP(MYRANKS_P[[#This Row],[POS]],ReplacementLevel_P[],COLUMN(ReplacementLevel_P[WHIP]),FALSE)</f>
        <v>0.60015126958400089</v>
      </c>
      <c r="X378" s="22">
        <f>MYRANKS_P[[#This Row],[WSGP]]+MYRANKS_P[[#This Row],[SVSGP]]+MYRANKS_P[[#This Row],[SOSGP]]+MYRANKS_P[[#This Row],[ERASGP]]+MYRANKS_P[[#This Row],[WHIPSGP]]</f>
        <v>-3.7232921946604787</v>
      </c>
    </row>
    <row r="379" spans="1:24" x14ac:dyDescent="0.25">
      <c r="A379" s="7" t="s">
        <v>2855</v>
      </c>
      <c r="B379" s="18" t="str">
        <f>VLOOKUP(MYRANKS_P[[#This Row],[PLAYERID]],PLAYERIDMAP[],COLUMN(PLAYERIDMAP[LASTNAME]),FALSE)</f>
        <v>Font</v>
      </c>
      <c r="C379" s="18" t="str">
        <f>VLOOKUP(MYRANKS_P[[#This Row],[PLAYERID]],PLAYERIDMAP[],COLUMN(PLAYERIDMAP[FIRSTNAME]),FALSE)</f>
        <v xml:space="preserve">Wilmer </v>
      </c>
      <c r="D379" s="18" t="str">
        <f>VLOOKUP(MYRANKS_P[[#This Row],[PLAYERID]],PLAYERIDMAP[],COLUMN(PLAYERIDMAP[TEAM]),FALSE)</f>
        <v>TEX</v>
      </c>
      <c r="E379" s="18" t="str">
        <f>VLOOKUP(MYRANKS_P[[#This Row],[PLAYERID]],PLAYERIDMAP[],COLUMN(PLAYERIDMAP[POS]),FALSE)</f>
        <v>P</v>
      </c>
      <c r="F379" s="18">
        <f>VLOOKUP(MYRANKS_P[[#This Row],[PLAYERID]],PLAYERIDMAP[],COLUMN(PLAYERIDMAP[IDFANGRAPHS]),FALSE)</f>
        <v>5257</v>
      </c>
      <c r="G379" s="20">
        <f>IFERROR(VLOOKUP(MYRANKS_P[[#This Row],[IDFANGRAPHS]],STEAMER_P[],COLUMN(STEAMER_P[W]),FALSE),0)</f>
        <v>0</v>
      </c>
      <c r="H379" s="20">
        <f>IFERROR(VLOOKUP(MYRANKS_P[[#This Row],[IDFANGRAPHS]],STEAMER_P[],COLUMN(STEAMER_P[GS]),FALSE),0)</f>
        <v>0</v>
      </c>
      <c r="I379" s="20">
        <f>IFERROR(VLOOKUP(MYRANKS_P[[#This Row],[IDFANGRAPHS]],STEAMER_P[],COLUMN(STEAMER_P[SV]),FALSE),0)</f>
        <v>0</v>
      </c>
      <c r="J379" s="20">
        <f>IFERROR(VLOOKUP(MYRANKS_P[[#This Row],[IDFANGRAPHS]],STEAMER_P[],COLUMN(STEAMER_P[IP]),FALSE),0)</f>
        <v>8</v>
      </c>
      <c r="K379" s="20">
        <f>IFERROR(VLOOKUP(MYRANKS_P[[#This Row],[IDFANGRAPHS]],STEAMER_P[],COLUMN(STEAMER_P[H]),FALSE),0)</f>
        <v>7</v>
      </c>
      <c r="L379" s="20">
        <f>IFERROR(VLOOKUP(MYRANKS_P[[#This Row],[IDFANGRAPHS]],STEAMER_P[],COLUMN(STEAMER_P[ER]),FALSE),0)</f>
        <v>4</v>
      </c>
      <c r="M379" s="20">
        <f>IFERROR(VLOOKUP(MYRANKS_P[[#This Row],[IDFANGRAPHS]],STEAMER_P[],COLUMN(STEAMER_P[HR]),FALSE),0)</f>
        <v>1</v>
      </c>
      <c r="N379" s="20">
        <f>IFERROR(VLOOKUP(MYRANKS_P[[#This Row],[IDFANGRAPHS]],STEAMER_P[],COLUMN(STEAMER_P[SO]),FALSE),0)</f>
        <v>9</v>
      </c>
      <c r="O379" s="20">
        <f>IFERROR(VLOOKUP(MYRANKS_P[[#This Row],[IDFANGRAPHS]],STEAMER_P[],COLUMN(STEAMER_P[BB]),FALSE),0)</f>
        <v>5</v>
      </c>
      <c r="P379" s="20">
        <f>IFERROR(VLOOKUP(MYRANKS_P[[#This Row],[IDFANGRAPHS]],STEAMER_P[],COLUMN(STEAMER_P[FIP]),FALSE),0)</f>
        <v>4.32</v>
      </c>
      <c r="Q379" s="22">
        <f>IFERROR(MYRANKS_P[[#This Row],[ER]]*9/MYRANKS_P[[#This Row],[IP]],0)</f>
        <v>4.5</v>
      </c>
      <c r="R379" s="22">
        <f>IFERROR((MYRANKS_P[[#This Row],[BB]]+MYRANKS_P[[#This Row],[H]])/MYRANKS_P[[#This Row],[IP]],0)</f>
        <v>1.5</v>
      </c>
      <c r="S379" s="22">
        <f>MYRANKS_P[[#This Row],[W]]/3.03-VLOOKUP(MYRANKS_P[[#This Row],[POS]],ReplacementLevel_P[],COLUMN(ReplacementLevel_P[W]),FALSE)</f>
        <v>-3.23</v>
      </c>
      <c r="T379" s="22">
        <f>MYRANKS_P[[#This Row],[SV]]/9.95</f>
        <v>0</v>
      </c>
      <c r="U379" s="22">
        <f>MYRANKS_P[[#This Row],[SO]]/39.3-VLOOKUP(MYRANKS_P[[#This Row],[POS]],ReplacementLevel_P[],COLUMN(ReplacementLevel_P[SO]),FALSE)</f>
        <v>-2.4509923664122137</v>
      </c>
      <c r="V379" s="22">
        <f>((475+MYRANKS_P[[#This Row],[ER]])*9/(1192+MYRANKS_P[[#This Row],[IP]])-3.59)/-0.076-VLOOKUP(MYRANKS_P[[#This Row],[POS]],ReplacementLevel_P[],COLUMN(ReplacementLevel_P[ERA]),FALSE)</f>
        <v>0.81710526315789545</v>
      </c>
      <c r="W379" s="22">
        <f>((1466+MYRANKS_P[[#This Row],[BB]]+MYRANKS_P[[#This Row],[H]])/(1192+MYRANKS_P[[#This Row],[IP]])-1.23)/-0.015-VLOOKUP(MYRANKS_P[[#This Row],[POS]],ReplacementLevel_P[],COLUMN(ReplacementLevel_P[WHIP]),FALSE)</f>
        <v>0.76888888888888629</v>
      </c>
      <c r="X379" s="22">
        <f>MYRANKS_P[[#This Row],[WSGP]]+MYRANKS_P[[#This Row],[SVSGP]]+MYRANKS_P[[#This Row],[SOSGP]]+MYRANKS_P[[#This Row],[ERASGP]]+MYRANKS_P[[#This Row],[WHIPSGP]]</f>
        <v>-4.0949982143654324</v>
      </c>
    </row>
    <row r="380" spans="1:24" x14ac:dyDescent="0.25">
      <c r="A380" s="7" t="s">
        <v>5309</v>
      </c>
      <c r="B380" s="18" t="str">
        <f>VLOOKUP(MYRANKS_P[[#This Row],[PLAYERID]],PLAYERIDMAP[],COLUMN(PLAYERIDMAP[LASTNAME]),FALSE)</f>
        <v>Valdez</v>
      </c>
      <c r="C380" s="18" t="str">
        <f>VLOOKUP(MYRANKS_P[[#This Row],[PLAYERID]],PLAYERIDMAP[],COLUMN(PLAYERIDMAP[FIRSTNAME]),FALSE)</f>
        <v xml:space="preserve">Jose </v>
      </c>
      <c r="D380" s="18" t="str">
        <f>VLOOKUP(MYRANKS_P[[#This Row],[PLAYERID]],PLAYERIDMAP[],COLUMN(PLAYERIDMAP[TEAM]),FALSE)</f>
        <v>HOU</v>
      </c>
      <c r="E380" s="18" t="str">
        <f>VLOOKUP(MYRANKS_P[[#This Row],[PLAYERID]],PLAYERIDMAP[],COLUMN(PLAYERIDMAP[POS]),FALSE)</f>
        <v>P</v>
      </c>
      <c r="F380" s="18">
        <f>VLOOKUP(MYRANKS_P[[#This Row],[PLAYERID]],PLAYERIDMAP[],COLUMN(PLAYERIDMAP[IDFANGRAPHS]),FALSE)</f>
        <v>3217</v>
      </c>
      <c r="G380" s="20">
        <f>IFERROR(VLOOKUP(MYRANKS_P[[#This Row],[IDFANGRAPHS]],STEAMER_P[],COLUMN(STEAMER_P[W]),FALSE),0)</f>
        <v>0</v>
      </c>
      <c r="H380" s="20">
        <f>IFERROR(VLOOKUP(MYRANKS_P[[#This Row],[IDFANGRAPHS]],STEAMER_P[],COLUMN(STEAMER_P[GS]),FALSE),0)</f>
        <v>0</v>
      </c>
      <c r="I380" s="20">
        <f>IFERROR(VLOOKUP(MYRANKS_P[[#This Row],[IDFANGRAPHS]],STEAMER_P[],COLUMN(STEAMER_P[SV]),FALSE),0)</f>
        <v>0</v>
      </c>
      <c r="J380" s="20">
        <f>IFERROR(VLOOKUP(MYRANKS_P[[#This Row],[IDFANGRAPHS]],STEAMER_P[],COLUMN(STEAMER_P[IP]),FALSE),0)</f>
        <v>0</v>
      </c>
      <c r="K380" s="20">
        <f>IFERROR(VLOOKUP(MYRANKS_P[[#This Row],[IDFANGRAPHS]],STEAMER_P[],COLUMN(STEAMER_P[H]),FALSE),0)</f>
        <v>0</v>
      </c>
      <c r="L380" s="20">
        <f>IFERROR(VLOOKUP(MYRANKS_P[[#This Row],[IDFANGRAPHS]],STEAMER_P[],COLUMN(STEAMER_P[ER]),FALSE),0)</f>
        <v>0</v>
      </c>
      <c r="M380" s="20">
        <f>IFERROR(VLOOKUP(MYRANKS_P[[#This Row],[IDFANGRAPHS]],STEAMER_P[],COLUMN(STEAMER_P[HR]),FALSE),0)</f>
        <v>0</v>
      </c>
      <c r="N380" s="20">
        <f>IFERROR(VLOOKUP(MYRANKS_P[[#This Row],[IDFANGRAPHS]],STEAMER_P[],COLUMN(STEAMER_P[SO]),FALSE),0)</f>
        <v>0</v>
      </c>
      <c r="O380" s="20">
        <f>IFERROR(VLOOKUP(MYRANKS_P[[#This Row],[IDFANGRAPHS]],STEAMER_P[],COLUMN(STEAMER_P[BB]),FALSE),0)</f>
        <v>0</v>
      </c>
      <c r="P380" s="20">
        <f>IFERROR(VLOOKUP(MYRANKS_P[[#This Row],[IDFANGRAPHS]],STEAMER_P[],COLUMN(STEAMER_P[FIP]),FALSE),0)</f>
        <v>0</v>
      </c>
      <c r="Q380" s="22">
        <f>IFERROR(MYRANKS_P[[#This Row],[ER]]*9/MYRANKS_P[[#This Row],[IP]],0)</f>
        <v>0</v>
      </c>
      <c r="R380" s="22">
        <f>IFERROR((MYRANKS_P[[#This Row],[BB]]+MYRANKS_P[[#This Row],[H]])/MYRANKS_P[[#This Row],[IP]],0)</f>
        <v>0</v>
      </c>
      <c r="S380" s="22">
        <f>MYRANKS_P[[#This Row],[W]]/3.03-VLOOKUP(MYRANKS_P[[#This Row],[POS]],ReplacementLevel_P[],COLUMN(ReplacementLevel_P[W]),FALSE)</f>
        <v>-3.23</v>
      </c>
      <c r="T380" s="22">
        <f>MYRANKS_P[[#This Row],[SV]]/9.95</f>
        <v>0</v>
      </c>
      <c r="U380" s="22">
        <f>MYRANKS_P[[#This Row],[SO]]/39.3-VLOOKUP(MYRANKS_P[[#This Row],[POS]],ReplacementLevel_P[],COLUMN(ReplacementLevel_P[SO]),FALSE)</f>
        <v>-2.68</v>
      </c>
      <c r="V380" s="22">
        <f>((475+MYRANKS_P[[#This Row],[ER]])*9/(1192+MYRANKS_P[[#This Row],[IP]])-3.59)/-0.076-VLOOKUP(MYRANKS_P[[#This Row],[POS]],ReplacementLevel_P[],COLUMN(ReplacementLevel_P[ERA]),FALSE)</f>
        <v>0.89724478982691325</v>
      </c>
      <c r="W38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80" s="22">
        <f>MYRANKS_P[[#This Row],[WSGP]]+MYRANKS_P[[#This Row],[SVSGP]]+MYRANKS_P[[#This Row],[SOSGP]]+MYRANKS_P[[#This Row],[ERASGP]]+MYRANKS_P[[#This Row],[WHIPSGP]]</f>
        <v>-4.1238066643117852</v>
      </c>
    </row>
    <row r="381" spans="1:24" x14ac:dyDescent="0.25">
      <c r="A381" s="7" t="s">
        <v>5518</v>
      </c>
      <c r="B381" s="18" t="str">
        <f>VLOOKUP(MYRANKS_P[[#This Row],[PLAYERID]],PLAYERIDMAP[],COLUMN(PLAYERIDMAP[LASTNAME]),FALSE)</f>
        <v>Wilson</v>
      </c>
      <c r="C381" s="18" t="str">
        <f>VLOOKUP(MYRANKS_P[[#This Row],[PLAYERID]],PLAYERIDMAP[],COLUMN(PLAYERIDMAP[FIRSTNAME]),FALSE)</f>
        <v xml:space="preserve">Justin </v>
      </c>
      <c r="D381" s="18" t="str">
        <f>VLOOKUP(MYRANKS_P[[#This Row],[PLAYERID]],PLAYERIDMAP[],COLUMN(PLAYERIDMAP[TEAM]),FALSE)</f>
        <v>PIT</v>
      </c>
      <c r="E381" s="18" t="str">
        <f>VLOOKUP(MYRANKS_P[[#This Row],[PLAYERID]],PLAYERIDMAP[],COLUMN(PLAYERIDMAP[POS]),FALSE)</f>
        <v>P</v>
      </c>
      <c r="F381" s="18">
        <f>VLOOKUP(MYRANKS_P[[#This Row],[PLAYERID]],PLAYERIDMAP[],COLUMN(PLAYERIDMAP[IDFANGRAPHS]),FALSE)</f>
        <v>4301</v>
      </c>
      <c r="G381" s="20">
        <f>IFERROR(VLOOKUP(MYRANKS_P[[#This Row],[IDFANGRAPHS]],STEAMER_P[],COLUMN(STEAMER_P[W]),FALSE),0)</f>
        <v>3</v>
      </c>
      <c r="H381" s="20">
        <f>IFERROR(VLOOKUP(MYRANKS_P[[#This Row],[IDFANGRAPHS]],STEAMER_P[],COLUMN(STEAMER_P[GS]),FALSE),0)</f>
        <v>0</v>
      </c>
      <c r="I381" s="20">
        <f>IFERROR(VLOOKUP(MYRANKS_P[[#This Row],[IDFANGRAPHS]],STEAMER_P[],COLUMN(STEAMER_P[SV]),FALSE),0)</f>
        <v>1</v>
      </c>
      <c r="J381" s="20">
        <f>IFERROR(VLOOKUP(MYRANKS_P[[#This Row],[IDFANGRAPHS]],STEAMER_P[],COLUMN(STEAMER_P[IP]),FALSE),0)</f>
        <v>46</v>
      </c>
      <c r="K381" s="20">
        <f>IFERROR(VLOOKUP(MYRANKS_P[[#This Row],[IDFANGRAPHS]],STEAMER_P[],COLUMN(STEAMER_P[H]),FALSE),0)</f>
        <v>41</v>
      </c>
      <c r="L381" s="20">
        <f>IFERROR(VLOOKUP(MYRANKS_P[[#This Row],[IDFANGRAPHS]],STEAMER_P[],COLUMN(STEAMER_P[ER]),FALSE),0)</f>
        <v>17</v>
      </c>
      <c r="M381" s="20">
        <f>IFERROR(VLOOKUP(MYRANKS_P[[#This Row],[IDFANGRAPHS]],STEAMER_P[],COLUMN(STEAMER_P[HR]),FALSE),0)</f>
        <v>4</v>
      </c>
      <c r="N381" s="20">
        <f>IFERROR(VLOOKUP(MYRANKS_P[[#This Row],[IDFANGRAPHS]],STEAMER_P[],COLUMN(STEAMER_P[SO]),FALSE),0)</f>
        <v>44</v>
      </c>
      <c r="O381" s="20">
        <f>IFERROR(VLOOKUP(MYRANKS_P[[#This Row],[IDFANGRAPHS]],STEAMER_P[],COLUMN(STEAMER_P[BB]),FALSE),0)</f>
        <v>19</v>
      </c>
      <c r="P381" s="20">
        <f>IFERROR(VLOOKUP(MYRANKS_P[[#This Row],[IDFANGRAPHS]],STEAMER_P[],COLUMN(STEAMER_P[FIP]),FALSE),0)</f>
        <v>3.53</v>
      </c>
      <c r="Q381" s="22">
        <f>IFERROR(MYRANKS_P[[#This Row],[ER]]*9/MYRANKS_P[[#This Row],[IP]],0)</f>
        <v>3.3260869565217392</v>
      </c>
      <c r="R381" s="22">
        <f>IFERROR((MYRANKS_P[[#This Row],[BB]]+MYRANKS_P[[#This Row],[H]])/MYRANKS_P[[#This Row],[IP]],0)</f>
        <v>1.3043478260869565</v>
      </c>
      <c r="S381" s="22">
        <f>MYRANKS_P[[#This Row],[W]]/3.03-VLOOKUP(MYRANKS_P[[#This Row],[POS]],ReplacementLevel_P[],COLUMN(ReplacementLevel_P[W]),FALSE)</f>
        <v>-2.2399009900990099</v>
      </c>
      <c r="T381" s="22">
        <f>MYRANKS_P[[#This Row],[SV]]/9.95</f>
        <v>0.10050251256281408</v>
      </c>
      <c r="U381" s="22">
        <f>MYRANKS_P[[#This Row],[SO]]/39.3-VLOOKUP(MYRANKS_P[[#This Row],[POS]],ReplacementLevel_P[],COLUMN(ReplacementLevel_P[SO]),FALSE)</f>
        <v>-1.560407124681934</v>
      </c>
      <c r="V381" s="22">
        <f>((475+MYRANKS_P[[#This Row],[ER]])*9/(1192+MYRANKS_P[[#This Row],[IP]])-3.59)/-0.076-VLOOKUP(MYRANKS_P[[#This Row],[POS]],ReplacementLevel_P[],COLUMN(ReplacementLevel_P[ERA]),FALSE)</f>
        <v>1.0245174730039925</v>
      </c>
      <c r="W381" s="22">
        <f>((1466+MYRANKS_P[[#This Row],[BB]]+MYRANKS_P[[#This Row],[H]])/(1192+MYRANKS_P[[#This Row],[IP]])-1.23)/-0.015-VLOOKUP(MYRANKS_P[[#This Row],[POS]],ReplacementLevel_P[],COLUMN(ReplacementLevel_P[WHIP]),FALSE)</f>
        <v>0.70444803446418236</v>
      </c>
      <c r="X381" s="22">
        <f>MYRANKS_P[[#This Row],[WSGP]]+MYRANKS_P[[#This Row],[SVSGP]]+MYRANKS_P[[#This Row],[SOSGP]]+MYRANKS_P[[#This Row],[ERASGP]]+MYRANKS_P[[#This Row],[WHIPSGP]]</f>
        <v>-1.9708400947499549</v>
      </c>
    </row>
    <row r="382" spans="1:24" x14ac:dyDescent="0.25">
      <c r="A382" s="7" t="s">
        <v>4292</v>
      </c>
      <c r="B382" s="18" t="str">
        <f>VLOOKUP(MYRANKS_P[[#This Row],[PLAYERID]],PLAYERIDMAP[],COLUMN(PLAYERIDMAP[LASTNAME]),FALSE)</f>
        <v>Noesi</v>
      </c>
      <c r="C382" s="18" t="str">
        <f>VLOOKUP(MYRANKS_P[[#This Row],[PLAYERID]],PLAYERIDMAP[],COLUMN(PLAYERIDMAP[FIRSTNAME]),FALSE)</f>
        <v xml:space="preserve">Hector </v>
      </c>
      <c r="D382" s="18" t="str">
        <f>VLOOKUP(MYRANKS_P[[#This Row],[PLAYERID]],PLAYERIDMAP[],COLUMN(PLAYERIDMAP[TEAM]),FALSE)</f>
        <v>SEA</v>
      </c>
      <c r="E382" s="18" t="str">
        <f>VLOOKUP(MYRANKS_P[[#This Row],[PLAYERID]],PLAYERIDMAP[],COLUMN(PLAYERIDMAP[POS]),FALSE)</f>
        <v>P</v>
      </c>
      <c r="F382" s="18">
        <f>VLOOKUP(MYRANKS_P[[#This Row],[PLAYERID]],PLAYERIDMAP[],COLUMN(PLAYERIDMAP[IDFANGRAPHS]),FALSE)</f>
        <v>3292</v>
      </c>
      <c r="G382" s="20">
        <f>IFERROR(VLOOKUP(MYRANKS_P[[#This Row],[IDFANGRAPHS]],STEAMER_P[],COLUMN(STEAMER_P[W]),FALSE),0)</f>
        <v>2</v>
      </c>
      <c r="H382" s="20">
        <f>IFERROR(VLOOKUP(MYRANKS_P[[#This Row],[IDFANGRAPHS]],STEAMER_P[],COLUMN(STEAMER_P[GS]),FALSE),0)</f>
        <v>0</v>
      </c>
      <c r="I382" s="20">
        <f>IFERROR(VLOOKUP(MYRANKS_P[[#This Row],[IDFANGRAPHS]],STEAMER_P[],COLUMN(STEAMER_P[SV]),FALSE),0)</f>
        <v>0</v>
      </c>
      <c r="J382" s="20">
        <f>IFERROR(VLOOKUP(MYRANKS_P[[#This Row],[IDFANGRAPHS]],STEAMER_P[],COLUMN(STEAMER_P[IP]),FALSE),0)</f>
        <v>29</v>
      </c>
      <c r="K382" s="20">
        <f>IFERROR(VLOOKUP(MYRANKS_P[[#This Row],[IDFANGRAPHS]],STEAMER_P[],COLUMN(STEAMER_P[H]),FALSE),0)</f>
        <v>30</v>
      </c>
      <c r="L382" s="20">
        <f>IFERROR(VLOOKUP(MYRANKS_P[[#This Row],[IDFANGRAPHS]],STEAMER_P[],COLUMN(STEAMER_P[ER]),FALSE),0)</f>
        <v>14</v>
      </c>
      <c r="M382" s="20">
        <f>IFERROR(VLOOKUP(MYRANKS_P[[#This Row],[IDFANGRAPHS]],STEAMER_P[],COLUMN(STEAMER_P[HR]),FALSE),0)</f>
        <v>4</v>
      </c>
      <c r="N382" s="20">
        <f>IFERROR(VLOOKUP(MYRANKS_P[[#This Row],[IDFANGRAPHS]],STEAMER_P[],COLUMN(STEAMER_P[SO]),FALSE),0)</f>
        <v>22</v>
      </c>
      <c r="O382" s="20">
        <f>IFERROR(VLOOKUP(MYRANKS_P[[#This Row],[IDFANGRAPHS]],STEAMER_P[],COLUMN(STEAMER_P[BB]),FALSE),0)</f>
        <v>9</v>
      </c>
      <c r="P382" s="20">
        <f>IFERROR(VLOOKUP(MYRANKS_P[[#This Row],[IDFANGRAPHS]],STEAMER_P[],COLUMN(STEAMER_P[FIP]),FALSE),0)</f>
        <v>4.54</v>
      </c>
      <c r="Q382" s="22">
        <f>IFERROR(MYRANKS_P[[#This Row],[ER]]*9/MYRANKS_P[[#This Row],[IP]],0)</f>
        <v>4.3448275862068968</v>
      </c>
      <c r="R382" s="22">
        <f>IFERROR((MYRANKS_P[[#This Row],[BB]]+MYRANKS_P[[#This Row],[H]])/MYRANKS_P[[#This Row],[IP]],0)</f>
        <v>1.3448275862068966</v>
      </c>
      <c r="S382" s="22">
        <f>MYRANKS_P[[#This Row],[W]]/3.03-VLOOKUP(MYRANKS_P[[#This Row],[POS]],ReplacementLevel_P[],COLUMN(ReplacementLevel_P[W]),FALSE)</f>
        <v>-2.5699339933993399</v>
      </c>
      <c r="T382" s="22">
        <f>MYRANKS_P[[#This Row],[SV]]/9.95</f>
        <v>0</v>
      </c>
      <c r="U382" s="22">
        <f>MYRANKS_P[[#This Row],[SO]]/39.3-VLOOKUP(MYRANKS_P[[#This Row],[POS]],ReplacementLevel_P[],COLUMN(ReplacementLevel_P[SO]),FALSE)</f>
        <v>-2.1202035623409672</v>
      </c>
      <c r="V382" s="22">
        <f>((475+MYRANKS_P[[#This Row],[ER]])*9/(1192+MYRANKS_P[[#This Row],[IP]])-3.59)/-0.076-VLOOKUP(MYRANKS_P[[#This Row],[POS]],ReplacementLevel_P[],COLUMN(ReplacementLevel_P[ERA]),FALSE)</f>
        <v>0.66022888917625566</v>
      </c>
      <c r="W382" s="22">
        <f>((1466+MYRANKS_P[[#This Row],[BB]]+MYRANKS_P[[#This Row],[H]])/(1192+MYRANKS_P[[#This Row],[IP]])-1.23)/-0.015-VLOOKUP(MYRANKS_P[[#This Row],[POS]],ReplacementLevel_P[],COLUMN(ReplacementLevel_P[WHIP]),FALSE)</f>
        <v>0.70691782691783067</v>
      </c>
      <c r="X382" s="22">
        <f>MYRANKS_P[[#This Row],[WSGP]]+MYRANKS_P[[#This Row],[SVSGP]]+MYRANKS_P[[#This Row],[SOSGP]]+MYRANKS_P[[#This Row],[ERASGP]]+MYRANKS_P[[#This Row],[WHIPSGP]]</f>
        <v>-3.3229908396462209</v>
      </c>
    </row>
    <row r="383" spans="1:24" x14ac:dyDescent="0.25">
      <c r="A383" s="7" t="s">
        <v>4609</v>
      </c>
      <c r="B383" s="18" t="str">
        <f>VLOOKUP(MYRANKS_P[[#This Row],[PLAYERID]],PLAYERIDMAP[],COLUMN(PLAYERIDMAP[LASTNAME]),FALSE)</f>
        <v>Pryor</v>
      </c>
      <c r="C383" s="18" t="str">
        <f>VLOOKUP(MYRANKS_P[[#This Row],[PLAYERID]],PLAYERIDMAP[],COLUMN(PLAYERIDMAP[FIRSTNAME]),FALSE)</f>
        <v xml:space="preserve">Stephen </v>
      </c>
      <c r="D383" s="18" t="str">
        <f>VLOOKUP(MYRANKS_P[[#This Row],[PLAYERID]],PLAYERIDMAP[],COLUMN(PLAYERIDMAP[TEAM]),FALSE)</f>
        <v>SEA</v>
      </c>
      <c r="E383" s="18" t="str">
        <f>VLOOKUP(MYRANKS_P[[#This Row],[PLAYERID]],PLAYERIDMAP[],COLUMN(PLAYERIDMAP[POS]),FALSE)</f>
        <v>P</v>
      </c>
      <c r="F383" s="18">
        <f>VLOOKUP(MYRANKS_P[[#This Row],[PLAYERID]],PLAYERIDMAP[],COLUMN(PLAYERIDMAP[IDFANGRAPHS]),FALSE)</f>
        <v>10663</v>
      </c>
      <c r="G383" s="20">
        <f>IFERROR(VLOOKUP(MYRANKS_P[[#This Row],[IDFANGRAPHS]],STEAMER_P[],COLUMN(STEAMER_P[W]),FALSE),0)</f>
        <v>1</v>
      </c>
      <c r="H383" s="20">
        <f>IFERROR(VLOOKUP(MYRANKS_P[[#This Row],[IDFANGRAPHS]],STEAMER_P[],COLUMN(STEAMER_P[GS]),FALSE),0)</f>
        <v>0</v>
      </c>
      <c r="I383" s="20">
        <f>IFERROR(VLOOKUP(MYRANKS_P[[#This Row],[IDFANGRAPHS]],STEAMER_P[],COLUMN(STEAMER_P[SV]),FALSE),0)</f>
        <v>0</v>
      </c>
      <c r="J383" s="20">
        <f>IFERROR(VLOOKUP(MYRANKS_P[[#This Row],[IDFANGRAPHS]],STEAMER_P[],COLUMN(STEAMER_P[IP]),FALSE),0)</f>
        <v>21</v>
      </c>
      <c r="K383" s="20">
        <f>IFERROR(VLOOKUP(MYRANKS_P[[#This Row],[IDFANGRAPHS]],STEAMER_P[],COLUMN(STEAMER_P[H]),FALSE),0)</f>
        <v>19</v>
      </c>
      <c r="L383" s="20">
        <f>IFERROR(VLOOKUP(MYRANKS_P[[#This Row],[IDFANGRAPHS]],STEAMER_P[],COLUMN(STEAMER_P[ER]),FALSE),0)</f>
        <v>9</v>
      </c>
      <c r="M383" s="20">
        <f>IFERROR(VLOOKUP(MYRANKS_P[[#This Row],[IDFANGRAPHS]],STEAMER_P[],COLUMN(STEAMER_P[HR]),FALSE),0)</f>
        <v>2</v>
      </c>
      <c r="N383" s="20">
        <f>IFERROR(VLOOKUP(MYRANKS_P[[#This Row],[IDFANGRAPHS]],STEAMER_P[],COLUMN(STEAMER_P[SO]),FALSE),0)</f>
        <v>21</v>
      </c>
      <c r="O383" s="20">
        <f>IFERROR(VLOOKUP(MYRANKS_P[[#This Row],[IDFANGRAPHS]],STEAMER_P[],COLUMN(STEAMER_P[BB]),FALSE),0)</f>
        <v>9</v>
      </c>
      <c r="P383" s="20">
        <f>IFERROR(VLOOKUP(MYRANKS_P[[#This Row],[IDFANGRAPHS]],STEAMER_P[],COLUMN(STEAMER_P[FIP]),FALSE),0)</f>
        <v>3.89</v>
      </c>
      <c r="Q383" s="22">
        <f>IFERROR(MYRANKS_P[[#This Row],[ER]]*9/MYRANKS_P[[#This Row],[IP]],0)</f>
        <v>3.8571428571428572</v>
      </c>
      <c r="R383" s="22">
        <f>IFERROR((MYRANKS_P[[#This Row],[BB]]+MYRANKS_P[[#This Row],[H]])/MYRANKS_P[[#This Row],[IP]],0)</f>
        <v>1.3333333333333333</v>
      </c>
      <c r="S383" s="22">
        <f>MYRANKS_P[[#This Row],[W]]/3.03-VLOOKUP(MYRANKS_P[[#This Row],[POS]],ReplacementLevel_P[],COLUMN(ReplacementLevel_P[W]),FALSE)</f>
        <v>-2.89996699669967</v>
      </c>
      <c r="T383" s="22">
        <f>MYRANKS_P[[#This Row],[SV]]/9.95</f>
        <v>0</v>
      </c>
      <c r="U383" s="22">
        <f>MYRANKS_P[[#This Row],[SO]]/39.3-VLOOKUP(MYRANKS_P[[#This Row],[POS]],ReplacementLevel_P[],COLUMN(ReplacementLevel_P[SO]),FALSE)</f>
        <v>-2.1456488549618324</v>
      </c>
      <c r="V383" s="22">
        <f>((475+MYRANKS_P[[#This Row],[ER]])*9/(1192+MYRANKS_P[[#This Row],[IP]])-3.59)/-0.076-VLOOKUP(MYRANKS_P[[#This Row],[POS]],ReplacementLevel_P[],COLUMN(ReplacementLevel_P[ERA]),FALSE)</f>
        <v>0.83557295960428291</v>
      </c>
      <c r="W383" s="22">
        <f>((1466+MYRANKS_P[[#This Row],[BB]]+MYRANKS_P[[#This Row],[H]])/(1192+MYRANKS_P[[#This Row],[IP]])-1.23)/-0.015-VLOOKUP(MYRANKS_P[[#This Row],[POS]],ReplacementLevel_P[],COLUMN(ReplacementLevel_P[WHIP]),FALSE)</f>
        <v>0.76953009068424949</v>
      </c>
      <c r="X383" s="22">
        <f>MYRANKS_P[[#This Row],[WSGP]]+MYRANKS_P[[#This Row],[SVSGP]]+MYRANKS_P[[#This Row],[SOSGP]]+MYRANKS_P[[#This Row],[ERASGP]]+MYRANKS_P[[#This Row],[WHIPSGP]]</f>
        <v>-3.4405128013729693</v>
      </c>
    </row>
    <row r="384" spans="1:24" x14ac:dyDescent="0.25">
      <c r="A384" s="7" t="s">
        <v>4502</v>
      </c>
      <c r="B384" s="18" t="str">
        <f>VLOOKUP(MYRANKS_P[[#This Row],[PLAYERID]],PLAYERIDMAP[],COLUMN(PLAYERIDMAP[LASTNAME]),FALSE)</f>
        <v>Perez</v>
      </c>
      <c r="C384" s="18" t="str">
        <f>VLOOKUP(MYRANKS_P[[#This Row],[PLAYERID]],PLAYERIDMAP[],COLUMN(PLAYERIDMAP[FIRSTNAME]),FALSE)</f>
        <v xml:space="preserve">Juan </v>
      </c>
      <c r="D384" s="18" t="str">
        <f>VLOOKUP(MYRANKS_P[[#This Row],[PLAYERID]],PLAYERIDMAP[],COLUMN(PLAYERIDMAP[TEAM]),FALSE)</f>
        <v>-</v>
      </c>
      <c r="E384" s="18" t="str">
        <f>VLOOKUP(MYRANKS_P[[#This Row],[PLAYERID]],PLAYERIDMAP[],COLUMN(PLAYERIDMAP[POS]),FALSE)</f>
        <v>P</v>
      </c>
      <c r="F384" s="18">
        <f>VLOOKUP(MYRANKS_P[[#This Row],[PLAYERID]],PLAYERIDMAP[],COLUMN(PLAYERIDMAP[IDFANGRAPHS]),FALSE)</f>
        <v>2557</v>
      </c>
      <c r="G384" s="20">
        <f>IFERROR(VLOOKUP(MYRANKS_P[[#This Row],[IDFANGRAPHS]],STEAMER_P[],COLUMN(STEAMER_P[W]),FALSE),0)</f>
        <v>0</v>
      </c>
      <c r="H384" s="20">
        <f>IFERROR(VLOOKUP(MYRANKS_P[[#This Row],[IDFANGRAPHS]],STEAMER_P[],COLUMN(STEAMER_P[GS]),FALSE),0)</f>
        <v>0</v>
      </c>
      <c r="I384" s="20">
        <f>IFERROR(VLOOKUP(MYRANKS_P[[#This Row],[IDFANGRAPHS]],STEAMER_P[],COLUMN(STEAMER_P[SV]),FALSE),0)</f>
        <v>0</v>
      </c>
      <c r="J384" s="20">
        <f>IFERROR(VLOOKUP(MYRANKS_P[[#This Row],[IDFANGRAPHS]],STEAMER_P[],COLUMN(STEAMER_P[IP]),FALSE),0)</f>
        <v>0</v>
      </c>
      <c r="K384" s="20">
        <f>IFERROR(VLOOKUP(MYRANKS_P[[#This Row],[IDFANGRAPHS]],STEAMER_P[],COLUMN(STEAMER_P[H]),FALSE),0)</f>
        <v>0</v>
      </c>
      <c r="L384" s="20">
        <f>IFERROR(VLOOKUP(MYRANKS_P[[#This Row],[IDFANGRAPHS]],STEAMER_P[],COLUMN(STEAMER_P[ER]),FALSE),0)</f>
        <v>0</v>
      </c>
      <c r="M384" s="20">
        <f>IFERROR(VLOOKUP(MYRANKS_P[[#This Row],[IDFANGRAPHS]],STEAMER_P[],COLUMN(STEAMER_P[HR]),FALSE),0)</f>
        <v>0</v>
      </c>
      <c r="N384" s="20">
        <f>IFERROR(VLOOKUP(MYRANKS_P[[#This Row],[IDFANGRAPHS]],STEAMER_P[],COLUMN(STEAMER_P[SO]),FALSE),0)</f>
        <v>0</v>
      </c>
      <c r="O384" s="20">
        <f>IFERROR(VLOOKUP(MYRANKS_P[[#This Row],[IDFANGRAPHS]],STEAMER_P[],COLUMN(STEAMER_P[BB]),FALSE),0)</f>
        <v>0</v>
      </c>
      <c r="P384" s="20">
        <f>IFERROR(VLOOKUP(MYRANKS_P[[#This Row],[IDFANGRAPHS]],STEAMER_P[],COLUMN(STEAMER_P[FIP]),FALSE),0)</f>
        <v>0</v>
      </c>
      <c r="Q384" s="22">
        <f>IFERROR(MYRANKS_P[[#This Row],[ER]]*9/MYRANKS_P[[#This Row],[IP]],0)</f>
        <v>0</v>
      </c>
      <c r="R384" s="22">
        <f>IFERROR((MYRANKS_P[[#This Row],[BB]]+MYRANKS_P[[#This Row],[H]])/MYRANKS_P[[#This Row],[IP]],0)</f>
        <v>0</v>
      </c>
      <c r="S384" s="22">
        <f>MYRANKS_P[[#This Row],[W]]/3.03-VLOOKUP(MYRANKS_P[[#This Row],[POS]],ReplacementLevel_P[],COLUMN(ReplacementLevel_P[W]),FALSE)</f>
        <v>-3.23</v>
      </c>
      <c r="T384" s="22">
        <f>MYRANKS_P[[#This Row],[SV]]/9.95</f>
        <v>0</v>
      </c>
      <c r="U384" s="22">
        <f>MYRANKS_P[[#This Row],[SO]]/39.3-VLOOKUP(MYRANKS_P[[#This Row],[POS]],ReplacementLevel_P[],COLUMN(ReplacementLevel_P[SO]),FALSE)</f>
        <v>-2.68</v>
      </c>
      <c r="V384" s="22">
        <f>((475+MYRANKS_P[[#This Row],[ER]])*9/(1192+MYRANKS_P[[#This Row],[IP]])-3.59)/-0.076-VLOOKUP(MYRANKS_P[[#This Row],[POS]],ReplacementLevel_P[],COLUMN(ReplacementLevel_P[ERA]),FALSE)</f>
        <v>0.89724478982691325</v>
      </c>
      <c r="W38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84" s="22">
        <f>MYRANKS_P[[#This Row],[WSGP]]+MYRANKS_P[[#This Row],[SVSGP]]+MYRANKS_P[[#This Row],[SOSGP]]+MYRANKS_P[[#This Row],[ERASGP]]+MYRANKS_P[[#This Row],[WHIPSGP]]</f>
        <v>-4.1238066643117852</v>
      </c>
    </row>
    <row r="385" spans="1:24" x14ac:dyDescent="0.25">
      <c r="A385" s="7" t="s">
        <v>1991</v>
      </c>
      <c r="B385" s="18" t="str">
        <f>VLOOKUP(MYRANKS_P[[#This Row],[PLAYERID]],PLAYERIDMAP[],COLUMN(PLAYERIDMAP[LASTNAME]),FALSE)</f>
        <v>Blackley</v>
      </c>
      <c r="C385" s="18" t="str">
        <f>VLOOKUP(MYRANKS_P[[#This Row],[PLAYERID]],PLAYERIDMAP[],COLUMN(PLAYERIDMAP[FIRSTNAME]),FALSE)</f>
        <v xml:space="preserve">Travis </v>
      </c>
      <c r="D385" s="18" t="str">
        <f>VLOOKUP(MYRANKS_P[[#This Row],[PLAYERID]],PLAYERIDMAP[],COLUMN(PLAYERIDMAP[TEAM]),FALSE)</f>
        <v>OAK</v>
      </c>
      <c r="E385" s="18" t="str">
        <f>VLOOKUP(MYRANKS_P[[#This Row],[PLAYERID]],PLAYERIDMAP[],COLUMN(PLAYERIDMAP[POS]),FALSE)</f>
        <v>P</v>
      </c>
      <c r="F385" s="18">
        <f>VLOOKUP(MYRANKS_P[[#This Row],[PLAYERID]],PLAYERIDMAP[],COLUMN(PLAYERIDMAP[IDFANGRAPHS]),FALSE)</f>
        <v>3234</v>
      </c>
      <c r="G385" s="20">
        <f>IFERROR(VLOOKUP(MYRANKS_P[[#This Row],[IDFANGRAPHS]],STEAMER_P[],COLUMN(STEAMER_P[W]),FALSE),0)</f>
        <v>0</v>
      </c>
      <c r="H385" s="20">
        <f>IFERROR(VLOOKUP(MYRANKS_P[[#This Row],[IDFANGRAPHS]],STEAMER_P[],COLUMN(STEAMER_P[GS]),FALSE),0)</f>
        <v>0</v>
      </c>
      <c r="I385" s="20">
        <f>IFERROR(VLOOKUP(MYRANKS_P[[#This Row],[IDFANGRAPHS]],STEAMER_P[],COLUMN(STEAMER_P[SV]),FALSE),0)</f>
        <v>0</v>
      </c>
      <c r="J385" s="20">
        <f>IFERROR(VLOOKUP(MYRANKS_P[[#This Row],[IDFANGRAPHS]],STEAMER_P[],COLUMN(STEAMER_P[IP]),FALSE),0)</f>
        <v>0</v>
      </c>
      <c r="K385" s="20">
        <f>IFERROR(VLOOKUP(MYRANKS_P[[#This Row],[IDFANGRAPHS]],STEAMER_P[],COLUMN(STEAMER_P[H]),FALSE),0)</f>
        <v>0</v>
      </c>
      <c r="L385" s="20">
        <f>IFERROR(VLOOKUP(MYRANKS_P[[#This Row],[IDFANGRAPHS]],STEAMER_P[],COLUMN(STEAMER_P[ER]),FALSE),0)</f>
        <v>0</v>
      </c>
      <c r="M385" s="20">
        <f>IFERROR(VLOOKUP(MYRANKS_P[[#This Row],[IDFANGRAPHS]],STEAMER_P[],COLUMN(STEAMER_P[HR]),FALSE),0)</f>
        <v>0</v>
      </c>
      <c r="N385" s="20">
        <f>IFERROR(VLOOKUP(MYRANKS_P[[#This Row],[IDFANGRAPHS]],STEAMER_P[],COLUMN(STEAMER_P[SO]),FALSE),0)</f>
        <v>0</v>
      </c>
      <c r="O385" s="20">
        <f>IFERROR(VLOOKUP(MYRANKS_P[[#This Row],[IDFANGRAPHS]],STEAMER_P[],COLUMN(STEAMER_P[BB]),FALSE),0)</f>
        <v>0</v>
      </c>
      <c r="P385" s="20">
        <f>IFERROR(VLOOKUP(MYRANKS_P[[#This Row],[IDFANGRAPHS]],STEAMER_P[],COLUMN(STEAMER_P[FIP]),FALSE),0)</f>
        <v>0</v>
      </c>
      <c r="Q385" s="22">
        <f>IFERROR(MYRANKS_P[[#This Row],[ER]]*9/MYRANKS_P[[#This Row],[IP]],0)</f>
        <v>0</v>
      </c>
      <c r="R385" s="22">
        <f>IFERROR((MYRANKS_P[[#This Row],[BB]]+MYRANKS_P[[#This Row],[H]])/MYRANKS_P[[#This Row],[IP]],0)</f>
        <v>0</v>
      </c>
      <c r="S385" s="22">
        <f>MYRANKS_P[[#This Row],[W]]/3.03-VLOOKUP(MYRANKS_P[[#This Row],[POS]],ReplacementLevel_P[],COLUMN(ReplacementLevel_P[W]),FALSE)</f>
        <v>-3.23</v>
      </c>
      <c r="T385" s="22">
        <f>MYRANKS_P[[#This Row],[SV]]/9.95</f>
        <v>0</v>
      </c>
      <c r="U385" s="22">
        <f>MYRANKS_P[[#This Row],[SO]]/39.3-VLOOKUP(MYRANKS_P[[#This Row],[POS]],ReplacementLevel_P[],COLUMN(ReplacementLevel_P[SO]),FALSE)</f>
        <v>-2.68</v>
      </c>
      <c r="V385" s="22">
        <f>((475+MYRANKS_P[[#This Row],[ER]])*9/(1192+MYRANKS_P[[#This Row],[IP]])-3.59)/-0.076-VLOOKUP(MYRANKS_P[[#This Row],[POS]],ReplacementLevel_P[],COLUMN(ReplacementLevel_P[ERA]),FALSE)</f>
        <v>0.89724478982691325</v>
      </c>
      <c r="W385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85" s="22">
        <f>MYRANKS_P[[#This Row],[WSGP]]+MYRANKS_P[[#This Row],[SVSGP]]+MYRANKS_P[[#This Row],[SOSGP]]+MYRANKS_P[[#This Row],[ERASGP]]+MYRANKS_P[[#This Row],[WHIPSGP]]</f>
        <v>-4.1238066643117852</v>
      </c>
    </row>
    <row r="386" spans="1:24" x14ac:dyDescent="0.25">
      <c r="A386" s="7" t="s">
        <v>4512</v>
      </c>
      <c r="B386" s="18" t="str">
        <f>VLOOKUP(MYRANKS_P[[#This Row],[PLAYERID]],PLAYERIDMAP[],COLUMN(PLAYERIDMAP[LASTNAME]),FALSE)</f>
        <v>Perez</v>
      </c>
      <c r="C386" s="18" t="str">
        <f>VLOOKUP(MYRANKS_P[[#This Row],[PLAYERID]],PLAYERIDMAP[],COLUMN(PLAYERIDMAP[FIRSTNAME]),FALSE)</f>
        <v xml:space="preserve">Oliver </v>
      </c>
      <c r="D386" s="18" t="str">
        <f>VLOOKUP(MYRANKS_P[[#This Row],[PLAYERID]],PLAYERIDMAP[],COLUMN(PLAYERIDMAP[TEAM]),FALSE)</f>
        <v>-</v>
      </c>
      <c r="E386" s="18" t="str">
        <f>VLOOKUP(MYRANKS_P[[#This Row],[PLAYERID]],PLAYERIDMAP[],COLUMN(PLAYERIDMAP[POS]),FALSE)</f>
        <v>P</v>
      </c>
      <c r="F386" s="18">
        <f>VLOOKUP(MYRANKS_P[[#This Row],[PLAYERID]],PLAYERIDMAP[],COLUMN(PLAYERIDMAP[IDFANGRAPHS]),FALSE)</f>
        <v>1514</v>
      </c>
      <c r="G386" s="20">
        <f>IFERROR(VLOOKUP(MYRANKS_P[[#This Row],[IDFANGRAPHS]],STEAMER_P[],COLUMN(STEAMER_P[W]),FALSE),0)</f>
        <v>3</v>
      </c>
      <c r="H386" s="20">
        <f>IFERROR(VLOOKUP(MYRANKS_P[[#This Row],[IDFANGRAPHS]],STEAMER_P[],COLUMN(STEAMER_P[GS]),FALSE),0)</f>
        <v>0</v>
      </c>
      <c r="I386" s="20">
        <f>IFERROR(VLOOKUP(MYRANKS_P[[#This Row],[IDFANGRAPHS]],STEAMER_P[],COLUMN(STEAMER_P[SV]),FALSE),0)</f>
        <v>1</v>
      </c>
      <c r="J386" s="20">
        <f>IFERROR(VLOOKUP(MYRANKS_P[[#This Row],[IDFANGRAPHS]],STEAMER_P[],COLUMN(STEAMER_P[IP]),FALSE),0)</f>
        <v>45</v>
      </c>
      <c r="K386" s="20">
        <f>IFERROR(VLOOKUP(MYRANKS_P[[#This Row],[IDFANGRAPHS]],STEAMER_P[],COLUMN(STEAMER_P[H]),FALSE),0)</f>
        <v>38</v>
      </c>
      <c r="L386" s="20">
        <f>IFERROR(VLOOKUP(MYRANKS_P[[#This Row],[IDFANGRAPHS]],STEAMER_P[],COLUMN(STEAMER_P[ER]),FALSE),0)</f>
        <v>16</v>
      </c>
      <c r="M386" s="20">
        <f>IFERROR(VLOOKUP(MYRANKS_P[[#This Row],[IDFANGRAPHS]],STEAMER_P[],COLUMN(STEAMER_P[HR]),FALSE),0)</f>
        <v>5</v>
      </c>
      <c r="N386" s="20">
        <f>IFERROR(VLOOKUP(MYRANKS_P[[#This Row],[IDFANGRAPHS]],STEAMER_P[],COLUMN(STEAMER_P[SO]),FALSE),0)</f>
        <v>48</v>
      </c>
      <c r="O386" s="20">
        <f>IFERROR(VLOOKUP(MYRANKS_P[[#This Row],[IDFANGRAPHS]],STEAMER_P[],COLUMN(STEAMER_P[BB]),FALSE),0)</f>
        <v>17</v>
      </c>
      <c r="P386" s="20">
        <f>IFERROR(VLOOKUP(MYRANKS_P[[#This Row],[IDFANGRAPHS]],STEAMER_P[],COLUMN(STEAMER_P[FIP]),FALSE),0)</f>
        <v>3.7</v>
      </c>
      <c r="Q386" s="22">
        <f>IFERROR(MYRANKS_P[[#This Row],[ER]]*9/MYRANKS_P[[#This Row],[IP]],0)</f>
        <v>3.2</v>
      </c>
      <c r="R386" s="22">
        <f>IFERROR((MYRANKS_P[[#This Row],[BB]]+MYRANKS_P[[#This Row],[H]])/MYRANKS_P[[#This Row],[IP]],0)</f>
        <v>1.2222222222222223</v>
      </c>
      <c r="S386" s="22">
        <f>MYRANKS_P[[#This Row],[W]]/3.03-VLOOKUP(MYRANKS_P[[#This Row],[POS]],ReplacementLevel_P[],COLUMN(ReplacementLevel_P[W]),FALSE)</f>
        <v>-2.2399009900990099</v>
      </c>
      <c r="T386" s="22">
        <f>MYRANKS_P[[#This Row],[SV]]/9.95</f>
        <v>0.10050251256281408</v>
      </c>
      <c r="U386" s="22">
        <f>MYRANKS_P[[#This Row],[SO]]/39.3-VLOOKUP(MYRANKS_P[[#This Row],[POS]],ReplacementLevel_P[],COLUMN(ReplacementLevel_P[SO]),FALSE)</f>
        <v>-1.4586259541984734</v>
      </c>
      <c r="V386" s="22">
        <f>((475+MYRANKS_P[[#This Row],[ER]])*9/(1192+MYRANKS_P[[#This Row],[IP]])-3.59)/-0.076-VLOOKUP(MYRANKS_P[[#This Row],[POS]],ReplacementLevel_P[],COLUMN(ReplacementLevel_P[ERA]),FALSE)</f>
        <v>1.0822043994383674</v>
      </c>
      <c r="W386" s="22">
        <f>((1466+MYRANKS_P[[#This Row],[BB]]+MYRANKS_P[[#This Row],[H]])/(1192+MYRANKS_P[[#This Row],[IP]])-1.23)/-0.015-VLOOKUP(MYRANKS_P[[#This Row],[POS]],ReplacementLevel_P[],COLUMN(ReplacementLevel_P[WHIP]),FALSE)</f>
        <v>0.90748585286984629</v>
      </c>
      <c r="X386" s="22">
        <f>MYRANKS_P[[#This Row],[WSGP]]+MYRANKS_P[[#This Row],[SVSGP]]+MYRANKS_P[[#This Row],[SOSGP]]+MYRANKS_P[[#This Row],[ERASGP]]+MYRANKS_P[[#This Row],[WHIPSGP]]</f>
        <v>-1.6083341794264552</v>
      </c>
    </row>
    <row r="387" spans="1:24" x14ac:dyDescent="0.25">
      <c r="A387" s="7" t="s">
        <v>2296</v>
      </c>
      <c r="B387" s="18" t="str">
        <f>VLOOKUP(MYRANKS_P[[#This Row],[PLAYERID]],PLAYERIDMAP[],COLUMN(PLAYERIDMAP[LASTNAME]),FALSE)</f>
        <v>Cedeno</v>
      </c>
      <c r="C387" s="18" t="str">
        <f>VLOOKUP(MYRANKS_P[[#This Row],[PLAYERID]],PLAYERIDMAP[],COLUMN(PLAYERIDMAP[FIRSTNAME]),FALSE)</f>
        <v xml:space="preserve">Xavier </v>
      </c>
      <c r="D387" s="18" t="str">
        <f>VLOOKUP(MYRANKS_P[[#This Row],[PLAYERID]],PLAYERIDMAP[],COLUMN(PLAYERIDMAP[TEAM]),FALSE)</f>
        <v>HOU</v>
      </c>
      <c r="E387" s="18" t="str">
        <f>VLOOKUP(MYRANKS_P[[#This Row],[PLAYERID]],PLAYERIDMAP[],COLUMN(PLAYERIDMAP[POS]),FALSE)</f>
        <v>P</v>
      </c>
      <c r="F387" s="18">
        <f>VLOOKUP(MYRANKS_P[[#This Row],[PLAYERID]],PLAYERIDMAP[],COLUMN(PLAYERIDMAP[IDFANGRAPHS]),FALSE)</f>
        <v>36</v>
      </c>
      <c r="G387" s="20">
        <f>IFERROR(VLOOKUP(MYRANKS_P[[#This Row],[IDFANGRAPHS]],STEAMER_P[],COLUMN(STEAMER_P[W]),FALSE),0)</f>
        <v>2</v>
      </c>
      <c r="H387" s="20">
        <f>IFERROR(VLOOKUP(MYRANKS_P[[#This Row],[IDFANGRAPHS]],STEAMER_P[],COLUMN(STEAMER_P[GS]),FALSE),0)</f>
        <v>0</v>
      </c>
      <c r="I387" s="20">
        <f>IFERROR(VLOOKUP(MYRANKS_P[[#This Row],[IDFANGRAPHS]],STEAMER_P[],COLUMN(STEAMER_P[SV]),FALSE),0)</f>
        <v>0</v>
      </c>
      <c r="J387" s="20">
        <f>IFERROR(VLOOKUP(MYRANKS_P[[#This Row],[IDFANGRAPHS]],STEAMER_P[],COLUMN(STEAMER_P[IP]),FALSE),0)</f>
        <v>34</v>
      </c>
      <c r="K387" s="20">
        <f>IFERROR(VLOOKUP(MYRANKS_P[[#This Row],[IDFANGRAPHS]],STEAMER_P[],COLUMN(STEAMER_P[H]),FALSE),0)</f>
        <v>31</v>
      </c>
      <c r="L387" s="20">
        <f>IFERROR(VLOOKUP(MYRANKS_P[[#This Row],[IDFANGRAPHS]],STEAMER_P[],COLUMN(STEAMER_P[ER]),FALSE),0)</f>
        <v>13</v>
      </c>
      <c r="M387" s="20">
        <f>IFERROR(VLOOKUP(MYRANKS_P[[#This Row],[IDFANGRAPHS]],STEAMER_P[],COLUMN(STEAMER_P[HR]),FALSE),0)</f>
        <v>3</v>
      </c>
      <c r="N387" s="20">
        <f>IFERROR(VLOOKUP(MYRANKS_P[[#This Row],[IDFANGRAPHS]],STEAMER_P[],COLUMN(STEAMER_P[SO]),FALSE),0)</f>
        <v>32</v>
      </c>
      <c r="O387" s="20">
        <f>IFERROR(VLOOKUP(MYRANKS_P[[#This Row],[IDFANGRAPHS]],STEAMER_P[],COLUMN(STEAMER_P[BB]),FALSE),0)</f>
        <v>13</v>
      </c>
      <c r="P387" s="20">
        <f>IFERROR(VLOOKUP(MYRANKS_P[[#This Row],[IDFANGRAPHS]],STEAMER_P[],COLUMN(STEAMER_P[FIP]),FALSE),0)</f>
        <v>3.54</v>
      </c>
      <c r="Q387" s="22">
        <f>IFERROR(MYRANKS_P[[#This Row],[ER]]*9/MYRANKS_P[[#This Row],[IP]],0)</f>
        <v>3.4411764705882355</v>
      </c>
      <c r="R387" s="22">
        <f>IFERROR((MYRANKS_P[[#This Row],[BB]]+MYRANKS_P[[#This Row],[H]])/MYRANKS_P[[#This Row],[IP]],0)</f>
        <v>1.2941176470588236</v>
      </c>
      <c r="S387" s="22">
        <f>MYRANKS_P[[#This Row],[W]]/3.03-VLOOKUP(MYRANKS_P[[#This Row],[POS]],ReplacementLevel_P[],COLUMN(ReplacementLevel_P[W]),FALSE)</f>
        <v>-2.5699339933993399</v>
      </c>
      <c r="T387" s="22">
        <f>MYRANKS_P[[#This Row],[SV]]/9.95</f>
        <v>0</v>
      </c>
      <c r="U387" s="22">
        <f>MYRANKS_P[[#This Row],[SO]]/39.3-VLOOKUP(MYRANKS_P[[#This Row],[POS]],ReplacementLevel_P[],COLUMN(ReplacementLevel_P[SO]),FALSE)</f>
        <v>-1.8657506361323155</v>
      </c>
      <c r="V387" s="22">
        <f>((475+MYRANKS_P[[#This Row],[ER]])*9/(1192+MYRANKS_P[[#This Row],[IP]])-3.59)/-0.076-VLOOKUP(MYRANKS_P[[#This Row],[POS]],ReplacementLevel_P[],COLUMN(ReplacementLevel_P[ERA]),FALSE)</f>
        <v>0.95024040525456965</v>
      </c>
      <c r="W387" s="22">
        <f>((1466+MYRANKS_P[[#This Row],[BB]]+MYRANKS_P[[#This Row],[H]])/(1192+MYRANKS_P[[#This Row],[IP]])-1.23)/-0.015-VLOOKUP(MYRANKS_P[[#This Row],[POS]],ReplacementLevel_P[],COLUMN(ReplacementLevel_P[WHIP]),FALSE)</f>
        <v>0.77015769439912873</v>
      </c>
      <c r="X387" s="22">
        <f>MYRANKS_P[[#This Row],[WSGP]]+MYRANKS_P[[#This Row],[SVSGP]]+MYRANKS_P[[#This Row],[SOSGP]]+MYRANKS_P[[#This Row],[ERASGP]]+MYRANKS_P[[#This Row],[WHIPSGP]]</f>
        <v>-2.7152865298779574</v>
      </c>
    </row>
    <row r="388" spans="1:24" x14ac:dyDescent="0.25">
      <c r="A388" s="7" t="s">
        <v>5118</v>
      </c>
      <c r="B388" s="18" t="str">
        <f>VLOOKUP(MYRANKS_P[[#This Row],[PLAYERID]],PLAYERIDMAP[],COLUMN(PLAYERIDMAP[LASTNAME]),FALSE)</f>
        <v>Storey</v>
      </c>
      <c r="C388" s="18" t="str">
        <f>VLOOKUP(MYRANKS_P[[#This Row],[PLAYERID]],PLAYERIDMAP[],COLUMN(PLAYERIDMAP[FIRSTNAME]),FALSE)</f>
        <v xml:space="preserve">Mickey </v>
      </c>
      <c r="D388" s="18" t="str">
        <f>VLOOKUP(MYRANKS_P[[#This Row],[PLAYERID]],PLAYERIDMAP[],COLUMN(PLAYERIDMAP[TEAM]),FALSE)</f>
        <v>TOR</v>
      </c>
      <c r="E388" s="18" t="str">
        <f>VLOOKUP(MYRANKS_P[[#This Row],[PLAYERID]],PLAYERIDMAP[],COLUMN(PLAYERIDMAP[POS]),FALSE)</f>
        <v>P</v>
      </c>
      <c r="F388" s="18">
        <f>VLOOKUP(MYRANKS_P[[#This Row],[PLAYERID]],PLAYERIDMAP[],COLUMN(PLAYERIDMAP[IDFANGRAPHS]),FALSE)</f>
        <v>4721</v>
      </c>
      <c r="G388" s="20">
        <f>IFERROR(VLOOKUP(MYRANKS_P[[#This Row],[IDFANGRAPHS]],STEAMER_P[],COLUMN(STEAMER_P[W]),FALSE),0)</f>
        <v>0</v>
      </c>
      <c r="H388" s="20">
        <f>IFERROR(VLOOKUP(MYRANKS_P[[#This Row],[IDFANGRAPHS]],STEAMER_P[],COLUMN(STEAMER_P[GS]),FALSE),0)</f>
        <v>0</v>
      </c>
      <c r="I388" s="20">
        <f>IFERROR(VLOOKUP(MYRANKS_P[[#This Row],[IDFANGRAPHS]],STEAMER_P[],COLUMN(STEAMER_P[SV]),FALSE),0)</f>
        <v>0</v>
      </c>
      <c r="J388" s="20">
        <f>IFERROR(VLOOKUP(MYRANKS_P[[#This Row],[IDFANGRAPHS]],STEAMER_P[],COLUMN(STEAMER_P[IP]),FALSE),0)</f>
        <v>0</v>
      </c>
      <c r="K388" s="20">
        <f>IFERROR(VLOOKUP(MYRANKS_P[[#This Row],[IDFANGRAPHS]],STEAMER_P[],COLUMN(STEAMER_P[H]),FALSE),0)</f>
        <v>0</v>
      </c>
      <c r="L388" s="20">
        <f>IFERROR(VLOOKUP(MYRANKS_P[[#This Row],[IDFANGRAPHS]],STEAMER_P[],COLUMN(STEAMER_P[ER]),FALSE),0)</f>
        <v>0</v>
      </c>
      <c r="M388" s="20">
        <f>IFERROR(VLOOKUP(MYRANKS_P[[#This Row],[IDFANGRAPHS]],STEAMER_P[],COLUMN(STEAMER_P[HR]),FALSE),0)</f>
        <v>0</v>
      </c>
      <c r="N388" s="20">
        <f>IFERROR(VLOOKUP(MYRANKS_P[[#This Row],[IDFANGRAPHS]],STEAMER_P[],COLUMN(STEAMER_P[SO]),FALSE),0)</f>
        <v>0</v>
      </c>
      <c r="O388" s="20">
        <f>IFERROR(VLOOKUP(MYRANKS_P[[#This Row],[IDFANGRAPHS]],STEAMER_P[],COLUMN(STEAMER_P[BB]),FALSE),0)</f>
        <v>0</v>
      </c>
      <c r="P388" s="20">
        <f>IFERROR(VLOOKUP(MYRANKS_P[[#This Row],[IDFANGRAPHS]],STEAMER_P[],COLUMN(STEAMER_P[FIP]),FALSE),0)</f>
        <v>0</v>
      </c>
      <c r="Q388" s="22">
        <f>IFERROR(MYRANKS_P[[#This Row],[ER]]*9/MYRANKS_P[[#This Row],[IP]],0)</f>
        <v>0</v>
      </c>
      <c r="R388" s="22">
        <f>IFERROR((MYRANKS_P[[#This Row],[BB]]+MYRANKS_P[[#This Row],[H]])/MYRANKS_P[[#This Row],[IP]],0)</f>
        <v>0</v>
      </c>
      <c r="S388" s="22">
        <f>MYRANKS_P[[#This Row],[W]]/3.03-VLOOKUP(MYRANKS_P[[#This Row],[POS]],ReplacementLevel_P[],COLUMN(ReplacementLevel_P[W]),FALSE)</f>
        <v>-3.23</v>
      </c>
      <c r="T388" s="22">
        <f>MYRANKS_P[[#This Row],[SV]]/9.95</f>
        <v>0</v>
      </c>
      <c r="U388" s="22">
        <f>MYRANKS_P[[#This Row],[SO]]/39.3-VLOOKUP(MYRANKS_P[[#This Row],[POS]],ReplacementLevel_P[],COLUMN(ReplacementLevel_P[SO]),FALSE)</f>
        <v>-2.68</v>
      </c>
      <c r="V388" s="22">
        <f>((475+MYRANKS_P[[#This Row],[ER]])*9/(1192+MYRANKS_P[[#This Row],[IP]])-3.59)/-0.076-VLOOKUP(MYRANKS_P[[#This Row],[POS]],ReplacementLevel_P[],COLUMN(ReplacementLevel_P[ERA]),FALSE)</f>
        <v>0.89724478982691325</v>
      </c>
      <c r="W38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88" s="22">
        <f>MYRANKS_P[[#This Row],[WSGP]]+MYRANKS_P[[#This Row],[SVSGP]]+MYRANKS_P[[#This Row],[SOSGP]]+MYRANKS_P[[#This Row],[ERASGP]]+MYRANKS_P[[#This Row],[WHIPSGP]]</f>
        <v>-4.1238066643117852</v>
      </c>
    </row>
    <row r="389" spans="1:24" x14ac:dyDescent="0.25">
      <c r="A389" s="7" t="s">
        <v>2687</v>
      </c>
      <c r="B389" s="18" t="str">
        <f>VLOOKUP(MYRANKS_P[[#This Row],[PLAYERID]],PLAYERIDMAP[],COLUMN(PLAYERIDMAP[LASTNAME]),FALSE)</f>
        <v>Duke</v>
      </c>
      <c r="C389" s="18" t="str">
        <f>VLOOKUP(MYRANKS_P[[#This Row],[PLAYERID]],PLAYERIDMAP[],COLUMN(PLAYERIDMAP[FIRSTNAME]),FALSE)</f>
        <v xml:space="preserve">Zach </v>
      </c>
      <c r="D389" s="18" t="str">
        <f>VLOOKUP(MYRANKS_P[[#This Row],[PLAYERID]],PLAYERIDMAP[],COLUMN(PLAYERIDMAP[TEAM]),FALSE)</f>
        <v>WAS</v>
      </c>
      <c r="E389" s="18" t="str">
        <f>VLOOKUP(MYRANKS_P[[#This Row],[PLAYERID]],PLAYERIDMAP[],COLUMN(PLAYERIDMAP[POS]),FALSE)</f>
        <v>P</v>
      </c>
      <c r="F389" s="18">
        <f>VLOOKUP(MYRANKS_P[[#This Row],[PLAYERID]],PLAYERIDMAP[],COLUMN(PLAYERIDMAP[IDFANGRAPHS]),FALSE)</f>
        <v>3840</v>
      </c>
      <c r="G389" s="20">
        <f>IFERROR(VLOOKUP(MYRANKS_P[[#This Row],[IDFANGRAPHS]],STEAMER_P[],COLUMN(STEAMER_P[W]),FALSE),0)</f>
        <v>3</v>
      </c>
      <c r="H389" s="20">
        <f>IFERROR(VLOOKUP(MYRANKS_P[[#This Row],[IDFANGRAPHS]],STEAMER_P[],COLUMN(STEAMER_P[GS]),FALSE),0)</f>
        <v>0</v>
      </c>
      <c r="I389" s="20">
        <f>IFERROR(VLOOKUP(MYRANKS_P[[#This Row],[IDFANGRAPHS]],STEAMER_P[],COLUMN(STEAMER_P[SV]),FALSE),0)</f>
        <v>2</v>
      </c>
      <c r="J389" s="20">
        <f>IFERROR(VLOOKUP(MYRANKS_P[[#This Row],[IDFANGRAPHS]],STEAMER_P[],COLUMN(STEAMER_P[IP]),FALSE),0)</f>
        <v>46</v>
      </c>
      <c r="K389" s="20">
        <f>IFERROR(VLOOKUP(MYRANKS_P[[#This Row],[IDFANGRAPHS]],STEAMER_P[],COLUMN(STEAMER_P[H]),FALSE),0)</f>
        <v>46</v>
      </c>
      <c r="L389" s="20">
        <f>IFERROR(VLOOKUP(MYRANKS_P[[#This Row],[IDFANGRAPHS]],STEAMER_P[],COLUMN(STEAMER_P[ER]),FALSE),0)</f>
        <v>18</v>
      </c>
      <c r="M389" s="20">
        <f>IFERROR(VLOOKUP(MYRANKS_P[[#This Row],[IDFANGRAPHS]],STEAMER_P[],COLUMN(STEAMER_P[HR]),FALSE),0)</f>
        <v>5</v>
      </c>
      <c r="N389" s="20">
        <f>IFERROR(VLOOKUP(MYRANKS_P[[#This Row],[IDFANGRAPHS]],STEAMER_P[],COLUMN(STEAMER_P[SO]),FALSE),0)</f>
        <v>36</v>
      </c>
      <c r="O389" s="20">
        <f>IFERROR(VLOOKUP(MYRANKS_P[[#This Row],[IDFANGRAPHS]],STEAMER_P[],COLUMN(STEAMER_P[BB]),FALSE),0)</f>
        <v>11</v>
      </c>
      <c r="P389" s="20">
        <f>IFERROR(VLOOKUP(MYRANKS_P[[#This Row],[IDFANGRAPHS]],STEAMER_P[],COLUMN(STEAMER_P[FIP]),FALSE),0)</f>
        <v>3.69</v>
      </c>
      <c r="Q389" s="22">
        <f>IFERROR(MYRANKS_P[[#This Row],[ER]]*9/MYRANKS_P[[#This Row],[IP]],0)</f>
        <v>3.5217391304347827</v>
      </c>
      <c r="R389" s="22">
        <f>IFERROR((MYRANKS_P[[#This Row],[BB]]+MYRANKS_P[[#This Row],[H]])/MYRANKS_P[[#This Row],[IP]],0)</f>
        <v>1.2391304347826086</v>
      </c>
      <c r="S389" s="22">
        <f>MYRANKS_P[[#This Row],[W]]/3.03-VLOOKUP(MYRANKS_P[[#This Row],[POS]],ReplacementLevel_P[],COLUMN(ReplacementLevel_P[W]),FALSE)</f>
        <v>-2.2399009900990099</v>
      </c>
      <c r="T389" s="22">
        <f>MYRANKS_P[[#This Row],[SV]]/9.95</f>
        <v>0.20100502512562815</v>
      </c>
      <c r="U389" s="22">
        <f>MYRANKS_P[[#This Row],[SO]]/39.3-VLOOKUP(MYRANKS_P[[#This Row],[POS]],ReplacementLevel_P[],COLUMN(ReplacementLevel_P[SO]),FALSE)</f>
        <v>-1.7639694656488549</v>
      </c>
      <c r="V389" s="22">
        <f>((475+MYRANKS_P[[#This Row],[ER]])*9/(1192+MYRANKS_P[[#This Row],[IP]])-3.59)/-0.076-VLOOKUP(MYRANKS_P[[#This Row],[POS]],ReplacementLevel_P[],COLUMN(ReplacementLevel_P[ERA]),FALSE)</f>
        <v>0.92886234163761117</v>
      </c>
      <c r="W389" s="22">
        <f>((1466+MYRANKS_P[[#This Row],[BB]]+MYRANKS_P[[#This Row],[H]])/(1192+MYRANKS_P[[#This Row],[IP]])-1.23)/-0.015-VLOOKUP(MYRANKS_P[[#This Row],[POS]],ReplacementLevel_P[],COLUMN(ReplacementLevel_P[WHIP]),FALSE)</f>
        <v>0.86599892299407566</v>
      </c>
      <c r="X389" s="22">
        <f>MYRANKS_P[[#This Row],[WSGP]]+MYRANKS_P[[#This Row],[SVSGP]]+MYRANKS_P[[#This Row],[SOSGP]]+MYRANKS_P[[#This Row],[ERASGP]]+MYRANKS_P[[#This Row],[WHIPSGP]]</f>
        <v>-2.0080041659905499</v>
      </c>
    </row>
    <row r="390" spans="1:24" x14ac:dyDescent="0.25">
      <c r="A390" s="7" t="s">
        <v>4096</v>
      </c>
      <c r="B390" s="18" t="str">
        <f>VLOOKUP(MYRANKS_P[[#This Row],[PLAYERID]],PLAYERIDMAP[],COLUMN(PLAYERIDMAP[LASTNAME]),FALSE)</f>
        <v>Miller</v>
      </c>
      <c r="C390" s="18" t="str">
        <f>VLOOKUP(MYRANKS_P[[#This Row],[PLAYERID]],PLAYERIDMAP[],COLUMN(PLAYERIDMAP[FIRSTNAME]),FALSE)</f>
        <v xml:space="preserve">Andrew </v>
      </c>
      <c r="D390" s="18" t="str">
        <f>VLOOKUP(MYRANKS_P[[#This Row],[PLAYERID]],PLAYERIDMAP[],COLUMN(PLAYERIDMAP[TEAM]),FALSE)</f>
        <v>BOS</v>
      </c>
      <c r="E390" s="18" t="str">
        <f>VLOOKUP(MYRANKS_P[[#This Row],[PLAYERID]],PLAYERIDMAP[],COLUMN(PLAYERIDMAP[POS]),FALSE)</f>
        <v>P</v>
      </c>
      <c r="F390" s="18">
        <f>VLOOKUP(MYRANKS_P[[#This Row],[PLAYERID]],PLAYERIDMAP[],COLUMN(PLAYERIDMAP[IDFANGRAPHS]),FALSE)</f>
        <v>6785</v>
      </c>
      <c r="G390" s="20">
        <f>IFERROR(VLOOKUP(MYRANKS_P[[#This Row],[IDFANGRAPHS]],STEAMER_P[],COLUMN(STEAMER_P[W]),FALSE),0)</f>
        <v>2</v>
      </c>
      <c r="H390" s="20">
        <f>IFERROR(VLOOKUP(MYRANKS_P[[#This Row],[IDFANGRAPHS]],STEAMER_P[],COLUMN(STEAMER_P[GS]),FALSE),0)</f>
        <v>0</v>
      </c>
      <c r="I390" s="20">
        <f>IFERROR(VLOOKUP(MYRANKS_P[[#This Row],[IDFANGRAPHS]],STEAMER_P[],COLUMN(STEAMER_P[SV]),FALSE),0)</f>
        <v>1</v>
      </c>
      <c r="J390" s="20">
        <f>IFERROR(VLOOKUP(MYRANKS_P[[#This Row],[IDFANGRAPHS]],STEAMER_P[],COLUMN(STEAMER_P[IP]),FALSE),0)</f>
        <v>38</v>
      </c>
      <c r="K390" s="20">
        <f>IFERROR(VLOOKUP(MYRANKS_P[[#This Row],[IDFANGRAPHS]],STEAMER_P[],COLUMN(STEAMER_P[H]),FALSE),0)</f>
        <v>31</v>
      </c>
      <c r="L390" s="20">
        <f>IFERROR(VLOOKUP(MYRANKS_P[[#This Row],[IDFANGRAPHS]],STEAMER_P[],COLUMN(STEAMER_P[ER]),FALSE),0)</f>
        <v>14</v>
      </c>
      <c r="M390" s="20">
        <f>IFERROR(VLOOKUP(MYRANKS_P[[#This Row],[IDFANGRAPHS]],STEAMER_P[],COLUMN(STEAMER_P[HR]),FALSE),0)</f>
        <v>3</v>
      </c>
      <c r="N390" s="20">
        <f>IFERROR(VLOOKUP(MYRANKS_P[[#This Row],[IDFANGRAPHS]],STEAMER_P[],COLUMN(STEAMER_P[SO]),FALSE),0)</f>
        <v>43</v>
      </c>
      <c r="O390" s="20">
        <f>IFERROR(VLOOKUP(MYRANKS_P[[#This Row],[IDFANGRAPHS]],STEAMER_P[],COLUMN(STEAMER_P[BB]),FALSE),0)</f>
        <v>16</v>
      </c>
      <c r="P390" s="20">
        <f>IFERROR(VLOOKUP(MYRANKS_P[[#This Row],[IDFANGRAPHS]],STEAMER_P[],COLUMN(STEAMER_P[FIP]),FALSE),0)</f>
        <v>3.26</v>
      </c>
      <c r="Q390" s="22">
        <f>IFERROR(MYRANKS_P[[#This Row],[ER]]*9/MYRANKS_P[[#This Row],[IP]],0)</f>
        <v>3.3157894736842106</v>
      </c>
      <c r="R390" s="22">
        <f>IFERROR((MYRANKS_P[[#This Row],[BB]]+MYRANKS_P[[#This Row],[H]])/MYRANKS_P[[#This Row],[IP]],0)</f>
        <v>1.236842105263158</v>
      </c>
      <c r="S390" s="22">
        <f>MYRANKS_P[[#This Row],[W]]/3.03-VLOOKUP(MYRANKS_P[[#This Row],[POS]],ReplacementLevel_P[],COLUMN(ReplacementLevel_P[W]),FALSE)</f>
        <v>-2.5699339933993399</v>
      </c>
      <c r="T390" s="22">
        <f>MYRANKS_P[[#This Row],[SV]]/9.95</f>
        <v>0.10050251256281408</v>
      </c>
      <c r="U390" s="22">
        <f>MYRANKS_P[[#This Row],[SO]]/39.3-VLOOKUP(MYRANKS_P[[#This Row],[POS]],ReplacementLevel_P[],COLUMN(ReplacementLevel_P[SO]),FALSE)</f>
        <v>-1.585852417302799</v>
      </c>
      <c r="V390" s="22">
        <f>((475+MYRANKS_P[[#This Row],[ER]])*9/(1192+MYRANKS_P[[#This Row],[IP]])-3.59)/-0.076-VLOOKUP(MYRANKS_P[[#This Row],[POS]],ReplacementLevel_P[],COLUMN(ReplacementLevel_P[ERA]),FALSE)</f>
        <v>1.007252888318354</v>
      </c>
      <c r="W390" s="22">
        <f>((1466+MYRANKS_P[[#This Row],[BB]]+MYRANKS_P[[#This Row],[H]])/(1192+MYRANKS_P[[#This Row],[IP]])-1.23)/-0.015-VLOOKUP(MYRANKS_P[[#This Row],[POS]],ReplacementLevel_P[],COLUMN(ReplacementLevel_P[WHIP]),FALSE)</f>
        <v>0.87457994579946297</v>
      </c>
      <c r="X390" s="22">
        <f>MYRANKS_P[[#This Row],[WSGP]]+MYRANKS_P[[#This Row],[SVSGP]]+MYRANKS_P[[#This Row],[SOSGP]]+MYRANKS_P[[#This Row],[ERASGP]]+MYRANKS_P[[#This Row],[WHIPSGP]]</f>
        <v>-2.1734510640215077</v>
      </c>
    </row>
    <row r="391" spans="1:24" x14ac:dyDescent="0.25">
      <c r="A391" s="7" t="s">
        <v>2337</v>
      </c>
      <c r="B391" s="18" t="str">
        <f>VLOOKUP(MYRANKS_P[[#This Row],[PLAYERID]],PLAYERIDMAP[],COLUMN(PLAYERIDMAP[LASTNAME]),FALSE)</f>
        <v>Choate</v>
      </c>
      <c r="C391" s="18" t="str">
        <f>VLOOKUP(MYRANKS_P[[#This Row],[PLAYERID]],PLAYERIDMAP[],COLUMN(PLAYERIDMAP[FIRSTNAME]),FALSE)</f>
        <v xml:space="preserve">Randy </v>
      </c>
      <c r="D391" s="18" t="str">
        <f>VLOOKUP(MYRANKS_P[[#This Row],[PLAYERID]],PLAYERIDMAP[],COLUMN(PLAYERIDMAP[TEAM]),FALSE)</f>
        <v>STL</v>
      </c>
      <c r="E391" s="18" t="str">
        <f>VLOOKUP(MYRANKS_P[[#This Row],[PLAYERID]],PLAYERIDMAP[],COLUMN(PLAYERIDMAP[POS]),FALSE)</f>
        <v>P</v>
      </c>
      <c r="F391" s="18">
        <f>VLOOKUP(MYRANKS_P[[#This Row],[PLAYERID]],PLAYERIDMAP[],COLUMN(PLAYERIDMAP[IDFANGRAPHS]),FALSE)</f>
        <v>813</v>
      </c>
      <c r="G391" s="20">
        <f>IFERROR(VLOOKUP(MYRANKS_P[[#This Row],[IDFANGRAPHS]],STEAMER_P[],COLUMN(STEAMER_P[W]),FALSE),0)</f>
        <v>3</v>
      </c>
      <c r="H391" s="20">
        <f>IFERROR(VLOOKUP(MYRANKS_P[[#This Row],[IDFANGRAPHS]],STEAMER_P[],COLUMN(STEAMER_P[GS]),FALSE),0)</f>
        <v>0</v>
      </c>
      <c r="I391" s="20">
        <f>IFERROR(VLOOKUP(MYRANKS_P[[#This Row],[IDFANGRAPHS]],STEAMER_P[],COLUMN(STEAMER_P[SV]),FALSE),0)</f>
        <v>1</v>
      </c>
      <c r="J391" s="20">
        <f>IFERROR(VLOOKUP(MYRANKS_P[[#This Row],[IDFANGRAPHS]],STEAMER_P[],COLUMN(STEAMER_P[IP]),FALSE),0)</f>
        <v>46</v>
      </c>
      <c r="K391" s="20">
        <f>IFERROR(VLOOKUP(MYRANKS_P[[#This Row],[IDFANGRAPHS]],STEAMER_P[],COLUMN(STEAMER_P[H]),FALSE),0)</f>
        <v>44</v>
      </c>
      <c r="L391" s="20">
        <f>IFERROR(VLOOKUP(MYRANKS_P[[#This Row],[IDFANGRAPHS]],STEAMER_P[],COLUMN(STEAMER_P[ER]),FALSE),0)</f>
        <v>17</v>
      </c>
      <c r="M391" s="20">
        <f>IFERROR(VLOOKUP(MYRANKS_P[[#This Row],[IDFANGRAPHS]],STEAMER_P[],COLUMN(STEAMER_P[HR]),FALSE),0)</f>
        <v>3</v>
      </c>
      <c r="N391" s="20">
        <f>IFERROR(VLOOKUP(MYRANKS_P[[#This Row],[IDFANGRAPHS]],STEAMER_P[],COLUMN(STEAMER_P[SO]),FALSE),0)</f>
        <v>37</v>
      </c>
      <c r="O391" s="20">
        <f>IFERROR(VLOOKUP(MYRANKS_P[[#This Row],[IDFANGRAPHS]],STEAMER_P[],COLUMN(STEAMER_P[BB]),FALSE),0)</f>
        <v>15</v>
      </c>
      <c r="P391" s="20">
        <f>IFERROR(VLOOKUP(MYRANKS_P[[#This Row],[IDFANGRAPHS]],STEAMER_P[],COLUMN(STEAMER_P[FIP]),FALSE),0)</f>
        <v>3.48</v>
      </c>
      <c r="Q391" s="22">
        <f>IFERROR(MYRANKS_P[[#This Row],[ER]]*9/MYRANKS_P[[#This Row],[IP]],0)</f>
        <v>3.3260869565217392</v>
      </c>
      <c r="R391" s="22">
        <f>IFERROR((MYRANKS_P[[#This Row],[BB]]+MYRANKS_P[[#This Row],[H]])/MYRANKS_P[[#This Row],[IP]],0)</f>
        <v>1.2826086956521738</v>
      </c>
      <c r="S391" s="22">
        <f>MYRANKS_P[[#This Row],[W]]/3.03-VLOOKUP(MYRANKS_P[[#This Row],[POS]],ReplacementLevel_P[],COLUMN(ReplacementLevel_P[W]),FALSE)</f>
        <v>-2.2399009900990099</v>
      </c>
      <c r="T391" s="22">
        <f>MYRANKS_P[[#This Row],[SV]]/9.95</f>
        <v>0.10050251256281408</v>
      </c>
      <c r="U391" s="22">
        <f>MYRANKS_P[[#This Row],[SO]]/39.3-VLOOKUP(MYRANKS_P[[#This Row],[POS]],ReplacementLevel_P[],COLUMN(ReplacementLevel_P[SO]),FALSE)</f>
        <v>-1.7385241730279899</v>
      </c>
      <c r="V391" s="22">
        <f>((475+MYRANKS_P[[#This Row],[ER]])*9/(1192+MYRANKS_P[[#This Row],[IP]])-3.59)/-0.076-VLOOKUP(MYRANKS_P[[#This Row],[POS]],ReplacementLevel_P[],COLUMN(ReplacementLevel_P[ERA]),FALSE)</f>
        <v>1.0245174730039925</v>
      </c>
      <c r="W391" s="22">
        <f>((1466+MYRANKS_P[[#This Row],[BB]]+MYRANKS_P[[#This Row],[H]])/(1192+MYRANKS_P[[#This Row],[IP]])-1.23)/-0.015-VLOOKUP(MYRANKS_P[[#This Row],[POS]],ReplacementLevel_P[],COLUMN(ReplacementLevel_P[WHIP]),FALSE)</f>
        <v>0.75829833064081342</v>
      </c>
      <c r="X391" s="22">
        <f>MYRANKS_P[[#This Row],[WSGP]]+MYRANKS_P[[#This Row],[SVSGP]]+MYRANKS_P[[#This Row],[SOSGP]]+MYRANKS_P[[#This Row],[ERASGP]]+MYRANKS_P[[#This Row],[WHIPSGP]]</f>
        <v>-2.0951068469193794</v>
      </c>
    </row>
    <row r="392" spans="1:24" x14ac:dyDescent="0.25">
      <c r="A392" s="7" t="s">
        <v>1834</v>
      </c>
      <c r="B392" s="18" t="str">
        <f>VLOOKUP(MYRANKS_P[[#This Row],[PLAYERID]],PLAYERIDMAP[],COLUMN(PLAYERIDMAP[LASTNAME]),FALSE)</f>
        <v>Bard</v>
      </c>
      <c r="C392" s="18" t="str">
        <f>VLOOKUP(MYRANKS_P[[#This Row],[PLAYERID]],PLAYERIDMAP[],COLUMN(PLAYERIDMAP[FIRSTNAME]),FALSE)</f>
        <v xml:space="preserve">Daniel </v>
      </c>
      <c r="D392" s="18" t="str">
        <f>VLOOKUP(MYRANKS_P[[#This Row],[PLAYERID]],PLAYERIDMAP[],COLUMN(PLAYERIDMAP[TEAM]),FALSE)</f>
        <v>BOS</v>
      </c>
      <c r="E392" s="18" t="str">
        <f>VLOOKUP(MYRANKS_P[[#This Row],[PLAYERID]],PLAYERIDMAP[],COLUMN(PLAYERIDMAP[POS]),FALSE)</f>
        <v>P</v>
      </c>
      <c r="F392" s="18">
        <f>VLOOKUP(MYRANKS_P[[#This Row],[PLAYERID]],PLAYERIDMAP[],COLUMN(PLAYERIDMAP[IDFANGRAPHS]),FALSE)</f>
        <v>7115</v>
      </c>
      <c r="G392" s="20">
        <f>IFERROR(VLOOKUP(MYRANKS_P[[#This Row],[IDFANGRAPHS]],STEAMER_P[],COLUMN(STEAMER_P[W]),FALSE),0)</f>
        <v>0</v>
      </c>
      <c r="H392" s="20">
        <f>IFERROR(VLOOKUP(MYRANKS_P[[#This Row],[IDFANGRAPHS]],STEAMER_P[],COLUMN(STEAMER_P[GS]),FALSE),0)</f>
        <v>0</v>
      </c>
      <c r="I392" s="20">
        <f>IFERROR(VLOOKUP(MYRANKS_P[[#This Row],[IDFANGRAPHS]],STEAMER_P[],COLUMN(STEAMER_P[SV]),FALSE),0)</f>
        <v>0</v>
      </c>
      <c r="J392" s="20">
        <f>IFERROR(VLOOKUP(MYRANKS_P[[#This Row],[IDFANGRAPHS]],STEAMER_P[],COLUMN(STEAMER_P[IP]),FALSE),0)</f>
        <v>0</v>
      </c>
      <c r="K392" s="20">
        <f>IFERROR(VLOOKUP(MYRANKS_P[[#This Row],[IDFANGRAPHS]],STEAMER_P[],COLUMN(STEAMER_P[H]),FALSE),0)</f>
        <v>0</v>
      </c>
      <c r="L392" s="20">
        <f>IFERROR(VLOOKUP(MYRANKS_P[[#This Row],[IDFANGRAPHS]],STEAMER_P[],COLUMN(STEAMER_P[ER]),FALSE),0)</f>
        <v>0</v>
      </c>
      <c r="M392" s="20">
        <f>IFERROR(VLOOKUP(MYRANKS_P[[#This Row],[IDFANGRAPHS]],STEAMER_P[],COLUMN(STEAMER_P[HR]),FALSE),0)</f>
        <v>0</v>
      </c>
      <c r="N392" s="20">
        <f>IFERROR(VLOOKUP(MYRANKS_P[[#This Row],[IDFANGRAPHS]],STEAMER_P[],COLUMN(STEAMER_P[SO]),FALSE),0)</f>
        <v>0</v>
      </c>
      <c r="O392" s="20">
        <f>IFERROR(VLOOKUP(MYRANKS_P[[#This Row],[IDFANGRAPHS]],STEAMER_P[],COLUMN(STEAMER_P[BB]),FALSE),0)</f>
        <v>0</v>
      </c>
      <c r="P392" s="20">
        <f>IFERROR(VLOOKUP(MYRANKS_P[[#This Row],[IDFANGRAPHS]],STEAMER_P[],COLUMN(STEAMER_P[FIP]),FALSE),0)</f>
        <v>0</v>
      </c>
      <c r="Q392" s="22">
        <f>IFERROR(MYRANKS_P[[#This Row],[ER]]*9/MYRANKS_P[[#This Row],[IP]],0)</f>
        <v>0</v>
      </c>
      <c r="R392" s="22">
        <f>IFERROR((MYRANKS_P[[#This Row],[BB]]+MYRANKS_P[[#This Row],[H]])/MYRANKS_P[[#This Row],[IP]],0)</f>
        <v>0</v>
      </c>
      <c r="S392" s="22">
        <f>MYRANKS_P[[#This Row],[W]]/3.03-VLOOKUP(MYRANKS_P[[#This Row],[POS]],ReplacementLevel_P[],COLUMN(ReplacementLevel_P[W]),FALSE)</f>
        <v>-3.23</v>
      </c>
      <c r="T392" s="22">
        <f>MYRANKS_P[[#This Row],[SV]]/9.95</f>
        <v>0</v>
      </c>
      <c r="U392" s="22">
        <f>MYRANKS_P[[#This Row],[SO]]/39.3-VLOOKUP(MYRANKS_P[[#This Row],[POS]],ReplacementLevel_P[],COLUMN(ReplacementLevel_P[SO]),FALSE)</f>
        <v>-2.68</v>
      </c>
      <c r="V392" s="22">
        <f>((475+MYRANKS_P[[#This Row],[ER]])*9/(1192+MYRANKS_P[[#This Row],[IP]])-3.59)/-0.076-VLOOKUP(MYRANKS_P[[#This Row],[POS]],ReplacementLevel_P[],COLUMN(ReplacementLevel_P[ERA]),FALSE)</f>
        <v>0.89724478982691325</v>
      </c>
      <c r="W392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92" s="22">
        <f>MYRANKS_P[[#This Row],[WSGP]]+MYRANKS_P[[#This Row],[SVSGP]]+MYRANKS_P[[#This Row],[SOSGP]]+MYRANKS_P[[#This Row],[ERASGP]]+MYRANKS_P[[#This Row],[WHIPSGP]]</f>
        <v>-4.1238066643117852</v>
      </c>
    </row>
    <row r="393" spans="1:24" x14ac:dyDescent="0.25">
      <c r="A393" s="7" t="s">
        <v>1632</v>
      </c>
      <c r="B393" s="18" t="str">
        <f>VLOOKUP(MYRANKS_P[[#This Row],[PLAYERID]],PLAYERIDMAP[],COLUMN(PLAYERIDMAP[LASTNAME]),FALSE)</f>
        <v>Abad</v>
      </c>
      <c r="C393" s="18" t="str">
        <f>VLOOKUP(MYRANKS_P[[#This Row],[PLAYERID]],PLAYERIDMAP[],COLUMN(PLAYERIDMAP[FIRSTNAME]),FALSE)</f>
        <v xml:space="preserve">Fernando </v>
      </c>
      <c r="D393" s="18" t="str">
        <f>VLOOKUP(MYRANKS_P[[#This Row],[PLAYERID]],PLAYERIDMAP[],COLUMN(PLAYERIDMAP[TEAM]),FALSE)</f>
        <v>HOU</v>
      </c>
      <c r="E393" s="18" t="str">
        <f>VLOOKUP(MYRANKS_P[[#This Row],[PLAYERID]],PLAYERIDMAP[],COLUMN(PLAYERIDMAP[POS]),FALSE)</f>
        <v>P</v>
      </c>
      <c r="F393" s="18">
        <f>VLOOKUP(MYRANKS_P[[#This Row],[PLAYERID]],PLAYERIDMAP[],COLUMN(PLAYERIDMAP[IDFANGRAPHS]),FALSE)</f>
        <v>4994</v>
      </c>
      <c r="G393" s="20">
        <f>IFERROR(VLOOKUP(MYRANKS_P[[#This Row],[IDFANGRAPHS]],STEAMER_P[],COLUMN(STEAMER_P[W]),FALSE),0)</f>
        <v>2</v>
      </c>
      <c r="H393" s="20">
        <f>IFERROR(VLOOKUP(MYRANKS_P[[#This Row],[IDFANGRAPHS]],STEAMER_P[],COLUMN(STEAMER_P[GS]),FALSE),0)</f>
        <v>0</v>
      </c>
      <c r="I393" s="20">
        <f>IFERROR(VLOOKUP(MYRANKS_P[[#This Row],[IDFANGRAPHS]],STEAMER_P[],COLUMN(STEAMER_P[SV]),FALSE),0)</f>
        <v>0</v>
      </c>
      <c r="J393" s="20">
        <f>IFERROR(VLOOKUP(MYRANKS_P[[#This Row],[IDFANGRAPHS]],STEAMER_P[],COLUMN(STEAMER_P[IP]),FALSE),0)</f>
        <v>29</v>
      </c>
      <c r="K393" s="20">
        <f>IFERROR(VLOOKUP(MYRANKS_P[[#This Row],[IDFANGRAPHS]],STEAMER_P[],COLUMN(STEAMER_P[H]),FALSE),0)</f>
        <v>27</v>
      </c>
      <c r="L393" s="20">
        <f>IFERROR(VLOOKUP(MYRANKS_P[[#This Row],[IDFANGRAPHS]],STEAMER_P[],COLUMN(STEAMER_P[ER]),FALSE),0)</f>
        <v>11</v>
      </c>
      <c r="M393" s="20">
        <f>IFERROR(VLOOKUP(MYRANKS_P[[#This Row],[IDFANGRAPHS]],STEAMER_P[],COLUMN(STEAMER_P[HR]),FALSE),0)</f>
        <v>3</v>
      </c>
      <c r="N393" s="20">
        <f>IFERROR(VLOOKUP(MYRANKS_P[[#This Row],[IDFANGRAPHS]],STEAMER_P[],COLUMN(STEAMER_P[SO]),FALSE),0)</f>
        <v>25</v>
      </c>
      <c r="O393" s="20">
        <f>IFERROR(VLOOKUP(MYRANKS_P[[#This Row],[IDFANGRAPHS]],STEAMER_P[],COLUMN(STEAMER_P[BB]),FALSE),0)</f>
        <v>8</v>
      </c>
      <c r="P393" s="20">
        <f>IFERROR(VLOOKUP(MYRANKS_P[[#This Row],[IDFANGRAPHS]],STEAMER_P[],COLUMN(STEAMER_P[FIP]),FALSE),0)</f>
        <v>3.74</v>
      </c>
      <c r="Q393" s="22">
        <f>IFERROR(MYRANKS_P[[#This Row],[ER]]*9/MYRANKS_P[[#This Row],[IP]],0)</f>
        <v>3.4137931034482758</v>
      </c>
      <c r="R393" s="22">
        <f>IFERROR((MYRANKS_P[[#This Row],[BB]]+MYRANKS_P[[#This Row],[H]])/MYRANKS_P[[#This Row],[IP]],0)</f>
        <v>1.2068965517241379</v>
      </c>
      <c r="S393" s="22">
        <f>MYRANKS_P[[#This Row],[W]]/3.03-VLOOKUP(MYRANKS_P[[#This Row],[POS]],ReplacementLevel_P[],COLUMN(ReplacementLevel_P[W]),FALSE)</f>
        <v>-2.5699339933993399</v>
      </c>
      <c r="T393" s="22">
        <f>MYRANKS_P[[#This Row],[SV]]/9.95</f>
        <v>0</v>
      </c>
      <c r="U393" s="22">
        <f>MYRANKS_P[[#This Row],[SO]]/39.3-VLOOKUP(MYRANKS_P[[#This Row],[POS]],ReplacementLevel_P[],COLUMN(ReplacementLevel_P[SO]),FALSE)</f>
        <v>-2.0438676844783714</v>
      </c>
      <c r="V393" s="22">
        <f>((475+MYRANKS_P[[#This Row],[ER]])*9/(1192+MYRANKS_P[[#This Row],[IP]])-3.59)/-0.076-VLOOKUP(MYRANKS_P[[#This Row],[POS]],ReplacementLevel_P[],COLUMN(ReplacementLevel_P[ERA]),FALSE)</f>
        <v>0.9511897064528626</v>
      </c>
      <c r="W393" s="22">
        <f>((1466+MYRANKS_P[[#This Row],[BB]]+MYRANKS_P[[#This Row],[H]])/(1192+MYRANKS_P[[#This Row],[IP]])-1.23)/-0.015-VLOOKUP(MYRANKS_P[[#This Row],[POS]],ReplacementLevel_P[],COLUMN(ReplacementLevel_P[WHIP]),FALSE)</f>
        <v>0.92531804531805095</v>
      </c>
      <c r="X393" s="22">
        <f>MYRANKS_P[[#This Row],[WSGP]]+MYRANKS_P[[#This Row],[SVSGP]]+MYRANKS_P[[#This Row],[SOSGP]]+MYRANKS_P[[#This Row],[ERASGP]]+MYRANKS_P[[#This Row],[WHIPSGP]]</f>
        <v>-2.7372939261067981</v>
      </c>
    </row>
    <row r="394" spans="1:24" x14ac:dyDescent="0.25">
      <c r="A394" s="7" t="s">
        <v>2659</v>
      </c>
      <c r="B394" s="18" t="str">
        <f>VLOOKUP(MYRANKS_P[[#This Row],[PLAYERID]],PLAYERIDMAP[],COLUMN(PLAYERIDMAP[LASTNAME]),FALSE)</f>
        <v>Downs</v>
      </c>
      <c r="C394" s="18" t="str">
        <f>VLOOKUP(MYRANKS_P[[#This Row],[PLAYERID]],PLAYERIDMAP[],COLUMN(PLAYERIDMAP[FIRSTNAME]),FALSE)</f>
        <v xml:space="preserve">Darin </v>
      </c>
      <c r="D394" s="18" t="str">
        <f>VLOOKUP(MYRANKS_P[[#This Row],[PLAYERID]],PLAYERIDMAP[],COLUMN(PLAYERIDMAP[TEAM]),FALSE)</f>
        <v>DET</v>
      </c>
      <c r="E394" s="18" t="str">
        <f>VLOOKUP(MYRANKS_P[[#This Row],[PLAYERID]],PLAYERIDMAP[],COLUMN(PLAYERIDMAP[POS]),FALSE)</f>
        <v>P</v>
      </c>
      <c r="F394" s="18">
        <f>VLOOKUP(MYRANKS_P[[#This Row],[PLAYERID]],PLAYERIDMAP[],COLUMN(PLAYERIDMAP[IDFANGRAPHS]),FALSE)</f>
        <v>5903</v>
      </c>
      <c r="G394" s="20">
        <f>IFERROR(VLOOKUP(MYRANKS_P[[#This Row],[IDFANGRAPHS]],STEAMER_P[],COLUMN(STEAMER_P[W]),FALSE),0)</f>
        <v>1</v>
      </c>
      <c r="H394" s="20">
        <f>IFERROR(VLOOKUP(MYRANKS_P[[#This Row],[IDFANGRAPHS]],STEAMER_P[],COLUMN(STEAMER_P[GS]),FALSE),0)</f>
        <v>0</v>
      </c>
      <c r="I394" s="20">
        <f>IFERROR(VLOOKUP(MYRANKS_P[[#This Row],[IDFANGRAPHS]],STEAMER_P[],COLUMN(STEAMER_P[SV]),FALSE),0)</f>
        <v>0</v>
      </c>
      <c r="J394" s="20">
        <f>IFERROR(VLOOKUP(MYRANKS_P[[#This Row],[IDFANGRAPHS]],STEAMER_P[],COLUMN(STEAMER_P[IP]),FALSE),0)</f>
        <v>9</v>
      </c>
      <c r="K394" s="20">
        <f>IFERROR(VLOOKUP(MYRANKS_P[[#This Row],[IDFANGRAPHS]],STEAMER_P[],COLUMN(STEAMER_P[H]),FALSE),0)</f>
        <v>8</v>
      </c>
      <c r="L394" s="20">
        <f>IFERROR(VLOOKUP(MYRANKS_P[[#This Row],[IDFANGRAPHS]],STEAMER_P[],COLUMN(STEAMER_P[ER]),FALSE),0)</f>
        <v>4</v>
      </c>
      <c r="M394" s="20">
        <f>IFERROR(VLOOKUP(MYRANKS_P[[#This Row],[IDFANGRAPHS]],STEAMER_P[],COLUMN(STEAMER_P[HR]),FALSE),0)</f>
        <v>1</v>
      </c>
      <c r="N394" s="20">
        <f>IFERROR(VLOOKUP(MYRANKS_P[[#This Row],[IDFANGRAPHS]],STEAMER_P[],COLUMN(STEAMER_P[SO]),FALSE),0)</f>
        <v>8</v>
      </c>
      <c r="O394" s="20">
        <f>IFERROR(VLOOKUP(MYRANKS_P[[#This Row],[IDFANGRAPHS]],STEAMER_P[],COLUMN(STEAMER_P[BB]),FALSE),0)</f>
        <v>3</v>
      </c>
      <c r="P394" s="20">
        <f>IFERROR(VLOOKUP(MYRANKS_P[[#This Row],[IDFANGRAPHS]],STEAMER_P[],COLUMN(STEAMER_P[FIP]),FALSE),0)</f>
        <v>3.94</v>
      </c>
      <c r="Q394" s="22">
        <f>IFERROR(MYRANKS_P[[#This Row],[ER]]*9/MYRANKS_P[[#This Row],[IP]],0)</f>
        <v>4</v>
      </c>
      <c r="R394" s="22">
        <f>IFERROR((MYRANKS_P[[#This Row],[BB]]+MYRANKS_P[[#This Row],[H]])/MYRANKS_P[[#This Row],[IP]],0)</f>
        <v>1.2222222222222223</v>
      </c>
      <c r="S394" s="22">
        <f>MYRANKS_P[[#This Row],[W]]/3.03-VLOOKUP(MYRANKS_P[[#This Row],[POS]],ReplacementLevel_P[],COLUMN(ReplacementLevel_P[W]),FALSE)</f>
        <v>-2.89996699669967</v>
      </c>
      <c r="T394" s="22">
        <f>MYRANKS_P[[#This Row],[SV]]/9.95</f>
        <v>0</v>
      </c>
      <c r="U394" s="22">
        <f>MYRANKS_P[[#This Row],[SO]]/39.3-VLOOKUP(MYRANKS_P[[#This Row],[POS]],ReplacementLevel_P[],COLUMN(ReplacementLevel_P[SO]),FALSE)</f>
        <v>-2.476437659033079</v>
      </c>
      <c r="V394" s="22">
        <f>((475+MYRANKS_P[[#This Row],[ER]])*9/(1192+MYRANKS_P[[#This Row],[IP]])-3.59)/-0.076-VLOOKUP(MYRANKS_P[[#This Row],[POS]],ReplacementLevel_P[],COLUMN(ReplacementLevel_P[ERA]),FALSE)</f>
        <v>0.85646391165256963</v>
      </c>
      <c r="W394" s="22">
        <f>((1466+MYRANKS_P[[#This Row],[BB]]+MYRANKS_P[[#This Row],[H]])/(1192+MYRANKS_P[[#This Row],[IP]])-1.23)/-0.015-VLOOKUP(MYRANKS_P[[#This Row],[POS]],ReplacementLevel_P[],COLUMN(ReplacementLevel_P[WHIP]),FALSE)</f>
        <v>0.89276713849569511</v>
      </c>
      <c r="X394" s="22">
        <f>MYRANKS_P[[#This Row],[WSGP]]+MYRANKS_P[[#This Row],[SVSGP]]+MYRANKS_P[[#This Row],[SOSGP]]+MYRANKS_P[[#This Row],[ERASGP]]+MYRANKS_P[[#This Row],[WHIPSGP]]</f>
        <v>-3.6271736055844839</v>
      </c>
    </row>
    <row r="395" spans="1:24" x14ac:dyDescent="0.25">
      <c r="A395" s="7" t="s">
        <v>3903</v>
      </c>
      <c r="B395" s="18" t="str">
        <f>VLOOKUP(MYRANKS_P[[#This Row],[PLAYERID]],PLAYERIDMAP[],COLUMN(PLAYERIDMAP[LASTNAME]),FALSE)</f>
        <v>Maronde</v>
      </c>
      <c r="C395" s="18" t="str">
        <f>VLOOKUP(MYRANKS_P[[#This Row],[PLAYERID]],PLAYERIDMAP[],COLUMN(PLAYERIDMAP[FIRSTNAME]),FALSE)</f>
        <v xml:space="preserve">Nick </v>
      </c>
      <c r="D395" s="18" t="str">
        <f>VLOOKUP(MYRANKS_P[[#This Row],[PLAYERID]],PLAYERIDMAP[],COLUMN(PLAYERIDMAP[TEAM]),FALSE)</f>
        <v>LAA</v>
      </c>
      <c r="E395" s="18" t="str">
        <f>VLOOKUP(MYRANKS_P[[#This Row],[PLAYERID]],PLAYERIDMAP[],COLUMN(PLAYERIDMAP[POS]),FALSE)</f>
        <v>P</v>
      </c>
      <c r="F395" s="18">
        <f>VLOOKUP(MYRANKS_P[[#This Row],[PLAYERID]],PLAYERIDMAP[],COLUMN(PLAYERIDMAP[IDFANGRAPHS]),FALSE)</f>
        <v>12530</v>
      </c>
      <c r="G395" s="20">
        <f>IFERROR(VLOOKUP(MYRANKS_P[[#This Row],[IDFANGRAPHS]],STEAMER_P[],COLUMN(STEAMER_P[W]),FALSE),0)</f>
        <v>2</v>
      </c>
      <c r="H395" s="20">
        <f>IFERROR(VLOOKUP(MYRANKS_P[[#This Row],[IDFANGRAPHS]],STEAMER_P[],COLUMN(STEAMER_P[GS]),FALSE),0)</f>
        <v>0</v>
      </c>
      <c r="I395" s="20">
        <f>IFERROR(VLOOKUP(MYRANKS_P[[#This Row],[IDFANGRAPHS]],STEAMER_P[],COLUMN(STEAMER_P[SV]),FALSE),0)</f>
        <v>0</v>
      </c>
      <c r="J395" s="20">
        <f>IFERROR(VLOOKUP(MYRANKS_P[[#This Row],[IDFANGRAPHS]],STEAMER_P[],COLUMN(STEAMER_P[IP]),FALSE),0)</f>
        <v>34</v>
      </c>
      <c r="K395" s="20">
        <f>IFERROR(VLOOKUP(MYRANKS_P[[#This Row],[IDFANGRAPHS]],STEAMER_P[],COLUMN(STEAMER_P[H]),FALSE),0)</f>
        <v>31</v>
      </c>
      <c r="L395" s="20">
        <f>IFERROR(VLOOKUP(MYRANKS_P[[#This Row],[IDFANGRAPHS]],STEAMER_P[],COLUMN(STEAMER_P[ER]),FALSE),0)</f>
        <v>15</v>
      </c>
      <c r="M395" s="20">
        <f>IFERROR(VLOOKUP(MYRANKS_P[[#This Row],[IDFANGRAPHS]],STEAMER_P[],COLUMN(STEAMER_P[HR]),FALSE),0)</f>
        <v>3</v>
      </c>
      <c r="N395" s="20">
        <f>IFERROR(VLOOKUP(MYRANKS_P[[#This Row],[IDFANGRAPHS]],STEAMER_P[],COLUMN(STEAMER_P[SO]),FALSE),0)</f>
        <v>30</v>
      </c>
      <c r="O395" s="20">
        <f>IFERROR(VLOOKUP(MYRANKS_P[[#This Row],[IDFANGRAPHS]],STEAMER_P[],COLUMN(STEAMER_P[BB]),FALSE),0)</f>
        <v>16</v>
      </c>
      <c r="P395" s="20">
        <f>IFERROR(VLOOKUP(MYRANKS_P[[#This Row],[IDFANGRAPHS]],STEAMER_P[],COLUMN(STEAMER_P[FIP]),FALSE),0)</f>
        <v>4.1900000000000004</v>
      </c>
      <c r="Q395" s="22">
        <f>IFERROR(MYRANKS_P[[#This Row],[ER]]*9/MYRANKS_P[[#This Row],[IP]],0)</f>
        <v>3.9705882352941178</v>
      </c>
      <c r="R395" s="22">
        <f>IFERROR((MYRANKS_P[[#This Row],[BB]]+MYRANKS_P[[#This Row],[H]])/MYRANKS_P[[#This Row],[IP]],0)</f>
        <v>1.3823529411764706</v>
      </c>
      <c r="S395" s="22">
        <f>MYRANKS_P[[#This Row],[W]]/3.03-VLOOKUP(MYRANKS_P[[#This Row],[POS]],ReplacementLevel_P[],COLUMN(ReplacementLevel_P[W]),FALSE)</f>
        <v>-2.5699339933993399</v>
      </c>
      <c r="T395" s="22">
        <f>MYRANKS_P[[#This Row],[SV]]/9.95</f>
        <v>0</v>
      </c>
      <c r="U395" s="22">
        <f>MYRANKS_P[[#This Row],[SO]]/39.3-VLOOKUP(MYRANKS_P[[#This Row],[POS]],ReplacementLevel_P[],COLUMN(ReplacementLevel_P[SO]),FALSE)</f>
        <v>-1.916641221374046</v>
      </c>
      <c r="V395" s="22">
        <f>((475+MYRANKS_P[[#This Row],[ER]])*9/(1192+MYRANKS_P[[#This Row],[IP]])-3.59)/-0.076-VLOOKUP(MYRANKS_P[[#This Row],[POS]],ReplacementLevel_P[],COLUMN(ReplacementLevel_P[ERA]),FALSE)</f>
        <v>0.75705761140207772</v>
      </c>
      <c r="W395" s="22">
        <f>((1466+MYRANKS_P[[#This Row],[BB]]+MYRANKS_P[[#This Row],[H]])/(1192+MYRANKS_P[[#This Row],[IP]])-1.23)/-0.015-VLOOKUP(MYRANKS_P[[#This Row],[POS]],ReplacementLevel_P[],COLUMN(ReplacementLevel_P[WHIP]),FALSE)</f>
        <v>0.60702555736813557</v>
      </c>
      <c r="X395" s="22">
        <f>MYRANKS_P[[#This Row],[WSGP]]+MYRANKS_P[[#This Row],[SVSGP]]+MYRANKS_P[[#This Row],[SOSGP]]+MYRANKS_P[[#This Row],[ERASGP]]+MYRANKS_P[[#This Row],[WHIPSGP]]</f>
        <v>-3.1224920460031722</v>
      </c>
    </row>
    <row r="396" spans="1:24" x14ac:dyDescent="0.25">
      <c r="A396" s="7" t="s">
        <v>1779</v>
      </c>
      <c r="B396" s="18" t="str">
        <f>VLOOKUP(MYRANKS_P[[#This Row],[PLAYERID]],PLAYERIDMAP[],COLUMN(PLAYERIDMAP[LASTNAME]),FALSE)</f>
        <v>Avilan</v>
      </c>
      <c r="C396" s="18" t="str">
        <f>VLOOKUP(MYRANKS_P[[#This Row],[PLAYERID]],PLAYERIDMAP[],COLUMN(PLAYERIDMAP[FIRSTNAME]),FALSE)</f>
        <v xml:space="preserve">Luis </v>
      </c>
      <c r="D396" s="18" t="str">
        <f>VLOOKUP(MYRANKS_P[[#This Row],[PLAYERID]],PLAYERIDMAP[],COLUMN(PLAYERIDMAP[TEAM]),FALSE)</f>
        <v>ATL</v>
      </c>
      <c r="E396" s="18" t="str">
        <f>VLOOKUP(MYRANKS_P[[#This Row],[PLAYERID]],PLAYERIDMAP[],COLUMN(PLAYERIDMAP[POS]),FALSE)</f>
        <v>P</v>
      </c>
      <c r="F396" s="18">
        <f>VLOOKUP(MYRANKS_P[[#This Row],[PLAYERID]],PLAYERIDMAP[],COLUMN(PLAYERIDMAP[IDFANGRAPHS]),FALSE)</f>
        <v>2882</v>
      </c>
      <c r="G396" s="20">
        <f>IFERROR(VLOOKUP(MYRANKS_P[[#This Row],[IDFANGRAPHS]],STEAMER_P[],COLUMN(STEAMER_P[W]),FALSE),0)</f>
        <v>3</v>
      </c>
      <c r="H396" s="20">
        <f>IFERROR(VLOOKUP(MYRANKS_P[[#This Row],[IDFANGRAPHS]],STEAMER_P[],COLUMN(STEAMER_P[GS]),FALSE),0)</f>
        <v>0</v>
      </c>
      <c r="I396" s="20">
        <f>IFERROR(VLOOKUP(MYRANKS_P[[#This Row],[IDFANGRAPHS]],STEAMER_P[],COLUMN(STEAMER_P[SV]),FALSE),0)</f>
        <v>1</v>
      </c>
      <c r="J396" s="20">
        <f>IFERROR(VLOOKUP(MYRANKS_P[[#This Row],[IDFANGRAPHS]],STEAMER_P[],COLUMN(STEAMER_P[IP]),FALSE),0)</f>
        <v>47</v>
      </c>
      <c r="K396" s="20">
        <f>IFERROR(VLOOKUP(MYRANKS_P[[#This Row],[IDFANGRAPHS]],STEAMER_P[],COLUMN(STEAMER_P[H]),FALSE),0)</f>
        <v>44</v>
      </c>
      <c r="L396" s="20">
        <f>IFERROR(VLOOKUP(MYRANKS_P[[#This Row],[IDFANGRAPHS]],STEAMER_P[],COLUMN(STEAMER_P[ER]),FALSE),0)</f>
        <v>18</v>
      </c>
      <c r="M396" s="20">
        <f>IFERROR(VLOOKUP(MYRANKS_P[[#This Row],[IDFANGRAPHS]],STEAMER_P[],COLUMN(STEAMER_P[HR]),FALSE),0)</f>
        <v>4</v>
      </c>
      <c r="N396" s="20">
        <f>IFERROR(VLOOKUP(MYRANKS_P[[#This Row],[IDFANGRAPHS]],STEAMER_P[],COLUMN(STEAMER_P[SO]),FALSE),0)</f>
        <v>40</v>
      </c>
      <c r="O396" s="20">
        <f>IFERROR(VLOOKUP(MYRANKS_P[[#This Row],[IDFANGRAPHS]],STEAMER_P[],COLUMN(STEAMER_P[BB]),FALSE),0)</f>
        <v>18</v>
      </c>
      <c r="P396" s="20">
        <f>IFERROR(VLOOKUP(MYRANKS_P[[#This Row],[IDFANGRAPHS]],STEAMER_P[],COLUMN(STEAMER_P[FIP]),FALSE),0)</f>
        <v>3.62</v>
      </c>
      <c r="Q396" s="22">
        <f>IFERROR(MYRANKS_P[[#This Row],[ER]]*9/MYRANKS_P[[#This Row],[IP]],0)</f>
        <v>3.4468085106382977</v>
      </c>
      <c r="R396" s="22">
        <f>IFERROR((MYRANKS_P[[#This Row],[BB]]+MYRANKS_P[[#This Row],[H]])/MYRANKS_P[[#This Row],[IP]],0)</f>
        <v>1.3191489361702127</v>
      </c>
      <c r="S396" s="22">
        <f>MYRANKS_P[[#This Row],[W]]/3.03-VLOOKUP(MYRANKS_P[[#This Row],[POS]],ReplacementLevel_P[],COLUMN(ReplacementLevel_P[W]),FALSE)</f>
        <v>-2.2399009900990099</v>
      </c>
      <c r="T396" s="22">
        <f>MYRANKS_P[[#This Row],[SV]]/9.95</f>
        <v>0.10050251256281408</v>
      </c>
      <c r="U396" s="22">
        <f>MYRANKS_P[[#This Row],[SO]]/39.3-VLOOKUP(MYRANKS_P[[#This Row],[POS]],ReplacementLevel_P[],COLUMN(ReplacementLevel_P[SO]),FALSE)</f>
        <v>-1.6621882951653946</v>
      </c>
      <c r="V396" s="22">
        <f>((475+MYRANKS_P[[#This Row],[ER]])*9/(1192+MYRANKS_P[[#This Row],[IP]])-3.59)/-0.076-VLOOKUP(MYRANKS_P[[#This Row],[POS]],ReplacementLevel_P[],COLUMN(ReplacementLevel_P[ERA]),FALSE)</f>
        <v>0.96692366509494088</v>
      </c>
      <c r="W396" s="22">
        <f>((1466+MYRANKS_P[[#This Row],[BB]]+MYRANKS_P[[#This Row],[H]])/(1192+MYRANKS_P[[#This Row],[IP]])-1.23)/-0.015-VLOOKUP(MYRANKS_P[[#This Row],[POS]],ReplacementLevel_P[],COLUMN(ReplacementLevel_P[WHIP]),FALSE)</f>
        <v>0.66315846112456223</v>
      </c>
      <c r="X396" s="22">
        <f>MYRANKS_P[[#This Row],[WSGP]]+MYRANKS_P[[#This Row],[SVSGP]]+MYRANKS_P[[#This Row],[SOSGP]]+MYRANKS_P[[#This Row],[ERASGP]]+MYRANKS_P[[#This Row],[WHIPSGP]]</f>
        <v>-2.1715046464820871</v>
      </c>
    </row>
    <row r="397" spans="1:24" x14ac:dyDescent="0.25">
      <c r="A397" s="7" t="s">
        <v>3333</v>
      </c>
      <c r="B397" s="18" t="str">
        <f>VLOOKUP(MYRANKS_P[[#This Row],[PLAYERID]],PLAYERIDMAP[],COLUMN(PLAYERIDMAP[LASTNAME]),FALSE)</f>
        <v>Horst</v>
      </c>
      <c r="C397" s="18" t="str">
        <f>VLOOKUP(MYRANKS_P[[#This Row],[PLAYERID]],PLAYERIDMAP[],COLUMN(PLAYERIDMAP[FIRSTNAME]),FALSE)</f>
        <v xml:space="preserve">Jeremy </v>
      </c>
      <c r="D397" s="18" t="str">
        <f>VLOOKUP(MYRANKS_P[[#This Row],[PLAYERID]],PLAYERIDMAP[],COLUMN(PLAYERIDMAP[TEAM]),FALSE)</f>
        <v>PHI</v>
      </c>
      <c r="E397" s="18" t="str">
        <f>VLOOKUP(MYRANKS_P[[#This Row],[PLAYERID]],PLAYERIDMAP[],COLUMN(PLAYERIDMAP[POS]),FALSE)</f>
        <v>P</v>
      </c>
      <c r="F397" s="18">
        <f>VLOOKUP(MYRANKS_P[[#This Row],[PLAYERID]],PLAYERIDMAP[],COLUMN(PLAYERIDMAP[IDFANGRAPHS]),FALSE)</f>
        <v>596</v>
      </c>
      <c r="G397" s="20">
        <f>IFERROR(VLOOKUP(MYRANKS_P[[#This Row],[IDFANGRAPHS]],STEAMER_P[],COLUMN(STEAMER_P[W]),FALSE),0)</f>
        <v>0</v>
      </c>
      <c r="H397" s="20">
        <f>IFERROR(VLOOKUP(MYRANKS_P[[#This Row],[IDFANGRAPHS]],STEAMER_P[],COLUMN(STEAMER_P[GS]),FALSE),0)</f>
        <v>0</v>
      </c>
      <c r="I397" s="20">
        <f>IFERROR(VLOOKUP(MYRANKS_P[[#This Row],[IDFANGRAPHS]],STEAMER_P[],COLUMN(STEAMER_P[SV]),FALSE),0)</f>
        <v>0</v>
      </c>
      <c r="J397" s="20">
        <f>IFERROR(VLOOKUP(MYRANKS_P[[#This Row],[IDFANGRAPHS]],STEAMER_P[],COLUMN(STEAMER_P[IP]),FALSE),0)</f>
        <v>0</v>
      </c>
      <c r="K397" s="20">
        <f>IFERROR(VLOOKUP(MYRANKS_P[[#This Row],[IDFANGRAPHS]],STEAMER_P[],COLUMN(STEAMER_P[H]),FALSE),0)</f>
        <v>0</v>
      </c>
      <c r="L397" s="20">
        <f>IFERROR(VLOOKUP(MYRANKS_P[[#This Row],[IDFANGRAPHS]],STEAMER_P[],COLUMN(STEAMER_P[ER]),FALSE),0)</f>
        <v>0</v>
      </c>
      <c r="M397" s="20">
        <f>IFERROR(VLOOKUP(MYRANKS_P[[#This Row],[IDFANGRAPHS]],STEAMER_P[],COLUMN(STEAMER_P[HR]),FALSE),0)</f>
        <v>0</v>
      </c>
      <c r="N397" s="20">
        <f>IFERROR(VLOOKUP(MYRANKS_P[[#This Row],[IDFANGRAPHS]],STEAMER_P[],COLUMN(STEAMER_P[SO]),FALSE),0)</f>
        <v>0</v>
      </c>
      <c r="O397" s="20">
        <f>IFERROR(VLOOKUP(MYRANKS_P[[#This Row],[IDFANGRAPHS]],STEAMER_P[],COLUMN(STEAMER_P[BB]),FALSE),0)</f>
        <v>0</v>
      </c>
      <c r="P397" s="20">
        <f>IFERROR(VLOOKUP(MYRANKS_P[[#This Row],[IDFANGRAPHS]],STEAMER_P[],COLUMN(STEAMER_P[FIP]),FALSE),0)</f>
        <v>0</v>
      </c>
      <c r="Q397" s="22">
        <f>IFERROR(MYRANKS_P[[#This Row],[ER]]*9/MYRANKS_P[[#This Row],[IP]],0)</f>
        <v>0</v>
      </c>
      <c r="R397" s="22">
        <f>IFERROR((MYRANKS_P[[#This Row],[BB]]+MYRANKS_P[[#This Row],[H]])/MYRANKS_P[[#This Row],[IP]],0)</f>
        <v>0</v>
      </c>
      <c r="S397" s="22">
        <f>MYRANKS_P[[#This Row],[W]]/3.03-VLOOKUP(MYRANKS_P[[#This Row],[POS]],ReplacementLevel_P[],COLUMN(ReplacementLevel_P[W]),FALSE)</f>
        <v>-3.23</v>
      </c>
      <c r="T397" s="22">
        <f>MYRANKS_P[[#This Row],[SV]]/9.95</f>
        <v>0</v>
      </c>
      <c r="U397" s="22">
        <f>MYRANKS_P[[#This Row],[SO]]/39.3-VLOOKUP(MYRANKS_P[[#This Row],[POS]],ReplacementLevel_P[],COLUMN(ReplacementLevel_P[SO]),FALSE)</f>
        <v>-2.68</v>
      </c>
      <c r="V397" s="22">
        <f>((475+MYRANKS_P[[#This Row],[ER]])*9/(1192+MYRANKS_P[[#This Row],[IP]])-3.59)/-0.076-VLOOKUP(MYRANKS_P[[#This Row],[POS]],ReplacementLevel_P[],COLUMN(ReplacementLevel_P[ERA]),FALSE)</f>
        <v>0.89724478982691325</v>
      </c>
      <c r="W397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97" s="22">
        <f>MYRANKS_P[[#This Row],[WSGP]]+MYRANKS_P[[#This Row],[SVSGP]]+MYRANKS_P[[#This Row],[SOSGP]]+MYRANKS_P[[#This Row],[ERASGP]]+MYRANKS_P[[#This Row],[WHIPSGP]]</f>
        <v>-4.1238066643117852</v>
      </c>
    </row>
    <row r="398" spans="1:24" x14ac:dyDescent="0.25">
      <c r="A398" s="7" t="s">
        <v>3598</v>
      </c>
      <c r="B398" s="18" t="str">
        <f>VLOOKUP(MYRANKS_P[[#This Row],[PLAYERID]],PLAYERIDMAP[],COLUMN(PLAYERIDMAP[LASTNAME]),FALSE)</f>
        <v>Kinney</v>
      </c>
      <c r="C398" s="18" t="str">
        <f>VLOOKUP(MYRANKS_P[[#This Row],[PLAYERID]],PLAYERIDMAP[],COLUMN(PLAYERIDMAP[FIRSTNAME]),FALSE)</f>
        <v xml:space="preserve">Josh </v>
      </c>
      <c r="D398" s="18" t="str">
        <f>VLOOKUP(MYRANKS_P[[#This Row],[PLAYERID]],PLAYERIDMAP[],COLUMN(PLAYERIDMAP[TEAM]),FALSE)</f>
        <v>SEA</v>
      </c>
      <c r="E398" s="18" t="str">
        <f>VLOOKUP(MYRANKS_P[[#This Row],[PLAYERID]],PLAYERIDMAP[],COLUMN(PLAYERIDMAP[POS]),FALSE)</f>
        <v>P</v>
      </c>
      <c r="F398" s="18">
        <f>VLOOKUP(MYRANKS_P[[#This Row],[PLAYERID]],PLAYERIDMAP[],COLUMN(PLAYERIDMAP[IDFANGRAPHS]),FALSE)</f>
        <v>3638</v>
      </c>
      <c r="G398" s="20">
        <f>IFERROR(VLOOKUP(MYRANKS_P[[#This Row],[IDFANGRAPHS]],STEAMER_P[],COLUMN(STEAMER_P[W]),FALSE),0)</f>
        <v>0</v>
      </c>
      <c r="H398" s="20">
        <f>IFERROR(VLOOKUP(MYRANKS_P[[#This Row],[IDFANGRAPHS]],STEAMER_P[],COLUMN(STEAMER_P[GS]),FALSE),0)</f>
        <v>0</v>
      </c>
      <c r="I398" s="20">
        <f>IFERROR(VLOOKUP(MYRANKS_P[[#This Row],[IDFANGRAPHS]],STEAMER_P[],COLUMN(STEAMER_P[SV]),FALSE),0)</f>
        <v>0</v>
      </c>
      <c r="J398" s="20">
        <f>IFERROR(VLOOKUP(MYRANKS_P[[#This Row],[IDFANGRAPHS]],STEAMER_P[],COLUMN(STEAMER_P[IP]),FALSE),0)</f>
        <v>0</v>
      </c>
      <c r="K398" s="20">
        <f>IFERROR(VLOOKUP(MYRANKS_P[[#This Row],[IDFANGRAPHS]],STEAMER_P[],COLUMN(STEAMER_P[H]),FALSE),0)</f>
        <v>0</v>
      </c>
      <c r="L398" s="20">
        <f>IFERROR(VLOOKUP(MYRANKS_P[[#This Row],[IDFANGRAPHS]],STEAMER_P[],COLUMN(STEAMER_P[ER]),FALSE),0)</f>
        <v>0</v>
      </c>
      <c r="M398" s="20">
        <f>IFERROR(VLOOKUP(MYRANKS_P[[#This Row],[IDFANGRAPHS]],STEAMER_P[],COLUMN(STEAMER_P[HR]),FALSE),0)</f>
        <v>0</v>
      </c>
      <c r="N398" s="20">
        <f>IFERROR(VLOOKUP(MYRANKS_P[[#This Row],[IDFANGRAPHS]],STEAMER_P[],COLUMN(STEAMER_P[SO]),FALSE),0)</f>
        <v>0</v>
      </c>
      <c r="O398" s="20">
        <f>IFERROR(VLOOKUP(MYRANKS_P[[#This Row],[IDFANGRAPHS]],STEAMER_P[],COLUMN(STEAMER_P[BB]),FALSE),0)</f>
        <v>0</v>
      </c>
      <c r="P398" s="20">
        <f>IFERROR(VLOOKUP(MYRANKS_P[[#This Row],[IDFANGRAPHS]],STEAMER_P[],COLUMN(STEAMER_P[FIP]),FALSE),0)</f>
        <v>0</v>
      </c>
      <c r="Q398" s="22">
        <f>IFERROR(MYRANKS_P[[#This Row],[ER]]*9/MYRANKS_P[[#This Row],[IP]],0)</f>
        <v>0</v>
      </c>
      <c r="R398" s="22">
        <f>IFERROR((MYRANKS_P[[#This Row],[BB]]+MYRANKS_P[[#This Row],[H]])/MYRANKS_P[[#This Row],[IP]],0)</f>
        <v>0</v>
      </c>
      <c r="S398" s="22">
        <f>MYRANKS_P[[#This Row],[W]]/3.03-VLOOKUP(MYRANKS_P[[#This Row],[POS]],ReplacementLevel_P[],COLUMN(ReplacementLevel_P[W]),FALSE)</f>
        <v>-3.23</v>
      </c>
      <c r="T398" s="22">
        <f>MYRANKS_P[[#This Row],[SV]]/9.95</f>
        <v>0</v>
      </c>
      <c r="U398" s="22">
        <f>MYRANKS_P[[#This Row],[SO]]/39.3-VLOOKUP(MYRANKS_P[[#This Row],[POS]],ReplacementLevel_P[],COLUMN(ReplacementLevel_P[SO]),FALSE)</f>
        <v>-2.68</v>
      </c>
      <c r="V398" s="22">
        <f>((475+MYRANKS_P[[#This Row],[ER]])*9/(1192+MYRANKS_P[[#This Row],[IP]])-3.59)/-0.076-VLOOKUP(MYRANKS_P[[#This Row],[POS]],ReplacementLevel_P[],COLUMN(ReplacementLevel_P[ERA]),FALSE)</f>
        <v>0.89724478982691325</v>
      </c>
      <c r="W39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398" s="22">
        <f>MYRANKS_P[[#This Row],[WSGP]]+MYRANKS_P[[#This Row],[SVSGP]]+MYRANKS_P[[#This Row],[SOSGP]]+MYRANKS_P[[#This Row],[ERASGP]]+MYRANKS_P[[#This Row],[WHIPSGP]]</f>
        <v>-4.1238066643117852</v>
      </c>
    </row>
    <row r="399" spans="1:24" x14ac:dyDescent="0.25">
      <c r="A399" s="7" t="s">
        <v>1916</v>
      </c>
      <c r="B399" s="18" t="str">
        <f>VLOOKUP(MYRANKS_P[[#This Row],[PLAYERID]],PLAYERIDMAP[],COLUMN(PLAYERIDMAP[LASTNAME]),FALSE)</f>
        <v>Beliveau</v>
      </c>
      <c r="C399" s="18" t="str">
        <f>VLOOKUP(MYRANKS_P[[#This Row],[PLAYERID]],PLAYERIDMAP[],COLUMN(PLAYERIDMAP[FIRSTNAME]),FALSE)</f>
        <v xml:space="preserve">Jeff </v>
      </c>
      <c r="D399" s="18" t="str">
        <f>VLOOKUP(MYRANKS_P[[#This Row],[PLAYERID]],PLAYERIDMAP[],COLUMN(PLAYERIDMAP[TEAM]),FALSE)</f>
        <v>TEX</v>
      </c>
      <c r="E399" s="18" t="str">
        <f>VLOOKUP(MYRANKS_P[[#This Row],[PLAYERID]],PLAYERIDMAP[],COLUMN(PLAYERIDMAP[POS]),FALSE)</f>
        <v>P</v>
      </c>
      <c r="F399" s="18">
        <f>VLOOKUP(MYRANKS_P[[#This Row],[PLAYERID]],PLAYERIDMAP[],COLUMN(PLAYERIDMAP[IDFANGRAPHS]),FALSE)</f>
        <v>8504</v>
      </c>
      <c r="G399" s="20">
        <f>IFERROR(VLOOKUP(MYRANKS_P[[#This Row],[IDFANGRAPHS]],STEAMER_P[],COLUMN(STEAMER_P[W]),FALSE),0)</f>
        <v>1</v>
      </c>
      <c r="H399" s="20">
        <f>IFERROR(VLOOKUP(MYRANKS_P[[#This Row],[IDFANGRAPHS]],STEAMER_P[],COLUMN(STEAMER_P[GS]),FALSE),0)</f>
        <v>0</v>
      </c>
      <c r="I399" s="20">
        <f>IFERROR(VLOOKUP(MYRANKS_P[[#This Row],[IDFANGRAPHS]],STEAMER_P[],COLUMN(STEAMER_P[SV]),FALSE),0)</f>
        <v>0</v>
      </c>
      <c r="J399" s="20">
        <f>IFERROR(VLOOKUP(MYRANKS_P[[#This Row],[IDFANGRAPHS]],STEAMER_P[],COLUMN(STEAMER_P[IP]),FALSE),0)</f>
        <v>21</v>
      </c>
      <c r="K399" s="20">
        <f>IFERROR(VLOOKUP(MYRANKS_P[[#This Row],[IDFANGRAPHS]],STEAMER_P[],COLUMN(STEAMER_P[H]),FALSE),0)</f>
        <v>18</v>
      </c>
      <c r="L399" s="20">
        <f>IFERROR(VLOOKUP(MYRANKS_P[[#This Row],[IDFANGRAPHS]],STEAMER_P[],COLUMN(STEAMER_P[ER]),FALSE),0)</f>
        <v>7</v>
      </c>
      <c r="M399" s="20">
        <f>IFERROR(VLOOKUP(MYRANKS_P[[#This Row],[IDFANGRAPHS]],STEAMER_P[],COLUMN(STEAMER_P[HR]),FALSE),0)</f>
        <v>2</v>
      </c>
      <c r="N399" s="20">
        <f>IFERROR(VLOOKUP(MYRANKS_P[[#This Row],[IDFANGRAPHS]],STEAMER_P[],COLUMN(STEAMER_P[SO]),FALSE),0)</f>
        <v>22</v>
      </c>
      <c r="O399" s="20">
        <f>IFERROR(VLOOKUP(MYRANKS_P[[#This Row],[IDFANGRAPHS]],STEAMER_P[],COLUMN(STEAMER_P[BB]),FALSE),0)</f>
        <v>9</v>
      </c>
      <c r="P399" s="20">
        <f>IFERROR(VLOOKUP(MYRANKS_P[[#This Row],[IDFANGRAPHS]],STEAMER_P[],COLUMN(STEAMER_P[FIP]),FALSE),0)</f>
        <v>3.64</v>
      </c>
      <c r="Q399" s="22">
        <f>IFERROR(MYRANKS_P[[#This Row],[ER]]*9/MYRANKS_P[[#This Row],[IP]],0)</f>
        <v>3</v>
      </c>
      <c r="R399" s="22">
        <f>IFERROR((MYRANKS_P[[#This Row],[BB]]+MYRANKS_P[[#This Row],[H]])/MYRANKS_P[[#This Row],[IP]],0)</f>
        <v>1.2857142857142858</v>
      </c>
      <c r="S399" s="22">
        <f>MYRANKS_P[[#This Row],[W]]/3.03-VLOOKUP(MYRANKS_P[[#This Row],[POS]],ReplacementLevel_P[],COLUMN(ReplacementLevel_P[W]),FALSE)</f>
        <v>-2.89996699669967</v>
      </c>
      <c r="T399" s="22">
        <f>MYRANKS_P[[#This Row],[SV]]/9.95</f>
        <v>0</v>
      </c>
      <c r="U399" s="22">
        <f>MYRANKS_P[[#This Row],[SO]]/39.3-VLOOKUP(MYRANKS_P[[#This Row],[POS]],ReplacementLevel_P[],COLUMN(ReplacementLevel_P[SO]),FALSE)</f>
        <v>-2.1202035623409672</v>
      </c>
      <c r="V399" s="22">
        <f>((475+MYRANKS_P[[#This Row],[ER]])*9/(1192+MYRANKS_P[[#This Row],[IP]])-3.59)/-0.076-VLOOKUP(MYRANKS_P[[#This Row],[POS]],ReplacementLevel_P[],COLUMN(ReplacementLevel_P[ERA]),FALSE)</f>
        <v>1.03082613789213</v>
      </c>
      <c r="W399" s="22">
        <f>((1466+MYRANKS_P[[#This Row],[BB]]+MYRANKS_P[[#This Row],[H]])/(1192+MYRANKS_P[[#This Row],[IP]])-1.23)/-0.015-VLOOKUP(MYRANKS_P[[#This Row],[POS]],ReplacementLevel_P[],COLUMN(ReplacementLevel_P[WHIP]),FALSE)</f>
        <v>0.82449024457268871</v>
      </c>
      <c r="X399" s="22">
        <f>MYRANKS_P[[#This Row],[WSGP]]+MYRANKS_P[[#This Row],[SVSGP]]+MYRANKS_P[[#This Row],[SOSGP]]+MYRANKS_P[[#This Row],[ERASGP]]+MYRANKS_P[[#This Row],[WHIPSGP]]</f>
        <v>-3.1648541765758185</v>
      </c>
    </row>
    <row r="400" spans="1:24" x14ac:dyDescent="0.25">
      <c r="A400" s="7" t="s">
        <v>2802</v>
      </c>
      <c r="B400" s="18" t="str">
        <f>VLOOKUP(MYRANKS_P[[#This Row],[PLAYERID]],PLAYERIDMAP[],COLUMN(PLAYERIDMAP[LASTNAME]),FALSE)</f>
        <v>Feliz</v>
      </c>
      <c r="C400" s="18" t="str">
        <f>VLOOKUP(MYRANKS_P[[#This Row],[PLAYERID]],PLAYERIDMAP[],COLUMN(PLAYERIDMAP[FIRSTNAME]),FALSE)</f>
        <v xml:space="preserve">Neftali </v>
      </c>
      <c r="D400" s="18" t="str">
        <f>VLOOKUP(MYRANKS_P[[#This Row],[PLAYERID]],PLAYERIDMAP[],COLUMN(PLAYERIDMAP[TEAM]),FALSE)</f>
        <v>TEX</v>
      </c>
      <c r="E400" s="18" t="str">
        <f>VLOOKUP(MYRANKS_P[[#This Row],[PLAYERID]],PLAYERIDMAP[],COLUMN(PLAYERIDMAP[POS]),FALSE)</f>
        <v>P</v>
      </c>
      <c r="F400" s="18">
        <f>VLOOKUP(MYRANKS_P[[#This Row],[PLAYERID]],PLAYERIDMAP[],COLUMN(PLAYERIDMAP[IDFANGRAPHS]),FALSE)</f>
        <v>18</v>
      </c>
      <c r="G400" s="20">
        <f>IFERROR(VLOOKUP(MYRANKS_P[[#This Row],[IDFANGRAPHS]],STEAMER_P[],COLUMN(STEAMER_P[W]),FALSE),0)</f>
        <v>2</v>
      </c>
      <c r="H400" s="20">
        <f>IFERROR(VLOOKUP(MYRANKS_P[[#This Row],[IDFANGRAPHS]],STEAMER_P[],COLUMN(STEAMER_P[GS]),FALSE),0)</f>
        <v>0</v>
      </c>
      <c r="I400" s="20">
        <f>IFERROR(VLOOKUP(MYRANKS_P[[#This Row],[IDFANGRAPHS]],STEAMER_P[],COLUMN(STEAMER_P[SV]),FALSE),0)</f>
        <v>5</v>
      </c>
      <c r="J400" s="20">
        <f>IFERROR(VLOOKUP(MYRANKS_P[[#This Row],[IDFANGRAPHS]],STEAMER_P[],COLUMN(STEAMER_P[IP]),FALSE),0)</f>
        <v>29</v>
      </c>
      <c r="K400" s="20">
        <f>IFERROR(VLOOKUP(MYRANKS_P[[#This Row],[IDFANGRAPHS]],STEAMER_P[],COLUMN(STEAMER_P[H]),FALSE),0)</f>
        <v>27</v>
      </c>
      <c r="L400" s="20">
        <f>IFERROR(VLOOKUP(MYRANKS_P[[#This Row],[IDFANGRAPHS]],STEAMER_P[],COLUMN(STEAMER_P[ER]),FALSE),0)</f>
        <v>12</v>
      </c>
      <c r="M400" s="20">
        <f>IFERROR(VLOOKUP(MYRANKS_P[[#This Row],[IDFANGRAPHS]],STEAMER_P[],COLUMN(STEAMER_P[HR]),FALSE),0)</f>
        <v>4</v>
      </c>
      <c r="N400" s="20">
        <f>IFERROR(VLOOKUP(MYRANKS_P[[#This Row],[IDFANGRAPHS]],STEAMER_P[],COLUMN(STEAMER_P[SO]),FALSE),0)</f>
        <v>28</v>
      </c>
      <c r="O400" s="20">
        <f>IFERROR(VLOOKUP(MYRANKS_P[[#This Row],[IDFANGRAPHS]],STEAMER_P[],COLUMN(STEAMER_P[BB]),FALSE),0)</f>
        <v>11</v>
      </c>
      <c r="P400" s="20">
        <f>IFERROR(VLOOKUP(MYRANKS_P[[#This Row],[IDFANGRAPHS]],STEAMER_P[],COLUMN(STEAMER_P[FIP]),FALSE),0)</f>
        <v>4.13</v>
      </c>
      <c r="Q400" s="22">
        <f>IFERROR(MYRANKS_P[[#This Row],[ER]]*9/MYRANKS_P[[#This Row],[IP]],0)</f>
        <v>3.7241379310344827</v>
      </c>
      <c r="R400" s="22">
        <f>IFERROR((MYRANKS_P[[#This Row],[BB]]+MYRANKS_P[[#This Row],[H]])/MYRANKS_P[[#This Row],[IP]],0)</f>
        <v>1.3103448275862069</v>
      </c>
      <c r="S400" s="22">
        <f>MYRANKS_P[[#This Row],[W]]/3.03-VLOOKUP(MYRANKS_P[[#This Row],[POS]],ReplacementLevel_P[],COLUMN(ReplacementLevel_P[W]),FALSE)</f>
        <v>-2.5699339933993399</v>
      </c>
      <c r="T400" s="22">
        <f>MYRANKS_P[[#This Row],[SV]]/9.95</f>
        <v>0.50251256281407042</v>
      </c>
      <c r="U400" s="22">
        <f>MYRANKS_P[[#This Row],[SO]]/39.3-VLOOKUP(MYRANKS_P[[#This Row],[POS]],ReplacementLevel_P[],COLUMN(ReplacementLevel_P[SO]),FALSE)</f>
        <v>-1.9675318066157761</v>
      </c>
      <c r="V400" s="22">
        <f>((475+MYRANKS_P[[#This Row],[ER]])*9/(1192+MYRANKS_P[[#This Row],[IP]])-3.59)/-0.076-VLOOKUP(MYRANKS_P[[#This Row],[POS]],ReplacementLevel_P[],COLUMN(ReplacementLevel_P[ERA]),FALSE)</f>
        <v>0.85420276736066025</v>
      </c>
      <c r="W400" s="22">
        <f>((1466+MYRANKS_P[[#This Row],[BB]]+MYRANKS_P[[#This Row],[H]])/(1192+MYRANKS_P[[#This Row],[IP]])-1.23)/-0.015-VLOOKUP(MYRANKS_P[[#This Row],[POS]],ReplacementLevel_P[],COLUMN(ReplacementLevel_P[WHIP]),FALSE)</f>
        <v>0.76151788151788202</v>
      </c>
      <c r="X400" s="22">
        <f>MYRANKS_P[[#This Row],[WSGP]]+MYRANKS_P[[#This Row],[SVSGP]]+MYRANKS_P[[#This Row],[SOSGP]]+MYRANKS_P[[#This Row],[ERASGP]]+MYRANKS_P[[#This Row],[WHIPSGP]]</f>
        <v>-2.4192325883225037</v>
      </c>
    </row>
    <row r="401" spans="1:24" x14ac:dyDescent="0.25">
      <c r="A401" s="7" t="s">
        <v>3398</v>
      </c>
      <c r="B401" s="18" t="str">
        <f>VLOOKUP(MYRANKS_P[[#This Row],[PLAYERID]],PLAYERIDMAP[],COLUMN(PLAYERIDMAP[LASTNAME]),FALSE)</f>
        <v>Igarashi</v>
      </c>
      <c r="C401" s="18" t="str">
        <f>VLOOKUP(MYRANKS_P[[#This Row],[PLAYERID]],PLAYERIDMAP[],COLUMN(PLAYERIDMAP[FIRSTNAME]),FALSE)</f>
        <v xml:space="preserve">Ryota </v>
      </c>
      <c r="D401" s="18" t="str">
        <f>VLOOKUP(MYRANKS_P[[#This Row],[PLAYERID]],PLAYERIDMAP[],COLUMN(PLAYERIDMAP[TEAM]),FALSE)</f>
        <v>NYY</v>
      </c>
      <c r="E401" s="18" t="str">
        <f>VLOOKUP(MYRANKS_P[[#This Row],[PLAYERID]],PLAYERIDMAP[],COLUMN(PLAYERIDMAP[POS]),FALSE)</f>
        <v>P</v>
      </c>
      <c r="F401" s="18">
        <f>VLOOKUP(MYRANKS_P[[#This Row],[PLAYERID]],PLAYERIDMAP[],COLUMN(PLAYERIDMAP[IDFANGRAPHS]),FALSE)</f>
        <v>10232</v>
      </c>
      <c r="G401" s="20">
        <f>IFERROR(VLOOKUP(MYRANKS_P[[#This Row],[IDFANGRAPHS]],STEAMER_P[],COLUMN(STEAMER_P[W]),FALSE),0)</f>
        <v>0</v>
      </c>
      <c r="H401" s="20">
        <f>IFERROR(VLOOKUP(MYRANKS_P[[#This Row],[IDFANGRAPHS]],STEAMER_P[],COLUMN(STEAMER_P[GS]),FALSE),0)</f>
        <v>0</v>
      </c>
      <c r="I401" s="20">
        <f>IFERROR(VLOOKUP(MYRANKS_P[[#This Row],[IDFANGRAPHS]],STEAMER_P[],COLUMN(STEAMER_P[SV]),FALSE),0)</f>
        <v>0</v>
      </c>
      <c r="J401" s="20">
        <f>IFERROR(VLOOKUP(MYRANKS_P[[#This Row],[IDFANGRAPHS]],STEAMER_P[],COLUMN(STEAMER_P[IP]),FALSE),0)</f>
        <v>0</v>
      </c>
      <c r="K401" s="20">
        <f>IFERROR(VLOOKUP(MYRANKS_P[[#This Row],[IDFANGRAPHS]],STEAMER_P[],COLUMN(STEAMER_P[H]),FALSE),0)</f>
        <v>0</v>
      </c>
      <c r="L401" s="20">
        <f>IFERROR(VLOOKUP(MYRANKS_P[[#This Row],[IDFANGRAPHS]],STEAMER_P[],COLUMN(STEAMER_P[ER]),FALSE),0)</f>
        <v>0</v>
      </c>
      <c r="M401" s="20">
        <f>IFERROR(VLOOKUP(MYRANKS_P[[#This Row],[IDFANGRAPHS]],STEAMER_P[],COLUMN(STEAMER_P[HR]),FALSE),0)</f>
        <v>0</v>
      </c>
      <c r="N401" s="20">
        <f>IFERROR(VLOOKUP(MYRANKS_P[[#This Row],[IDFANGRAPHS]],STEAMER_P[],COLUMN(STEAMER_P[SO]),FALSE),0)</f>
        <v>0</v>
      </c>
      <c r="O401" s="20">
        <f>IFERROR(VLOOKUP(MYRANKS_P[[#This Row],[IDFANGRAPHS]],STEAMER_P[],COLUMN(STEAMER_P[BB]),FALSE),0)</f>
        <v>0</v>
      </c>
      <c r="P401" s="20">
        <f>IFERROR(VLOOKUP(MYRANKS_P[[#This Row],[IDFANGRAPHS]],STEAMER_P[],COLUMN(STEAMER_P[FIP]),FALSE),0)</f>
        <v>0</v>
      </c>
      <c r="Q401" s="22">
        <f>IFERROR(MYRANKS_P[[#This Row],[ER]]*9/MYRANKS_P[[#This Row],[IP]],0)</f>
        <v>0</v>
      </c>
      <c r="R401" s="22">
        <f>IFERROR((MYRANKS_P[[#This Row],[BB]]+MYRANKS_P[[#This Row],[H]])/MYRANKS_P[[#This Row],[IP]],0)</f>
        <v>0</v>
      </c>
      <c r="S401" s="22">
        <f>MYRANKS_P[[#This Row],[W]]/3.03-VLOOKUP(MYRANKS_P[[#This Row],[POS]],ReplacementLevel_P[],COLUMN(ReplacementLevel_P[W]),FALSE)</f>
        <v>-3.23</v>
      </c>
      <c r="T401" s="22">
        <f>MYRANKS_P[[#This Row],[SV]]/9.95</f>
        <v>0</v>
      </c>
      <c r="U401" s="22">
        <f>MYRANKS_P[[#This Row],[SO]]/39.3-VLOOKUP(MYRANKS_P[[#This Row],[POS]],ReplacementLevel_P[],COLUMN(ReplacementLevel_P[SO]),FALSE)</f>
        <v>-2.68</v>
      </c>
      <c r="V401" s="22">
        <f>((475+MYRANKS_P[[#This Row],[ER]])*9/(1192+MYRANKS_P[[#This Row],[IP]])-3.59)/-0.076-VLOOKUP(MYRANKS_P[[#This Row],[POS]],ReplacementLevel_P[],COLUMN(ReplacementLevel_P[ERA]),FALSE)</f>
        <v>0.89724478982691325</v>
      </c>
      <c r="W40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01" s="22">
        <f>MYRANKS_P[[#This Row],[WSGP]]+MYRANKS_P[[#This Row],[SVSGP]]+MYRANKS_P[[#This Row],[SOSGP]]+MYRANKS_P[[#This Row],[ERASGP]]+MYRANKS_P[[#This Row],[WHIPSGP]]</f>
        <v>-4.1238066643117852</v>
      </c>
    </row>
    <row r="402" spans="1:24" x14ac:dyDescent="0.25">
      <c r="A402" s="7" t="s">
        <v>2436</v>
      </c>
      <c r="B402" s="18" t="str">
        <f>VLOOKUP(MYRANKS_P[[#This Row],[PLAYERID]],PLAYERIDMAP[],COLUMN(PLAYERIDMAP[LASTNAME]),FALSE)</f>
        <v>Correia</v>
      </c>
      <c r="C402" s="18" t="str">
        <f>VLOOKUP(MYRANKS_P[[#This Row],[PLAYERID]],PLAYERIDMAP[],COLUMN(PLAYERIDMAP[FIRSTNAME]),FALSE)</f>
        <v xml:space="preserve">Kevin </v>
      </c>
      <c r="D402" s="18" t="str">
        <f>VLOOKUP(MYRANKS_P[[#This Row],[PLAYERID]],PLAYERIDMAP[],COLUMN(PLAYERIDMAP[TEAM]),FALSE)</f>
        <v>MIN</v>
      </c>
      <c r="E402" s="18" t="str">
        <f>VLOOKUP(MYRANKS_P[[#This Row],[PLAYERID]],PLAYERIDMAP[],COLUMN(PLAYERIDMAP[POS]),FALSE)</f>
        <v>P</v>
      </c>
      <c r="F402" s="18">
        <f>VLOOKUP(MYRANKS_P[[#This Row],[PLAYERID]],PLAYERIDMAP[],COLUMN(PLAYERIDMAP[IDFANGRAPHS]),FALSE)</f>
        <v>1767</v>
      </c>
      <c r="G402" s="20">
        <f>IFERROR(VLOOKUP(MYRANKS_P[[#This Row],[IDFANGRAPHS]],STEAMER_P[],COLUMN(STEAMER_P[W]),FALSE),0)</f>
        <v>8</v>
      </c>
      <c r="H402" s="20">
        <f>IFERROR(VLOOKUP(MYRANKS_P[[#This Row],[IDFANGRAPHS]],STEAMER_P[],COLUMN(STEAMER_P[GS]),FALSE),0)</f>
        <v>27</v>
      </c>
      <c r="I402" s="20">
        <f>IFERROR(VLOOKUP(MYRANKS_P[[#This Row],[IDFANGRAPHS]],STEAMER_P[],COLUMN(STEAMER_P[SV]),FALSE),0)</f>
        <v>0</v>
      </c>
      <c r="J402" s="20">
        <f>IFERROR(VLOOKUP(MYRANKS_P[[#This Row],[IDFANGRAPHS]],STEAMER_P[],COLUMN(STEAMER_P[IP]),FALSE),0)</f>
        <v>165</v>
      </c>
      <c r="K402" s="20">
        <f>IFERROR(VLOOKUP(MYRANKS_P[[#This Row],[IDFANGRAPHS]],STEAMER_P[],COLUMN(STEAMER_P[H]),FALSE),0)</f>
        <v>196</v>
      </c>
      <c r="L402" s="20">
        <f>IFERROR(VLOOKUP(MYRANKS_P[[#This Row],[IDFANGRAPHS]],STEAMER_P[],COLUMN(STEAMER_P[ER]),FALSE),0)</f>
        <v>94</v>
      </c>
      <c r="M402" s="20">
        <f>IFERROR(VLOOKUP(MYRANKS_P[[#This Row],[IDFANGRAPHS]],STEAMER_P[],COLUMN(STEAMER_P[HR]),FALSE),0)</f>
        <v>22</v>
      </c>
      <c r="N402" s="20">
        <f>IFERROR(VLOOKUP(MYRANKS_P[[#This Row],[IDFANGRAPHS]],STEAMER_P[],COLUMN(STEAMER_P[SO]),FALSE),0)</f>
        <v>85</v>
      </c>
      <c r="O402" s="20">
        <f>IFERROR(VLOOKUP(MYRANKS_P[[#This Row],[IDFANGRAPHS]],STEAMER_P[],COLUMN(STEAMER_P[BB]),FALSE),0)</f>
        <v>46</v>
      </c>
      <c r="P402" s="20">
        <f>IFERROR(VLOOKUP(MYRANKS_P[[#This Row],[IDFANGRAPHS]],STEAMER_P[],COLUMN(STEAMER_P[FIP]),FALSE),0)</f>
        <v>4.6900000000000004</v>
      </c>
      <c r="Q402" s="22">
        <f>IFERROR(MYRANKS_P[[#This Row],[ER]]*9/MYRANKS_P[[#This Row],[IP]],0)</f>
        <v>5.127272727272727</v>
      </c>
      <c r="R402" s="22">
        <f>IFERROR((MYRANKS_P[[#This Row],[BB]]+MYRANKS_P[[#This Row],[H]])/MYRANKS_P[[#This Row],[IP]],0)</f>
        <v>1.4666666666666666</v>
      </c>
      <c r="S402" s="22">
        <f>MYRANKS_P[[#This Row],[W]]/3.03-VLOOKUP(MYRANKS_P[[#This Row],[POS]],ReplacementLevel_P[],COLUMN(ReplacementLevel_P[W]),FALSE)</f>
        <v>-0.58973597359735974</v>
      </c>
      <c r="T402" s="22">
        <f>MYRANKS_P[[#This Row],[SV]]/9.95</f>
        <v>0</v>
      </c>
      <c r="U402" s="22">
        <f>MYRANKS_P[[#This Row],[SO]]/39.3-VLOOKUP(MYRANKS_P[[#This Row],[POS]],ReplacementLevel_P[],COLUMN(ReplacementLevel_P[SO]),FALSE)</f>
        <v>-0.51715012722646314</v>
      </c>
      <c r="V402" s="22">
        <f>((475+MYRANKS_P[[#This Row],[ER]])*9/(1192+MYRANKS_P[[#This Row],[IP]])-3.59)/-0.076-VLOOKUP(MYRANKS_P[[#This Row],[POS]],ReplacementLevel_P[],COLUMN(ReplacementLevel_P[ERA]),FALSE)</f>
        <v>-1.5679692045146063</v>
      </c>
      <c r="W402" s="22">
        <f>((1466+MYRANKS_P[[#This Row],[BB]]+MYRANKS_P[[#This Row],[H]])/(1192+MYRANKS_P[[#This Row],[IP]])-1.23)/-0.015-VLOOKUP(MYRANKS_P[[#This Row],[POS]],ReplacementLevel_P[],COLUMN(ReplacementLevel_P[WHIP]),FALSE)</f>
        <v>-1.0305870793416934</v>
      </c>
      <c r="X402" s="22">
        <f>MYRANKS_P[[#This Row],[WSGP]]+MYRANKS_P[[#This Row],[SVSGP]]+MYRANKS_P[[#This Row],[SOSGP]]+MYRANKS_P[[#This Row],[ERASGP]]+MYRANKS_P[[#This Row],[WHIPSGP]]</f>
        <v>-3.7054423846801225</v>
      </c>
    </row>
    <row r="403" spans="1:24" x14ac:dyDescent="0.25">
      <c r="A403" s="7" t="s">
        <v>1771</v>
      </c>
      <c r="B403" s="18" t="str">
        <f>VLOOKUP(MYRANKS_P[[#This Row],[PLAYERID]],PLAYERIDMAP[],COLUMN(PLAYERIDMAP[LASTNAME]),FALSE)</f>
        <v>Aumont</v>
      </c>
      <c r="C403" s="18" t="str">
        <f>VLOOKUP(MYRANKS_P[[#This Row],[PLAYERID]],PLAYERIDMAP[],COLUMN(PLAYERIDMAP[FIRSTNAME]),FALSE)</f>
        <v xml:space="preserve">Phillippe </v>
      </c>
      <c r="D403" s="18" t="str">
        <f>VLOOKUP(MYRANKS_P[[#This Row],[PLAYERID]],PLAYERIDMAP[],COLUMN(PLAYERIDMAP[TEAM]),FALSE)</f>
        <v>PHI</v>
      </c>
      <c r="E403" s="18" t="str">
        <f>VLOOKUP(MYRANKS_P[[#This Row],[PLAYERID]],PLAYERIDMAP[],COLUMN(PLAYERIDMAP[POS]),FALSE)</f>
        <v>P</v>
      </c>
      <c r="F403" s="18">
        <f>VLOOKUP(MYRANKS_P[[#This Row],[PLAYERID]],PLAYERIDMAP[],COLUMN(PLAYERIDMAP[IDFANGRAPHS]),FALSE)</f>
        <v>5362</v>
      </c>
      <c r="G403" s="20">
        <f>IFERROR(VLOOKUP(MYRANKS_P[[#This Row],[IDFANGRAPHS]],STEAMER_P[],COLUMN(STEAMER_P[W]),FALSE),0)</f>
        <v>1</v>
      </c>
      <c r="H403" s="20">
        <f>IFERROR(VLOOKUP(MYRANKS_P[[#This Row],[IDFANGRAPHS]],STEAMER_P[],COLUMN(STEAMER_P[GS]),FALSE),0)</f>
        <v>0</v>
      </c>
      <c r="I403" s="20">
        <f>IFERROR(VLOOKUP(MYRANKS_P[[#This Row],[IDFANGRAPHS]],STEAMER_P[],COLUMN(STEAMER_P[SV]),FALSE),0)</f>
        <v>0</v>
      </c>
      <c r="J403" s="20">
        <f>IFERROR(VLOOKUP(MYRANKS_P[[#This Row],[IDFANGRAPHS]],STEAMER_P[],COLUMN(STEAMER_P[IP]),FALSE),0)</f>
        <v>13</v>
      </c>
      <c r="K403" s="20">
        <f>IFERROR(VLOOKUP(MYRANKS_P[[#This Row],[IDFANGRAPHS]],STEAMER_P[],COLUMN(STEAMER_P[H]),FALSE),0)</f>
        <v>11</v>
      </c>
      <c r="L403" s="20">
        <f>IFERROR(VLOOKUP(MYRANKS_P[[#This Row],[IDFANGRAPHS]],STEAMER_P[],COLUMN(STEAMER_P[ER]),FALSE),0)</f>
        <v>6</v>
      </c>
      <c r="M403" s="20">
        <f>IFERROR(VLOOKUP(MYRANKS_P[[#This Row],[IDFANGRAPHS]],STEAMER_P[],COLUMN(STEAMER_P[HR]),FALSE),0)</f>
        <v>1</v>
      </c>
      <c r="N403" s="20">
        <f>IFERROR(VLOOKUP(MYRANKS_P[[#This Row],[IDFANGRAPHS]],STEAMER_P[],COLUMN(STEAMER_P[SO]),FALSE),0)</f>
        <v>12</v>
      </c>
      <c r="O403" s="20">
        <f>IFERROR(VLOOKUP(MYRANKS_P[[#This Row],[IDFANGRAPHS]],STEAMER_P[],COLUMN(STEAMER_P[BB]),FALSE),0)</f>
        <v>8</v>
      </c>
      <c r="P403" s="20">
        <f>IFERROR(VLOOKUP(MYRANKS_P[[#This Row],[IDFANGRAPHS]],STEAMER_P[],COLUMN(STEAMER_P[FIP]),FALSE),0)</f>
        <v>4.37</v>
      </c>
      <c r="Q403" s="22">
        <f>IFERROR(MYRANKS_P[[#This Row],[ER]]*9/MYRANKS_P[[#This Row],[IP]],0)</f>
        <v>4.1538461538461542</v>
      </c>
      <c r="R403" s="22">
        <f>IFERROR((MYRANKS_P[[#This Row],[BB]]+MYRANKS_P[[#This Row],[H]])/MYRANKS_P[[#This Row],[IP]],0)</f>
        <v>1.4615384615384615</v>
      </c>
      <c r="S403" s="22">
        <f>MYRANKS_P[[#This Row],[W]]/3.03-VLOOKUP(MYRANKS_P[[#This Row],[POS]],ReplacementLevel_P[],COLUMN(ReplacementLevel_P[W]),FALSE)</f>
        <v>-2.89996699669967</v>
      </c>
      <c r="T403" s="22">
        <f>MYRANKS_P[[#This Row],[SV]]/9.95</f>
        <v>0</v>
      </c>
      <c r="U403" s="22">
        <f>MYRANKS_P[[#This Row],[SO]]/39.3-VLOOKUP(MYRANKS_P[[#This Row],[POS]],ReplacementLevel_P[],COLUMN(ReplacementLevel_P[SO]),FALSE)</f>
        <v>-2.3746564885496184</v>
      </c>
      <c r="V403" s="22">
        <f>((475+MYRANKS_P[[#This Row],[ER]])*9/(1192+MYRANKS_P[[#This Row],[IP]])-3.59)/-0.076-VLOOKUP(MYRANKS_P[[#This Row],[POS]],ReplacementLevel_P[],COLUMN(ReplacementLevel_P[ERA]),FALSE)</f>
        <v>0.8166957851059149</v>
      </c>
      <c r="W403" s="22">
        <f>((1466+MYRANKS_P[[#This Row],[BB]]+MYRANKS_P[[#This Row],[H]])/(1192+MYRANKS_P[[#This Row],[IP]])-1.23)/-0.015-VLOOKUP(MYRANKS_P[[#This Row],[POS]],ReplacementLevel_P[],COLUMN(ReplacementLevel_P[WHIP]),FALSE)</f>
        <v>0.72232365145227684</v>
      </c>
      <c r="X403" s="22">
        <f>MYRANKS_P[[#This Row],[WSGP]]+MYRANKS_P[[#This Row],[SVSGP]]+MYRANKS_P[[#This Row],[SOSGP]]+MYRANKS_P[[#This Row],[ERASGP]]+MYRANKS_P[[#This Row],[WHIPSGP]]</f>
        <v>-3.7356040486910964</v>
      </c>
    </row>
    <row r="404" spans="1:24" x14ac:dyDescent="0.25">
      <c r="A404" s="7" t="s">
        <v>2048</v>
      </c>
      <c r="B404" s="18" t="str">
        <f>VLOOKUP(MYRANKS_P[[#This Row],[PLAYERID]],PLAYERIDMAP[],COLUMN(PLAYERIDMAP[LASTNAME]),FALSE)</f>
        <v>Bowden</v>
      </c>
      <c r="C404" s="18" t="str">
        <f>VLOOKUP(MYRANKS_P[[#This Row],[PLAYERID]],PLAYERIDMAP[],COLUMN(PLAYERIDMAP[FIRSTNAME]),FALSE)</f>
        <v xml:space="preserve">Michael </v>
      </c>
      <c r="D404" s="18" t="str">
        <f>VLOOKUP(MYRANKS_P[[#This Row],[PLAYERID]],PLAYERIDMAP[],COLUMN(PLAYERIDMAP[TEAM]),FALSE)</f>
        <v>CHC</v>
      </c>
      <c r="E404" s="18" t="str">
        <f>VLOOKUP(MYRANKS_P[[#This Row],[PLAYERID]],PLAYERIDMAP[],COLUMN(PLAYERIDMAP[POS]),FALSE)</f>
        <v>P</v>
      </c>
      <c r="F404" s="18">
        <f>VLOOKUP(MYRANKS_P[[#This Row],[PLAYERID]],PLAYERIDMAP[],COLUMN(PLAYERIDMAP[IDFANGRAPHS]),FALSE)</f>
        <v>4440</v>
      </c>
      <c r="G404" s="20">
        <f>IFERROR(VLOOKUP(MYRANKS_P[[#This Row],[IDFANGRAPHS]],STEAMER_P[],COLUMN(STEAMER_P[W]),FALSE),0)</f>
        <v>0</v>
      </c>
      <c r="H404" s="20">
        <f>IFERROR(VLOOKUP(MYRANKS_P[[#This Row],[IDFANGRAPHS]],STEAMER_P[],COLUMN(STEAMER_P[GS]),FALSE),0)</f>
        <v>0</v>
      </c>
      <c r="I404" s="20">
        <f>IFERROR(VLOOKUP(MYRANKS_P[[#This Row],[IDFANGRAPHS]],STEAMER_P[],COLUMN(STEAMER_P[SV]),FALSE),0)</f>
        <v>0</v>
      </c>
      <c r="J404" s="20">
        <f>IFERROR(VLOOKUP(MYRANKS_P[[#This Row],[IDFANGRAPHS]],STEAMER_P[],COLUMN(STEAMER_P[IP]),FALSE),0)</f>
        <v>0</v>
      </c>
      <c r="K404" s="20">
        <f>IFERROR(VLOOKUP(MYRANKS_P[[#This Row],[IDFANGRAPHS]],STEAMER_P[],COLUMN(STEAMER_P[H]),FALSE),0)</f>
        <v>0</v>
      </c>
      <c r="L404" s="20">
        <f>IFERROR(VLOOKUP(MYRANKS_P[[#This Row],[IDFANGRAPHS]],STEAMER_P[],COLUMN(STEAMER_P[ER]),FALSE),0)</f>
        <v>0</v>
      </c>
      <c r="M404" s="20">
        <f>IFERROR(VLOOKUP(MYRANKS_P[[#This Row],[IDFANGRAPHS]],STEAMER_P[],COLUMN(STEAMER_P[HR]),FALSE),0)</f>
        <v>0</v>
      </c>
      <c r="N404" s="20">
        <f>IFERROR(VLOOKUP(MYRANKS_P[[#This Row],[IDFANGRAPHS]],STEAMER_P[],COLUMN(STEAMER_P[SO]),FALSE),0)</f>
        <v>0</v>
      </c>
      <c r="O404" s="20">
        <f>IFERROR(VLOOKUP(MYRANKS_P[[#This Row],[IDFANGRAPHS]],STEAMER_P[],COLUMN(STEAMER_P[BB]),FALSE),0)</f>
        <v>0</v>
      </c>
      <c r="P404" s="20">
        <f>IFERROR(VLOOKUP(MYRANKS_P[[#This Row],[IDFANGRAPHS]],STEAMER_P[],COLUMN(STEAMER_P[FIP]),FALSE),0)</f>
        <v>0</v>
      </c>
      <c r="Q404" s="22">
        <f>IFERROR(MYRANKS_P[[#This Row],[ER]]*9/MYRANKS_P[[#This Row],[IP]],0)</f>
        <v>0</v>
      </c>
      <c r="R404" s="22">
        <f>IFERROR((MYRANKS_P[[#This Row],[BB]]+MYRANKS_P[[#This Row],[H]])/MYRANKS_P[[#This Row],[IP]],0)</f>
        <v>0</v>
      </c>
      <c r="S404" s="22">
        <f>MYRANKS_P[[#This Row],[W]]/3.03-VLOOKUP(MYRANKS_P[[#This Row],[POS]],ReplacementLevel_P[],COLUMN(ReplacementLevel_P[W]),FALSE)</f>
        <v>-3.23</v>
      </c>
      <c r="T404" s="22">
        <f>MYRANKS_P[[#This Row],[SV]]/9.95</f>
        <v>0</v>
      </c>
      <c r="U404" s="22">
        <f>MYRANKS_P[[#This Row],[SO]]/39.3-VLOOKUP(MYRANKS_P[[#This Row],[POS]],ReplacementLevel_P[],COLUMN(ReplacementLevel_P[SO]),FALSE)</f>
        <v>-2.68</v>
      </c>
      <c r="V404" s="22">
        <f>((475+MYRANKS_P[[#This Row],[ER]])*9/(1192+MYRANKS_P[[#This Row],[IP]])-3.59)/-0.076-VLOOKUP(MYRANKS_P[[#This Row],[POS]],ReplacementLevel_P[],COLUMN(ReplacementLevel_P[ERA]),FALSE)</f>
        <v>0.89724478982691325</v>
      </c>
      <c r="W40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04" s="22">
        <f>MYRANKS_P[[#This Row],[WSGP]]+MYRANKS_P[[#This Row],[SVSGP]]+MYRANKS_P[[#This Row],[SOSGP]]+MYRANKS_P[[#This Row],[ERASGP]]+MYRANKS_P[[#This Row],[WHIPSGP]]</f>
        <v>-4.1238066643117852</v>
      </c>
    </row>
    <row r="405" spans="1:24" x14ac:dyDescent="0.25">
      <c r="A405" s="7" t="s">
        <v>2218</v>
      </c>
      <c r="B405" s="18" t="str">
        <f>VLOOKUP(MYRANKS_P[[#This Row],[PLAYERID]],PLAYERIDMAP[],COLUMN(PLAYERIDMAP[LASTNAME]),FALSE)</f>
        <v>Carpenter</v>
      </c>
      <c r="C405" s="18" t="str">
        <f>VLOOKUP(MYRANKS_P[[#This Row],[PLAYERID]],PLAYERIDMAP[],COLUMN(PLAYERIDMAP[FIRSTNAME]),FALSE)</f>
        <v xml:space="preserve">Andrew </v>
      </c>
      <c r="D405" s="18" t="str">
        <f>VLOOKUP(MYRANKS_P[[#This Row],[PLAYERID]],PLAYERIDMAP[],COLUMN(PLAYERIDMAP[TEAM]),FALSE)</f>
        <v>SD</v>
      </c>
      <c r="E405" s="18" t="str">
        <f>VLOOKUP(MYRANKS_P[[#This Row],[PLAYERID]],PLAYERIDMAP[],COLUMN(PLAYERIDMAP[POS]),FALSE)</f>
        <v>P</v>
      </c>
      <c r="F405" s="18">
        <f>VLOOKUP(MYRANKS_P[[#This Row],[PLAYERID]],PLAYERIDMAP[],COLUMN(PLAYERIDMAP[IDFANGRAPHS]),FALSE)</f>
        <v>9533</v>
      </c>
      <c r="G405" s="20">
        <f>IFERROR(VLOOKUP(MYRANKS_P[[#This Row],[IDFANGRAPHS]],STEAMER_P[],COLUMN(STEAMER_P[W]),FALSE),0)</f>
        <v>0</v>
      </c>
      <c r="H405" s="20">
        <f>IFERROR(VLOOKUP(MYRANKS_P[[#This Row],[IDFANGRAPHS]],STEAMER_P[],COLUMN(STEAMER_P[GS]),FALSE),0)</f>
        <v>0</v>
      </c>
      <c r="I405" s="20">
        <f>IFERROR(VLOOKUP(MYRANKS_P[[#This Row],[IDFANGRAPHS]],STEAMER_P[],COLUMN(STEAMER_P[SV]),FALSE),0)</f>
        <v>0</v>
      </c>
      <c r="J405" s="20">
        <f>IFERROR(VLOOKUP(MYRANKS_P[[#This Row],[IDFANGRAPHS]],STEAMER_P[],COLUMN(STEAMER_P[IP]),FALSE),0)</f>
        <v>0</v>
      </c>
      <c r="K405" s="20">
        <f>IFERROR(VLOOKUP(MYRANKS_P[[#This Row],[IDFANGRAPHS]],STEAMER_P[],COLUMN(STEAMER_P[H]),FALSE),0)</f>
        <v>0</v>
      </c>
      <c r="L405" s="20">
        <f>IFERROR(VLOOKUP(MYRANKS_P[[#This Row],[IDFANGRAPHS]],STEAMER_P[],COLUMN(STEAMER_P[ER]),FALSE),0)</f>
        <v>0</v>
      </c>
      <c r="M405" s="20">
        <f>IFERROR(VLOOKUP(MYRANKS_P[[#This Row],[IDFANGRAPHS]],STEAMER_P[],COLUMN(STEAMER_P[HR]),FALSE),0)</f>
        <v>0</v>
      </c>
      <c r="N405" s="20">
        <f>IFERROR(VLOOKUP(MYRANKS_P[[#This Row],[IDFANGRAPHS]],STEAMER_P[],COLUMN(STEAMER_P[SO]),FALSE),0)</f>
        <v>0</v>
      </c>
      <c r="O405" s="20">
        <f>IFERROR(VLOOKUP(MYRANKS_P[[#This Row],[IDFANGRAPHS]],STEAMER_P[],COLUMN(STEAMER_P[BB]),FALSE),0)</f>
        <v>0</v>
      </c>
      <c r="P405" s="20">
        <f>IFERROR(VLOOKUP(MYRANKS_P[[#This Row],[IDFANGRAPHS]],STEAMER_P[],COLUMN(STEAMER_P[FIP]),FALSE),0)</f>
        <v>0</v>
      </c>
      <c r="Q405" s="22">
        <f>IFERROR(MYRANKS_P[[#This Row],[ER]]*9/MYRANKS_P[[#This Row],[IP]],0)</f>
        <v>0</v>
      </c>
      <c r="R405" s="22">
        <f>IFERROR((MYRANKS_P[[#This Row],[BB]]+MYRANKS_P[[#This Row],[H]])/MYRANKS_P[[#This Row],[IP]],0)</f>
        <v>0</v>
      </c>
      <c r="S405" s="22">
        <f>MYRANKS_P[[#This Row],[W]]/3.03-VLOOKUP(MYRANKS_P[[#This Row],[POS]],ReplacementLevel_P[],COLUMN(ReplacementLevel_P[W]),FALSE)</f>
        <v>-3.23</v>
      </c>
      <c r="T405" s="22">
        <f>MYRANKS_P[[#This Row],[SV]]/9.95</f>
        <v>0</v>
      </c>
      <c r="U405" s="22">
        <f>MYRANKS_P[[#This Row],[SO]]/39.3-VLOOKUP(MYRANKS_P[[#This Row],[POS]],ReplacementLevel_P[],COLUMN(ReplacementLevel_P[SO]),FALSE)</f>
        <v>-2.68</v>
      </c>
      <c r="V405" s="22">
        <f>((475+MYRANKS_P[[#This Row],[ER]])*9/(1192+MYRANKS_P[[#This Row],[IP]])-3.59)/-0.076-VLOOKUP(MYRANKS_P[[#This Row],[POS]],ReplacementLevel_P[],COLUMN(ReplacementLevel_P[ERA]),FALSE)</f>
        <v>0.89724478982691325</v>
      </c>
      <c r="W405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05" s="22">
        <f>MYRANKS_P[[#This Row],[WSGP]]+MYRANKS_P[[#This Row],[SVSGP]]+MYRANKS_P[[#This Row],[SOSGP]]+MYRANKS_P[[#This Row],[ERASGP]]+MYRANKS_P[[#This Row],[WHIPSGP]]</f>
        <v>-4.1238066643117852</v>
      </c>
    </row>
    <row r="406" spans="1:24" x14ac:dyDescent="0.25">
      <c r="A406" s="7" t="s">
        <v>2210</v>
      </c>
      <c r="B406" s="18" t="str">
        <f>VLOOKUP(MYRANKS_P[[#This Row],[PLAYERID]],PLAYERIDMAP[],COLUMN(PLAYERIDMAP[LASTNAME]),FALSE)</f>
        <v>Carignan</v>
      </c>
      <c r="C406" s="18" t="str">
        <f>VLOOKUP(MYRANKS_P[[#This Row],[PLAYERID]],PLAYERIDMAP[],COLUMN(PLAYERIDMAP[FIRSTNAME]),FALSE)</f>
        <v xml:space="preserve">Andrew </v>
      </c>
      <c r="D406" s="18" t="str">
        <f>VLOOKUP(MYRANKS_P[[#This Row],[PLAYERID]],PLAYERIDMAP[],COLUMN(PLAYERIDMAP[TEAM]),FALSE)</f>
        <v>OAK</v>
      </c>
      <c r="E406" s="18" t="str">
        <f>VLOOKUP(MYRANKS_P[[#This Row],[PLAYERID]],PLAYERIDMAP[],COLUMN(PLAYERIDMAP[POS]),FALSE)</f>
        <v>P</v>
      </c>
      <c r="F406" s="18">
        <f>VLOOKUP(MYRANKS_P[[#This Row],[PLAYERID]],PLAYERIDMAP[],COLUMN(PLAYERIDMAP[IDFANGRAPHS]),FALSE)</f>
        <v>2431</v>
      </c>
      <c r="G406" s="20">
        <f>IFERROR(VLOOKUP(MYRANKS_P[[#This Row],[IDFANGRAPHS]],STEAMER_P[],COLUMN(STEAMER_P[W]),FALSE),0)</f>
        <v>0</v>
      </c>
      <c r="H406" s="20">
        <f>IFERROR(VLOOKUP(MYRANKS_P[[#This Row],[IDFANGRAPHS]],STEAMER_P[],COLUMN(STEAMER_P[GS]),FALSE),0)</f>
        <v>0</v>
      </c>
      <c r="I406" s="20">
        <f>IFERROR(VLOOKUP(MYRANKS_P[[#This Row],[IDFANGRAPHS]],STEAMER_P[],COLUMN(STEAMER_P[SV]),FALSE),0)</f>
        <v>0</v>
      </c>
      <c r="J406" s="20">
        <f>IFERROR(VLOOKUP(MYRANKS_P[[#This Row],[IDFANGRAPHS]],STEAMER_P[],COLUMN(STEAMER_P[IP]),FALSE),0)</f>
        <v>0</v>
      </c>
      <c r="K406" s="20">
        <f>IFERROR(VLOOKUP(MYRANKS_P[[#This Row],[IDFANGRAPHS]],STEAMER_P[],COLUMN(STEAMER_P[H]),FALSE),0)</f>
        <v>0</v>
      </c>
      <c r="L406" s="20">
        <f>IFERROR(VLOOKUP(MYRANKS_P[[#This Row],[IDFANGRAPHS]],STEAMER_P[],COLUMN(STEAMER_P[ER]),FALSE),0)</f>
        <v>0</v>
      </c>
      <c r="M406" s="20">
        <f>IFERROR(VLOOKUP(MYRANKS_P[[#This Row],[IDFANGRAPHS]],STEAMER_P[],COLUMN(STEAMER_P[HR]),FALSE),0)</f>
        <v>0</v>
      </c>
      <c r="N406" s="20">
        <f>IFERROR(VLOOKUP(MYRANKS_P[[#This Row],[IDFANGRAPHS]],STEAMER_P[],COLUMN(STEAMER_P[SO]),FALSE),0)</f>
        <v>0</v>
      </c>
      <c r="O406" s="20">
        <f>IFERROR(VLOOKUP(MYRANKS_P[[#This Row],[IDFANGRAPHS]],STEAMER_P[],COLUMN(STEAMER_P[BB]),FALSE),0)</f>
        <v>0</v>
      </c>
      <c r="P406" s="20">
        <f>IFERROR(VLOOKUP(MYRANKS_P[[#This Row],[IDFANGRAPHS]],STEAMER_P[],COLUMN(STEAMER_P[FIP]),FALSE),0)</f>
        <v>0</v>
      </c>
      <c r="Q406" s="22">
        <f>IFERROR(MYRANKS_P[[#This Row],[ER]]*9/MYRANKS_P[[#This Row],[IP]],0)</f>
        <v>0</v>
      </c>
      <c r="R406" s="22">
        <f>IFERROR((MYRANKS_P[[#This Row],[BB]]+MYRANKS_P[[#This Row],[H]])/MYRANKS_P[[#This Row],[IP]],0)</f>
        <v>0</v>
      </c>
      <c r="S406" s="22">
        <f>MYRANKS_P[[#This Row],[W]]/3.03-VLOOKUP(MYRANKS_P[[#This Row],[POS]],ReplacementLevel_P[],COLUMN(ReplacementLevel_P[W]),FALSE)</f>
        <v>-3.23</v>
      </c>
      <c r="T406" s="22">
        <f>MYRANKS_P[[#This Row],[SV]]/9.95</f>
        <v>0</v>
      </c>
      <c r="U406" s="22">
        <f>MYRANKS_P[[#This Row],[SO]]/39.3-VLOOKUP(MYRANKS_P[[#This Row],[POS]],ReplacementLevel_P[],COLUMN(ReplacementLevel_P[SO]),FALSE)</f>
        <v>-2.68</v>
      </c>
      <c r="V406" s="22">
        <f>((475+MYRANKS_P[[#This Row],[ER]])*9/(1192+MYRANKS_P[[#This Row],[IP]])-3.59)/-0.076-VLOOKUP(MYRANKS_P[[#This Row],[POS]],ReplacementLevel_P[],COLUMN(ReplacementLevel_P[ERA]),FALSE)</f>
        <v>0.89724478982691325</v>
      </c>
      <c r="W406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06" s="22">
        <f>MYRANKS_P[[#This Row],[WSGP]]+MYRANKS_P[[#This Row],[SVSGP]]+MYRANKS_P[[#This Row],[SOSGP]]+MYRANKS_P[[#This Row],[ERASGP]]+MYRANKS_P[[#This Row],[WHIPSGP]]</f>
        <v>-4.1238066643117852</v>
      </c>
    </row>
    <row r="407" spans="1:24" x14ac:dyDescent="0.25">
      <c r="A407" s="7" t="s">
        <v>2380</v>
      </c>
      <c r="B407" s="18" t="str">
        <f>VLOOKUP(MYRANKS_P[[#This Row],[PLAYERID]],PLAYERIDMAP[],COLUMN(PLAYERIDMAP[LASTNAME]),FALSE)</f>
        <v>Coello</v>
      </c>
      <c r="C407" s="18" t="str">
        <f>VLOOKUP(MYRANKS_P[[#This Row],[PLAYERID]],PLAYERIDMAP[],COLUMN(PLAYERIDMAP[FIRSTNAME]),FALSE)</f>
        <v xml:space="preserve">Robert </v>
      </c>
      <c r="D407" s="18" t="str">
        <f>VLOOKUP(MYRANKS_P[[#This Row],[PLAYERID]],PLAYERIDMAP[],COLUMN(PLAYERIDMAP[TEAM]),FALSE)</f>
        <v>TOR</v>
      </c>
      <c r="E407" s="18" t="str">
        <f>VLOOKUP(MYRANKS_P[[#This Row],[PLAYERID]],PLAYERIDMAP[],COLUMN(PLAYERIDMAP[POS]),FALSE)</f>
        <v>P</v>
      </c>
      <c r="F407" s="18">
        <f>VLOOKUP(MYRANKS_P[[#This Row],[PLAYERID]],PLAYERIDMAP[],COLUMN(PLAYERIDMAP[IDFANGRAPHS]),FALSE)</f>
        <v>1149</v>
      </c>
      <c r="G407" s="20">
        <f>IFERROR(VLOOKUP(MYRANKS_P[[#This Row],[IDFANGRAPHS]],STEAMER_P[],COLUMN(STEAMER_P[W]),FALSE),0)</f>
        <v>0</v>
      </c>
      <c r="H407" s="20">
        <f>IFERROR(VLOOKUP(MYRANKS_P[[#This Row],[IDFANGRAPHS]],STEAMER_P[],COLUMN(STEAMER_P[GS]),FALSE),0)</f>
        <v>0</v>
      </c>
      <c r="I407" s="20">
        <f>IFERROR(VLOOKUP(MYRANKS_P[[#This Row],[IDFANGRAPHS]],STEAMER_P[],COLUMN(STEAMER_P[SV]),FALSE),0)</f>
        <v>0</v>
      </c>
      <c r="J407" s="20">
        <f>IFERROR(VLOOKUP(MYRANKS_P[[#This Row],[IDFANGRAPHS]],STEAMER_P[],COLUMN(STEAMER_P[IP]),FALSE),0)</f>
        <v>0</v>
      </c>
      <c r="K407" s="20">
        <f>IFERROR(VLOOKUP(MYRANKS_P[[#This Row],[IDFANGRAPHS]],STEAMER_P[],COLUMN(STEAMER_P[H]),FALSE),0)</f>
        <v>0</v>
      </c>
      <c r="L407" s="20">
        <f>IFERROR(VLOOKUP(MYRANKS_P[[#This Row],[IDFANGRAPHS]],STEAMER_P[],COLUMN(STEAMER_P[ER]),FALSE),0)</f>
        <v>0</v>
      </c>
      <c r="M407" s="20">
        <f>IFERROR(VLOOKUP(MYRANKS_P[[#This Row],[IDFANGRAPHS]],STEAMER_P[],COLUMN(STEAMER_P[HR]),FALSE),0)</f>
        <v>0</v>
      </c>
      <c r="N407" s="20">
        <f>IFERROR(VLOOKUP(MYRANKS_P[[#This Row],[IDFANGRAPHS]],STEAMER_P[],COLUMN(STEAMER_P[SO]),FALSE),0)</f>
        <v>0</v>
      </c>
      <c r="O407" s="20">
        <f>IFERROR(VLOOKUP(MYRANKS_P[[#This Row],[IDFANGRAPHS]],STEAMER_P[],COLUMN(STEAMER_P[BB]),FALSE),0)</f>
        <v>0</v>
      </c>
      <c r="P407" s="20">
        <f>IFERROR(VLOOKUP(MYRANKS_P[[#This Row],[IDFANGRAPHS]],STEAMER_P[],COLUMN(STEAMER_P[FIP]),FALSE),0)</f>
        <v>0</v>
      </c>
      <c r="Q407" s="22">
        <f>IFERROR(MYRANKS_P[[#This Row],[ER]]*9/MYRANKS_P[[#This Row],[IP]],0)</f>
        <v>0</v>
      </c>
      <c r="R407" s="22">
        <f>IFERROR((MYRANKS_P[[#This Row],[BB]]+MYRANKS_P[[#This Row],[H]])/MYRANKS_P[[#This Row],[IP]],0)</f>
        <v>0</v>
      </c>
      <c r="S407" s="22">
        <f>MYRANKS_P[[#This Row],[W]]/3.03-VLOOKUP(MYRANKS_P[[#This Row],[POS]],ReplacementLevel_P[],COLUMN(ReplacementLevel_P[W]),FALSE)</f>
        <v>-3.23</v>
      </c>
      <c r="T407" s="22">
        <f>MYRANKS_P[[#This Row],[SV]]/9.95</f>
        <v>0</v>
      </c>
      <c r="U407" s="22">
        <f>MYRANKS_P[[#This Row],[SO]]/39.3-VLOOKUP(MYRANKS_P[[#This Row],[POS]],ReplacementLevel_P[],COLUMN(ReplacementLevel_P[SO]),FALSE)</f>
        <v>-2.68</v>
      </c>
      <c r="V407" s="22">
        <f>((475+MYRANKS_P[[#This Row],[ER]])*9/(1192+MYRANKS_P[[#This Row],[IP]])-3.59)/-0.076-VLOOKUP(MYRANKS_P[[#This Row],[POS]],ReplacementLevel_P[],COLUMN(ReplacementLevel_P[ERA]),FALSE)</f>
        <v>0.89724478982691325</v>
      </c>
      <c r="W407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07" s="22">
        <f>MYRANKS_P[[#This Row],[WSGP]]+MYRANKS_P[[#This Row],[SVSGP]]+MYRANKS_P[[#This Row],[SOSGP]]+MYRANKS_P[[#This Row],[ERASGP]]+MYRANKS_P[[#This Row],[WHIPSGP]]</f>
        <v>-4.1238066643117852</v>
      </c>
    </row>
    <row r="408" spans="1:24" x14ac:dyDescent="0.25">
      <c r="A408" s="7" t="s">
        <v>2146</v>
      </c>
      <c r="B408" s="18" t="str">
        <f>VLOOKUP(MYRANKS_P[[#This Row],[PLAYERID]],PLAYERIDMAP[],COLUMN(PLAYERIDMAP[LASTNAME]),FALSE)</f>
        <v>Byrdak</v>
      </c>
      <c r="C408" s="18" t="str">
        <f>VLOOKUP(MYRANKS_P[[#This Row],[PLAYERID]],PLAYERIDMAP[],COLUMN(PLAYERIDMAP[FIRSTNAME]),FALSE)</f>
        <v xml:space="preserve">Tim </v>
      </c>
      <c r="D408" s="18" t="str">
        <f>VLOOKUP(MYRANKS_P[[#This Row],[PLAYERID]],PLAYERIDMAP[],COLUMN(PLAYERIDMAP[TEAM]),FALSE)</f>
        <v>NYM</v>
      </c>
      <c r="E408" s="18" t="str">
        <f>VLOOKUP(MYRANKS_P[[#This Row],[PLAYERID]],PLAYERIDMAP[],COLUMN(PLAYERIDMAP[POS]),FALSE)</f>
        <v>P</v>
      </c>
      <c r="F408" s="18">
        <f>VLOOKUP(MYRANKS_P[[#This Row],[PLAYERID]],PLAYERIDMAP[],COLUMN(PLAYERIDMAP[IDFANGRAPHS]),FALSE)</f>
        <v>1995</v>
      </c>
      <c r="G408" s="20">
        <f>IFERROR(VLOOKUP(MYRANKS_P[[#This Row],[IDFANGRAPHS]],STEAMER_P[],COLUMN(STEAMER_P[W]),FALSE),0)</f>
        <v>2</v>
      </c>
      <c r="H408" s="20">
        <f>IFERROR(VLOOKUP(MYRANKS_P[[#This Row],[IDFANGRAPHS]],STEAMER_P[],COLUMN(STEAMER_P[GS]),FALSE),0)</f>
        <v>0</v>
      </c>
      <c r="I408" s="20">
        <f>IFERROR(VLOOKUP(MYRANKS_P[[#This Row],[IDFANGRAPHS]],STEAMER_P[],COLUMN(STEAMER_P[SV]),FALSE),0)</f>
        <v>1</v>
      </c>
      <c r="J408" s="20">
        <f>IFERROR(VLOOKUP(MYRANKS_P[[#This Row],[IDFANGRAPHS]],STEAMER_P[],COLUMN(STEAMER_P[IP]),FALSE),0)</f>
        <v>38</v>
      </c>
      <c r="K408" s="20">
        <f>IFERROR(VLOOKUP(MYRANKS_P[[#This Row],[IDFANGRAPHS]],STEAMER_P[],COLUMN(STEAMER_P[H]),FALSE),0)</f>
        <v>35</v>
      </c>
      <c r="L408" s="20">
        <f>IFERROR(VLOOKUP(MYRANKS_P[[#This Row],[IDFANGRAPHS]],STEAMER_P[],COLUMN(STEAMER_P[ER]),FALSE),0)</f>
        <v>16</v>
      </c>
      <c r="M408" s="20">
        <f>IFERROR(VLOOKUP(MYRANKS_P[[#This Row],[IDFANGRAPHS]],STEAMER_P[],COLUMN(STEAMER_P[HR]),FALSE),0)</f>
        <v>4</v>
      </c>
      <c r="N408" s="20">
        <f>IFERROR(VLOOKUP(MYRANKS_P[[#This Row],[IDFANGRAPHS]],STEAMER_P[],COLUMN(STEAMER_P[SO]),FALSE),0)</f>
        <v>34</v>
      </c>
      <c r="O408" s="20">
        <f>IFERROR(VLOOKUP(MYRANKS_P[[#This Row],[IDFANGRAPHS]],STEAMER_P[],COLUMN(STEAMER_P[BB]),FALSE),0)</f>
        <v>15</v>
      </c>
      <c r="P408" s="20">
        <f>IFERROR(VLOOKUP(MYRANKS_P[[#This Row],[IDFANGRAPHS]],STEAMER_P[],COLUMN(STEAMER_P[FIP]),FALSE),0)</f>
        <v>4.12</v>
      </c>
      <c r="Q408" s="22">
        <f>IFERROR(MYRANKS_P[[#This Row],[ER]]*9/MYRANKS_P[[#This Row],[IP]],0)</f>
        <v>3.7894736842105261</v>
      </c>
      <c r="R408" s="22">
        <f>IFERROR((MYRANKS_P[[#This Row],[BB]]+MYRANKS_P[[#This Row],[H]])/MYRANKS_P[[#This Row],[IP]],0)</f>
        <v>1.3157894736842106</v>
      </c>
      <c r="S408" s="22">
        <f>MYRANKS_P[[#This Row],[W]]/3.03-VLOOKUP(MYRANKS_P[[#This Row],[POS]],ReplacementLevel_P[],COLUMN(ReplacementLevel_P[W]),FALSE)</f>
        <v>-2.5699339933993399</v>
      </c>
      <c r="T408" s="22">
        <f>MYRANKS_P[[#This Row],[SV]]/9.95</f>
        <v>0.10050251256281408</v>
      </c>
      <c r="U408" s="22">
        <f>MYRANKS_P[[#This Row],[SO]]/39.3-VLOOKUP(MYRANKS_P[[#This Row],[POS]],ReplacementLevel_P[],COLUMN(ReplacementLevel_P[SO]),FALSE)</f>
        <v>-1.8148600508905854</v>
      </c>
      <c r="V408" s="22">
        <f>((475+MYRANKS_P[[#This Row],[ER]])*9/(1192+MYRANKS_P[[#This Row],[IP]])-3.59)/-0.076-VLOOKUP(MYRANKS_P[[#This Row],[POS]],ReplacementLevel_P[],COLUMN(ReplacementLevel_P[ERA]),FALSE)</f>
        <v>0.81469833119383528</v>
      </c>
      <c r="W408" s="22">
        <f>((1466+MYRANKS_P[[#This Row],[BB]]+MYRANKS_P[[#This Row],[H]])/(1192+MYRANKS_P[[#This Row],[IP]])-1.23)/-0.015-VLOOKUP(MYRANKS_P[[#This Row],[POS]],ReplacementLevel_P[],COLUMN(ReplacementLevel_P[WHIP]),FALSE)</f>
        <v>0.71197831978320258</v>
      </c>
      <c r="X408" s="22">
        <f>MYRANKS_P[[#This Row],[WSGP]]+MYRANKS_P[[#This Row],[SVSGP]]+MYRANKS_P[[#This Row],[SOSGP]]+MYRANKS_P[[#This Row],[ERASGP]]+MYRANKS_P[[#This Row],[WHIPSGP]]</f>
        <v>-2.757614880750074</v>
      </c>
    </row>
    <row r="409" spans="1:24" x14ac:dyDescent="0.25">
      <c r="A409" s="7" t="s">
        <v>4702</v>
      </c>
      <c r="B409" s="18" t="str">
        <f>VLOOKUP(MYRANKS_P[[#This Row],[PLAYERID]],PLAYERIDMAP[],COLUMN(PLAYERIDMAP[LASTNAME]),FALSE)</f>
        <v>Resop</v>
      </c>
      <c r="C409" s="18" t="str">
        <f>VLOOKUP(MYRANKS_P[[#This Row],[PLAYERID]],PLAYERIDMAP[],COLUMN(PLAYERIDMAP[FIRSTNAME]),FALSE)</f>
        <v xml:space="preserve">Chris </v>
      </c>
      <c r="D409" s="18" t="str">
        <f>VLOOKUP(MYRANKS_P[[#This Row],[PLAYERID]],PLAYERIDMAP[],COLUMN(PLAYERIDMAP[TEAM]),FALSE)</f>
        <v>OAK</v>
      </c>
      <c r="E409" s="18" t="str">
        <f>VLOOKUP(MYRANKS_P[[#This Row],[PLAYERID]],PLAYERIDMAP[],COLUMN(PLAYERIDMAP[POS]),FALSE)</f>
        <v>P</v>
      </c>
      <c r="F409" s="18">
        <f>VLOOKUP(MYRANKS_P[[#This Row],[PLAYERID]],PLAYERIDMAP[],COLUMN(PLAYERIDMAP[IDFANGRAPHS]),FALSE)</f>
        <v>3799</v>
      </c>
      <c r="G409" s="20">
        <f>IFERROR(VLOOKUP(MYRANKS_P[[#This Row],[IDFANGRAPHS]],STEAMER_P[],COLUMN(STEAMER_P[W]),FALSE),0)</f>
        <v>0</v>
      </c>
      <c r="H409" s="20">
        <f>IFERROR(VLOOKUP(MYRANKS_P[[#This Row],[IDFANGRAPHS]],STEAMER_P[],COLUMN(STEAMER_P[GS]),FALSE),0)</f>
        <v>0</v>
      </c>
      <c r="I409" s="20">
        <f>IFERROR(VLOOKUP(MYRANKS_P[[#This Row],[IDFANGRAPHS]],STEAMER_P[],COLUMN(STEAMER_P[SV]),FALSE),0)</f>
        <v>0</v>
      </c>
      <c r="J409" s="20">
        <f>IFERROR(VLOOKUP(MYRANKS_P[[#This Row],[IDFANGRAPHS]],STEAMER_P[],COLUMN(STEAMER_P[IP]),FALSE),0)</f>
        <v>0</v>
      </c>
      <c r="K409" s="20">
        <f>IFERROR(VLOOKUP(MYRANKS_P[[#This Row],[IDFANGRAPHS]],STEAMER_P[],COLUMN(STEAMER_P[H]),FALSE),0)</f>
        <v>0</v>
      </c>
      <c r="L409" s="20">
        <f>IFERROR(VLOOKUP(MYRANKS_P[[#This Row],[IDFANGRAPHS]],STEAMER_P[],COLUMN(STEAMER_P[ER]),FALSE),0)</f>
        <v>0</v>
      </c>
      <c r="M409" s="20">
        <f>IFERROR(VLOOKUP(MYRANKS_P[[#This Row],[IDFANGRAPHS]],STEAMER_P[],COLUMN(STEAMER_P[HR]),FALSE),0)</f>
        <v>0</v>
      </c>
      <c r="N409" s="20">
        <f>IFERROR(VLOOKUP(MYRANKS_P[[#This Row],[IDFANGRAPHS]],STEAMER_P[],COLUMN(STEAMER_P[SO]),FALSE),0)</f>
        <v>0</v>
      </c>
      <c r="O409" s="20">
        <f>IFERROR(VLOOKUP(MYRANKS_P[[#This Row],[IDFANGRAPHS]],STEAMER_P[],COLUMN(STEAMER_P[BB]),FALSE),0)</f>
        <v>0</v>
      </c>
      <c r="P409" s="20">
        <f>IFERROR(VLOOKUP(MYRANKS_P[[#This Row],[IDFANGRAPHS]],STEAMER_P[],COLUMN(STEAMER_P[FIP]),FALSE),0)</f>
        <v>0</v>
      </c>
      <c r="Q409" s="22">
        <f>IFERROR(MYRANKS_P[[#This Row],[ER]]*9/MYRANKS_P[[#This Row],[IP]],0)</f>
        <v>0</v>
      </c>
      <c r="R409" s="22">
        <f>IFERROR((MYRANKS_P[[#This Row],[BB]]+MYRANKS_P[[#This Row],[H]])/MYRANKS_P[[#This Row],[IP]],0)</f>
        <v>0</v>
      </c>
      <c r="S409" s="22">
        <f>MYRANKS_P[[#This Row],[W]]/3.03-VLOOKUP(MYRANKS_P[[#This Row],[POS]],ReplacementLevel_P[],COLUMN(ReplacementLevel_P[W]),FALSE)</f>
        <v>-3.23</v>
      </c>
      <c r="T409" s="22">
        <f>MYRANKS_P[[#This Row],[SV]]/9.95</f>
        <v>0</v>
      </c>
      <c r="U409" s="22">
        <f>MYRANKS_P[[#This Row],[SO]]/39.3-VLOOKUP(MYRANKS_P[[#This Row],[POS]],ReplacementLevel_P[],COLUMN(ReplacementLevel_P[SO]),FALSE)</f>
        <v>-2.68</v>
      </c>
      <c r="V409" s="22">
        <f>((475+MYRANKS_P[[#This Row],[ER]])*9/(1192+MYRANKS_P[[#This Row],[IP]])-3.59)/-0.076-VLOOKUP(MYRANKS_P[[#This Row],[POS]],ReplacementLevel_P[],COLUMN(ReplacementLevel_P[ERA]),FALSE)</f>
        <v>0.89724478982691325</v>
      </c>
      <c r="W409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09" s="22">
        <f>MYRANKS_P[[#This Row],[WSGP]]+MYRANKS_P[[#This Row],[SVSGP]]+MYRANKS_P[[#This Row],[SOSGP]]+MYRANKS_P[[#This Row],[ERASGP]]+MYRANKS_P[[#This Row],[WHIPSGP]]</f>
        <v>-4.1238066643117852</v>
      </c>
    </row>
    <row r="410" spans="1:24" x14ac:dyDescent="0.25">
      <c r="A410" s="7" t="s">
        <v>4666</v>
      </c>
      <c r="B410" s="18" t="str">
        <f>VLOOKUP(MYRANKS_P[[#This Row],[PLAYERID]],PLAYERIDMAP[],COLUMN(PLAYERIDMAP[LASTNAME]),FALSE)</f>
        <v>Ramos</v>
      </c>
      <c r="C410" s="18" t="str">
        <f>VLOOKUP(MYRANKS_P[[#This Row],[PLAYERID]],PLAYERIDMAP[],COLUMN(PLAYERIDMAP[FIRSTNAME]),FALSE)</f>
        <v xml:space="preserve">Cesar </v>
      </c>
      <c r="D410" s="18" t="str">
        <f>VLOOKUP(MYRANKS_P[[#This Row],[PLAYERID]],PLAYERIDMAP[],COLUMN(PLAYERIDMAP[TEAM]),FALSE)</f>
        <v>TB</v>
      </c>
      <c r="E410" s="18" t="str">
        <f>VLOOKUP(MYRANKS_P[[#This Row],[PLAYERID]],PLAYERIDMAP[],COLUMN(PLAYERIDMAP[POS]),FALSE)</f>
        <v>P</v>
      </c>
      <c r="F410" s="18">
        <f>VLOOKUP(MYRANKS_P[[#This Row],[PLAYERID]],PLAYERIDMAP[],COLUMN(PLAYERIDMAP[IDFANGRAPHS]),FALSE)</f>
        <v>3357</v>
      </c>
      <c r="G410" s="20">
        <f>IFERROR(VLOOKUP(MYRANKS_P[[#This Row],[IDFANGRAPHS]],STEAMER_P[],COLUMN(STEAMER_P[W]),FALSE),0)</f>
        <v>3</v>
      </c>
      <c r="H410" s="20">
        <f>IFERROR(VLOOKUP(MYRANKS_P[[#This Row],[IDFANGRAPHS]],STEAMER_P[],COLUMN(STEAMER_P[GS]),FALSE),0)</f>
        <v>8</v>
      </c>
      <c r="I410" s="20">
        <f>IFERROR(VLOOKUP(MYRANKS_P[[#This Row],[IDFANGRAPHS]],STEAMER_P[],COLUMN(STEAMER_P[SV]),FALSE),0)</f>
        <v>0</v>
      </c>
      <c r="J410" s="20">
        <f>IFERROR(VLOOKUP(MYRANKS_P[[#This Row],[IDFANGRAPHS]],STEAMER_P[],COLUMN(STEAMER_P[IP]),FALSE),0)</f>
        <v>48</v>
      </c>
      <c r="K410" s="20">
        <f>IFERROR(VLOOKUP(MYRANKS_P[[#This Row],[IDFANGRAPHS]],STEAMER_P[],COLUMN(STEAMER_P[H]),FALSE),0)</f>
        <v>50</v>
      </c>
      <c r="L410" s="20">
        <f>IFERROR(VLOOKUP(MYRANKS_P[[#This Row],[IDFANGRAPHS]],STEAMER_P[],COLUMN(STEAMER_P[ER]),FALSE),0)</f>
        <v>25</v>
      </c>
      <c r="M410" s="20">
        <f>IFERROR(VLOOKUP(MYRANKS_P[[#This Row],[IDFANGRAPHS]],STEAMER_P[],COLUMN(STEAMER_P[HR]),FALSE),0)</f>
        <v>6</v>
      </c>
      <c r="N410" s="20">
        <f>IFERROR(VLOOKUP(MYRANKS_P[[#This Row],[IDFANGRAPHS]],STEAMER_P[],COLUMN(STEAMER_P[SO]),FALSE),0)</f>
        <v>31</v>
      </c>
      <c r="O410" s="20">
        <f>IFERROR(VLOOKUP(MYRANKS_P[[#This Row],[IDFANGRAPHS]],STEAMER_P[],COLUMN(STEAMER_P[BB]),FALSE),0)</f>
        <v>20</v>
      </c>
      <c r="P410" s="20">
        <f>IFERROR(VLOOKUP(MYRANKS_P[[#This Row],[IDFANGRAPHS]],STEAMER_P[],COLUMN(STEAMER_P[FIP]),FALSE),0)</f>
        <v>4.6900000000000004</v>
      </c>
      <c r="Q410" s="22">
        <f>IFERROR(MYRANKS_P[[#This Row],[ER]]*9/MYRANKS_P[[#This Row],[IP]],0)</f>
        <v>4.6875</v>
      </c>
      <c r="R410" s="22">
        <f>IFERROR((MYRANKS_P[[#This Row],[BB]]+MYRANKS_P[[#This Row],[H]])/MYRANKS_P[[#This Row],[IP]],0)</f>
        <v>1.4583333333333333</v>
      </c>
      <c r="S410" s="22">
        <f>MYRANKS_P[[#This Row],[W]]/3.03-VLOOKUP(MYRANKS_P[[#This Row],[POS]],ReplacementLevel_P[],COLUMN(ReplacementLevel_P[W]),FALSE)</f>
        <v>-2.2399009900990099</v>
      </c>
      <c r="T410" s="22">
        <f>MYRANKS_P[[#This Row],[SV]]/9.95</f>
        <v>0</v>
      </c>
      <c r="U410" s="22">
        <f>MYRANKS_P[[#This Row],[SO]]/39.3-VLOOKUP(MYRANKS_P[[#This Row],[POS]],ReplacementLevel_P[],COLUMN(ReplacementLevel_P[SO]),FALSE)</f>
        <v>-1.8911959287531808</v>
      </c>
      <c r="V410" s="22">
        <f>((475+MYRANKS_P[[#This Row],[ER]])*9/(1192+MYRANKS_P[[#This Row],[IP]])-3.59)/-0.076-VLOOKUP(MYRANKS_P[[#This Row],[POS]],ReplacementLevel_P[],COLUMN(ReplacementLevel_P[ERA]),FALSE)</f>
        <v>0.33641765704584004</v>
      </c>
      <c r="W410" s="22">
        <f>((1466+MYRANKS_P[[#This Row],[BB]]+MYRANKS_P[[#This Row],[H]])/(1192+MYRANKS_P[[#This Row],[IP]])-1.23)/-0.015-VLOOKUP(MYRANKS_P[[#This Row],[POS]],ReplacementLevel_P[],COLUMN(ReplacementLevel_P[WHIP]),FALSE)</f>
        <v>0.29935483870967261</v>
      </c>
      <c r="X410" s="22">
        <f>MYRANKS_P[[#This Row],[WSGP]]+MYRANKS_P[[#This Row],[SVSGP]]+MYRANKS_P[[#This Row],[SOSGP]]+MYRANKS_P[[#This Row],[ERASGP]]+MYRANKS_P[[#This Row],[WHIPSGP]]</f>
        <v>-3.4953244230966778</v>
      </c>
    </row>
    <row r="411" spans="1:24" x14ac:dyDescent="0.25">
      <c r="A411" s="7" t="s">
        <v>5178</v>
      </c>
      <c r="B411" s="18" t="str">
        <f>VLOOKUP(MYRANKS_P[[#This Row],[PLAYERID]],PLAYERIDMAP[],COLUMN(PLAYERIDMAP[LASTNAME]),FALSE)</f>
        <v>Tateyama</v>
      </c>
      <c r="C411" s="18" t="str">
        <f>VLOOKUP(MYRANKS_P[[#This Row],[PLAYERID]],PLAYERIDMAP[],COLUMN(PLAYERIDMAP[FIRSTNAME]),FALSE)</f>
        <v xml:space="preserve">Yoshinori </v>
      </c>
      <c r="D411" s="18" t="str">
        <f>VLOOKUP(MYRANKS_P[[#This Row],[PLAYERID]],PLAYERIDMAP[],COLUMN(PLAYERIDMAP[TEAM]),FALSE)</f>
        <v>TEX</v>
      </c>
      <c r="E411" s="18" t="str">
        <f>VLOOKUP(MYRANKS_P[[#This Row],[PLAYERID]],PLAYERIDMAP[],COLUMN(PLAYERIDMAP[POS]),FALSE)</f>
        <v>P</v>
      </c>
      <c r="F411" s="18">
        <f>VLOOKUP(MYRANKS_P[[#This Row],[PLAYERID]],PLAYERIDMAP[],COLUMN(PLAYERIDMAP[IDFANGRAPHS]),FALSE)</f>
        <v>11651</v>
      </c>
      <c r="G411" s="20">
        <f>IFERROR(VLOOKUP(MYRANKS_P[[#This Row],[IDFANGRAPHS]],STEAMER_P[],COLUMN(STEAMER_P[W]),FALSE),0)</f>
        <v>0</v>
      </c>
      <c r="H411" s="20">
        <f>IFERROR(VLOOKUP(MYRANKS_P[[#This Row],[IDFANGRAPHS]],STEAMER_P[],COLUMN(STEAMER_P[GS]),FALSE),0)</f>
        <v>0</v>
      </c>
      <c r="I411" s="20">
        <f>IFERROR(VLOOKUP(MYRANKS_P[[#This Row],[IDFANGRAPHS]],STEAMER_P[],COLUMN(STEAMER_P[SV]),FALSE),0)</f>
        <v>0</v>
      </c>
      <c r="J411" s="20">
        <f>IFERROR(VLOOKUP(MYRANKS_P[[#This Row],[IDFANGRAPHS]],STEAMER_P[],COLUMN(STEAMER_P[IP]),FALSE),0)</f>
        <v>0</v>
      </c>
      <c r="K411" s="20">
        <f>IFERROR(VLOOKUP(MYRANKS_P[[#This Row],[IDFANGRAPHS]],STEAMER_P[],COLUMN(STEAMER_P[H]),FALSE),0)</f>
        <v>0</v>
      </c>
      <c r="L411" s="20">
        <f>IFERROR(VLOOKUP(MYRANKS_P[[#This Row],[IDFANGRAPHS]],STEAMER_P[],COLUMN(STEAMER_P[ER]),FALSE),0)</f>
        <v>0</v>
      </c>
      <c r="M411" s="20">
        <f>IFERROR(VLOOKUP(MYRANKS_P[[#This Row],[IDFANGRAPHS]],STEAMER_P[],COLUMN(STEAMER_P[HR]),FALSE),0)</f>
        <v>0</v>
      </c>
      <c r="N411" s="20">
        <f>IFERROR(VLOOKUP(MYRANKS_P[[#This Row],[IDFANGRAPHS]],STEAMER_P[],COLUMN(STEAMER_P[SO]),FALSE),0)</f>
        <v>0</v>
      </c>
      <c r="O411" s="20">
        <f>IFERROR(VLOOKUP(MYRANKS_P[[#This Row],[IDFANGRAPHS]],STEAMER_P[],COLUMN(STEAMER_P[BB]),FALSE),0)</f>
        <v>0</v>
      </c>
      <c r="P411" s="20">
        <f>IFERROR(VLOOKUP(MYRANKS_P[[#This Row],[IDFANGRAPHS]],STEAMER_P[],COLUMN(STEAMER_P[FIP]),FALSE),0)</f>
        <v>0</v>
      </c>
      <c r="Q411" s="22">
        <f>IFERROR(MYRANKS_P[[#This Row],[ER]]*9/MYRANKS_P[[#This Row],[IP]],0)</f>
        <v>0</v>
      </c>
      <c r="R411" s="22">
        <f>IFERROR((MYRANKS_P[[#This Row],[BB]]+MYRANKS_P[[#This Row],[H]])/MYRANKS_P[[#This Row],[IP]],0)</f>
        <v>0</v>
      </c>
      <c r="S411" s="22">
        <f>MYRANKS_P[[#This Row],[W]]/3.03-VLOOKUP(MYRANKS_P[[#This Row],[POS]],ReplacementLevel_P[],COLUMN(ReplacementLevel_P[W]),FALSE)</f>
        <v>-3.23</v>
      </c>
      <c r="T411" s="22">
        <f>MYRANKS_P[[#This Row],[SV]]/9.95</f>
        <v>0</v>
      </c>
      <c r="U411" s="22">
        <f>MYRANKS_P[[#This Row],[SO]]/39.3-VLOOKUP(MYRANKS_P[[#This Row],[POS]],ReplacementLevel_P[],COLUMN(ReplacementLevel_P[SO]),FALSE)</f>
        <v>-2.68</v>
      </c>
      <c r="V411" s="22">
        <f>((475+MYRANKS_P[[#This Row],[ER]])*9/(1192+MYRANKS_P[[#This Row],[IP]])-3.59)/-0.076-VLOOKUP(MYRANKS_P[[#This Row],[POS]],ReplacementLevel_P[],COLUMN(ReplacementLevel_P[ERA]),FALSE)</f>
        <v>0.89724478982691325</v>
      </c>
      <c r="W41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11" s="22">
        <f>MYRANKS_P[[#This Row],[WSGP]]+MYRANKS_P[[#This Row],[SVSGP]]+MYRANKS_P[[#This Row],[SOSGP]]+MYRANKS_P[[#This Row],[ERASGP]]+MYRANKS_P[[#This Row],[WHIPSGP]]</f>
        <v>-4.1238066643117852</v>
      </c>
    </row>
    <row r="412" spans="1:24" x14ac:dyDescent="0.25">
      <c r="A412" s="7" t="s">
        <v>4338</v>
      </c>
      <c r="B412" s="18" t="str">
        <f>VLOOKUP(MYRANKS_P[[#This Row],[PLAYERID]],PLAYERIDMAP[],COLUMN(PLAYERIDMAP[LASTNAME]),FALSE)</f>
        <v>Oliveros</v>
      </c>
      <c r="C412" s="18" t="str">
        <f>VLOOKUP(MYRANKS_P[[#This Row],[PLAYERID]],PLAYERIDMAP[],COLUMN(PLAYERIDMAP[FIRSTNAME]),FALSE)</f>
        <v xml:space="preserve">Lester </v>
      </c>
      <c r="D412" s="18" t="str">
        <f>VLOOKUP(MYRANKS_P[[#This Row],[PLAYERID]],PLAYERIDMAP[],COLUMN(PLAYERIDMAP[TEAM]),FALSE)</f>
        <v>MIN</v>
      </c>
      <c r="E412" s="18" t="str">
        <f>VLOOKUP(MYRANKS_P[[#This Row],[PLAYERID]],PLAYERIDMAP[],COLUMN(PLAYERIDMAP[POS]),FALSE)</f>
        <v>P</v>
      </c>
      <c r="F412" s="18">
        <f>VLOOKUP(MYRANKS_P[[#This Row],[PLAYERID]],PLAYERIDMAP[],COLUMN(PLAYERIDMAP[IDFANGRAPHS]),FALSE)</f>
        <v>9167</v>
      </c>
      <c r="G412" s="20">
        <f>IFERROR(VLOOKUP(MYRANKS_P[[#This Row],[IDFANGRAPHS]],STEAMER_P[],COLUMN(STEAMER_P[W]),FALSE),0)</f>
        <v>0</v>
      </c>
      <c r="H412" s="20">
        <f>IFERROR(VLOOKUP(MYRANKS_P[[#This Row],[IDFANGRAPHS]],STEAMER_P[],COLUMN(STEAMER_P[GS]),FALSE),0)</f>
        <v>0</v>
      </c>
      <c r="I412" s="20">
        <f>IFERROR(VLOOKUP(MYRANKS_P[[#This Row],[IDFANGRAPHS]],STEAMER_P[],COLUMN(STEAMER_P[SV]),FALSE),0)</f>
        <v>0</v>
      </c>
      <c r="J412" s="20">
        <f>IFERROR(VLOOKUP(MYRANKS_P[[#This Row],[IDFANGRAPHS]],STEAMER_P[],COLUMN(STEAMER_P[IP]),FALSE),0)</f>
        <v>0</v>
      </c>
      <c r="K412" s="20">
        <f>IFERROR(VLOOKUP(MYRANKS_P[[#This Row],[IDFANGRAPHS]],STEAMER_P[],COLUMN(STEAMER_P[H]),FALSE),0)</f>
        <v>0</v>
      </c>
      <c r="L412" s="20">
        <f>IFERROR(VLOOKUP(MYRANKS_P[[#This Row],[IDFANGRAPHS]],STEAMER_P[],COLUMN(STEAMER_P[ER]),FALSE),0)</f>
        <v>0</v>
      </c>
      <c r="M412" s="20">
        <f>IFERROR(VLOOKUP(MYRANKS_P[[#This Row],[IDFANGRAPHS]],STEAMER_P[],COLUMN(STEAMER_P[HR]),FALSE),0)</f>
        <v>0</v>
      </c>
      <c r="N412" s="20">
        <f>IFERROR(VLOOKUP(MYRANKS_P[[#This Row],[IDFANGRAPHS]],STEAMER_P[],COLUMN(STEAMER_P[SO]),FALSE),0)</f>
        <v>0</v>
      </c>
      <c r="O412" s="20">
        <f>IFERROR(VLOOKUP(MYRANKS_P[[#This Row],[IDFANGRAPHS]],STEAMER_P[],COLUMN(STEAMER_P[BB]),FALSE),0)</f>
        <v>0</v>
      </c>
      <c r="P412" s="20">
        <f>IFERROR(VLOOKUP(MYRANKS_P[[#This Row],[IDFANGRAPHS]],STEAMER_P[],COLUMN(STEAMER_P[FIP]),FALSE),0)</f>
        <v>0</v>
      </c>
      <c r="Q412" s="22">
        <f>IFERROR(MYRANKS_P[[#This Row],[ER]]*9/MYRANKS_P[[#This Row],[IP]],0)</f>
        <v>0</v>
      </c>
      <c r="R412" s="22">
        <f>IFERROR((MYRANKS_P[[#This Row],[BB]]+MYRANKS_P[[#This Row],[H]])/MYRANKS_P[[#This Row],[IP]],0)</f>
        <v>0</v>
      </c>
      <c r="S412" s="22">
        <f>MYRANKS_P[[#This Row],[W]]/3.03-VLOOKUP(MYRANKS_P[[#This Row],[POS]],ReplacementLevel_P[],COLUMN(ReplacementLevel_P[W]),FALSE)</f>
        <v>-3.23</v>
      </c>
      <c r="T412" s="22">
        <f>MYRANKS_P[[#This Row],[SV]]/9.95</f>
        <v>0</v>
      </c>
      <c r="U412" s="22">
        <f>MYRANKS_P[[#This Row],[SO]]/39.3-VLOOKUP(MYRANKS_P[[#This Row],[POS]],ReplacementLevel_P[],COLUMN(ReplacementLevel_P[SO]),FALSE)</f>
        <v>-2.68</v>
      </c>
      <c r="V412" s="22">
        <f>((475+MYRANKS_P[[#This Row],[ER]])*9/(1192+MYRANKS_P[[#This Row],[IP]])-3.59)/-0.076-VLOOKUP(MYRANKS_P[[#This Row],[POS]],ReplacementLevel_P[],COLUMN(ReplacementLevel_P[ERA]),FALSE)</f>
        <v>0.89724478982691325</v>
      </c>
      <c r="W412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12" s="22">
        <f>MYRANKS_P[[#This Row],[WSGP]]+MYRANKS_P[[#This Row],[SVSGP]]+MYRANKS_P[[#This Row],[SOSGP]]+MYRANKS_P[[#This Row],[ERASGP]]+MYRANKS_P[[#This Row],[WHIPSGP]]</f>
        <v>-4.1238066643117852</v>
      </c>
    </row>
    <row r="413" spans="1:24" x14ac:dyDescent="0.25">
      <c r="A413" s="7" t="s">
        <v>4632</v>
      </c>
      <c r="B413" s="18" t="str">
        <f>VLOOKUP(MYRANKS_P[[#This Row],[PLAYERID]],PLAYERIDMAP[],COLUMN(PLAYERIDMAP[LASTNAME]),FALSE)</f>
        <v>Quintana</v>
      </c>
      <c r="C413" s="18" t="str">
        <f>VLOOKUP(MYRANKS_P[[#This Row],[PLAYERID]],PLAYERIDMAP[],COLUMN(PLAYERIDMAP[FIRSTNAME]),FALSE)</f>
        <v xml:space="preserve">Jose </v>
      </c>
      <c r="D413" s="18" t="str">
        <f>VLOOKUP(MYRANKS_P[[#This Row],[PLAYERID]],PLAYERIDMAP[],COLUMN(PLAYERIDMAP[TEAM]),FALSE)</f>
        <v>CHW</v>
      </c>
      <c r="E413" s="18" t="str">
        <f>VLOOKUP(MYRANKS_P[[#This Row],[PLAYERID]],PLAYERIDMAP[],COLUMN(PLAYERIDMAP[POS]),FALSE)</f>
        <v>P</v>
      </c>
      <c r="F413" s="18">
        <f>VLOOKUP(MYRANKS_P[[#This Row],[PLAYERID]],PLAYERIDMAP[],COLUMN(PLAYERIDMAP[IDFANGRAPHS]),FALSE)</f>
        <v>11423</v>
      </c>
      <c r="G413" s="20">
        <f>IFERROR(VLOOKUP(MYRANKS_P[[#This Row],[IDFANGRAPHS]],STEAMER_P[],COLUMN(STEAMER_P[W]),FALSE),0)</f>
        <v>10</v>
      </c>
      <c r="H413" s="20">
        <f>IFERROR(VLOOKUP(MYRANKS_P[[#This Row],[IDFANGRAPHS]],STEAMER_P[],COLUMN(STEAMER_P[GS]),FALSE),0)</f>
        <v>26</v>
      </c>
      <c r="I413" s="20">
        <f>IFERROR(VLOOKUP(MYRANKS_P[[#This Row],[IDFANGRAPHS]],STEAMER_P[],COLUMN(STEAMER_P[SV]),FALSE),0)</f>
        <v>0</v>
      </c>
      <c r="J413" s="20">
        <f>IFERROR(VLOOKUP(MYRANKS_P[[#This Row],[IDFANGRAPHS]],STEAMER_P[],COLUMN(STEAMER_P[IP]),FALSE),0)</f>
        <v>160</v>
      </c>
      <c r="K413" s="20">
        <f>IFERROR(VLOOKUP(MYRANKS_P[[#This Row],[IDFANGRAPHS]],STEAMER_P[],COLUMN(STEAMER_P[H]),FALSE),0)</f>
        <v>162</v>
      </c>
      <c r="L413" s="20">
        <f>IFERROR(VLOOKUP(MYRANKS_P[[#This Row],[IDFANGRAPHS]],STEAMER_P[],COLUMN(STEAMER_P[ER]),FALSE),0)</f>
        <v>76</v>
      </c>
      <c r="M413" s="20">
        <f>IFERROR(VLOOKUP(MYRANKS_P[[#This Row],[IDFANGRAPHS]],STEAMER_P[],COLUMN(STEAMER_P[HR]),FALSE),0)</f>
        <v>21</v>
      </c>
      <c r="N413" s="20">
        <f>IFERROR(VLOOKUP(MYRANKS_P[[#This Row],[IDFANGRAPHS]],STEAMER_P[],COLUMN(STEAMER_P[SO]),FALSE),0)</f>
        <v>124</v>
      </c>
      <c r="O413" s="20">
        <f>IFERROR(VLOOKUP(MYRANKS_P[[#This Row],[IDFANGRAPHS]],STEAMER_P[],COLUMN(STEAMER_P[BB]),FALSE),0)</f>
        <v>52</v>
      </c>
      <c r="P413" s="20">
        <f>IFERROR(VLOOKUP(MYRANKS_P[[#This Row],[IDFANGRAPHS]],STEAMER_P[],COLUMN(STEAMER_P[FIP]),FALSE),0)</f>
        <v>4.3</v>
      </c>
      <c r="Q413" s="22">
        <f>IFERROR(MYRANKS_P[[#This Row],[ER]]*9/MYRANKS_P[[#This Row],[IP]],0)</f>
        <v>4.2750000000000004</v>
      </c>
      <c r="R413" s="22">
        <f>IFERROR((MYRANKS_P[[#This Row],[BB]]+MYRANKS_P[[#This Row],[H]])/MYRANKS_P[[#This Row],[IP]],0)</f>
        <v>1.3374999999999999</v>
      </c>
      <c r="S413" s="22">
        <f>MYRANKS_P[[#This Row],[W]]/3.03-VLOOKUP(MYRANKS_P[[#This Row],[POS]],ReplacementLevel_P[],COLUMN(ReplacementLevel_P[W]),FALSE)</f>
        <v>7.0330033003300763E-2</v>
      </c>
      <c r="T413" s="22">
        <f>MYRANKS_P[[#This Row],[SV]]/9.95</f>
        <v>0</v>
      </c>
      <c r="U413" s="22">
        <f>MYRANKS_P[[#This Row],[SO]]/39.3-VLOOKUP(MYRANKS_P[[#This Row],[POS]],ReplacementLevel_P[],COLUMN(ReplacementLevel_P[SO]),FALSE)</f>
        <v>0.47521628498727742</v>
      </c>
      <c r="V413" s="22">
        <f>((475+MYRANKS_P[[#This Row],[ER]])*9/(1192+MYRANKS_P[[#This Row],[IP]])-3.59)/-0.076-VLOOKUP(MYRANKS_P[[#This Row],[POS]],ReplacementLevel_P[],COLUMN(ReplacementLevel_P[ERA]),FALSE)</f>
        <v>-0.174992214263472</v>
      </c>
      <c r="W413" s="22">
        <f>((1466+MYRANKS_P[[#This Row],[BB]]+MYRANKS_P[[#This Row],[H]])/(1192+MYRANKS_P[[#This Row],[IP]])-1.23)/-0.015-VLOOKUP(MYRANKS_P[[#This Row],[POS]],ReplacementLevel_P[],COLUMN(ReplacementLevel_P[WHIP]),FALSE)</f>
        <v>3.9763313609472495E-2</v>
      </c>
      <c r="X413" s="22">
        <f>MYRANKS_P[[#This Row],[WSGP]]+MYRANKS_P[[#This Row],[SVSGP]]+MYRANKS_P[[#This Row],[SOSGP]]+MYRANKS_P[[#This Row],[ERASGP]]+MYRANKS_P[[#This Row],[WHIPSGP]]</f>
        <v>0.41031741733657867</v>
      </c>
    </row>
    <row r="414" spans="1:24" x14ac:dyDescent="0.25">
      <c r="A414" s="7" t="s">
        <v>5407</v>
      </c>
      <c r="B414" s="18" t="str">
        <f>VLOOKUP(MYRANKS_P[[#This Row],[PLAYERID]],PLAYERIDMAP[],COLUMN(PLAYERIDMAP[LASTNAME]),FALSE)</f>
        <v>Wade</v>
      </c>
      <c r="C414" s="18" t="str">
        <f>VLOOKUP(MYRANKS_P[[#This Row],[PLAYERID]],PLAYERIDMAP[],COLUMN(PLAYERIDMAP[FIRSTNAME]),FALSE)</f>
        <v xml:space="preserve">Cory </v>
      </c>
      <c r="D414" s="18" t="str">
        <f>VLOOKUP(MYRANKS_P[[#This Row],[PLAYERID]],PLAYERIDMAP[],COLUMN(PLAYERIDMAP[TEAM]),FALSE)</f>
        <v>TOR</v>
      </c>
      <c r="E414" s="18" t="str">
        <f>VLOOKUP(MYRANKS_P[[#This Row],[PLAYERID]],PLAYERIDMAP[],COLUMN(PLAYERIDMAP[POS]),FALSE)</f>
        <v>P</v>
      </c>
      <c r="F414" s="18">
        <f>VLOOKUP(MYRANKS_P[[#This Row],[PLAYERID]],PLAYERIDMAP[],COLUMN(PLAYERIDMAP[IDFANGRAPHS]),FALSE)</f>
        <v>7570</v>
      </c>
      <c r="G414" s="20">
        <f>IFERROR(VLOOKUP(MYRANKS_P[[#This Row],[IDFANGRAPHS]],STEAMER_P[],COLUMN(STEAMER_P[W]),FALSE),0)</f>
        <v>0</v>
      </c>
      <c r="H414" s="20">
        <f>IFERROR(VLOOKUP(MYRANKS_P[[#This Row],[IDFANGRAPHS]],STEAMER_P[],COLUMN(STEAMER_P[GS]),FALSE),0)</f>
        <v>0</v>
      </c>
      <c r="I414" s="20">
        <f>IFERROR(VLOOKUP(MYRANKS_P[[#This Row],[IDFANGRAPHS]],STEAMER_P[],COLUMN(STEAMER_P[SV]),FALSE),0)</f>
        <v>0</v>
      </c>
      <c r="J414" s="20">
        <f>IFERROR(VLOOKUP(MYRANKS_P[[#This Row],[IDFANGRAPHS]],STEAMER_P[],COLUMN(STEAMER_P[IP]),FALSE),0)</f>
        <v>0</v>
      </c>
      <c r="K414" s="20">
        <f>IFERROR(VLOOKUP(MYRANKS_P[[#This Row],[IDFANGRAPHS]],STEAMER_P[],COLUMN(STEAMER_P[H]),FALSE),0)</f>
        <v>0</v>
      </c>
      <c r="L414" s="20">
        <f>IFERROR(VLOOKUP(MYRANKS_P[[#This Row],[IDFANGRAPHS]],STEAMER_P[],COLUMN(STEAMER_P[ER]),FALSE),0)</f>
        <v>0</v>
      </c>
      <c r="M414" s="20">
        <f>IFERROR(VLOOKUP(MYRANKS_P[[#This Row],[IDFANGRAPHS]],STEAMER_P[],COLUMN(STEAMER_P[HR]),FALSE),0)</f>
        <v>0</v>
      </c>
      <c r="N414" s="20">
        <f>IFERROR(VLOOKUP(MYRANKS_P[[#This Row],[IDFANGRAPHS]],STEAMER_P[],COLUMN(STEAMER_P[SO]),FALSE),0)</f>
        <v>0</v>
      </c>
      <c r="O414" s="20">
        <f>IFERROR(VLOOKUP(MYRANKS_P[[#This Row],[IDFANGRAPHS]],STEAMER_P[],COLUMN(STEAMER_P[BB]),FALSE),0)</f>
        <v>0</v>
      </c>
      <c r="P414" s="20">
        <f>IFERROR(VLOOKUP(MYRANKS_P[[#This Row],[IDFANGRAPHS]],STEAMER_P[],COLUMN(STEAMER_P[FIP]),FALSE),0)</f>
        <v>0</v>
      </c>
      <c r="Q414" s="22">
        <f>IFERROR(MYRANKS_P[[#This Row],[ER]]*9/MYRANKS_P[[#This Row],[IP]],0)</f>
        <v>0</v>
      </c>
      <c r="R414" s="22">
        <f>IFERROR((MYRANKS_P[[#This Row],[BB]]+MYRANKS_P[[#This Row],[H]])/MYRANKS_P[[#This Row],[IP]],0)</f>
        <v>0</v>
      </c>
      <c r="S414" s="22">
        <f>MYRANKS_P[[#This Row],[W]]/3.03-VLOOKUP(MYRANKS_P[[#This Row],[POS]],ReplacementLevel_P[],COLUMN(ReplacementLevel_P[W]),FALSE)</f>
        <v>-3.23</v>
      </c>
      <c r="T414" s="22">
        <f>MYRANKS_P[[#This Row],[SV]]/9.95</f>
        <v>0</v>
      </c>
      <c r="U414" s="22">
        <f>MYRANKS_P[[#This Row],[SO]]/39.3-VLOOKUP(MYRANKS_P[[#This Row],[POS]],ReplacementLevel_P[],COLUMN(ReplacementLevel_P[SO]),FALSE)</f>
        <v>-2.68</v>
      </c>
      <c r="V414" s="22">
        <f>((475+MYRANKS_P[[#This Row],[ER]])*9/(1192+MYRANKS_P[[#This Row],[IP]])-3.59)/-0.076-VLOOKUP(MYRANKS_P[[#This Row],[POS]],ReplacementLevel_P[],COLUMN(ReplacementLevel_P[ERA]),FALSE)</f>
        <v>0.89724478982691325</v>
      </c>
      <c r="W41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14" s="22">
        <f>MYRANKS_P[[#This Row],[WSGP]]+MYRANKS_P[[#This Row],[SVSGP]]+MYRANKS_P[[#This Row],[SOSGP]]+MYRANKS_P[[#This Row],[ERASGP]]+MYRANKS_P[[#This Row],[WHIPSGP]]</f>
        <v>-4.1238066643117852</v>
      </c>
    </row>
    <row r="415" spans="1:24" x14ac:dyDescent="0.25">
      <c r="A415" s="7" t="s">
        <v>3343</v>
      </c>
      <c r="B415" s="18" t="str">
        <f>VLOOKUP(MYRANKS_P[[#This Row],[PLAYERID]],PLAYERIDMAP[],COLUMN(PLAYERIDMAP[LASTNAME]),FALSE)</f>
        <v>Howell</v>
      </c>
      <c r="C415" s="18" t="str">
        <f>VLOOKUP(MYRANKS_P[[#This Row],[PLAYERID]],PLAYERIDMAP[],COLUMN(PLAYERIDMAP[FIRSTNAME]),FALSE)</f>
        <v xml:space="preserve">J.P. </v>
      </c>
      <c r="D415" s="18" t="str">
        <f>VLOOKUP(MYRANKS_P[[#This Row],[PLAYERID]],PLAYERIDMAP[],COLUMN(PLAYERIDMAP[TEAM]),FALSE)</f>
        <v>LAD</v>
      </c>
      <c r="E415" s="18" t="str">
        <f>VLOOKUP(MYRANKS_P[[#This Row],[PLAYERID]],PLAYERIDMAP[],COLUMN(PLAYERIDMAP[POS]),FALSE)</f>
        <v>P</v>
      </c>
      <c r="F415" s="18">
        <f>VLOOKUP(MYRANKS_P[[#This Row],[PLAYERID]],PLAYERIDMAP[],COLUMN(PLAYERIDMAP[IDFANGRAPHS]),FALSE)</f>
        <v>8245</v>
      </c>
      <c r="G415" s="20">
        <f>IFERROR(VLOOKUP(MYRANKS_P[[#This Row],[IDFANGRAPHS]],STEAMER_P[],COLUMN(STEAMER_P[W]),FALSE),0)</f>
        <v>3</v>
      </c>
      <c r="H415" s="20">
        <f>IFERROR(VLOOKUP(MYRANKS_P[[#This Row],[IDFANGRAPHS]],STEAMER_P[],COLUMN(STEAMER_P[GS]),FALSE),0)</f>
        <v>0</v>
      </c>
      <c r="I415" s="20">
        <f>IFERROR(VLOOKUP(MYRANKS_P[[#This Row],[IDFANGRAPHS]],STEAMER_P[],COLUMN(STEAMER_P[SV]),FALSE),0)</f>
        <v>1</v>
      </c>
      <c r="J415" s="20">
        <f>IFERROR(VLOOKUP(MYRANKS_P[[#This Row],[IDFANGRAPHS]],STEAMER_P[],COLUMN(STEAMER_P[IP]),FALSE),0)</f>
        <v>46</v>
      </c>
      <c r="K415" s="20">
        <f>IFERROR(VLOOKUP(MYRANKS_P[[#This Row],[IDFANGRAPHS]],STEAMER_P[],COLUMN(STEAMER_P[H]),FALSE),0)</f>
        <v>42</v>
      </c>
      <c r="L415" s="20">
        <f>IFERROR(VLOOKUP(MYRANKS_P[[#This Row],[IDFANGRAPHS]],STEAMER_P[],COLUMN(STEAMER_P[ER]),FALSE),0)</f>
        <v>18</v>
      </c>
      <c r="M415" s="20">
        <f>IFERROR(VLOOKUP(MYRANKS_P[[#This Row],[IDFANGRAPHS]],STEAMER_P[],COLUMN(STEAMER_P[HR]),FALSE),0)</f>
        <v>4</v>
      </c>
      <c r="N415" s="20">
        <f>IFERROR(VLOOKUP(MYRANKS_P[[#This Row],[IDFANGRAPHS]],STEAMER_P[],COLUMN(STEAMER_P[SO]),FALSE),0)</f>
        <v>41</v>
      </c>
      <c r="O415" s="20">
        <f>IFERROR(VLOOKUP(MYRANKS_P[[#This Row],[IDFANGRAPHS]],STEAMER_P[],COLUMN(STEAMER_P[BB]),FALSE),0)</f>
        <v>17</v>
      </c>
      <c r="P415" s="20">
        <f>IFERROR(VLOOKUP(MYRANKS_P[[#This Row],[IDFANGRAPHS]],STEAMER_P[],COLUMN(STEAMER_P[FIP]),FALSE),0)</f>
        <v>3.62</v>
      </c>
      <c r="Q415" s="22">
        <f>IFERROR(MYRANKS_P[[#This Row],[ER]]*9/MYRANKS_P[[#This Row],[IP]],0)</f>
        <v>3.5217391304347827</v>
      </c>
      <c r="R415" s="22">
        <f>IFERROR((MYRANKS_P[[#This Row],[BB]]+MYRANKS_P[[#This Row],[H]])/MYRANKS_P[[#This Row],[IP]],0)</f>
        <v>1.2826086956521738</v>
      </c>
      <c r="S415" s="22">
        <f>MYRANKS_P[[#This Row],[W]]/3.03-VLOOKUP(MYRANKS_P[[#This Row],[POS]],ReplacementLevel_P[],COLUMN(ReplacementLevel_P[W]),FALSE)</f>
        <v>-2.2399009900990099</v>
      </c>
      <c r="T415" s="22">
        <f>MYRANKS_P[[#This Row],[SV]]/9.95</f>
        <v>0.10050251256281408</v>
      </c>
      <c r="U415" s="22">
        <f>MYRANKS_P[[#This Row],[SO]]/39.3-VLOOKUP(MYRANKS_P[[#This Row],[POS]],ReplacementLevel_P[],COLUMN(ReplacementLevel_P[SO]),FALSE)</f>
        <v>-1.6367430025445293</v>
      </c>
      <c r="V415" s="22">
        <f>((475+MYRANKS_P[[#This Row],[ER]])*9/(1192+MYRANKS_P[[#This Row],[IP]])-3.59)/-0.076-VLOOKUP(MYRANKS_P[[#This Row],[POS]],ReplacementLevel_P[],COLUMN(ReplacementLevel_P[ERA]),FALSE)</f>
        <v>0.92886234163761117</v>
      </c>
      <c r="W415" s="22">
        <f>((1466+MYRANKS_P[[#This Row],[BB]]+MYRANKS_P[[#This Row],[H]])/(1192+MYRANKS_P[[#This Row],[IP]])-1.23)/-0.015-VLOOKUP(MYRANKS_P[[#This Row],[POS]],ReplacementLevel_P[],COLUMN(ReplacementLevel_P[WHIP]),FALSE)</f>
        <v>0.75829833064081342</v>
      </c>
      <c r="X415" s="22">
        <f>MYRANKS_P[[#This Row],[WSGP]]+MYRANKS_P[[#This Row],[SVSGP]]+MYRANKS_P[[#This Row],[SOSGP]]+MYRANKS_P[[#This Row],[ERASGP]]+MYRANKS_P[[#This Row],[WHIPSGP]]</f>
        <v>-2.0889808078023009</v>
      </c>
    </row>
    <row r="416" spans="1:24" x14ac:dyDescent="0.25">
      <c r="A416" s="7" t="s">
        <v>3606</v>
      </c>
      <c r="B416" s="18" t="str">
        <f>VLOOKUP(MYRANKS_P[[#This Row],[PLAYERID]],PLAYERIDMAP[],COLUMN(PLAYERIDMAP[LASTNAME]),FALSE)</f>
        <v>Kintzler</v>
      </c>
      <c r="C416" s="18" t="str">
        <f>VLOOKUP(MYRANKS_P[[#This Row],[PLAYERID]],PLAYERIDMAP[],COLUMN(PLAYERIDMAP[FIRSTNAME]),FALSE)</f>
        <v xml:space="preserve">Brandon </v>
      </c>
      <c r="D416" s="18" t="str">
        <f>VLOOKUP(MYRANKS_P[[#This Row],[PLAYERID]],PLAYERIDMAP[],COLUMN(PLAYERIDMAP[TEAM]),FALSE)</f>
        <v>MIL</v>
      </c>
      <c r="E416" s="18" t="str">
        <f>VLOOKUP(MYRANKS_P[[#This Row],[PLAYERID]],PLAYERIDMAP[],COLUMN(PLAYERIDMAP[POS]),FALSE)</f>
        <v>P</v>
      </c>
      <c r="F416" s="18">
        <f>VLOOKUP(MYRANKS_P[[#This Row],[PLAYERID]],PLAYERIDMAP[],COLUMN(PLAYERIDMAP[IDFANGRAPHS]),FALSE)</f>
        <v>9939</v>
      </c>
      <c r="G416" s="20">
        <f>IFERROR(VLOOKUP(MYRANKS_P[[#This Row],[IDFANGRAPHS]],STEAMER_P[],COLUMN(STEAMER_P[W]),FALSE),0)</f>
        <v>2</v>
      </c>
      <c r="H416" s="20">
        <f>IFERROR(VLOOKUP(MYRANKS_P[[#This Row],[IDFANGRAPHS]],STEAMER_P[],COLUMN(STEAMER_P[GS]),FALSE),0)</f>
        <v>0</v>
      </c>
      <c r="I416" s="20">
        <f>IFERROR(VLOOKUP(MYRANKS_P[[#This Row],[IDFANGRAPHS]],STEAMER_P[],COLUMN(STEAMER_P[SV]),FALSE),0)</f>
        <v>0</v>
      </c>
      <c r="J416" s="20">
        <f>IFERROR(VLOOKUP(MYRANKS_P[[#This Row],[IDFANGRAPHS]],STEAMER_P[],COLUMN(STEAMER_P[IP]),FALSE),0)</f>
        <v>34</v>
      </c>
      <c r="K416" s="20">
        <f>IFERROR(VLOOKUP(MYRANKS_P[[#This Row],[IDFANGRAPHS]],STEAMER_P[],COLUMN(STEAMER_P[H]),FALSE),0)</f>
        <v>33</v>
      </c>
      <c r="L416" s="20">
        <f>IFERROR(VLOOKUP(MYRANKS_P[[#This Row],[IDFANGRAPHS]],STEAMER_P[],COLUMN(STEAMER_P[ER]),FALSE),0)</f>
        <v>13</v>
      </c>
      <c r="M416" s="20">
        <f>IFERROR(VLOOKUP(MYRANKS_P[[#This Row],[IDFANGRAPHS]],STEAMER_P[],COLUMN(STEAMER_P[HR]),FALSE),0)</f>
        <v>3</v>
      </c>
      <c r="N416" s="20">
        <f>IFERROR(VLOOKUP(MYRANKS_P[[#This Row],[IDFANGRAPHS]],STEAMER_P[],COLUMN(STEAMER_P[SO]),FALSE),0)</f>
        <v>26</v>
      </c>
      <c r="O416" s="20">
        <f>IFERROR(VLOOKUP(MYRANKS_P[[#This Row],[IDFANGRAPHS]],STEAMER_P[],COLUMN(STEAMER_P[BB]),FALSE),0)</f>
        <v>9</v>
      </c>
      <c r="P416" s="20">
        <f>IFERROR(VLOOKUP(MYRANKS_P[[#This Row],[IDFANGRAPHS]],STEAMER_P[],COLUMN(STEAMER_P[FIP]),FALSE),0)</f>
        <v>3.49</v>
      </c>
      <c r="Q416" s="22">
        <f>IFERROR(MYRANKS_P[[#This Row],[ER]]*9/MYRANKS_P[[#This Row],[IP]],0)</f>
        <v>3.4411764705882355</v>
      </c>
      <c r="R416" s="22">
        <f>IFERROR((MYRANKS_P[[#This Row],[BB]]+MYRANKS_P[[#This Row],[H]])/MYRANKS_P[[#This Row],[IP]],0)</f>
        <v>1.2352941176470589</v>
      </c>
      <c r="S416" s="22">
        <f>MYRANKS_P[[#This Row],[W]]/3.03-VLOOKUP(MYRANKS_P[[#This Row],[POS]],ReplacementLevel_P[],COLUMN(ReplacementLevel_P[W]),FALSE)</f>
        <v>-2.5699339933993399</v>
      </c>
      <c r="T416" s="22">
        <f>MYRANKS_P[[#This Row],[SV]]/9.95</f>
        <v>0</v>
      </c>
      <c r="U416" s="22">
        <f>MYRANKS_P[[#This Row],[SO]]/39.3-VLOOKUP(MYRANKS_P[[#This Row],[POS]],ReplacementLevel_P[],COLUMN(ReplacementLevel_P[SO]),FALSE)</f>
        <v>-2.0184223918575066</v>
      </c>
      <c r="V416" s="22">
        <f>((475+MYRANKS_P[[#This Row],[ER]])*9/(1192+MYRANKS_P[[#This Row],[IP]])-3.59)/-0.076-VLOOKUP(MYRANKS_P[[#This Row],[POS]],ReplacementLevel_P[],COLUMN(ReplacementLevel_P[ERA]),FALSE)</f>
        <v>0.95024040525456965</v>
      </c>
      <c r="W416" s="22">
        <f>((1466+MYRANKS_P[[#This Row],[BB]]+MYRANKS_P[[#This Row],[H]])/(1192+MYRANKS_P[[#This Row],[IP]])-1.23)/-0.015-VLOOKUP(MYRANKS_P[[#This Row],[POS]],ReplacementLevel_P[],COLUMN(ReplacementLevel_P[WHIP]),FALSE)</f>
        <v>0.87891245241978588</v>
      </c>
      <c r="X416" s="22">
        <f>MYRANKS_P[[#This Row],[WSGP]]+MYRANKS_P[[#This Row],[SVSGP]]+MYRANKS_P[[#This Row],[SOSGP]]+MYRANKS_P[[#This Row],[ERASGP]]+MYRANKS_P[[#This Row],[WHIPSGP]]</f>
        <v>-2.7592035275824909</v>
      </c>
    </row>
    <row r="417" spans="1:24" x14ac:dyDescent="0.25">
      <c r="A417" s="7" t="s">
        <v>3922</v>
      </c>
      <c r="B417" s="18" t="str">
        <f>VLOOKUP(MYRANKS_P[[#This Row],[PLAYERID]],PLAYERIDMAP[],COLUMN(PLAYERIDMAP[LASTNAME]),FALSE)</f>
        <v>Marte</v>
      </c>
      <c r="C417" s="18" t="str">
        <f>VLOOKUP(MYRANKS_P[[#This Row],[PLAYERID]],PLAYERIDMAP[],COLUMN(PLAYERIDMAP[FIRSTNAME]),FALSE)</f>
        <v xml:space="preserve">Victor </v>
      </c>
      <c r="D417" s="18" t="str">
        <f>VLOOKUP(MYRANKS_P[[#This Row],[PLAYERID]],PLAYERIDMAP[],COLUMN(PLAYERIDMAP[TEAM]),FALSE)</f>
        <v>STL</v>
      </c>
      <c r="E417" s="18" t="str">
        <f>VLOOKUP(MYRANKS_P[[#This Row],[PLAYERID]],PLAYERIDMAP[],COLUMN(PLAYERIDMAP[POS]),FALSE)</f>
        <v>P</v>
      </c>
      <c r="F417" s="18">
        <f>VLOOKUP(MYRANKS_P[[#This Row],[PLAYERID]],PLAYERIDMAP[],COLUMN(PLAYERIDMAP[IDFANGRAPHS]),FALSE)</f>
        <v>5158</v>
      </c>
      <c r="G417" s="20">
        <f>IFERROR(VLOOKUP(MYRANKS_P[[#This Row],[IDFANGRAPHS]],STEAMER_P[],COLUMN(STEAMER_P[W]),FALSE),0)</f>
        <v>0</v>
      </c>
      <c r="H417" s="20">
        <f>IFERROR(VLOOKUP(MYRANKS_P[[#This Row],[IDFANGRAPHS]],STEAMER_P[],COLUMN(STEAMER_P[GS]),FALSE),0)</f>
        <v>0</v>
      </c>
      <c r="I417" s="20">
        <f>IFERROR(VLOOKUP(MYRANKS_P[[#This Row],[IDFANGRAPHS]],STEAMER_P[],COLUMN(STEAMER_P[SV]),FALSE),0)</f>
        <v>0</v>
      </c>
      <c r="J417" s="20">
        <f>IFERROR(VLOOKUP(MYRANKS_P[[#This Row],[IDFANGRAPHS]],STEAMER_P[],COLUMN(STEAMER_P[IP]),FALSE),0)</f>
        <v>0</v>
      </c>
      <c r="K417" s="20">
        <f>IFERROR(VLOOKUP(MYRANKS_P[[#This Row],[IDFANGRAPHS]],STEAMER_P[],COLUMN(STEAMER_P[H]),FALSE),0)</f>
        <v>0</v>
      </c>
      <c r="L417" s="20">
        <f>IFERROR(VLOOKUP(MYRANKS_P[[#This Row],[IDFANGRAPHS]],STEAMER_P[],COLUMN(STEAMER_P[ER]),FALSE),0)</f>
        <v>0</v>
      </c>
      <c r="M417" s="20">
        <f>IFERROR(VLOOKUP(MYRANKS_P[[#This Row],[IDFANGRAPHS]],STEAMER_P[],COLUMN(STEAMER_P[HR]),FALSE),0)</f>
        <v>0</v>
      </c>
      <c r="N417" s="20">
        <f>IFERROR(VLOOKUP(MYRANKS_P[[#This Row],[IDFANGRAPHS]],STEAMER_P[],COLUMN(STEAMER_P[SO]),FALSE),0)</f>
        <v>0</v>
      </c>
      <c r="O417" s="20">
        <f>IFERROR(VLOOKUP(MYRANKS_P[[#This Row],[IDFANGRAPHS]],STEAMER_P[],COLUMN(STEAMER_P[BB]),FALSE),0)</f>
        <v>0</v>
      </c>
      <c r="P417" s="20">
        <f>IFERROR(VLOOKUP(MYRANKS_P[[#This Row],[IDFANGRAPHS]],STEAMER_P[],COLUMN(STEAMER_P[FIP]),FALSE),0)</f>
        <v>0</v>
      </c>
      <c r="Q417" s="22">
        <f>IFERROR(MYRANKS_P[[#This Row],[ER]]*9/MYRANKS_P[[#This Row],[IP]],0)</f>
        <v>0</v>
      </c>
      <c r="R417" s="22">
        <f>IFERROR((MYRANKS_P[[#This Row],[BB]]+MYRANKS_P[[#This Row],[H]])/MYRANKS_P[[#This Row],[IP]],0)</f>
        <v>0</v>
      </c>
      <c r="S417" s="22">
        <f>MYRANKS_P[[#This Row],[W]]/3.03-VLOOKUP(MYRANKS_P[[#This Row],[POS]],ReplacementLevel_P[],COLUMN(ReplacementLevel_P[W]),FALSE)</f>
        <v>-3.23</v>
      </c>
      <c r="T417" s="22">
        <f>MYRANKS_P[[#This Row],[SV]]/9.95</f>
        <v>0</v>
      </c>
      <c r="U417" s="22">
        <f>MYRANKS_P[[#This Row],[SO]]/39.3-VLOOKUP(MYRANKS_P[[#This Row],[POS]],ReplacementLevel_P[],COLUMN(ReplacementLevel_P[SO]),FALSE)</f>
        <v>-2.68</v>
      </c>
      <c r="V417" s="22">
        <f>((475+MYRANKS_P[[#This Row],[ER]])*9/(1192+MYRANKS_P[[#This Row],[IP]])-3.59)/-0.076-VLOOKUP(MYRANKS_P[[#This Row],[POS]],ReplacementLevel_P[],COLUMN(ReplacementLevel_P[ERA]),FALSE)</f>
        <v>0.89724478982691325</v>
      </c>
      <c r="W417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17" s="22">
        <f>MYRANKS_P[[#This Row],[WSGP]]+MYRANKS_P[[#This Row],[SVSGP]]+MYRANKS_P[[#This Row],[SOSGP]]+MYRANKS_P[[#This Row],[ERASGP]]+MYRANKS_P[[#This Row],[WHIPSGP]]</f>
        <v>-4.1238066643117852</v>
      </c>
    </row>
    <row r="418" spans="1:24" x14ac:dyDescent="0.25">
      <c r="A418" s="7" t="s">
        <v>4999</v>
      </c>
      <c r="B418" s="18" t="str">
        <f>VLOOKUP(MYRANKS_P[[#This Row],[PLAYERID]],PLAYERIDMAP[],COLUMN(PLAYERIDMAP[LASTNAME]),FALSE)</f>
        <v>Scribner</v>
      </c>
      <c r="C418" s="18" t="str">
        <f>VLOOKUP(MYRANKS_P[[#This Row],[PLAYERID]],PLAYERIDMAP[],COLUMN(PLAYERIDMAP[FIRSTNAME]),FALSE)</f>
        <v xml:space="preserve">Evan </v>
      </c>
      <c r="D418" s="18" t="str">
        <f>VLOOKUP(MYRANKS_P[[#This Row],[PLAYERID]],PLAYERIDMAP[],COLUMN(PLAYERIDMAP[TEAM]),FALSE)</f>
        <v>OAK</v>
      </c>
      <c r="E418" s="18" t="str">
        <f>VLOOKUP(MYRANKS_P[[#This Row],[PLAYERID]],PLAYERIDMAP[],COLUMN(PLAYERIDMAP[POS]),FALSE)</f>
        <v>P</v>
      </c>
      <c r="F418" s="18">
        <f>VLOOKUP(MYRANKS_P[[#This Row],[PLAYERID]],PLAYERIDMAP[],COLUMN(PLAYERIDMAP[IDFANGRAPHS]),FALSE)</f>
        <v>7525</v>
      </c>
      <c r="G418" s="20">
        <f>IFERROR(VLOOKUP(MYRANKS_P[[#This Row],[IDFANGRAPHS]],STEAMER_P[],COLUMN(STEAMER_P[W]),FALSE),0)</f>
        <v>1</v>
      </c>
      <c r="H418" s="20">
        <f>IFERROR(VLOOKUP(MYRANKS_P[[#This Row],[IDFANGRAPHS]],STEAMER_P[],COLUMN(STEAMER_P[GS]),FALSE),0)</f>
        <v>0</v>
      </c>
      <c r="I418" s="20">
        <f>IFERROR(VLOOKUP(MYRANKS_P[[#This Row],[IDFANGRAPHS]],STEAMER_P[],COLUMN(STEAMER_P[SV]),FALSE),0)</f>
        <v>0</v>
      </c>
      <c r="J418" s="20">
        <f>IFERROR(VLOOKUP(MYRANKS_P[[#This Row],[IDFANGRAPHS]],STEAMER_P[],COLUMN(STEAMER_P[IP]),FALSE),0)</f>
        <v>25</v>
      </c>
      <c r="K418" s="20">
        <f>IFERROR(VLOOKUP(MYRANKS_P[[#This Row],[IDFANGRAPHS]],STEAMER_P[],COLUMN(STEAMER_P[H]),FALSE),0)</f>
        <v>24</v>
      </c>
      <c r="L418" s="20">
        <f>IFERROR(VLOOKUP(MYRANKS_P[[#This Row],[IDFANGRAPHS]],STEAMER_P[],COLUMN(STEAMER_P[ER]),FALSE),0)</f>
        <v>10</v>
      </c>
      <c r="M418" s="20">
        <f>IFERROR(VLOOKUP(MYRANKS_P[[#This Row],[IDFANGRAPHS]],STEAMER_P[],COLUMN(STEAMER_P[HR]),FALSE),0)</f>
        <v>3</v>
      </c>
      <c r="N418" s="20">
        <f>IFERROR(VLOOKUP(MYRANKS_P[[#This Row],[IDFANGRAPHS]],STEAMER_P[],COLUMN(STEAMER_P[SO]),FALSE),0)</f>
        <v>21</v>
      </c>
      <c r="O418" s="20">
        <f>IFERROR(VLOOKUP(MYRANKS_P[[#This Row],[IDFANGRAPHS]],STEAMER_P[],COLUMN(STEAMER_P[BB]),FALSE),0)</f>
        <v>8</v>
      </c>
      <c r="P418" s="20">
        <f>IFERROR(VLOOKUP(MYRANKS_P[[#This Row],[IDFANGRAPHS]],STEAMER_P[],COLUMN(STEAMER_P[FIP]),FALSE),0)</f>
        <v>3.97</v>
      </c>
      <c r="Q418" s="22">
        <f>IFERROR(MYRANKS_P[[#This Row],[ER]]*9/MYRANKS_P[[#This Row],[IP]],0)</f>
        <v>3.6</v>
      </c>
      <c r="R418" s="22">
        <f>IFERROR((MYRANKS_P[[#This Row],[BB]]+MYRANKS_P[[#This Row],[H]])/MYRANKS_P[[#This Row],[IP]],0)</f>
        <v>1.28</v>
      </c>
      <c r="S418" s="22">
        <f>MYRANKS_P[[#This Row],[W]]/3.03-VLOOKUP(MYRANKS_P[[#This Row],[POS]],ReplacementLevel_P[],COLUMN(ReplacementLevel_P[W]),FALSE)</f>
        <v>-2.89996699669967</v>
      </c>
      <c r="T418" s="22">
        <f>MYRANKS_P[[#This Row],[SV]]/9.95</f>
        <v>0</v>
      </c>
      <c r="U418" s="22">
        <f>MYRANKS_P[[#This Row],[SO]]/39.3-VLOOKUP(MYRANKS_P[[#This Row],[POS]],ReplacementLevel_P[],COLUMN(ReplacementLevel_P[SO]),FALSE)</f>
        <v>-2.1456488549618324</v>
      </c>
      <c r="V418" s="22">
        <f>((475+MYRANKS_P[[#This Row],[ER]])*9/(1192+MYRANKS_P[[#This Row],[IP]])-3.59)/-0.076-VLOOKUP(MYRANKS_P[[#This Row],[POS]],ReplacementLevel_P[],COLUMN(ReplacementLevel_P[ERA]),FALSE)</f>
        <v>0.89357133589931959</v>
      </c>
      <c r="W418" s="22">
        <f>((1466+MYRANKS_P[[#This Row],[BB]]+MYRANKS_P[[#This Row],[H]])/(1192+MYRANKS_P[[#This Row],[IP]])-1.23)/-0.015-VLOOKUP(MYRANKS_P[[#This Row],[POS]],ReplacementLevel_P[],COLUMN(ReplacementLevel_P[WHIP]),FALSE)</f>
        <v>0.8202903314160559</v>
      </c>
      <c r="X418" s="22">
        <f>MYRANKS_P[[#This Row],[WSGP]]+MYRANKS_P[[#This Row],[SVSGP]]+MYRANKS_P[[#This Row],[SOSGP]]+MYRANKS_P[[#This Row],[ERASGP]]+MYRANKS_P[[#This Row],[WHIPSGP]]</f>
        <v>-3.3317541843461265</v>
      </c>
    </row>
    <row r="419" spans="1:24" x14ac:dyDescent="0.25">
      <c r="A419" s="7" t="s">
        <v>4991</v>
      </c>
      <c r="B419" s="18" t="str">
        <f>VLOOKUP(MYRANKS_P[[#This Row],[PLAYERID]],PLAYERIDMAP[],COLUMN(PLAYERIDMAP[LASTNAME]),FALSE)</f>
        <v>Schwinden</v>
      </c>
      <c r="C419" s="18" t="str">
        <f>VLOOKUP(MYRANKS_P[[#This Row],[PLAYERID]],PLAYERIDMAP[],COLUMN(PLAYERIDMAP[FIRSTNAME]),FALSE)</f>
        <v xml:space="preserve">Chris </v>
      </c>
      <c r="D419" s="18" t="str">
        <f>VLOOKUP(MYRANKS_P[[#This Row],[PLAYERID]],PLAYERIDMAP[],COLUMN(PLAYERIDMAP[TEAM]),FALSE)</f>
        <v>NYM</v>
      </c>
      <c r="E419" s="18" t="str">
        <f>VLOOKUP(MYRANKS_P[[#This Row],[PLAYERID]],PLAYERIDMAP[],COLUMN(PLAYERIDMAP[POS]),FALSE)</f>
        <v>P</v>
      </c>
      <c r="F419" s="18">
        <f>VLOOKUP(MYRANKS_P[[#This Row],[PLAYERID]],PLAYERIDMAP[],COLUMN(PLAYERIDMAP[IDFANGRAPHS]),FALSE)</f>
        <v>7851</v>
      </c>
      <c r="G419" s="20">
        <f>IFERROR(VLOOKUP(MYRANKS_P[[#This Row],[IDFANGRAPHS]],STEAMER_P[],COLUMN(STEAMER_P[W]),FALSE),0)</f>
        <v>0</v>
      </c>
      <c r="H419" s="20">
        <f>IFERROR(VLOOKUP(MYRANKS_P[[#This Row],[IDFANGRAPHS]],STEAMER_P[],COLUMN(STEAMER_P[GS]),FALSE),0)</f>
        <v>0</v>
      </c>
      <c r="I419" s="20">
        <f>IFERROR(VLOOKUP(MYRANKS_P[[#This Row],[IDFANGRAPHS]],STEAMER_P[],COLUMN(STEAMER_P[SV]),FALSE),0)</f>
        <v>0</v>
      </c>
      <c r="J419" s="20">
        <f>IFERROR(VLOOKUP(MYRANKS_P[[#This Row],[IDFANGRAPHS]],STEAMER_P[],COLUMN(STEAMER_P[IP]),FALSE),0)</f>
        <v>0</v>
      </c>
      <c r="K419" s="20">
        <f>IFERROR(VLOOKUP(MYRANKS_P[[#This Row],[IDFANGRAPHS]],STEAMER_P[],COLUMN(STEAMER_P[H]),FALSE),0)</f>
        <v>0</v>
      </c>
      <c r="L419" s="20">
        <f>IFERROR(VLOOKUP(MYRANKS_P[[#This Row],[IDFANGRAPHS]],STEAMER_P[],COLUMN(STEAMER_P[ER]),FALSE),0)</f>
        <v>0</v>
      </c>
      <c r="M419" s="20">
        <f>IFERROR(VLOOKUP(MYRANKS_P[[#This Row],[IDFANGRAPHS]],STEAMER_P[],COLUMN(STEAMER_P[HR]),FALSE),0)</f>
        <v>0</v>
      </c>
      <c r="N419" s="20">
        <f>IFERROR(VLOOKUP(MYRANKS_P[[#This Row],[IDFANGRAPHS]],STEAMER_P[],COLUMN(STEAMER_P[SO]),FALSE),0)</f>
        <v>0</v>
      </c>
      <c r="O419" s="20">
        <f>IFERROR(VLOOKUP(MYRANKS_P[[#This Row],[IDFANGRAPHS]],STEAMER_P[],COLUMN(STEAMER_P[BB]),FALSE),0)</f>
        <v>0</v>
      </c>
      <c r="P419" s="20">
        <f>IFERROR(VLOOKUP(MYRANKS_P[[#This Row],[IDFANGRAPHS]],STEAMER_P[],COLUMN(STEAMER_P[FIP]),FALSE),0)</f>
        <v>0</v>
      </c>
      <c r="Q419" s="22">
        <f>IFERROR(MYRANKS_P[[#This Row],[ER]]*9/MYRANKS_P[[#This Row],[IP]],0)</f>
        <v>0</v>
      </c>
      <c r="R419" s="22">
        <f>IFERROR((MYRANKS_P[[#This Row],[BB]]+MYRANKS_P[[#This Row],[H]])/MYRANKS_P[[#This Row],[IP]],0)</f>
        <v>0</v>
      </c>
      <c r="S419" s="22">
        <f>MYRANKS_P[[#This Row],[W]]/3.03-VLOOKUP(MYRANKS_P[[#This Row],[POS]],ReplacementLevel_P[],COLUMN(ReplacementLevel_P[W]),FALSE)</f>
        <v>-3.23</v>
      </c>
      <c r="T419" s="22">
        <f>MYRANKS_P[[#This Row],[SV]]/9.95</f>
        <v>0</v>
      </c>
      <c r="U419" s="22">
        <f>MYRANKS_P[[#This Row],[SO]]/39.3-VLOOKUP(MYRANKS_P[[#This Row],[POS]],ReplacementLevel_P[],COLUMN(ReplacementLevel_P[SO]),FALSE)</f>
        <v>-2.68</v>
      </c>
      <c r="V419" s="22">
        <f>((475+MYRANKS_P[[#This Row],[ER]])*9/(1192+MYRANKS_P[[#This Row],[IP]])-3.59)/-0.076-VLOOKUP(MYRANKS_P[[#This Row],[POS]],ReplacementLevel_P[],COLUMN(ReplacementLevel_P[ERA]),FALSE)</f>
        <v>0.89724478982691325</v>
      </c>
      <c r="W419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19" s="22">
        <f>MYRANKS_P[[#This Row],[WSGP]]+MYRANKS_P[[#This Row],[SVSGP]]+MYRANKS_P[[#This Row],[SOSGP]]+MYRANKS_P[[#This Row],[ERASGP]]+MYRANKS_P[[#This Row],[WHIPSGP]]</f>
        <v>-4.1238066643117852</v>
      </c>
    </row>
    <row r="420" spans="1:24" x14ac:dyDescent="0.25">
      <c r="A420" s="7" t="s">
        <v>2230</v>
      </c>
      <c r="B420" s="18" t="str">
        <f>VLOOKUP(MYRANKS_P[[#This Row],[PLAYERID]],PLAYERIDMAP[],COLUMN(PLAYERIDMAP[LASTNAME]),FALSE)</f>
        <v>Carpenter</v>
      </c>
      <c r="C420" s="18" t="str">
        <f>VLOOKUP(MYRANKS_P[[#This Row],[PLAYERID]],PLAYERIDMAP[],COLUMN(PLAYERIDMAP[FIRSTNAME]),FALSE)</f>
        <v xml:space="preserve">David </v>
      </c>
      <c r="D420" s="18" t="str">
        <f>VLOOKUP(MYRANKS_P[[#This Row],[PLAYERID]],PLAYERIDMAP[],COLUMN(PLAYERIDMAP[TEAM]),FALSE)</f>
        <v>HOU</v>
      </c>
      <c r="E420" s="18" t="str">
        <f>VLOOKUP(MYRANKS_P[[#This Row],[PLAYERID]],PLAYERIDMAP[],COLUMN(PLAYERIDMAP[POS]),FALSE)</f>
        <v>P</v>
      </c>
      <c r="F420" s="18">
        <f>VLOOKUP(MYRANKS_P[[#This Row],[PLAYERID]],PLAYERIDMAP[],COLUMN(PLAYERIDMAP[IDFANGRAPHS]),FALSE)</f>
        <v>3959</v>
      </c>
      <c r="G420" s="20">
        <f>IFERROR(VLOOKUP(MYRANKS_P[[#This Row],[IDFANGRAPHS]],STEAMER_P[],COLUMN(STEAMER_P[W]),FALSE),0)</f>
        <v>4</v>
      </c>
      <c r="H420" s="20">
        <f>IFERROR(VLOOKUP(MYRANKS_P[[#This Row],[IDFANGRAPHS]],STEAMER_P[],COLUMN(STEAMER_P[GS]),FALSE),0)</f>
        <v>0</v>
      </c>
      <c r="I420" s="20">
        <f>IFERROR(VLOOKUP(MYRANKS_P[[#This Row],[IDFANGRAPHS]],STEAMER_P[],COLUMN(STEAMER_P[SV]),FALSE),0)</f>
        <v>3</v>
      </c>
      <c r="J420" s="20">
        <f>IFERROR(VLOOKUP(MYRANKS_P[[#This Row],[IDFANGRAPHS]],STEAMER_P[],COLUMN(STEAMER_P[IP]),FALSE),0)</f>
        <v>55</v>
      </c>
      <c r="K420" s="20">
        <f>IFERROR(VLOOKUP(MYRANKS_P[[#This Row],[IDFANGRAPHS]],STEAMER_P[],COLUMN(STEAMER_P[H]),FALSE),0)</f>
        <v>48</v>
      </c>
      <c r="L420" s="20">
        <f>IFERROR(VLOOKUP(MYRANKS_P[[#This Row],[IDFANGRAPHS]],STEAMER_P[],COLUMN(STEAMER_P[ER]),FALSE),0)</f>
        <v>19</v>
      </c>
      <c r="M420" s="20">
        <f>IFERROR(VLOOKUP(MYRANKS_P[[#This Row],[IDFANGRAPHS]],STEAMER_P[],COLUMN(STEAMER_P[HR]),FALSE),0)</f>
        <v>5</v>
      </c>
      <c r="N420" s="20">
        <f>IFERROR(VLOOKUP(MYRANKS_P[[#This Row],[IDFANGRAPHS]],STEAMER_P[],COLUMN(STEAMER_P[SO]),FALSE),0)</f>
        <v>58</v>
      </c>
      <c r="O420" s="20">
        <f>IFERROR(VLOOKUP(MYRANKS_P[[#This Row],[IDFANGRAPHS]],STEAMER_P[],COLUMN(STEAMER_P[BB]),FALSE),0)</f>
        <v>18</v>
      </c>
      <c r="P420" s="20">
        <f>IFERROR(VLOOKUP(MYRANKS_P[[#This Row],[IDFANGRAPHS]],STEAMER_P[],COLUMN(STEAMER_P[FIP]),FALSE),0)</f>
        <v>3.33</v>
      </c>
      <c r="Q420" s="22">
        <f>IFERROR(MYRANKS_P[[#This Row],[ER]]*9/MYRANKS_P[[#This Row],[IP]],0)</f>
        <v>3.1090909090909089</v>
      </c>
      <c r="R420" s="22">
        <f>IFERROR((MYRANKS_P[[#This Row],[BB]]+MYRANKS_P[[#This Row],[H]])/MYRANKS_P[[#This Row],[IP]],0)</f>
        <v>1.2</v>
      </c>
      <c r="S420" s="22">
        <f>MYRANKS_P[[#This Row],[W]]/3.03-VLOOKUP(MYRANKS_P[[#This Row],[POS]],ReplacementLevel_P[],COLUMN(ReplacementLevel_P[W]),FALSE)</f>
        <v>-1.9098679867986799</v>
      </c>
      <c r="T420" s="22">
        <f>MYRANKS_P[[#This Row],[SV]]/9.95</f>
        <v>0.30150753768844224</v>
      </c>
      <c r="U420" s="22">
        <f>MYRANKS_P[[#This Row],[SO]]/39.3-VLOOKUP(MYRANKS_P[[#This Row],[POS]],ReplacementLevel_P[],COLUMN(ReplacementLevel_P[SO]),FALSE)</f>
        <v>-1.204173027989822</v>
      </c>
      <c r="V420" s="22">
        <f>((475+MYRANKS_P[[#This Row],[ER]])*9/(1192+MYRANKS_P[[#This Row],[IP]])-3.59)/-0.076-VLOOKUP(MYRANKS_P[[#This Row],[POS]],ReplacementLevel_P[],COLUMN(ReplacementLevel_P[ERA]),FALSE)</f>
        <v>1.1742518887435092</v>
      </c>
      <c r="W420" s="22">
        <f>((1466+MYRANKS_P[[#This Row],[BB]]+MYRANKS_P[[#This Row],[H]])/(1192+MYRANKS_P[[#This Row],[IP]])-1.23)/-0.015-VLOOKUP(MYRANKS_P[[#This Row],[POS]],ReplacementLevel_P[],COLUMN(ReplacementLevel_P[WHIP]),FALSE)</f>
        <v>0.97676557070301684</v>
      </c>
      <c r="X420" s="22">
        <f>MYRANKS_P[[#This Row],[WSGP]]+MYRANKS_P[[#This Row],[SVSGP]]+MYRANKS_P[[#This Row],[SOSGP]]+MYRANKS_P[[#This Row],[ERASGP]]+MYRANKS_P[[#This Row],[WHIPSGP]]</f>
        <v>-0.66151601765353363</v>
      </c>
    </row>
    <row r="421" spans="1:24" x14ac:dyDescent="0.25">
      <c r="A421" s="7" t="s">
        <v>2259</v>
      </c>
      <c r="B421" s="18" t="str">
        <f>VLOOKUP(MYRANKS_P[[#This Row],[PLAYERID]],PLAYERIDMAP[],COLUMN(PLAYERIDMAP[LASTNAME]),FALSE)</f>
        <v>Carson</v>
      </c>
      <c r="C421" s="18" t="str">
        <f>VLOOKUP(MYRANKS_P[[#This Row],[PLAYERID]],PLAYERIDMAP[],COLUMN(PLAYERIDMAP[FIRSTNAME]),FALSE)</f>
        <v xml:space="preserve">Robert </v>
      </c>
      <c r="D421" s="18" t="str">
        <f>VLOOKUP(MYRANKS_P[[#This Row],[PLAYERID]],PLAYERIDMAP[],COLUMN(PLAYERIDMAP[TEAM]),FALSE)</f>
        <v>NYM</v>
      </c>
      <c r="E421" s="18" t="str">
        <f>VLOOKUP(MYRANKS_P[[#This Row],[PLAYERID]],PLAYERIDMAP[],COLUMN(PLAYERIDMAP[POS]),FALSE)</f>
        <v>P</v>
      </c>
      <c r="F421" s="18">
        <f>VLOOKUP(MYRANKS_P[[#This Row],[PLAYERID]],PLAYERIDMAP[],COLUMN(PLAYERIDMAP[IDFANGRAPHS]),FALSE)</f>
        <v>2570</v>
      </c>
      <c r="G421" s="20">
        <f>IFERROR(VLOOKUP(MYRANKS_P[[#This Row],[IDFANGRAPHS]],STEAMER_P[],COLUMN(STEAMER_P[W]),FALSE),0)</f>
        <v>0</v>
      </c>
      <c r="H421" s="20">
        <f>IFERROR(VLOOKUP(MYRANKS_P[[#This Row],[IDFANGRAPHS]],STEAMER_P[],COLUMN(STEAMER_P[GS]),FALSE),0)</f>
        <v>0</v>
      </c>
      <c r="I421" s="20">
        <f>IFERROR(VLOOKUP(MYRANKS_P[[#This Row],[IDFANGRAPHS]],STEAMER_P[],COLUMN(STEAMER_P[SV]),FALSE),0)</f>
        <v>0</v>
      </c>
      <c r="J421" s="20">
        <f>IFERROR(VLOOKUP(MYRANKS_P[[#This Row],[IDFANGRAPHS]],STEAMER_P[],COLUMN(STEAMER_P[IP]),FALSE),0)</f>
        <v>0</v>
      </c>
      <c r="K421" s="20">
        <f>IFERROR(VLOOKUP(MYRANKS_P[[#This Row],[IDFANGRAPHS]],STEAMER_P[],COLUMN(STEAMER_P[H]),FALSE),0)</f>
        <v>0</v>
      </c>
      <c r="L421" s="20">
        <f>IFERROR(VLOOKUP(MYRANKS_P[[#This Row],[IDFANGRAPHS]],STEAMER_P[],COLUMN(STEAMER_P[ER]),FALSE),0)</f>
        <v>0</v>
      </c>
      <c r="M421" s="20">
        <f>IFERROR(VLOOKUP(MYRANKS_P[[#This Row],[IDFANGRAPHS]],STEAMER_P[],COLUMN(STEAMER_P[HR]),FALSE),0)</f>
        <v>0</v>
      </c>
      <c r="N421" s="20">
        <f>IFERROR(VLOOKUP(MYRANKS_P[[#This Row],[IDFANGRAPHS]],STEAMER_P[],COLUMN(STEAMER_P[SO]),FALSE),0)</f>
        <v>0</v>
      </c>
      <c r="O421" s="20">
        <f>IFERROR(VLOOKUP(MYRANKS_P[[#This Row],[IDFANGRAPHS]],STEAMER_P[],COLUMN(STEAMER_P[BB]),FALSE),0)</f>
        <v>0</v>
      </c>
      <c r="P421" s="20">
        <f>IFERROR(VLOOKUP(MYRANKS_P[[#This Row],[IDFANGRAPHS]],STEAMER_P[],COLUMN(STEAMER_P[FIP]),FALSE),0)</f>
        <v>0</v>
      </c>
      <c r="Q421" s="22">
        <f>IFERROR(MYRANKS_P[[#This Row],[ER]]*9/MYRANKS_P[[#This Row],[IP]],0)</f>
        <v>0</v>
      </c>
      <c r="R421" s="22">
        <f>IFERROR((MYRANKS_P[[#This Row],[BB]]+MYRANKS_P[[#This Row],[H]])/MYRANKS_P[[#This Row],[IP]],0)</f>
        <v>0</v>
      </c>
      <c r="S421" s="22">
        <f>MYRANKS_P[[#This Row],[W]]/3.03-VLOOKUP(MYRANKS_P[[#This Row],[POS]],ReplacementLevel_P[],COLUMN(ReplacementLevel_P[W]),FALSE)</f>
        <v>-3.23</v>
      </c>
      <c r="T421" s="22">
        <f>MYRANKS_P[[#This Row],[SV]]/9.95</f>
        <v>0</v>
      </c>
      <c r="U421" s="22">
        <f>MYRANKS_P[[#This Row],[SO]]/39.3-VLOOKUP(MYRANKS_P[[#This Row],[POS]],ReplacementLevel_P[],COLUMN(ReplacementLevel_P[SO]),FALSE)</f>
        <v>-2.68</v>
      </c>
      <c r="V421" s="22">
        <f>((475+MYRANKS_P[[#This Row],[ER]])*9/(1192+MYRANKS_P[[#This Row],[IP]])-3.59)/-0.076-VLOOKUP(MYRANKS_P[[#This Row],[POS]],ReplacementLevel_P[],COLUMN(ReplacementLevel_P[ERA]),FALSE)</f>
        <v>0.89724478982691325</v>
      </c>
      <c r="W42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21" s="22">
        <f>MYRANKS_P[[#This Row],[WSGP]]+MYRANKS_P[[#This Row],[SVSGP]]+MYRANKS_P[[#This Row],[SOSGP]]+MYRANKS_P[[#This Row],[ERASGP]]+MYRANKS_P[[#This Row],[WHIPSGP]]</f>
        <v>-4.1238066643117852</v>
      </c>
    </row>
    <row r="422" spans="1:24" x14ac:dyDescent="0.25">
      <c r="A422" s="7" t="s">
        <v>3101</v>
      </c>
      <c r="B422" s="18" t="str">
        <f>VLOOKUP(MYRANKS_P[[#This Row],[PLAYERID]],PLAYERIDMAP[],COLUMN(PLAYERIDMAP[LASTNAME]),FALSE)</f>
        <v>Guerra</v>
      </c>
      <c r="C422" s="18" t="str">
        <f>VLOOKUP(MYRANKS_P[[#This Row],[PLAYERID]],PLAYERIDMAP[],COLUMN(PLAYERIDMAP[FIRSTNAME]),FALSE)</f>
        <v xml:space="preserve">Javy </v>
      </c>
      <c r="D422" s="18" t="str">
        <f>VLOOKUP(MYRANKS_P[[#This Row],[PLAYERID]],PLAYERIDMAP[],COLUMN(PLAYERIDMAP[TEAM]),FALSE)</f>
        <v>LAD</v>
      </c>
      <c r="E422" s="18" t="str">
        <f>VLOOKUP(MYRANKS_P[[#This Row],[PLAYERID]],PLAYERIDMAP[],COLUMN(PLAYERIDMAP[POS]),FALSE)</f>
        <v>P</v>
      </c>
      <c r="F422" s="18">
        <f>VLOOKUP(MYRANKS_P[[#This Row],[PLAYERID]],PLAYERIDMAP[],COLUMN(PLAYERIDMAP[IDFANGRAPHS]),FALSE)</f>
        <v>7407</v>
      </c>
      <c r="G422" s="20">
        <f>IFERROR(VLOOKUP(MYRANKS_P[[#This Row],[IDFANGRAPHS]],STEAMER_P[],COLUMN(STEAMER_P[W]),FALSE),0)</f>
        <v>1</v>
      </c>
      <c r="H422" s="20">
        <f>IFERROR(VLOOKUP(MYRANKS_P[[#This Row],[IDFANGRAPHS]],STEAMER_P[],COLUMN(STEAMER_P[GS]),FALSE),0)</f>
        <v>0</v>
      </c>
      <c r="I422" s="20">
        <f>IFERROR(VLOOKUP(MYRANKS_P[[#This Row],[IDFANGRAPHS]],STEAMER_P[],COLUMN(STEAMER_P[SV]),FALSE),0)</f>
        <v>0</v>
      </c>
      <c r="J422" s="20">
        <f>IFERROR(VLOOKUP(MYRANKS_P[[#This Row],[IDFANGRAPHS]],STEAMER_P[],COLUMN(STEAMER_P[IP]),FALSE),0)</f>
        <v>13</v>
      </c>
      <c r="K422" s="20">
        <f>IFERROR(VLOOKUP(MYRANKS_P[[#This Row],[IDFANGRAPHS]],STEAMER_P[],COLUMN(STEAMER_P[H]),FALSE),0)</f>
        <v>13</v>
      </c>
      <c r="L422" s="20">
        <f>IFERROR(VLOOKUP(MYRANKS_P[[#This Row],[IDFANGRAPHS]],STEAMER_P[],COLUMN(STEAMER_P[ER]),FALSE),0)</f>
        <v>6</v>
      </c>
      <c r="M422" s="20">
        <f>IFERROR(VLOOKUP(MYRANKS_P[[#This Row],[IDFANGRAPHS]],STEAMER_P[],COLUMN(STEAMER_P[HR]),FALSE),0)</f>
        <v>2</v>
      </c>
      <c r="N422" s="20">
        <f>IFERROR(VLOOKUP(MYRANKS_P[[#This Row],[IDFANGRAPHS]],STEAMER_P[],COLUMN(STEAMER_P[SO]),FALSE),0)</f>
        <v>10</v>
      </c>
      <c r="O422" s="20">
        <f>IFERROR(VLOOKUP(MYRANKS_P[[#This Row],[IDFANGRAPHS]],STEAMER_P[],COLUMN(STEAMER_P[BB]),FALSE),0)</f>
        <v>5</v>
      </c>
      <c r="P422" s="20">
        <f>IFERROR(VLOOKUP(MYRANKS_P[[#This Row],[IDFANGRAPHS]],STEAMER_P[],COLUMN(STEAMER_P[FIP]),FALSE),0)</f>
        <v>4.6399999999999997</v>
      </c>
      <c r="Q422" s="22">
        <f>IFERROR(MYRANKS_P[[#This Row],[ER]]*9/MYRANKS_P[[#This Row],[IP]],0)</f>
        <v>4.1538461538461542</v>
      </c>
      <c r="R422" s="22">
        <f>IFERROR((MYRANKS_P[[#This Row],[BB]]+MYRANKS_P[[#This Row],[H]])/MYRANKS_P[[#This Row],[IP]],0)</f>
        <v>1.3846153846153846</v>
      </c>
      <c r="S422" s="22">
        <f>MYRANKS_P[[#This Row],[W]]/3.03-VLOOKUP(MYRANKS_P[[#This Row],[POS]],ReplacementLevel_P[],COLUMN(ReplacementLevel_P[W]),FALSE)</f>
        <v>-2.89996699669967</v>
      </c>
      <c r="T422" s="22">
        <f>MYRANKS_P[[#This Row],[SV]]/9.95</f>
        <v>0</v>
      </c>
      <c r="U422" s="22">
        <f>MYRANKS_P[[#This Row],[SO]]/39.3-VLOOKUP(MYRANKS_P[[#This Row],[POS]],ReplacementLevel_P[],COLUMN(ReplacementLevel_P[SO]),FALSE)</f>
        <v>-2.4255470737913489</v>
      </c>
      <c r="V422" s="22">
        <f>((475+MYRANKS_P[[#This Row],[ER]])*9/(1192+MYRANKS_P[[#This Row],[IP]])-3.59)/-0.076-VLOOKUP(MYRANKS_P[[#This Row],[POS]],ReplacementLevel_P[],COLUMN(ReplacementLevel_P[ERA]),FALSE)</f>
        <v>0.8166957851059149</v>
      </c>
      <c r="W422" s="22">
        <f>((1466+MYRANKS_P[[#This Row],[BB]]+MYRANKS_P[[#This Row],[H]])/(1192+MYRANKS_P[[#This Row],[IP]])-1.23)/-0.015-VLOOKUP(MYRANKS_P[[#This Row],[POS]],ReplacementLevel_P[],COLUMN(ReplacementLevel_P[WHIP]),FALSE)</f>
        <v>0.77764868603042325</v>
      </c>
      <c r="X422" s="22">
        <f>MYRANKS_P[[#This Row],[WSGP]]+MYRANKS_P[[#This Row],[SVSGP]]+MYRANKS_P[[#This Row],[SOSGP]]+MYRANKS_P[[#This Row],[ERASGP]]+MYRANKS_P[[#This Row],[WHIPSGP]]</f>
        <v>-3.7311695993546814</v>
      </c>
    </row>
    <row r="423" spans="1:24" x14ac:dyDescent="0.25">
      <c r="A423" s="7" t="s">
        <v>4674</v>
      </c>
      <c r="B423" s="18" t="str">
        <f>VLOOKUP(MYRANKS_P[[#This Row],[PLAYERID]],PLAYERIDMAP[],COLUMN(PLAYERIDMAP[LASTNAME]),FALSE)</f>
        <v>Rapada</v>
      </c>
      <c r="C423" s="18" t="str">
        <f>VLOOKUP(MYRANKS_P[[#This Row],[PLAYERID]],PLAYERIDMAP[],COLUMN(PLAYERIDMAP[FIRSTNAME]),FALSE)</f>
        <v xml:space="preserve">Clay </v>
      </c>
      <c r="D423" s="18" t="str">
        <f>VLOOKUP(MYRANKS_P[[#This Row],[PLAYERID]],PLAYERIDMAP[],COLUMN(PLAYERIDMAP[TEAM]),FALSE)</f>
        <v>NYY</v>
      </c>
      <c r="E423" s="18" t="str">
        <f>VLOOKUP(MYRANKS_P[[#This Row],[PLAYERID]],PLAYERIDMAP[],COLUMN(PLAYERIDMAP[POS]),FALSE)</f>
        <v>P</v>
      </c>
      <c r="F423" s="18">
        <f>VLOOKUP(MYRANKS_P[[#This Row],[PLAYERID]],PLAYERIDMAP[],COLUMN(PLAYERIDMAP[IDFANGRAPHS]),FALSE)</f>
        <v>4831</v>
      </c>
      <c r="G423" s="20">
        <f>IFERROR(VLOOKUP(MYRANKS_P[[#This Row],[IDFANGRAPHS]],STEAMER_P[],COLUMN(STEAMER_P[W]),FALSE),0)</f>
        <v>0</v>
      </c>
      <c r="H423" s="20">
        <f>IFERROR(VLOOKUP(MYRANKS_P[[#This Row],[IDFANGRAPHS]],STEAMER_P[],COLUMN(STEAMER_P[GS]),FALSE),0)</f>
        <v>0</v>
      </c>
      <c r="I423" s="20">
        <f>IFERROR(VLOOKUP(MYRANKS_P[[#This Row],[IDFANGRAPHS]],STEAMER_P[],COLUMN(STEAMER_P[SV]),FALSE),0)</f>
        <v>0</v>
      </c>
      <c r="J423" s="20">
        <f>IFERROR(VLOOKUP(MYRANKS_P[[#This Row],[IDFANGRAPHS]],STEAMER_P[],COLUMN(STEAMER_P[IP]),FALSE),0)</f>
        <v>0</v>
      </c>
      <c r="K423" s="20">
        <f>IFERROR(VLOOKUP(MYRANKS_P[[#This Row],[IDFANGRAPHS]],STEAMER_P[],COLUMN(STEAMER_P[H]),FALSE),0)</f>
        <v>0</v>
      </c>
      <c r="L423" s="20">
        <f>IFERROR(VLOOKUP(MYRANKS_P[[#This Row],[IDFANGRAPHS]],STEAMER_P[],COLUMN(STEAMER_P[ER]),FALSE),0)</f>
        <v>0</v>
      </c>
      <c r="M423" s="20">
        <f>IFERROR(VLOOKUP(MYRANKS_P[[#This Row],[IDFANGRAPHS]],STEAMER_P[],COLUMN(STEAMER_P[HR]),FALSE),0)</f>
        <v>0</v>
      </c>
      <c r="N423" s="20">
        <f>IFERROR(VLOOKUP(MYRANKS_P[[#This Row],[IDFANGRAPHS]],STEAMER_P[],COLUMN(STEAMER_P[SO]),FALSE),0)</f>
        <v>0</v>
      </c>
      <c r="O423" s="20">
        <f>IFERROR(VLOOKUP(MYRANKS_P[[#This Row],[IDFANGRAPHS]],STEAMER_P[],COLUMN(STEAMER_P[BB]),FALSE),0)</f>
        <v>0</v>
      </c>
      <c r="P423" s="20">
        <f>IFERROR(VLOOKUP(MYRANKS_P[[#This Row],[IDFANGRAPHS]],STEAMER_P[],COLUMN(STEAMER_P[FIP]),FALSE),0)</f>
        <v>0</v>
      </c>
      <c r="Q423" s="22">
        <f>IFERROR(MYRANKS_P[[#This Row],[ER]]*9/MYRANKS_P[[#This Row],[IP]],0)</f>
        <v>0</v>
      </c>
      <c r="R423" s="22">
        <f>IFERROR((MYRANKS_P[[#This Row],[BB]]+MYRANKS_P[[#This Row],[H]])/MYRANKS_P[[#This Row],[IP]],0)</f>
        <v>0</v>
      </c>
      <c r="S423" s="22">
        <f>MYRANKS_P[[#This Row],[W]]/3.03-VLOOKUP(MYRANKS_P[[#This Row],[POS]],ReplacementLevel_P[],COLUMN(ReplacementLevel_P[W]),FALSE)</f>
        <v>-3.23</v>
      </c>
      <c r="T423" s="22">
        <f>MYRANKS_P[[#This Row],[SV]]/9.95</f>
        <v>0</v>
      </c>
      <c r="U423" s="22">
        <f>MYRANKS_P[[#This Row],[SO]]/39.3-VLOOKUP(MYRANKS_P[[#This Row],[POS]],ReplacementLevel_P[],COLUMN(ReplacementLevel_P[SO]),FALSE)</f>
        <v>-2.68</v>
      </c>
      <c r="V423" s="22">
        <f>((475+MYRANKS_P[[#This Row],[ER]])*9/(1192+MYRANKS_P[[#This Row],[IP]])-3.59)/-0.076-VLOOKUP(MYRANKS_P[[#This Row],[POS]],ReplacementLevel_P[],COLUMN(ReplacementLevel_P[ERA]),FALSE)</f>
        <v>0.89724478982691325</v>
      </c>
      <c r="W423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23" s="22">
        <f>MYRANKS_P[[#This Row],[WSGP]]+MYRANKS_P[[#This Row],[SVSGP]]+MYRANKS_P[[#This Row],[SOSGP]]+MYRANKS_P[[#This Row],[ERASGP]]+MYRANKS_P[[#This Row],[WHIPSGP]]</f>
        <v>-4.1238066643117852</v>
      </c>
    </row>
    <row r="424" spans="1:24" x14ac:dyDescent="0.25">
      <c r="A424" s="7" t="s">
        <v>5429</v>
      </c>
      <c r="B424" s="18" t="str">
        <f>VLOOKUP(MYRANKS_P[[#This Row],[PLAYERID]],PLAYERIDMAP[],COLUMN(PLAYERIDMAP[LASTNAME]),FALSE)</f>
        <v>Wall</v>
      </c>
      <c r="C424" s="18" t="str">
        <f>VLOOKUP(MYRANKS_P[[#This Row],[PLAYERID]],PLAYERIDMAP[],COLUMN(PLAYERIDMAP[FIRSTNAME]),FALSE)</f>
        <v xml:space="preserve">Josh </v>
      </c>
      <c r="D424" s="18" t="str">
        <f>VLOOKUP(MYRANKS_P[[#This Row],[PLAYERID]],PLAYERIDMAP[],COLUMN(PLAYERIDMAP[TEAM]),FALSE)</f>
        <v>LAD</v>
      </c>
      <c r="E424" s="18" t="str">
        <f>VLOOKUP(MYRANKS_P[[#This Row],[PLAYERID]],PLAYERIDMAP[],COLUMN(PLAYERIDMAP[POS]),FALSE)</f>
        <v>P</v>
      </c>
      <c r="F424" s="18">
        <f>VLOOKUP(MYRANKS_P[[#This Row],[PLAYERID]],PLAYERIDMAP[],COLUMN(PLAYERIDMAP[IDFANGRAPHS]),FALSE)</f>
        <v>4436</v>
      </c>
      <c r="G424" s="20">
        <f>IFERROR(VLOOKUP(MYRANKS_P[[#This Row],[IDFANGRAPHS]],STEAMER_P[],COLUMN(STEAMER_P[W]),FALSE),0)</f>
        <v>0</v>
      </c>
      <c r="H424" s="20">
        <f>IFERROR(VLOOKUP(MYRANKS_P[[#This Row],[IDFANGRAPHS]],STEAMER_P[],COLUMN(STEAMER_P[GS]),FALSE),0)</f>
        <v>0</v>
      </c>
      <c r="I424" s="20">
        <f>IFERROR(VLOOKUP(MYRANKS_P[[#This Row],[IDFANGRAPHS]],STEAMER_P[],COLUMN(STEAMER_P[SV]),FALSE),0)</f>
        <v>0</v>
      </c>
      <c r="J424" s="20">
        <f>IFERROR(VLOOKUP(MYRANKS_P[[#This Row],[IDFANGRAPHS]],STEAMER_P[],COLUMN(STEAMER_P[IP]),FALSE),0)</f>
        <v>0</v>
      </c>
      <c r="K424" s="20">
        <f>IFERROR(VLOOKUP(MYRANKS_P[[#This Row],[IDFANGRAPHS]],STEAMER_P[],COLUMN(STEAMER_P[H]),FALSE),0)</f>
        <v>0</v>
      </c>
      <c r="L424" s="20">
        <f>IFERROR(VLOOKUP(MYRANKS_P[[#This Row],[IDFANGRAPHS]],STEAMER_P[],COLUMN(STEAMER_P[ER]),FALSE),0)</f>
        <v>0</v>
      </c>
      <c r="M424" s="20">
        <f>IFERROR(VLOOKUP(MYRANKS_P[[#This Row],[IDFANGRAPHS]],STEAMER_P[],COLUMN(STEAMER_P[HR]),FALSE),0)</f>
        <v>0</v>
      </c>
      <c r="N424" s="20">
        <f>IFERROR(VLOOKUP(MYRANKS_P[[#This Row],[IDFANGRAPHS]],STEAMER_P[],COLUMN(STEAMER_P[SO]),FALSE),0)</f>
        <v>0</v>
      </c>
      <c r="O424" s="20">
        <f>IFERROR(VLOOKUP(MYRANKS_P[[#This Row],[IDFANGRAPHS]],STEAMER_P[],COLUMN(STEAMER_P[BB]),FALSE),0)</f>
        <v>0</v>
      </c>
      <c r="P424" s="20">
        <f>IFERROR(VLOOKUP(MYRANKS_P[[#This Row],[IDFANGRAPHS]],STEAMER_P[],COLUMN(STEAMER_P[FIP]),FALSE),0)</f>
        <v>0</v>
      </c>
      <c r="Q424" s="22">
        <f>IFERROR(MYRANKS_P[[#This Row],[ER]]*9/MYRANKS_P[[#This Row],[IP]],0)</f>
        <v>0</v>
      </c>
      <c r="R424" s="22">
        <f>IFERROR((MYRANKS_P[[#This Row],[BB]]+MYRANKS_P[[#This Row],[H]])/MYRANKS_P[[#This Row],[IP]],0)</f>
        <v>0</v>
      </c>
      <c r="S424" s="22">
        <f>MYRANKS_P[[#This Row],[W]]/3.03-VLOOKUP(MYRANKS_P[[#This Row],[POS]],ReplacementLevel_P[],COLUMN(ReplacementLevel_P[W]),FALSE)</f>
        <v>-3.23</v>
      </c>
      <c r="T424" s="22">
        <f>MYRANKS_P[[#This Row],[SV]]/9.95</f>
        <v>0</v>
      </c>
      <c r="U424" s="22">
        <f>MYRANKS_P[[#This Row],[SO]]/39.3-VLOOKUP(MYRANKS_P[[#This Row],[POS]],ReplacementLevel_P[],COLUMN(ReplacementLevel_P[SO]),FALSE)</f>
        <v>-2.68</v>
      </c>
      <c r="V424" s="22">
        <f>((475+MYRANKS_P[[#This Row],[ER]])*9/(1192+MYRANKS_P[[#This Row],[IP]])-3.59)/-0.076-VLOOKUP(MYRANKS_P[[#This Row],[POS]],ReplacementLevel_P[],COLUMN(ReplacementLevel_P[ERA]),FALSE)</f>
        <v>0.89724478982691325</v>
      </c>
      <c r="W42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24" s="22">
        <f>MYRANKS_P[[#This Row],[WSGP]]+MYRANKS_P[[#This Row],[SVSGP]]+MYRANKS_P[[#This Row],[SOSGP]]+MYRANKS_P[[#This Row],[ERASGP]]+MYRANKS_P[[#This Row],[WHIPSGP]]</f>
        <v>-4.1238066643117852</v>
      </c>
    </row>
    <row r="425" spans="1:24" x14ac:dyDescent="0.25">
      <c r="A425" s="7" t="s">
        <v>5339</v>
      </c>
      <c r="B425" s="18" t="str">
        <f>VLOOKUP(MYRANKS_P[[#This Row],[PLAYERID]],PLAYERIDMAP[],COLUMN(PLAYERIDMAP[LASTNAME]),FALSE)</f>
        <v>Varvaro</v>
      </c>
      <c r="C425" s="18" t="str">
        <f>VLOOKUP(MYRANKS_P[[#This Row],[PLAYERID]],PLAYERIDMAP[],COLUMN(PLAYERIDMAP[FIRSTNAME]),FALSE)</f>
        <v xml:space="preserve">Anthony </v>
      </c>
      <c r="D425" s="18" t="str">
        <f>VLOOKUP(MYRANKS_P[[#This Row],[PLAYERID]],PLAYERIDMAP[],COLUMN(PLAYERIDMAP[TEAM]),FALSE)</f>
        <v>ATL</v>
      </c>
      <c r="E425" s="18" t="str">
        <f>VLOOKUP(MYRANKS_P[[#This Row],[PLAYERID]],PLAYERIDMAP[],COLUMN(PLAYERIDMAP[POS]),FALSE)</f>
        <v>P</v>
      </c>
      <c r="F425" s="18">
        <f>VLOOKUP(MYRANKS_P[[#This Row],[PLAYERID]],PLAYERIDMAP[],COLUMN(PLAYERIDMAP[IDFANGRAPHS]),FALSE)</f>
        <v>2385</v>
      </c>
      <c r="G425" s="20">
        <f>IFERROR(VLOOKUP(MYRANKS_P[[#This Row],[IDFANGRAPHS]],STEAMER_P[],COLUMN(STEAMER_P[W]),FALSE),0)</f>
        <v>2</v>
      </c>
      <c r="H425" s="20">
        <f>IFERROR(VLOOKUP(MYRANKS_P[[#This Row],[IDFANGRAPHS]],STEAMER_P[],COLUMN(STEAMER_P[GS]),FALSE),0)</f>
        <v>0</v>
      </c>
      <c r="I425" s="20">
        <f>IFERROR(VLOOKUP(MYRANKS_P[[#This Row],[IDFANGRAPHS]],STEAMER_P[],COLUMN(STEAMER_P[SV]),FALSE),0)</f>
        <v>0</v>
      </c>
      <c r="J425" s="20">
        <f>IFERROR(VLOOKUP(MYRANKS_P[[#This Row],[IDFANGRAPHS]],STEAMER_P[],COLUMN(STEAMER_P[IP]),FALSE),0)</f>
        <v>30</v>
      </c>
      <c r="K425" s="20">
        <f>IFERROR(VLOOKUP(MYRANKS_P[[#This Row],[IDFANGRAPHS]],STEAMER_P[],COLUMN(STEAMER_P[H]),FALSE),0)</f>
        <v>28</v>
      </c>
      <c r="L425" s="20">
        <f>IFERROR(VLOOKUP(MYRANKS_P[[#This Row],[IDFANGRAPHS]],STEAMER_P[],COLUMN(STEAMER_P[ER]),FALSE),0)</f>
        <v>13</v>
      </c>
      <c r="M425" s="20">
        <f>IFERROR(VLOOKUP(MYRANKS_P[[#This Row],[IDFANGRAPHS]],STEAMER_P[],COLUMN(STEAMER_P[HR]),FALSE),0)</f>
        <v>3</v>
      </c>
      <c r="N425" s="20">
        <f>IFERROR(VLOOKUP(MYRANKS_P[[#This Row],[IDFANGRAPHS]],STEAMER_P[],COLUMN(STEAMER_P[SO]),FALSE),0)</f>
        <v>26</v>
      </c>
      <c r="O425" s="20">
        <f>IFERROR(VLOOKUP(MYRANKS_P[[#This Row],[IDFANGRAPHS]],STEAMER_P[],COLUMN(STEAMER_P[BB]),FALSE),0)</f>
        <v>12</v>
      </c>
      <c r="P425" s="20">
        <f>IFERROR(VLOOKUP(MYRANKS_P[[#This Row],[IDFANGRAPHS]],STEAMER_P[],COLUMN(STEAMER_P[FIP]),FALSE),0)</f>
        <v>3.88</v>
      </c>
      <c r="Q425" s="22">
        <f>IFERROR(MYRANKS_P[[#This Row],[ER]]*9/MYRANKS_P[[#This Row],[IP]],0)</f>
        <v>3.9</v>
      </c>
      <c r="R425" s="22">
        <f>IFERROR((MYRANKS_P[[#This Row],[BB]]+MYRANKS_P[[#This Row],[H]])/MYRANKS_P[[#This Row],[IP]],0)</f>
        <v>1.3333333333333333</v>
      </c>
      <c r="S425" s="22">
        <f>MYRANKS_P[[#This Row],[W]]/3.03-VLOOKUP(MYRANKS_P[[#This Row],[POS]],ReplacementLevel_P[],COLUMN(ReplacementLevel_P[W]),FALSE)</f>
        <v>-2.5699339933993399</v>
      </c>
      <c r="T425" s="22">
        <f>MYRANKS_P[[#This Row],[SV]]/9.95</f>
        <v>0</v>
      </c>
      <c r="U425" s="22">
        <f>MYRANKS_P[[#This Row],[SO]]/39.3-VLOOKUP(MYRANKS_P[[#This Row],[POS]],ReplacementLevel_P[],COLUMN(ReplacementLevel_P[SO]),FALSE)</f>
        <v>-2.0184223918575066</v>
      </c>
      <c r="V425" s="22">
        <f>((475+MYRANKS_P[[#This Row],[ER]])*9/(1192+MYRANKS_P[[#This Row],[IP]])-3.59)/-0.076-VLOOKUP(MYRANKS_P[[#This Row],[POS]],ReplacementLevel_P[],COLUMN(ReplacementLevel_P[ERA]),FALSE)</f>
        <v>0.79594711000086094</v>
      </c>
      <c r="W425" s="22">
        <f>((1466+MYRANKS_P[[#This Row],[BB]]+MYRANKS_P[[#This Row],[H]])/(1192+MYRANKS_P[[#This Row],[IP]])-1.23)/-0.015-VLOOKUP(MYRANKS_P[[#This Row],[POS]],ReplacementLevel_P[],COLUMN(ReplacementLevel_P[WHIP]),FALSE)</f>
        <v>0.71960720130933276</v>
      </c>
      <c r="X425" s="22">
        <f>MYRANKS_P[[#This Row],[WSGP]]+MYRANKS_P[[#This Row],[SVSGP]]+MYRANKS_P[[#This Row],[SOSGP]]+MYRANKS_P[[#This Row],[ERASGP]]+MYRANKS_P[[#This Row],[WHIPSGP]]</f>
        <v>-3.0728020739466526</v>
      </c>
    </row>
    <row r="426" spans="1:24" x14ac:dyDescent="0.25">
      <c r="A426" s="7" t="s">
        <v>2704</v>
      </c>
      <c r="B426" s="18" t="str">
        <f>VLOOKUP(MYRANKS_P[[#This Row],[PLAYERID]],PLAYERIDMAP[],COLUMN(PLAYERIDMAP[LASTNAME]),FALSE)</f>
        <v>Durbin</v>
      </c>
      <c r="C426" s="18" t="str">
        <f>VLOOKUP(MYRANKS_P[[#This Row],[PLAYERID]],PLAYERIDMAP[],COLUMN(PLAYERIDMAP[FIRSTNAME]),FALSE)</f>
        <v xml:space="preserve">Chad </v>
      </c>
      <c r="D426" s="18" t="str">
        <f>VLOOKUP(MYRANKS_P[[#This Row],[PLAYERID]],PLAYERIDMAP[],COLUMN(PLAYERIDMAP[TEAM]),FALSE)</f>
        <v>PHI</v>
      </c>
      <c r="E426" s="18" t="str">
        <f>VLOOKUP(MYRANKS_P[[#This Row],[PLAYERID]],PLAYERIDMAP[],COLUMN(PLAYERIDMAP[POS]),FALSE)</f>
        <v>P</v>
      </c>
      <c r="F426" s="18">
        <f>VLOOKUP(MYRANKS_P[[#This Row],[PLAYERID]],PLAYERIDMAP[],COLUMN(PLAYERIDMAP[IDFANGRAPHS]),FALSE)</f>
        <v>1442</v>
      </c>
      <c r="G426" s="20">
        <f>IFERROR(VLOOKUP(MYRANKS_P[[#This Row],[IDFANGRAPHS]],STEAMER_P[],COLUMN(STEAMER_P[W]),FALSE),0)</f>
        <v>1</v>
      </c>
      <c r="H426" s="20">
        <f>IFERROR(VLOOKUP(MYRANKS_P[[#This Row],[IDFANGRAPHS]],STEAMER_P[],COLUMN(STEAMER_P[GS]),FALSE),0)</f>
        <v>0</v>
      </c>
      <c r="I426" s="20">
        <f>IFERROR(VLOOKUP(MYRANKS_P[[#This Row],[IDFANGRAPHS]],STEAMER_P[],COLUMN(STEAMER_P[SV]),FALSE),0)</f>
        <v>0</v>
      </c>
      <c r="J426" s="20">
        <f>IFERROR(VLOOKUP(MYRANKS_P[[#This Row],[IDFANGRAPHS]],STEAMER_P[],COLUMN(STEAMER_P[IP]),FALSE),0)</f>
        <v>17</v>
      </c>
      <c r="K426" s="20">
        <f>IFERROR(VLOOKUP(MYRANKS_P[[#This Row],[IDFANGRAPHS]],STEAMER_P[],COLUMN(STEAMER_P[H]),FALSE),0)</f>
        <v>17</v>
      </c>
      <c r="L426" s="20">
        <f>IFERROR(VLOOKUP(MYRANKS_P[[#This Row],[IDFANGRAPHS]],STEAMER_P[],COLUMN(STEAMER_P[ER]),FALSE),0)</f>
        <v>8</v>
      </c>
      <c r="M426" s="20">
        <f>IFERROR(VLOOKUP(MYRANKS_P[[#This Row],[IDFANGRAPHS]],STEAMER_P[],COLUMN(STEAMER_P[HR]),FALSE),0)</f>
        <v>2</v>
      </c>
      <c r="N426" s="20">
        <f>IFERROR(VLOOKUP(MYRANKS_P[[#This Row],[IDFANGRAPHS]],STEAMER_P[],COLUMN(STEAMER_P[SO]),FALSE),0)</f>
        <v>13</v>
      </c>
      <c r="O426" s="20">
        <f>IFERROR(VLOOKUP(MYRANKS_P[[#This Row],[IDFANGRAPHS]],STEAMER_P[],COLUMN(STEAMER_P[BB]),FALSE),0)</f>
        <v>6</v>
      </c>
      <c r="P426" s="20">
        <f>IFERROR(VLOOKUP(MYRANKS_P[[#This Row],[IDFANGRAPHS]],STEAMER_P[],COLUMN(STEAMER_P[FIP]),FALSE),0)</f>
        <v>4.25</v>
      </c>
      <c r="Q426" s="22">
        <f>IFERROR(MYRANKS_P[[#This Row],[ER]]*9/MYRANKS_P[[#This Row],[IP]],0)</f>
        <v>4.2352941176470589</v>
      </c>
      <c r="R426" s="22">
        <f>IFERROR((MYRANKS_P[[#This Row],[BB]]+MYRANKS_P[[#This Row],[H]])/MYRANKS_P[[#This Row],[IP]],0)</f>
        <v>1.3529411764705883</v>
      </c>
      <c r="S426" s="22">
        <f>MYRANKS_P[[#This Row],[W]]/3.03-VLOOKUP(MYRANKS_P[[#This Row],[POS]],ReplacementLevel_P[],COLUMN(ReplacementLevel_P[W]),FALSE)</f>
        <v>-2.89996699669967</v>
      </c>
      <c r="T426" s="22">
        <f>MYRANKS_P[[#This Row],[SV]]/9.95</f>
        <v>0</v>
      </c>
      <c r="U426" s="22">
        <f>MYRANKS_P[[#This Row],[SO]]/39.3-VLOOKUP(MYRANKS_P[[#This Row],[POS]],ReplacementLevel_P[],COLUMN(ReplacementLevel_P[SO]),FALSE)</f>
        <v>-2.3492111959287532</v>
      </c>
      <c r="V426" s="22">
        <f>((475+MYRANKS_P[[#This Row],[ER]])*9/(1192+MYRANKS_P[[#This Row],[IP]])-3.59)/-0.076-VLOOKUP(MYRANKS_P[[#This Row],[POS]],ReplacementLevel_P[],COLUMN(ReplacementLevel_P[ERA]),FALSE)</f>
        <v>0.77719080579861577</v>
      </c>
      <c r="W426" s="22">
        <f>((1466+MYRANKS_P[[#This Row],[BB]]+MYRANKS_P[[#This Row],[H]])/(1192+MYRANKS_P[[#This Row],[IP]])-1.23)/-0.015-VLOOKUP(MYRANKS_P[[#This Row],[POS]],ReplacementLevel_P[],COLUMN(ReplacementLevel_P[WHIP]),FALSE)</f>
        <v>0.77357595809208823</v>
      </c>
      <c r="X426" s="22">
        <f>MYRANKS_P[[#This Row],[WSGP]]+MYRANKS_P[[#This Row],[SVSGP]]+MYRANKS_P[[#This Row],[SOSGP]]+MYRANKS_P[[#This Row],[ERASGP]]+MYRANKS_P[[#This Row],[WHIPSGP]]</f>
        <v>-3.6984114287377192</v>
      </c>
    </row>
    <row r="427" spans="1:24" x14ac:dyDescent="0.25">
      <c r="A427" s="7" t="s">
        <v>3222</v>
      </c>
      <c r="B427" s="18" t="str">
        <f>VLOOKUP(MYRANKS_P[[#This Row],[PLAYERID]],PLAYERIDMAP[],COLUMN(PLAYERIDMAP[LASTNAME]),FALSE)</f>
        <v>Hatcher</v>
      </c>
      <c r="C427" s="18" t="str">
        <f>VLOOKUP(MYRANKS_P[[#This Row],[PLAYERID]],PLAYERIDMAP[],COLUMN(PLAYERIDMAP[FIRSTNAME]),FALSE)</f>
        <v xml:space="preserve">Chris </v>
      </c>
      <c r="D427" s="18" t="str">
        <f>VLOOKUP(MYRANKS_P[[#This Row],[PLAYERID]],PLAYERIDMAP[],COLUMN(PLAYERIDMAP[TEAM]),FALSE)</f>
        <v>MIA</v>
      </c>
      <c r="E427" s="18" t="str">
        <f>VLOOKUP(MYRANKS_P[[#This Row],[PLAYERID]],PLAYERIDMAP[],COLUMN(PLAYERIDMAP[POS]),FALSE)</f>
        <v>P</v>
      </c>
      <c r="F427" s="18">
        <f>VLOOKUP(MYRANKS_P[[#This Row],[PLAYERID]],PLAYERIDMAP[],COLUMN(PLAYERIDMAP[IDFANGRAPHS]),FALSE)</f>
        <v>3299</v>
      </c>
      <c r="G427" s="20">
        <f>IFERROR(VLOOKUP(MYRANKS_P[[#This Row],[IDFANGRAPHS]],STEAMER_P[],COLUMN(STEAMER_P[W]),FALSE),0)</f>
        <v>0</v>
      </c>
      <c r="H427" s="20">
        <f>IFERROR(VLOOKUP(MYRANKS_P[[#This Row],[IDFANGRAPHS]],STEAMER_P[],COLUMN(STEAMER_P[GS]),FALSE),0)</f>
        <v>0</v>
      </c>
      <c r="I427" s="20">
        <f>IFERROR(VLOOKUP(MYRANKS_P[[#This Row],[IDFANGRAPHS]],STEAMER_P[],COLUMN(STEAMER_P[SV]),FALSE),0)</f>
        <v>0</v>
      </c>
      <c r="J427" s="20">
        <f>IFERROR(VLOOKUP(MYRANKS_P[[#This Row],[IDFANGRAPHS]],STEAMER_P[],COLUMN(STEAMER_P[IP]),FALSE),0)</f>
        <v>0</v>
      </c>
      <c r="K427" s="20">
        <f>IFERROR(VLOOKUP(MYRANKS_P[[#This Row],[IDFANGRAPHS]],STEAMER_P[],COLUMN(STEAMER_P[H]),FALSE),0)</f>
        <v>0</v>
      </c>
      <c r="L427" s="20">
        <f>IFERROR(VLOOKUP(MYRANKS_P[[#This Row],[IDFANGRAPHS]],STEAMER_P[],COLUMN(STEAMER_P[ER]),FALSE),0)</f>
        <v>0</v>
      </c>
      <c r="M427" s="20">
        <f>IFERROR(VLOOKUP(MYRANKS_P[[#This Row],[IDFANGRAPHS]],STEAMER_P[],COLUMN(STEAMER_P[HR]),FALSE),0)</f>
        <v>0</v>
      </c>
      <c r="N427" s="20">
        <f>IFERROR(VLOOKUP(MYRANKS_P[[#This Row],[IDFANGRAPHS]],STEAMER_P[],COLUMN(STEAMER_P[SO]),FALSE),0)</f>
        <v>0</v>
      </c>
      <c r="O427" s="20">
        <f>IFERROR(VLOOKUP(MYRANKS_P[[#This Row],[IDFANGRAPHS]],STEAMER_P[],COLUMN(STEAMER_P[BB]),FALSE),0)</f>
        <v>0</v>
      </c>
      <c r="P427" s="20">
        <f>IFERROR(VLOOKUP(MYRANKS_P[[#This Row],[IDFANGRAPHS]],STEAMER_P[],COLUMN(STEAMER_P[FIP]),FALSE),0)</f>
        <v>0</v>
      </c>
      <c r="Q427" s="22">
        <f>IFERROR(MYRANKS_P[[#This Row],[ER]]*9/MYRANKS_P[[#This Row],[IP]],0)</f>
        <v>0</v>
      </c>
      <c r="R427" s="22">
        <f>IFERROR((MYRANKS_P[[#This Row],[BB]]+MYRANKS_P[[#This Row],[H]])/MYRANKS_P[[#This Row],[IP]],0)</f>
        <v>0</v>
      </c>
      <c r="S427" s="22">
        <f>MYRANKS_P[[#This Row],[W]]/3.03-VLOOKUP(MYRANKS_P[[#This Row],[POS]],ReplacementLevel_P[],COLUMN(ReplacementLevel_P[W]),FALSE)</f>
        <v>-3.23</v>
      </c>
      <c r="T427" s="22">
        <f>MYRANKS_P[[#This Row],[SV]]/9.95</f>
        <v>0</v>
      </c>
      <c r="U427" s="22">
        <f>MYRANKS_P[[#This Row],[SO]]/39.3-VLOOKUP(MYRANKS_P[[#This Row],[POS]],ReplacementLevel_P[],COLUMN(ReplacementLevel_P[SO]),FALSE)</f>
        <v>-2.68</v>
      </c>
      <c r="V427" s="22">
        <f>((475+MYRANKS_P[[#This Row],[ER]])*9/(1192+MYRANKS_P[[#This Row],[IP]])-3.59)/-0.076-VLOOKUP(MYRANKS_P[[#This Row],[POS]],ReplacementLevel_P[],COLUMN(ReplacementLevel_P[ERA]),FALSE)</f>
        <v>0.89724478982691325</v>
      </c>
      <c r="W427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27" s="22">
        <f>MYRANKS_P[[#This Row],[WSGP]]+MYRANKS_P[[#This Row],[SVSGP]]+MYRANKS_P[[#This Row],[SOSGP]]+MYRANKS_P[[#This Row],[ERASGP]]+MYRANKS_P[[#This Row],[WHIPSGP]]</f>
        <v>-4.1238066643117852</v>
      </c>
    </row>
    <row r="428" spans="1:24" x14ac:dyDescent="0.25">
      <c r="A428" s="7" t="s">
        <v>5478</v>
      </c>
      <c r="B428" s="18" t="str">
        <f>VLOOKUP(MYRANKS_P[[#This Row],[PLAYERID]],PLAYERIDMAP[],COLUMN(PLAYERIDMAP[LASTNAME]),FALSE)</f>
        <v>Wheeler</v>
      </c>
      <c r="C428" s="18" t="str">
        <f>VLOOKUP(MYRANKS_P[[#This Row],[PLAYERID]],PLAYERIDMAP[],COLUMN(PLAYERIDMAP[FIRSTNAME]),FALSE)</f>
        <v xml:space="preserve">Zack </v>
      </c>
      <c r="D428" s="18" t="str">
        <f>VLOOKUP(MYRANKS_P[[#This Row],[PLAYERID]],PLAYERIDMAP[],COLUMN(PLAYERIDMAP[TEAM]),FALSE)</f>
        <v>NYM</v>
      </c>
      <c r="E428" s="18" t="str">
        <f>VLOOKUP(MYRANKS_P[[#This Row],[PLAYERID]],PLAYERIDMAP[],COLUMN(PLAYERIDMAP[POS]),FALSE)</f>
        <v>P</v>
      </c>
      <c r="F428" s="18" t="str">
        <f>VLOOKUP(MYRANKS_P[[#This Row],[PLAYERID]],PLAYERIDMAP[],COLUMN(PLAYERIDMAP[IDFANGRAPHS]),FALSE)</f>
        <v>sa500722</v>
      </c>
      <c r="G428" s="20">
        <f>IFERROR(VLOOKUP(MYRANKS_P[[#This Row],[IDFANGRAPHS]],STEAMER_P[],COLUMN(STEAMER_P[W]),FALSE),0)</f>
        <v>0</v>
      </c>
      <c r="H428" s="20">
        <f>IFERROR(VLOOKUP(MYRANKS_P[[#This Row],[IDFANGRAPHS]],STEAMER_P[],COLUMN(STEAMER_P[GS]),FALSE),0)</f>
        <v>0</v>
      </c>
      <c r="I428" s="20">
        <f>IFERROR(VLOOKUP(MYRANKS_P[[#This Row],[IDFANGRAPHS]],STEAMER_P[],COLUMN(STEAMER_P[SV]),FALSE),0)</f>
        <v>0</v>
      </c>
      <c r="J428" s="20">
        <f>IFERROR(VLOOKUP(MYRANKS_P[[#This Row],[IDFANGRAPHS]],STEAMER_P[],COLUMN(STEAMER_P[IP]),FALSE),0)</f>
        <v>0</v>
      </c>
      <c r="K428" s="20">
        <f>IFERROR(VLOOKUP(MYRANKS_P[[#This Row],[IDFANGRAPHS]],STEAMER_P[],COLUMN(STEAMER_P[H]),FALSE),0)</f>
        <v>0</v>
      </c>
      <c r="L428" s="20">
        <f>IFERROR(VLOOKUP(MYRANKS_P[[#This Row],[IDFANGRAPHS]],STEAMER_P[],COLUMN(STEAMER_P[ER]),FALSE),0)</f>
        <v>0</v>
      </c>
      <c r="M428" s="20">
        <f>IFERROR(VLOOKUP(MYRANKS_P[[#This Row],[IDFANGRAPHS]],STEAMER_P[],COLUMN(STEAMER_P[HR]),FALSE),0)</f>
        <v>0</v>
      </c>
      <c r="N428" s="20">
        <f>IFERROR(VLOOKUP(MYRANKS_P[[#This Row],[IDFANGRAPHS]],STEAMER_P[],COLUMN(STEAMER_P[SO]),FALSE),0)</f>
        <v>0</v>
      </c>
      <c r="O428" s="20">
        <f>IFERROR(VLOOKUP(MYRANKS_P[[#This Row],[IDFANGRAPHS]],STEAMER_P[],COLUMN(STEAMER_P[BB]),FALSE),0)</f>
        <v>0</v>
      </c>
      <c r="P428" s="20">
        <f>IFERROR(VLOOKUP(MYRANKS_P[[#This Row],[IDFANGRAPHS]],STEAMER_P[],COLUMN(STEAMER_P[FIP]),FALSE),0)</f>
        <v>0</v>
      </c>
      <c r="Q428" s="22">
        <f>IFERROR(MYRANKS_P[[#This Row],[ER]]*9/MYRANKS_P[[#This Row],[IP]],0)</f>
        <v>0</v>
      </c>
      <c r="R428" s="22">
        <f>IFERROR((MYRANKS_P[[#This Row],[BB]]+MYRANKS_P[[#This Row],[H]])/MYRANKS_P[[#This Row],[IP]],0)</f>
        <v>0</v>
      </c>
      <c r="S428" s="22">
        <f>MYRANKS_P[[#This Row],[W]]/3.03-VLOOKUP(MYRANKS_P[[#This Row],[POS]],ReplacementLevel_P[],COLUMN(ReplacementLevel_P[W]),FALSE)</f>
        <v>-3.23</v>
      </c>
      <c r="T428" s="22">
        <f>MYRANKS_P[[#This Row],[SV]]/9.95</f>
        <v>0</v>
      </c>
      <c r="U428" s="22">
        <f>MYRANKS_P[[#This Row],[SO]]/39.3-VLOOKUP(MYRANKS_P[[#This Row],[POS]],ReplacementLevel_P[],COLUMN(ReplacementLevel_P[SO]),FALSE)</f>
        <v>-2.68</v>
      </c>
      <c r="V428" s="22">
        <f>((475+MYRANKS_P[[#This Row],[ER]])*9/(1192+MYRANKS_P[[#This Row],[IP]])-3.59)/-0.076-VLOOKUP(MYRANKS_P[[#This Row],[POS]],ReplacementLevel_P[],COLUMN(ReplacementLevel_P[ERA]),FALSE)</f>
        <v>0.89724478982691325</v>
      </c>
      <c r="W42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28" s="22">
        <f>MYRANKS_P[[#This Row],[WSGP]]+MYRANKS_P[[#This Row],[SVSGP]]+MYRANKS_P[[#This Row],[SOSGP]]+MYRANKS_P[[#This Row],[ERASGP]]+MYRANKS_P[[#This Row],[WHIPSGP]]</f>
        <v>-4.1238066643117852</v>
      </c>
    </row>
    <row r="429" spans="1:24" x14ac:dyDescent="0.25">
      <c r="A429" s="7" t="s">
        <v>4505</v>
      </c>
      <c r="B429" s="18" t="str">
        <f>VLOOKUP(MYRANKS_P[[#This Row],[PLAYERID]],PLAYERIDMAP[],COLUMN(PLAYERIDMAP[LASTNAME]),FALSE)</f>
        <v>Perez</v>
      </c>
      <c r="C429" s="18" t="str">
        <f>VLOOKUP(MYRANKS_P[[#This Row],[PLAYERID]],PLAYERIDMAP[],COLUMN(PLAYERIDMAP[FIRSTNAME]),FALSE)</f>
        <v xml:space="preserve">Luis </v>
      </c>
      <c r="D429" s="18" t="str">
        <f>VLOOKUP(MYRANKS_P[[#This Row],[PLAYERID]],PLAYERIDMAP[],COLUMN(PLAYERIDMAP[TEAM]),FALSE)</f>
        <v>TOR</v>
      </c>
      <c r="E429" s="18" t="str">
        <f>VLOOKUP(MYRANKS_P[[#This Row],[PLAYERID]],PLAYERIDMAP[],COLUMN(PLAYERIDMAP[POS]),FALSE)</f>
        <v>P</v>
      </c>
      <c r="F429" s="18">
        <f>VLOOKUP(MYRANKS_P[[#This Row],[PLAYERID]],PLAYERIDMAP[],COLUMN(PLAYERIDMAP[IDFANGRAPHS]),FALSE)</f>
        <v>6389</v>
      </c>
      <c r="G429" s="20">
        <f>IFERROR(VLOOKUP(MYRANKS_P[[#This Row],[IDFANGRAPHS]],STEAMER_P[],COLUMN(STEAMER_P[W]),FALSE),0)</f>
        <v>1</v>
      </c>
      <c r="H429" s="20">
        <f>IFERROR(VLOOKUP(MYRANKS_P[[#This Row],[IDFANGRAPHS]],STEAMER_P[],COLUMN(STEAMER_P[GS]),FALSE),0)</f>
        <v>0</v>
      </c>
      <c r="I429" s="20">
        <f>IFERROR(VLOOKUP(MYRANKS_P[[#This Row],[IDFANGRAPHS]],STEAMER_P[],COLUMN(STEAMER_P[SV]),FALSE),0)</f>
        <v>0</v>
      </c>
      <c r="J429" s="20">
        <f>IFERROR(VLOOKUP(MYRANKS_P[[#This Row],[IDFANGRAPHS]],STEAMER_P[],COLUMN(STEAMER_P[IP]),FALSE),0)</f>
        <v>21</v>
      </c>
      <c r="K429" s="20">
        <f>IFERROR(VLOOKUP(MYRANKS_P[[#This Row],[IDFANGRAPHS]],STEAMER_P[],COLUMN(STEAMER_P[H]),FALSE),0)</f>
        <v>20</v>
      </c>
      <c r="L429" s="20">
        <f>IFERROR(VLOOKUP(MYRANKS_P[[#This Row],[IDFANGRAPHS]],STEAMER_P[],COLUMN(STEAMER_P[ER]),FALSE),0)</f>
        <v>8</v>
      </c>
      <c r="M429" s="20">
        <f>IFERROR(VLOOKUP(MYRANKS_P[[#This Row],[IDFANGRAPHS]],STEAMER_P[],COLUMN(STEAMER_P[HR]),FALSE),0)</f>
        <v>2</v>
      </c>
      <c r="N429" s="20">
        <f>IFERROR(VLOOKUP(MYRANKS_P[[#This Row],[IDFANGRAPHS]],STEAMER_P[],COLUMN(STEAMER_P[SO]),FALSE),0)</f>
        <v>19</v>
      </c>
      <c r="O429" s="20">
        <f>IFERROR(VLOOKUP(MYRANKS_P[[#This Row],[IDFANGRAPHS]],STEAMER_P[],COLUMN(STEAMER_P[BB]),FALSE),0)</f>
        <v>8</v>
      </c>
      <c r="P429" s="20">
        <f>IFERROR(VLOOKUP(MYRANKS_P[[#This Row],[IDFANGRAPHS]],STEAMER_P[],COLUMN(STEAMER_P[FIP]),FALSE),0)</f>
        <v>3.75</v>
      </c>
      <c r="Q429" s="22">
        <f>IFERROR(MYRANKS_P[[#This Row],[ER]]*9/MYRANKS_P[[#This Row],[IP]],0)</f>
        <v>3.4285714285714284</v>
      </c>
      <c r="R429" s="22">
        <f>IFERROR((MYRANKS_P[[#This Row],[BB]]+MYRANKS_P[[#This Row],[H]])/MYRANKS_P[[#This Row],[IP]],0)</f>
        <v>1.3333333333333333</v>
      </c>
      <c r="S429" s="22">
        <f>MYRANKS_P[[#This Row],[W]]/3.03-VLOOKUP(MYRANKS_P[[#This Row],[POS]],ReplacementLevel_P[],COLUMN(ReplacementLevel_P[W]),FALSE)</f>
        <v>-2.89996699669967</v>
      </c>
      <c r="T429" s="22">
        <f>MYRANKS_P[[#This Row],[SV]]/9.95</f>
        <v>0</v>
      </c>
      <c r="U429" s="22">
        <f>MYRANKS_P[[#This Row],[SO]]/39.3-VLOOKUP(MYRANKS_P[[#This Row],[POS]],ReplacementLevel_P[],COLUMN(ReplacementLevel_P[SO]),FALSE)</f>
        <v>-2.1965394402035625</v>
      </c>
      <c r="V429" s="22">
        <f>((475+MYRANKS_P[[#This Row],[ER]])*9/(1192+MYRANKS_P[[#This Row],[IP]])-3.59)/-0.076-VLOOKUP(MYRANKS_P[[#This Row],[POS]],ReplacementLevel_P[],COLUMN(ReplacementLevel_P[ERA]),FALSE)</f>
        <v>0.93319954874820643</v>
      </c>
      <c r="W429" s="22">
        <f>((1466+MYRANKS_P[[#This Row],[BB]]+MYRANKS_P[[#This Row],[H]])/(1192+MYRANKS_P[[#This Row],[IP]])-1.23)/-0.015-VLOOKUP(MYRANKS_P[[#This Row],[POS]],ReplacementLevel_P[],COLUMN(ReplacementLevel_P[WHIP]),FALSE)</f>
        <v>0.76953009068424949</v>
      </c>
      <c r="X429" s="22">
        <f>MYRANKS_P[[#This Row],[WSGP]]+MYRANKS_P[[#This Row],[SVSGP]]+MYRANKS_P[[#This Row],[SOSGP]]+MYRANKS_P[[#This Row],[ERASGP]]+MYRANKS_P[[#This Row],[WHIPSGP]]</f>
        <v>-3.3937767974707769</v>
      </c>
    </row>
    <row r="430" spans="1:24" x14ac:dyDescent="0.25">
      <c r="A430" s="7" t="s">
        <v>5138</v>
      </c>
      <c r="B430" s="18" t="str">
        <f>VLOOKUP(MYRANKS_P[[#This Row],[PLAYERID]],PLAYERIDMAP[],COLUMN(PLAYERIDMAP[LASTNAME]),FALSE)</f>
        <v>Stutes</v>
      </c>
      <c r="C430" s="18" t="str">
        <f>VLOOKUP(MYRANKS_P[[#This Row],[PLAYERID]],PLAYERIDMAP[],COLUMN(PLAYERIDMAP[FIRSTNAME]),FALSE)</f>
        <v xml:space="preserve">Michael </v>
      </c>
      <c r="D430" s="18" t="str">
        <f>VLOOKUP(MYRANKS_P[[#This Row],[PLAYERID]],PLAYERIDMAP[],COLUMN(PLAYERIDMAP[TEAM]),FALSE)</f>
        <v>PHI</v>
      </c>
      <c r="E430" s="18" t="str">
        <f>VLOOKUP(MYRANKS_P[[#This Row],[PLAYERID]],PLAYERIDMAP[],COLUMN(PLAYERIDMAP[POS]),FALSE)</f>
        <v>P</v>
      </c>
      <c r="F430" s="18">
        <f>VLOOKUP(MYRANKS_P[[#This Row],[PLAYERID]],PLAYERIDMAP[],COLUMN(PLAYERIDMAP[IDFANGRAPHS]),FALSE)</f>
        <v>6550</v>
      </c>
      <c r="G430" s="20">
        <f>IFERROR(VLOOKUP(MYRANKS_P[[#This Row],[IDFANGRAPHS]],STEAMER_P[],COLUMN(STEAMER_P[W]),FALSE),0)</f>
        <v>0</v>
      </c>
      <c r="H430" s="20">
        <f>IFERROR(VLOOKUP(MYRANKS_P[[#This Row],[IDFANGRAPHS]],STEAMER_P[],COLUMN(STEAMER_P[GS]),FALSE),0)</f>
        <v>0</v>
      </c>
      <c r="I430" s="20">
        <f>IFERROR(VLOOKUP(MYRANKS_P[[#This Row],[IDFANGRAPHS]],STEAMER_P[],COLUMN(STEAMER_P[SV]),FALSE),0)</f>
        <v>0</v>
      </c>
      <c r="J430" s="20">
        <f>IFERROR(VLOOKUP(MYRANKS_P[[#This Row],[IDFANGRAPHS]],STEAMER_P[],COLUMN(STEAMER_P[IP]),FALSE),0)</f>
        <v>0</v>
      </c>
      <c r="K430" s="20">
        <f>IFERROR(VLOOKUP(MYRANKS_P[[#This Row],[IDFANGRAPHS]],STEAMER_P[],COLUMN(STEAMER_P[H]),FALSE),0)</f>
        <v>0</v>
      </c>
      <c r="L430" s="20">
        <f>IFERROR(VLOOKUP(MYRANKS_P[[#This Row],[IDFANGRAPHS]],STEAMER_P[],COLUMN(STEAMER_P[ER]),FALSE),0)</f>
        <v>0</v>
      </c>
      <c r="M430" s="20">
        <f>IFERROR(VLOOKUP(MYRANKS_P[[#This Row],[IDFANGRAPHS]],STEAMER_P[],COLUMN(STEAMER_P[HR]),FALSE),0)</f>
        <v>0</v>
      </c>
      <c r="N430" s="20">
        <f>IFERROR(VLOOKUP(MYRANKS_P[[#This Row],[IDFANGRAPHS]],STEAMER_P[],COLUMN(STEAMER_P[SO]),FALSE),0)</f>
        <v>0</v>
      </c>
      <c r="O430" s="20">
        <f>IFERROR(VLOOKUP(MYRANKS_P[[#This Row],[IDFANGRAPHS]],STEAMER_P[],COLUMN(STEAMER_P[BB]),FALSE),0)</f>
        <v>0</v>
      </c>
      <c r="P430" s="20">
        <f>IFERROR(VLOOKUP(MYRANKS_P[[#This Row],[IDFANGRAPHS]],STEAMER_P[],COLUMN(STEAMER_P[FIP]),FALSE),0)</f>
        <v>0</v>
      </c>
      <c r="Q430" s="22">
        <f>IFERROR(MYRANKS_P[[#This Row],[ER]]*9/MYRANKS_P[[#This Row],[IP]],0)</f>
        <v>0</v>
      </c>
      <c r="R430" s="22">
        <f>IFERROR((MYRANKS_P[[#This Row],[BB]]+MYRANKS_P[[#This Row],[H]])/MYRANKS_P[[#This Row],[IP]],0)</f>
        <v>0</v>
      </c>
      <c r="S430" s="22">
        <f>MYRANKS_P[[#This Row],[W]]/3.03-VLOOKUP(MYRANKS_P[[#This Row],[POS]],ReplacementLevel_P[],COLUMN(ReplacementLevel_P[W]),FALSE)</f>
        <v>-3.23</v>
      </c>
      <c r="T430" s="22">
        <f>MYRANKS_P[[#This Row],[SV]]/9.95</f>
        <v>0</v>
      </c>
      <c r="U430" s="22">
        <f>MYRANKS_P[[#This Row],[SO]]/39.3-VLOOKUP(MYRANKS_P[[#This Row],[POS]],ReplacementLevel_P[],COLUMN(ReplacementLevel_P[SO]),FALSE)</f>
        <v>-2.68</v>
      </c>
      <c r="V430" s="22">
        <f>((475+MYRANKS_P[[#This Row],[ER]])*9/(1192+MYRANKS_P[[#This Row],[IP]])-3.59)/-0.076-VLOOKUP(MYRANKS_P[[#This Row],[POS]],ReplacementLevel_P[],COLUMN(ReplacementLevel_P[ERA]),FALSE)</f>
        <v>0.89724478982691325</v>
      </c>
      <c r="W43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30" s="22">
        <f>MYRANKS_P[[#This Row],[WSGP]]+MYRANKS_P[[#This Row],[SVSGP]]+MYRANKS_P[[#This Row],[SOSGP]]+MYRANKS_P[[#This Row],[ERASGP]]+MYRANKS_P[[#This Row],[WHIPSGP]]</f>
        <v>-4.1238066643117852</v>
      </c>
    </row>
    <row r="431" spans="1:24" x14ac:dyDescent="0.25">
      <c r="A431" s="7" t="s">
        <v>2981</v>
      </c>
      <c r="B431" s="18" t="str">
        <f>VLOOKUP(MYRANKS_P[[#This Row],[PLAYERID]],PLAYERIDMAP[],COLUMN(PLAYERIDMAP[LASTNAME]),FALSE)</f>
        <v>Germen</v>
      </c>
      <c r="C431" s="18" t="str">
        <f>VLOOKUP(MYRANKS_P[[#This Row],[PLAYERID]],PLAYERIDMAP[],COLUMN(PLAYERIDMAP[FIRSTNAME]),FALSE)</f>
        <v xml:space="preserve">Gonzalez </v>
      </c>
      <c r="D431" s="18" t="str">
        <f>VLOOKUP(MYRANKS_P[[#This Row],[PLAYERID]],PLAYERIDMAP[],COLUMN(PLAYERIDMAP[TEAM]),FALSE)</f>
        <v>NYM</v>
      </c>
      <c r="E431" s="18" t="str">
        <f>VLOOKUP(MYRANKS_P[[#This Row],[PLAYERID]],PLAYERIDMAP[],COLUMN(PLAYERIDMAP[POS]),FALSE)</f>
        <v>P</v>
      </c>
      <c r="F431" s="18" t="str">
        <f>VLOOKUP(MYRANKS_P[[#This Row],[PLAYERID]],PLAYERIDMAP[],COLUMN(PLAYERIDMAP[IDFANGRAPHS]),FALSE)</f>
        <v>sa506922</v>
      </c>
      <c r="G431" s="20">
        <f>IFERROR(VLOOKUP(MYRANKS_P[[#This Row],[IDFANGRAPHS]],STEAMER_P[],COLUMN(STEAMER_P[W]),FALSE),0)</f>
        <v>0</v>
      </c>
      <c r="H431" s="20">
        <f>IFERROR(VLOOKUP(MYRANKS_P[[#This Row],[IDFANGRAPHS]],STEAMER_P[],COLUMN(STEAMER_P[GS]),FALSE),0)</f>
        <v>0</v>
      </c>
      <c r="I431" s="20">
        <f>IFERROR(VLOOKUP(MYRANKS_P[[#This Row],[IDFANGRAPHS]],STEAMER_P[],COLUMN(STEAMER_P[SV]),FALSE),0)</f>
        <v>0</v>
      </c>
      <c r="J431" s="20">
        <f>IFERROR(VLOOKUP(MYRANKS_P[[#This Row],[IDFANGRAPHS]],STEAMER_P[],COLUMN(STEAMER_P[IP]),FALSE),0)</f>
        <v>0</v>
      </c>
      <c r="K431" s="20">
        <f>IFERROR(VLOOKUP(MYRANKS_P[[#This Row],[IDFANGRAPHS]],STEAMER_P[],COLUMN(STEAMER_P[H]),FALSE),0)</f>
        <v>0</v>
      </c>
      <c r="L431" s="20">
        <f>IFERROR(VLOOKUP(MYRANKS_P[[#This Row],[IDFANGRAPHS]],STEAMER_P[],COLUMN(STEAMER_P[ER]),FALSE),0)</f>
        <v>0</v>
      </c>
      <c r="M431" s="20">
        <f>IFERROR(VLOOKUP(MYRANKS_P[[#This Row],[IDFANGRAPHS]],STEAMER_P[],COLUMN(STEAMER_P[HR]),FALSE),0)</f>
        <v>0</v>
      </c>
      <c r="N431" s="20">
        <f>IFERROR(VLOOKUP(MYRANKS_P[[#This Row],[IDFANGRAPHS]],STEAMER_P[],COLUMN(STEAMER_P[SO]),FALSE),0)</f>
        <v>0</v>
      </c>
      <c r="O431" s="20">
        <f>IFERROR(VLOOKUP(MYRANKS_P[[#This Row],[IDFANGRAPHS]],STEAMER_P[],COLUMN(STEAMER_P[BB]),FALSE),0)</f>
        <v>0</v>
      </c>
      <c r="P431" s="20">
        <f>IFERROR(VLOOKUP(MYRANKS_P[[#This Row],[IDFANGRAPHS]],STEAMER_P[],COLUMN(STEAMER_P[FIP]),FALSE),0)</f>
        <v>0</v>
      </c>
      <c r="Q431" s="22">
        <f>IFERROR(MYRANKS_P[[#This Row],[ER]]*9/MYRANKS_P[[#This Row],[IP]],0)</f>
        <v>0</v>
      </c>
      <c r="R431" s="22">
        <f>IFERROR((MYRANKS_P[[#This Row],[BB]]+MYRANKS_P[[#This Row],[H]])/MYRANKS_P[[#This Row],[IP]],0)</f>
        <v>0</v>
      </c>
      <c r="S431" s="22">
        <f>MYRANKS_P[[#This Row],[W]]/3.03-VLOOKUP(MYRANKS_P[[#This Row],[POS]],ReplacementLevel_P[],COLUMN(ReplacementLevel_P[W]),FALSE)</f>
        <v>-3.23</v>
      </c>
      <c r="T431" s="22">
        <f>MYRANKS_P[[#This Row],[SV]]/9.95</f>
        <v>0</v>
      </c>
      <c r="U431" s="22">
        <f>MYRANKS_P[[#This Row],[SO]]/39.3-VLOOKUP(MYRANKS_P[[#This Row],[POS]],ReplacementLevel_P[],COLUMN(ReplacementLevel_P[SO]),FALSE)</f>
        <v>-2.68</v>
      </c>
      <c r="V431" s="22">
        <f>((475+MYRANKS_P[[#This Row],[ER]])*9/(1192+MYRANKS_P[[#This Row],[IP]])-3.59)/-0.076-VLOOKUP(MYRANKS_P[[#This Row],[POS]],ReplacementLevel_P[],COLUMN(ReplacementLevel_P[ERA]),FALSE)</f>
        <v>0.89724478982691325</v>
      </c>
      <c r="W43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31" s="22">
        <f>MYRANKS_P[[#This Row],[WSGP]]+MYRANKS_P[[#This Row],[SVSGP]]+MYRANKS_P[[#This Row],[SOSGP]]+MYRANKS_P[[#This Row],[ERASGP]]+MYRANKS_P[[#This Row],[WHIPSGP]]</f>
        <v>-4.1238066643117852</v>
      </c>
    </row>
    <row r="432" spans="1:24" x14ac:dyDescent="0.25">
      <c r="A432" s="7" t="s">
        <v>3226</v>
      </c>
      <c r="B432" s="18" t="str">
        <f>VLOOKUP(MYRANKS_P[[#This Row],[PLAYERID]],PLAYERIDMAP[],COLUMN(PLAYERIDMAP[LASTNAME]),FALSE)</f>
        <v>Hawkins</v>
      </c>
      <c r="C432" s="18" t="str">
        <f>VLOOKUP(MYRANKS_P[[#This Row],[PLAYERID]],PLAYERIDMAP[],COLUMN(PLAYERIDMAP[FIRSTNAME]),FALSE)</f>
        <v xml:space="preserve">LaTroy </v>
      </c>
      <c r="D432" s="18" t="str">
        <f>VLOOKUP(MYRANKS_P[[#This Row],[PLAYERID]],PLAYERIDMAP[],COLUMN(PLAYERIDMAP[TEAM]),FALSE)</f>
        <v>LAA</v>
      </c>
      <c r="E432" s="18" t="str">
        <f>VLOOKUP(MYRANKS_P[[#This Row],[PLAYERID]],PLAYERIDMAP[],COLUMN(PLAYERIDMAP[POS]),FALSE)</f>
        <v>P</v>
      </c>
      <c r="F432" s="18">
        <f>VLOOKUP(MYRANKS_P[[#This Row],[PLAYERID]],PLAYERIDMAP[],COLUMN(PLAYERIDMAP[IDFANGRAPHS]),FALSE)</f>
        <v>729</v>
      </c>
      <c r="G432" s="20">
        <f>IFERROR(VLOOKUP(MYRANKS_P[[#This Row],[IDFANGRAPHS]],STEAMER_P[],COLUMN(STEAMER_P[W]),FALSE),0)</f>
        <v>3</v>
      </c>
      <c r="H432" s="20">
        <f>IFERROR(VLOOKUP(MYRANKS_P[[#This Row],[IDFANGRAPHS]],STEAMER_P[],COLUMN(STEAMER_P[GS]),FALSE),0)</f>
        <v>0</v>
      </c>
      <c r="I432" s="20">
        <f>IFERROR(VLOOKUP(MYRANKS_P[[#This Row],[IDFANGRAPHS]],STEAMER_P[],COLUMN(STEAMER_P[SV]),FALSE),0)</f>
        <v>21</v>
      </c>
      <c r="J432" s="20">
        <f>IFERROR(VLOOKUP(MYRANKS_P[[#This Row],[IDFANGRAPHS]],STEAMER_P[],COLUMN(STEAMER_P[IP]),FALSE),0)</f>
        <v>54</v>
      </c>
      <c r="K432" s="20">
        <f>IFERROR(VLOOKUP(MYRANKS_P[[#This Row],[IDFANGRAPHS]],STEAMER_P[],COLUMN(STEAMER_P[H]),FALSE),0)</f>
        <v>57</v>
      </c>
      <c r="L432" s="20">
        <f>IFERROR(VLOOKUP(MYRANKS_P[[#This Row],[IDFANGRAPHS]],STEAMER_P[],COLUMN(STEAMER_P[ER]),FALSE),0)</f>
        <v>23</v>
      </c>
      <c r="M432" s="20">
        <f>IFERROR(VLOOKUP(MYRANKS_P[[#This Row],[IDFANGRAPHS]],STEAMER_P[],COLUMN(STEAMER_P[HR]),FALSE),0)</f>
        <v>6</v>
      </c>
      <c r="N432" s="20">
        <f>IFERROR(VLOOKUP(MYRANKS_P[[#This Row],[IDFANGRAPHS]],STEAMER_P[],COLUMN(STEAMER_P[SO]),FALSE),0)</f>
        <v>40</v>
      </c>
      <c r="O432" s="20">
        <f>IFERROR(VLOOKUP(MYRANKS_P[[#This Row],[IDFANGRAPHS]],STEAMER_P[],COLUMN(STEAMER_P[BB]),FALSE),0)</f>
        <v>12</v>
      </c>
      <c r="P432" s="20">
        <f>IFERROR(VLOOKUP(MYRANKS_P[[#This Row],[IDFANGRAPHS]],STEAMER_P[],COLUMN(STEAMER_P[FIP]),FALSE),0)</f>
        <v>3.69</v>
      </c>
      <c r="Q432" s="22">
        <f>IFERROR(MYRANKS_P[[#This Row],[ER]]*9/MYRANKS_P[[#This Row],[IP]],0)</f>
        <v>3.8333333333333335</v>
      </c>
      <c r="R432" s="22">
        <f>IFERROR((MYRANKS_P[[#This Row],[BB]]+MYRANKS_P[[#This Row],[H]])/MYRANKS_P[[#This Row],[IP]],0)</f>
        <v>1.2777777777777777</v>
      </c>
      <c r="S432" s="22">
        <f>MYRANKS_P[[#This Row],[W]]/3.03-VLOOKUP(MYRANKS_P[[#This Row],[POS]],ReplacementLevel_P[],COLUMN(ReplacementLevel_P[W]),FALSE)</f>
        <v>-2.2399009900990099</v>
      </c>
      <c r="T432" s="22">
        <f>MYRANKS_P[[#This Row],[SV]]/9.95</f>
        <v>2.1105527638190957</v>
      </c>
      <c r="U432" s="22">
        <f>MYRANKS_P[[#This Row],[SO]]/39.3-VLOOKUP(MYRANKS_P[[#This Row],[POS]],ReplacementLevel_P[],COLUMN(ReplacementLevel_P[SO]),FALSE)</f>
        <v>-1.6621882951653946</v>
      </c>
      <c r="V432" s="22">
        <f>((475+MYRANKS_P[[#This Row],[ER]])*9/(1192+MYRANKS_P[[#This Row],[IP]])-3.59)/-0.076-VLOOKUP(MYRANKS_P[[#This Row],[POS]],ReplacementLevel_P[],COLUMN(ReplacementLevel_P[ERA]),FALSE)</f>
        <v>0.75643744191940332</v>
      </c>
      <c r="W432" s="22">
        <f>((1466+MYRANKS_P[[#This Row],[BB]]+MYRANKS_P[[#This Row],[H]])/(1192+MYRANKS_P[[#This Row],[IP]])-1.23)/-0.015-VLOOKUP(MYRANKS_P[[#This Row],[POS]],ReplacementLevel_P[],COLUMN(ReplacementLevel_P[WHIP]),FALSE)</f>
        <v>0.75051899411449141</v>
      </c>
      <c r="X432" s="22">
        <f>MYRANKS_P[[#This Row],[WSGP]]+MYRANKS_P[[#This Row],[SVSGP]]+MYRANKS_P[[#This Row],[SOSGP]]+MYRANKS_P[[#This Row],[ERASGP]]+MYRANKS_P[[#This Row],[WHIPSGP]]</f>
        <v>-0.284580085411414</v>
      </c>
    </row>
    <row r="433" spans="1:24" x14ac:dyDescent="0.25">
      <c r="A433" s="7" t="s">
        <v>4660</v>
      </c>
      <c r="B433" s="18" t="str">
        <f>VLOOKUP(MYRANKS_P[[#This Row],[PLAYERID]],PLAYERIDMAP[],COLUMN(PLAYERIDMAP[LASTNAME]),FALSE)</f>
        <v>Ramirez</v>
      </c>
      <c r="C433" s="18" t="str">
        <f>VLOOKUP(MYRANKS_P[[#This Row],[PLAYERID]],PLAYERIDMAP[],COLUMN(PLAYERIDMAP[FIRSTNAME]),FALSE)</f>
        <v xml:space="preserve">Ramon </v>
      </c>
      <c r="D433" s="18" t="str">
        <f>VLOOKUP(MYRANKS_P[[#This Row],[PLAYERID]],PLAYERIDMAP[],COLUMN(PLAYERIDMAP[TEAM]),FALSE)</f>
        <v>NYM</v>
      </c>
      <c r="E433" s="18" t="str">
        <f>VLOOKUP(MYRANKS_P[[#This Row],[PLAYERID]],PLAYERIDMAP[],COLUMN(PLAYERIDMAP[POS]),FALSE)</f>
        <v>P</v>
      </c>
      <c r="F433" s="18">
        <f>VLOOKUP(MYRANKS_P[[#This Row],[PLAYERID]],PLAYERIDMAP[],COLUMN(PLAYERIDMAP[IDFANGRAPHS]),FALSE)</f>
        <v>7986</v>
      </c>
      <c r="G433" s="20">
        <f>IFERROR(VLOOKUP(MYRANKS_P[[#This Row],[IDFANGRAPHS]],STEAMER_P[],COLUMN(STEAMER_P[W]),FALSE),0)</f>
        <v>0</v>
      </c>
      <c r="H433" s="20">
        <f>IFERROR(VLOOKUP(MYRANKS_P[[#This Row],[IDFANGRAPHS]],STEAMER_P[],COLUMN(STEAMER_P[GS]),FALSE),0)</f>
        <v>0</v>
      </c>
      <c r="I433" s="20">
        <f>IFERROR(VLOOKUP(MYRANKS_P[[#This Row],[IDFANGRAPHS]],STEAMER_P[],COLUMN(STEAMER_P[SV]),FALSE),0)</f>
        <v>0</v>
      </c>
      <c r="J433" s="20">
        <f>IFERROR(VLOOKUP(MYRANKS_P[[#This Row],[IDFANGRAPHS]],STEAMER_P[],COLUMN(STEAMER_P[IP]),FALSE),0)</f>
        <v>0</v>
      </c>
      <c r="K433" s="20">
        <f>IFERROR(VLOOKUP(MYRANKS_P[[#This Row],[IDFANGRAPHS]],STEAMER_P[],COLUMN(STEAMER_P[H]),FALSE),0)</f>
        <v>0</v>
      </c>
      <c r="L433" s="20">
        <f>IFERROR(VLOOKUP(MYRANKS_P[[#This Row],[IDFANGRAPHS]],STEAMER_P[],COLUMN(STEAMER_P[ER]),FALSE),0)</f>
        <v>0</v>
      </c>
      <c r="M433" s="20">
        <f>IFERROR(VLOOKUP(MYRANKS_P[[#This Row],[IDFANGRAPHS]],STEAMER_P[],COLUMN(STEAMER_P[HR]),FALSE),0)</f>
        <v>0</v>
      </c>
      <c r="N433" s="20">
        <f>IFERROR(VLOOKUP(MYRANKS_P[[#This Row],[IDFANGRAPHS]],STEAMER_P[],COLUMN(STEAMER_P[SO]),FALSE),0)</f>
        <v>0</v>
      </c>
      <c r="O433" s="20">
        <f>IFERROR(VLOOKUP(MYRANKS_P[[#This Row],[IDFANGRAPHS]],STEAMER_P[],COLUMN(STEAMER_P[BB]),FALSE),0)</f>
        <v>0</v>
      </c>
      <c r="P433" s="20">
        <f>IFERROR(VLOOKUP(MYRANKS_P[[#This Row],[IDFANGRAPHS]],STEAMER_P[],COLUMN(STEAMER_P[FIP]),FALSE),0)</f>
        <v>0</v>
      </c>
      <c r="Q433" s="22">
        <f>IFERROR(MYRANKS_P[[#This Row],[ER]]*9/MYRANKS_P[[#This Row],[IP]],0)</f>
        <v>0</v>
      </c>
      <c r="R433" s="22">
        <f>IFERROR((MYRANKS_P[[#This Row],[BB]]+MYRANKS_P[[#This Row],[H]])/MYRANKS_P[[#This Row],[IP]],0)</f>
        <v>0</v>
      </c>
      <c r="S433" s="22">
        <f>MYRANKS_P[[#This Row],[W]]/3.03-VLOOKUP(MYRANKS_P[[#This Row],[POS]],ReplacementLevel_P[],COLUMN(ReplacementLevel_P[W]),FALSE)</f>
        <v>-3.23</v>
      </c>
      <c r="T433" s="22">
        <f>MYRANKS_P[[#This Row],[SV]]/9.95</f>
        <v>0</v>
      </c>
      <c r="U433" s="22">
        <f>MYRANKS_P[[#This Row],[SO]]/39.3-VLOOKUP(MYRANKS_P[[#This Row],[POS]],ReplacementLevel_P[],COLUMN(ReplacementLevel_P[SO]),FALSE)</f>
        <v>-2.68</v>
      </c>
      <c r="V433" s="22">
        <f>((475+MYRANKS_P[[#This Row],[ER]])*9/(1192+MYRANKS_P[[#This Row],[IP]])-3.59)/-0.076-VLOOKUP(MYRANKS_P[[#This Row],[POS]],ReplacementLevel_P[],COLUMN(ReplacementLevel_P[ERA]),FALSE)</f>
        <v>0.89724478982691325</v>
      </c>
      <c r="W433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33" s="22">
        <f>MYRANKS_P[[#This Row],[WSGP]]+MYRANKS_P[[#This Row],[SVSGP]]+MYRANKS_P[[#This Row],[SOSGP]]+MYRANKS_P[[#This Row],[ERASGP]]+MYRANKS_P[[#This Row],[WHIPSGP]]</f>
        <v>-4.1238066643117852</v>
      </c>
    </row>
    <row r="434" spans="1:24" x14ac:dyDescent="0.25">
      <c r="A434" s="7" t="s">
        <v>2121</v>
      </c>
      <c r="B434" s="18" t="str">
        <f>VLOOKUP(MYRANKS_P[[#This Row],[PLAYERID]],PLAYERIDMAP[],COLUMN(PLAYERIDMAP[LASTNAME]),FALSE)</f>
        <v>Burke</v>
      </c>
      <c r="C434" s="18" t="str">
        <f>VLOOKUP(MYRANKS_P[[#This Row],[PLAYERID]],PLAYERIDMAP[],COLUMN(PLAYERIDMAP[FIRSTNAME]),FALSE)</f>
        <v xml:space="preserve">Greg </v>
      </c>
      <c r="D434" s="18" t="str">
        <f>VLOOKUP(MYRANKS_P[[#This Row],[PLAYERID]],PLAYERIDMAP[],COLUMN(PLAYERIDMAP[TEAM]),FALSE)</f>
        <v>NYM</v>
      </c>
      <c r="E434" s="18" t="str">
        <f>VLOOKUP(MYRANKS_P[[#This Row],[PLAYERID]],PLAYERIDMAP[],COLUMN(PLAYERIDMAP[POS]),FALSE)</f>
        <v>P</v>
      </c>
      <c r="F434" s="18">
        <f>VLOOKUP(MYRANKS_P[[#This Row],[PLAYERID]],PLAYERIDMAP[],COLUMN(PLAYERIDMAP[IDFANGRAPHS]),FALSE)</f>
        <v>6282</v>
      </c>
      <c r="G434" s="20">
        <f>IFERROR(VLOOKUP(MYRANKS_P[[#This Row],[IDFANGRAPHS]],STEAMER_P[],COLUMN(STEAMER_P[W]),FALSE),0)</f>
        <v>1</v>
      </c>
      <c r="H434" s="20">
        <f>IFERROR(VLOOKUP(MYRANKS_P[[#This Row],[IDFANGRAPHS]],STEAMER_P[],COLUMN(STEAMER_P[GS]),FALSE),0)</f>
        <v>0</v>
      </c>
      <c r="I434" s="20">
        <f>IFERROR(VLOOKUP(MYRANKS_P[[#This Row],[IDFANGRAPHS]],STEAMER_P[],COLUMN(STEAMER_P[SV]),FALSE),0)</f>
        <v>0</v>
      </c>
      <c r="J434" s="20">
        <f>IFERROR(VLOOKUP(MYRANKS_P[[#This Row],[IDFANGRAPHS]],STEAMER_P[],COLUMN(STEAMER_P[IP]),FALSE),0)</f>
        <v>13</v>
      </c>
      <c r="K434" s="20">
        <f>IFERROR(VLOOKUP(MYRANKS_P[[#This Row],[IDFANGRAPHS]],STEAMER_P[],COLUMN(STEAMER_P[H]),FALSE),0)</f>
        <v>13</v>
      </c>
      <c r="L434" s="20">
        <f>IFERROR(VLOOKUP(MYRANKS_P[[#This Row],[IDFANGRAPHS]],STEAMER_P[],COLUMN(STEAMER_P[ER]),FALSE),0)</f>
        <v>6</v>
      </c>
      <c r="M434" s="20">
        <f>IFERROR(VLOOKUP(MYRANKS_P[[#This Row],[IDFANGRAPHS]],STEAMER_P[],COLUMN(STEAMER_P[HR]),FALSE),0)</f>
        <v>1</v>
      </c>
      <c r="N434" s="20">
        <f>IFERROR(VLOOKUP(MYRANKS_P[[#This Row],[IDFANGRAPHS]],STEAMER_P[],COLUMN(STEAMER_P[SO]),FALSE),0)</f>
        <v>10</v>
      </c>
      <c r="O434" s="20">
        <f>IFERROR(VLOOKUP(MYRANKS_P[[#This Row],[IDFANGRAPHS]],STEAMER_P[],COLUMN(STEAMER_P[BB]),FALSE),0)</f>
        <v>5</v>
      </c>
      <c r="P434" s="20">
        <f>IFERROR(VLOOKUP(MYRANKS_P[[#This Row],[IDFANGRAPHS]],STEAMER_P[],COLUMN(STEAMER_P[FIP]),FALSE),0)</f>
        <v>4.29</v>
      </c>
      <c r="Q434" s="22">
        <f>IFERROR(MYRANKS_P[[#This Row],[ER]]*9/MYRANKS_P[[#This Row],[IP]],0)</f>
        <v>4.1538461538461542</v>
      </c>
      <c r="R434" s="22">
        <f>IFERROR((MYRANKS_P[[#This Row],[BB]]+MYRANKS_P[[#This Row],[H]])/MYRANKS_P[[#This Row],[IP]],0)</f>
        <v>1.3846153846153846</v>
      </c>
      <c r="S434" s="22">
        <f>MYRANKS_P[[#This Row],[W]]/3.03-VLOOKUP(MYRANKS_P[[#This Row],[POS]],ReplacementLevel_P[],COLUMN(ReplacementLevel_P[W]),FALSE)</f>
        <v>-2.89996699669967</v>
      </c>
      <c r="T434" s="22">
        <f>MYRANKS_P[[#This Row],[SV]]/9.95</f>
        <v>0</v>
      </c>
      <c r="U434" s="22">
        <f>MYRANKS_P[[#This Row],[SO]]/39.3-VLOOKUP(MYRANKS_P[[#This Row],[POS]],ReplacementLevel_P[],COLUMN(ReplacementLevel_P[SO]),FALSE)</f>
        <v>-2.4255470737913489</v>
      </c>
      <c r="V434" s="22">
        <f>((475+MYRANKS_P[[#This Row],[ER]])*9/(1192+MYRANKS_P[[#This Row],[IP]])-3.59)/-0.076-VLOOKUP(MYRANKS_P[[#This Row],[POS]],ReplacementLevel_P[],COLUMN(ReplacementLevel_P[ERA]),FALSE)</f>
        <v>0.8166957851059149</v>
      </c>
      <c r="W434" s="22">
        <f>((1466+MYRANKS_P[[#This Row],[BB]]+MYRANKS_P[[#This Row],[H]])/(1192+MYRANKS_P[[#This Row],[IP]])-1.23)/-0.015-VLOOKUP(MYRANKS_P[[#This Row],[POS]],ReplacementLevel_P[],COLUMN(ReplacementLevel_P[WHIP]),FALSE)</f>
        <v>0.77764868603042325</v>
      </c>
      <c r="X434" s="22">
        <f>MYRANKS_P[[#This Row],[WSGP]]+MYRANKS_P[[#This Row],[SVSGP]]+MYRANKS_P[[#This Row],[SOSGP]]+MYRANKS_P[[#This Row],[ERASGP]]+MYRANKS_P[[#This Row],[WHIPSGP]]</f>
        <v>-3.7311695993546814</v>
      </c>
    </row>
    <row r="435" spans="1:24" x14ac:dyDescent="0.25">
      <c r="A435" s="7" t="s">
        <v>3823</v>
      </c>
      <c r="B435" s="18" t="str">
        <f>VLOOKUP(MYRANKS_P[[#This Row],[PLAYERID]],PLAYERIDMAP[],COLUMN(PLAYERIDMAP[LASTNAME]),FALSE)</f>
        <v>Loup</v>
      </c>
      <c r="C435" s="18" t="str">
        <f>VLOOKUP(MYRANKS_P[[#This Row],[PLAYERID]],PLAYERIDMAP[],COLUMN(PLAYERIDMAP[FIRSTNAME]),FALSE)</f>
        <v xml:space="preserve">Aaron </v>
      </c>
      <c r="D435" s="18" t="str">
        <f>VLOOKUP(MYRANKS_P[[#This Row],[PLAYERID]],PLAYERIDMAP[],COLUMN(PLAYERIDMAP[TEAM]),FALSE)</f>
        <v>TOR</v>
      </c>
      <c r="E435" s="18" t="str">
        <f>VLOOKUP(MYRANKS_P[[#This Row],[PLAYERID]],PLAYERIDMAP[],COLUMN(PLAYERIDMAP[POS]),FALSE)</f>
        <v>P</v>
      </c>
      <c r="F435" s="18">
        <f>VLOOKUP(MYRANKS_P[[#This Row],[PLAYERID]],PLAYERIDMAP[],COLUMN(PLAYERIDMAP[IDFANGRAPHS]),FALSE)</f>
        <v>10343</v>
      </c>
      <c r="G435" s="20">
        <f>IFERROR(VLOOKUP(MYRANKS_P[[#This Row],[IDFANGRAPHS]],STEAMER_P[],COLUMN(STEAMER_P[W]),FALSE),0)</f>
        <v>3</v>
      </c>
      <c r="H435" s="20">
        <f>IFERROR(VLOOKUP(MYRANKS_P[[#This Row],[IDFANGRAPHS]],STEAMER_P[],COLUMN(STEAMER_P[GS]),FALSE),0)</f>
        <v>0</v>
      </c>
      <c r="I435" s="20">
        <f>IFERROR(VLOOKUP(MYRANKS_P[[#This Row],[IDFANGRAPHS]],STEAMER_P[],COLUMN(STEAMER_P[SV]),FALSE),0)</f>
        <v>1</v>
      </c>
      <c r="J435" s="20">
        <f>IFERROR(VLOOKUP(MYRANKS_P[[#This Row],[IDFANGRAPHS]],STEAMER_P[],COLUMN(STEAMER_P[IP]),FALSE),0)</f>
        <v>47</v>
      </c>
      <c r="K435" s="20">
        <f>IFERROR(VLOOKUP(MYRANKS_P[[#This Row],[IDFANGRAPHS]],STEAMER_P[],COLUMN(STEAMER_P[H]),FALSE),0)</f>
        <v>45</v>
      </c>
      <c r="L435" s="20">
        <f>IFERROR(VLOOKUP(MYRANKS_P[[#This Row],[IDFANGRAPHS]],STEAMER_P[],COLUMN(STEAMER_P[ER]),FALSE),0)</f>
        <v>18</v>
      </c>
      <c r="M435" s="20">
        <f>IFERROR(VLOOKUP(MYRANKS_P[[#This Row],[IDFANGRAPHS]],STEAMER_P[],COLUMN(STEAMER_P[HR]),FALSE),0)</f>
        <v>4</v>
      </c>
      <c r="N435" s="20">
        <f>IFERROR(VLOOKUP(MYRANKS_P[[#This Row],[IDFANGRAPHS]],STEAMER_P[],COLUMN(STEAMER_P[SO]),FALSE),0)</f>
        <v>38</v>
      </c>
      <c r="O435" s="20">
        <f>IFERROR(VLOOKUP(MYRANKS_P[[#This Row],[IDFANGRAPHS]],STEAMER_P[],COLUMN(STEAMER_P[BB]),FALSE),0)</f>
        <v>15</v>
      </c>
      <c r="P435" s="20">
        <f>IFERROR(VLOOKUP(MYRANKS_P[[#This Row],[IDFANGRAPHS]],STEAMER_P[],COLUMN(STEAMER_P[FIP]),FALSE),0)</f>
        <v>3.71</v>
      </c>
      <c r="Q435" s="22">
        <f>IFERROR(MYRANKS_P[[#This Row],[ER]]*9/MYRANKS_P[[#This Row],[IP]],0)</f>
        <v>3.4468085106382977</v>
      </c>
      <c r="R435" s="22">
        <f>IFERROR((MYRANKS_P[[#This Row],[BB]]+MYRANKS_P[[#This Row],[H]])/MYRANKS_P[[#This Row],[IP]],0)</f>
        <v>1.2765957446808511</v>
      </c>
      <c r="S435" s="22">
        <f>MYRANKS_P[[#This Row],[W]]/3.03-VLOOKUP(MYRANKS_P[[#This Row],[POS]],ReplacementLevel_P[],COLUMN(ReplacementLevel_P[W]),FALSE)</f>
        <v>-2.2399009900990099</v>
      </c>
      <c r="T435" s="22">
        <f>MYRANKS_P[[#This Row],[SV]]/9.95</f>
        <v>0.10050251256281408</v>
      </c>
      <c r="U435" s="22">
        <f>MYRANKS_P[[#This Row],[SO]]/39.3-VLOOKUP(MYRANKS_P[[#This Row],[POS]],ReplacementLevel_P[],COLUMN(ReplacementLevel_P[SO]),FALSE)</f>
        <v>-1.7130788804071249</v>
      </c>
      <c r="V435" s="22">
        <f>((475+MYRANKS_P[[#This Row],[ER]])*9/(1192+MYRANKS_P[[#This Row],[IP]])-3.59)/-0.076-VLOOKUP(MYRANKS_P[[#This Row],[POS]],ReplacementLevel_P[],COLUMN(ReplacementLevel_P[ERA]),FALSE)</f>
        <v>0.96692366509494088</v>
      </c>
      <c r="W435" s="22">
        <f>((1466+MYRANKS_P[[#This Row],[BB]]+MYRANKS_P[[#This Row],[H]])/(1192+MYRANKS_P[[#This Row],[IP]])-1.23)/-0.015-VLOOKUP(MYRANKS_P[[#This Row],[POS]],ReplacementLevel_P[],COLUMN(ReplacementLevel_P[WHIP]),FALSE)</f>
        <v>0.77077212806026418</v>
      </c>
      <c r="X435" s="22">
        <f>MYRANKS_P[[#This Row],[WSGP]]+MYRANKS_P[[#This Row],[SVSGP]]+MYRANKS_P[[#This Row],[SOSGP]]+MYRANKS_P[[#This Row],[ERASGP]]+MYRANKS_P[[#This Row],[WHIPSGP]]</f>
        <v>-2.1147815647881156</v>
      </c>
    </row>
    <row r="436" spans="1:24" x14ac:dyDescent="0.25">
      <c r="A436" s="7" t="s">
        <v>2251</v>
      </c>
      <c r="B436" s="18" t="str">
        <f>VLOOKUP(MYRANKS_P[[#This Row],[PLAYERID]],PLAYERIDMAP[],COLUMN(PLAYERIDMAP[LASTNAME]),FALSE)</f>
        <v>Carreno</v>
      </c>
      <c r="C436" s="18" t="str">
        <f>VLOOKUP(MYRANKS_P[[#This Row],[PLAYERID]],PLAYERIDMAP[],COLUMN(PLAYERIDMAP[FIRSTNAME]),FALSE)</f>
        <v xml:space="preserve">Joel </v>
      </c>
      <c r="D436" s="18" t="str">
        <f>VLOOKUP(MYRANKS_P[[#This Row],[PLAYERID]],PLAYERIDMAP[],COLUMN(PLAYERIDMAP[TEAM]),FALSE)</f>
        <v>TOR</v>
      </c>
      <c r="E436" s="18" t="str">
        <f>VLOOKUP(MYRANKS_P[[#This Row],[PLAYERID]],PLAYERIDMAP[],COLUMN(PLAYERIDMAP[POS]),FALSE)</f>
        <v>P</v>
      </c>
      <c r="F436" s="18">
        <f>VLOOKUP(MYRANKS_P[[#This Row],[PLAYERID]],PLAYERIDMAP[],COLUMN(PLAYERIDMAP[IDFANGRAPHS]),FALSE)</f>
        <v>2746</v>
      </c>
      <c r="G436" s="20">
        <f>IFERROR(VLOOKUP(MYRANKS_P[[#This Row],[IDFANGRAPHS]],STEAMER_P[],COLUMN(STEAMER_P[W]),FALSE),0)</f>
        <v>0</v>
      </c>
      <c r="H436" s="20">
        <f>IFERROR(VLOOKUP(MYRANKS_P[[#This Row],[IDFANGRAPHS]],STEAMER_P[],COLUMN(STEAMER_P[GS]),FALSE),0)</f>
        <v>0</v>
      </c>
      <c r="I436" s="20">
        <f>IFERROR(VLOOKUP(MYRANKS_P[[#This Row],[IDFANGRAPHS]],STEAMER_P[],COLUMN(STEAMER_P[SV]),FALSE),0)</f>
        <v>0</v>
      </c>
      <c r="J436" s="20">
        <f>IFERROR(VLOOKUP(MYRANKS_P[[#This Row],[IDFANGRAPHS]],STEAMER_P[],COLUMN(STEAMER_P[IP]),FALSE),0)</f>
        <v>0</v>
      </c>
      <c r="K436" s="20">
        <f>IFERROR(VLOOKUP(MYRANKS_P[[#This Row],[IDFANGRAPHS]],STEAMER_P[],COLUMN(STEAMER_P[H]),FALSE),0)</f>
        <v>0</v>
      </c>
      <c r="L436" s="20">
        <f>IFERROR(VLOOKUP(MYRANKS_P[[#This Row],[IDFANGRAPHS]],STEAMER_P[],COLUMN(STEAMER_P[ER]),FALSE),0)</f>
        <v>0</v>
      </c>
      <c r="M436" s="20">
        <f>IFERROR(VLOOKUP(MYRANKS_P[[#This Row],[IDFANGRAPHS]],STEAMER_P[],COLUMN(STEAMER_P[HR]),FALSE),0)</f>
        <v>0</v>
      </c>
      <c r="N436" s="20">
        <f>IFERROR(VLOOKUP(MYRANKS_P[[#This Row],[IDFANGRAPHS]],STEAMER_P[],COLUMN(STEAMER_P[SO]),FALSE),0)</f>
        <v>0</v>
      </c>
      <c r="O436" s="20">
        <f>IFERROR(VLOOKUP(MYRANKS_P[[#This Row],[IDFANGRAPHS]],STEAMER_P[],COLUMN(STEAMER_P[BB]),FALSE),0)</f>
        <v>0</v>
      </c>
      <c r="P436" s="20">
        <f>IFERROR(VLOOKUP(MYRANKS_P[[#This Row],[IDFANGRAPHS]],STEAMER_P[],COLUMN(STEAMER_P[FIP]),FALSE),0)</f>
        <v>0</v>
      </c>
      <c r="Q436" s="22">
        <f>IFERROR(MYRANKS_P[[#This Row],[ER]]*9/MYRANKS_P[[#This Row],[IP]],0)</f>
        <v>0</v>
      </c>
      <c r="R436" s="22">
        <f>IFERROR((MYRANKS_P[[#This Row],[BB]]+MYRANKS_P[[#This Row],[H]])/MYRANKS_P[[#This Row],[IP]],0)</f>
        <v>0</v>
      </c>
      <c r="S436" s="22">
        <f>MYRANKS_P[[#This Row],[W]]/3.03-VLOOKUP(MYRANKS_P[[#This Row],[POS]],ReplacementLevel_P[],COLUMN(ReplacementLevel_P[W]),FALSE)</f>
        <v>-3.23</v>
      </c>
      <c r="T436" s="22">
        <f>MYRANKS_P[[#This Row],[SV]]/9.95</f>
        <v>0</v>
      </c>
      <c r="U436" s="22">
        <f>MYRANKS_P[[#This Row],[SO]]/39.3-VLOOKUP(MYRANKS_P[[#This Row],[POS]],ReplacementLevel_P[],COLUMN(ReplacementLevel_P[SO]),FALSE)</f>
        <v>-2.68</v>
      </c>
      <c r="V436" s="22">
        <f>((475+MYRANKS_P[[#This Row],[ER]])*9/(1192+MYRANKS_P[[#This Row],[IP]])-3.59)/-0.076-VLOOKUP(MYRANKS_P[[#This Row],[POS]],ReplacementLevel_P[],COLUMN(ReplacementLevel_P[ERA]),FALSE)</f>
        <v>0.89724478982691325</v>
      </c>
      <c r="W436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36" s="22">
        <f>MYRANKS_P[[#This Row],[WSGP]]+MYRANKS_P[[#This Row],[SVSGP]]+MYRANKS_P[[#This Row],[SOSGP]]+MYRANKS_P[[#This Row],[ERASGP]]+MYRANKS_P[[#This Row],[WHIPSGP]]</f>
        <v>-4.1238066643117852</v>
      </c>
    </row>
    <row r="437" spans="1:24" x14ac:dyDescent="0.25">
      <c r="A437" s="7" t="s">
        <v>4100</v>
      </c>
      <c r="B437" s="18" t="str">
        <f>VLOOKUP(MYRANKS_P[[#This Row],[PLAYERID]],PLAYERIDMAP[],COLUMN(PLAYERIDMAP[LASTNAME]),FALSE)</f>
        <v>Miller</v>
      </c>
      <c r="C437" s="18" t="str">
        <f>VLOOKUP(MYRANKS_P[[#This Row],[PLAYERID]],PLAYERIDMAP[],COLUMN(PLAYERIDMAP[FIRSTNAME]),FALSE)</f>
        <v xml:space="preserve">Jim </v>
      </c>
      <c r="D437" s="18" t="str">
        <f>VLOOKUP(MYRANKS_P[[#This Row],[PLAYERID]],PLAYERIDMAP[],COLUMN(PLAYERIDMAP[TEAM]),FALSE)</f>
        <v>NYY</v>
      </c>
      <c r="E437" s="18" t="str">
        <f>VLOOKUP(MYRANKS_P[[#This Row],[PLAYERID]],PLAYERIDMAP[],COLUMN(PLAYERIDMAP[POS]),FALSE)</f>
        <v>P</v>
      </c>
      <c r="F437" s="18">
        <f>VLOOKUP(MYRANKS_P[[#This Row],[PLAYERID]],PLAYERIDMAP[],COLUMN(PLAYERIDMAP[IDFANGRAPHS]),FALSE)</f>
        <v>7458</v>
      </c>
      <c r="G437" s="20">
        <f>IFERROR(VLOOKUP(MYRANKS_P[[#This Row],[IDFANGRAPHS]],STEAMER_P[],COLUMN(STEAMER_P[W]),FALSE),0)</f>
        <v>0</v>
      </c>
      <c r="H437" s="20">
        <f>IFERROR(VLOOKUP(MYRANKS_P[[#This Row],[IDFANGRAPHS]],STEAMER_P[],COLUMN(STEAMER_P[GS]),FALSE),0)</f>
        <v>0</v>
      </c>
      <c r="I437" s="20">
        <f>IFERROR(VLOOKUP(MYRANKS_P[[#This Row],[IDFANGRAPHS]],STEAMER_P[],COLUMN(STEAMER_P[SV]),FALSE),0)</f>
        <v>0</v>
      </c>
      <c r="J437" s="20">
        <f>IFERROR(VLOOKUP(MYRANKS_P[[#This Row],[IDFANGRAPHS]],STEAMER_P[],COLUMN(STEAMER_P[IP]),FALSE),0)</f>
        <v>0</v>
      </c>
      <c r="K437" s="20">
        <f>IFERROR(VLOOKUP(MYRANKS_P[[#This Row],[IDFANGRAPHS]],STEAMER_P[],COLUMN(STEAMER_P[H]),FALSE),0)</f>
        <v>0</v>
      </c>
      <c r="L437" s="20">
        <f>IFERROR(VLOOKUP(MYRANKS_P[[#This Row],[IDFANGRAPHS]],STEAMER_P[],COLUMN(STEAMER_P[ER]),FALSE),0)</f>
        <v>0</v>
      </c>
      <c r="M437" s="20">
        <f>IFERROR(VLOOKUP(MYRANKS_P[[#This Row],[IDFANGRAPHS]],STEAMER_P[],COLUMN(STEAMER_P[HR]),FALSE),0)</f>
        <v>0</v>
      </c>
      <c r="N437" s="20">
        <f>IFERROR(VLOOKUP(MYRANKS_P[[#This Row],[IDFANGRAPHS]],STEAMER_P[],COLUMN(STEAMER_P[SO]),FALSE),0)</f>
        <v>0</v>
      </c>
      <c r="O437" s="20">
        <f>IFERROR(VLOOKUP(MYRANKS_P[[#This Row],[IDFANGRAPHS]],STEAMER_P[],COLUMN(STEAMER_P[BB]),FALSE),0)</f>
        <v>0</v>
      </c>
      <c r="P437" s="20">
        <f>IFERROR(VLOOKUP(MYRANKS_P[[#This Row],[IDFANGRAPHS]],STEAMER_P[],COLUMN(STEAMER_P[FIP]),FALSE),0)</f>
        <v>0</v>
      </c>
      <c r="Q437" s="22">
        <f>IFERROR(MYRANKS_P[[#This Row],[ER]]*9/MYRANKS_P[[#This Row],[IP]],0)</f>
        <v>0</v>
      </c>
      <c r="R437" s="22">
        <f>IFERROR((MYRANKS_P[[#This Row],[BB]]+MYRANKS_P[[#This Row],[H]])/MYRANKS_P[[#This Row],[IP]],0)</f>
        <v>0</v>
      </c>
      <c r="S437" s="22">
        <f>MYRANKS_P[[#This Row],[W]]/3.03-VLOOKUP(MYRANKS_P[[#This Row],[POS]],ReplacementLevel_P[],COLUMN(ReplacementLevel_P[W]),FALSE)</f>
        <v>-3.23</v>
      </c>
      <c r="T437" s="22">
        <f>MYRANKS_P[[#This Row],[SV]]/9.95</f>
        <v>0</v>
      </c>
      <c r="U437" s="22">
        <f>MYRANKS_P[[#This Row],[SO]]/39.3-VLOOKUP(MYRANKS_P[[#This Row],[POS]],ReplacementLevel_P[],COLUMN(ReplacementLevel_P[SO]),FALSE)</f>
        <v>-2.68</v>
      </c>
      <c r="V437" s="22">
        <f>((475+MYRANKS_P[[#This Row],[ER]])*9/(1192+MYRANKS_P[[#This Row],[IP]])-3.59)/-0.076-VLOOKUP(MYRANKS_P[[#This Row],[POS]],ReplacementLevel_P[],COLUMN(ReplacementLevel_P[ERA]),FALSE)</f>
        <v>0.89724478982691325</v>
      </c>
      <c r="W437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37" s="22">
        <f>MYRANKS_P[[#This Row],[WSGP]]+MYRANKS_P[[#This Row],[SVSGP]]+MYRANKS_P[[#This Row],[SOSGP]]+MYRANKS_P[[#This Row],[ERASGP]]+MYRANKS_P[[#This Row],[WHIPSGP]]</f>
        <v>-4.1238066643117852</v>
      </c>
    </row>
    <row r="438" spans="1:24" x14ac:dyDescent="0.25">
      <c r="A438" s="7" t="s">
        <v>2666</v>
      </c>
      <c r="B438" s="18" t="str">
        <f>VLOOKUP(MYRANKS_P[[#This Row],[PLAYERID]],PLAYERIDMAP[],COLUMN(PLAYERIDMAP[LASTNAME]),FALSE)</f>
        <v>Downs</v>
      </c>
      <c r="C438" s="18" t="str">
        <f>VLOOKUP(MYRANKS_P[[#This Row],[PLAYERID]],PLAYERIDMAP[],COLUMN(PLAYERIDMAP[FIRSTNAME]),FALSE)</f>
        <v xml:space="preserve">Scott </v>
      </c>
      <c r="D438" s="18" t="str">
        <f>VLOOKUP(MYRANKS_P[[#This Row],[PLAYERID]],PLAYERIDMAP[],COLUMN(PLAYERIDMAP[TEAM]),FALSE)</f>
        <v>LAA</v>
      </c>
      <c r="E438" s="18" t="str">
        <f>VLOOKUP(MYRANKS_P[[#This Row],[PLAYERID]],PLAYERIDMAP[],COLUMN(PLAYERIDMAP[POS]),FALSE)</f>
        <v>P</v>
      </c>
      <c r="F438" s="18">
        <f>VLOOKUP(MYRANKS_P[[#This Row],[PLAYERID]],PLAYERIDMAP[],COLUMN(PLAYERIDMAP[IDFANGRAPHS]),FALSE)</f>
        <v>773</v>
      </c>
      <c r="G438" s="20">
        <f>IFERROR(VLOOKUP(MYRANKS_P[[#This Row],[IDFANGRAPHS]],STEAMER_P[],COLUMN(STEAMER_P[W]),FALSE),0)</f>
        <v>3</v>
      </c>
      <c r="H438" s="20">
        <f>IFERROR(VLOOKUP(MYRANKS_P[[#This Row],[IDFANGRAPHS]],STEAMER_P[],COLUMN(STEAMER_P[GS]),FALSE),0)</f>
        <v>0</v>
      </c>
      <c r="I438" s="20">
        <f>IFERROR(VLOOKUP(MYRANKS_P[[#This Row],[IDFANGRAPHS]],STEAMER_P[],COLUMN(STEAMER_P[SV]),FALSE),0)</f>
        <v>1</v>
      </c>
      <c r="J438" s="20">
        <f>IFERROR(VLOOKUP(MYRANKS_P[[#This Row],[IDFANGRAPHS]],STEAMER_P[],COLUMN(STEAMER_P[IP]),FALSE),0)</f>
        <v>46</v>
      </c>
      <c r="K438" s="20">
        <f>IFERROR(VLOOKUP(MYRANKS_P[[#This Row],[IDFANGRAPHS]],STEAMER_P[],COLUMN(STEAMER_P[H]),FALSE),0)</f>
        <v>45</v>
      </c>
      <c r="L438" s="20">
        <f>IFERROR(VLOOKUP(MYRANKS_P[[#This Row],[IDFANGRAPHS]],STEAMER_P[],COLUMN(STEAMER_P[ER]),FALSE),0)</f>
        <v>20</v>
      </c>
      <c r="M438" s="20">
        <f>IFERROR(VLOOKUP(MYRANKS_P[[#This Row],[IDFANGRAPHS]],STEAMER_P[],COLUMN(STEAMER_P[HR]),FALSE),0)</f>
        <v>4</v>
      </c>
      <c r="N438" s="20">
        <f>IFERROR(VLOOKUP(MYRANKS_P[[#This Row],[IDFANGRAPHS]],STEAMER_P[],COLUMN(STEAMER_P[SO]),FALSE),0)</f>
        <v>35</v>
      </c>
      <c r="O438" s="20">
        <f>IFERROR(VLOOKUP(MYRANKS_P[[#This Row],[IDFANGRAPHS]],STEAMER_P[],COLUMN(STEAMER_P[BB]),FALSE),0)</f>
        <v>18</v>
      </c>
      <c r="P438" s="20">
        <f>IFERROR(VLOOKUP(MYRANKS_P[[#This Row],[IDFANGRAPHS]],STEAMER_P[],COLUMN(STEAMER_P[FIP]),FALSE),0)</f>
        <v>3.88</v>
      </c>
      <c r="Q438" s="22">
        <f>IFERROR(MYRANKS_P[[#This Row],[ER]]*9/MYRANKS_P[[#This Row],[IP]],0)</f>
        <v>3.9130434782608696</v>
      </c>
      <c r="R438" s="22">
        <f>IFERROR((MYRANKS_P[[#This Row],[BB]]+MYRANKS_P[[#This Row],[H]])/MYRANKS_P[[#This Row],[IP]],0)</f>
        <v>1.3695652173913044</v>
      </c>
      <c r="S438" s="22">
        <f>MYRANKS_P[[#This Row],[W]]/3.03-VLOOKUP(MYRANKS_P[[#This Row],[POS]],ReplacementLevel_P[],COLUMN(ReplacementLevel_P[W]),FALSE)</f>
        <v>-2.2399009900990099</v>
      </c>
      <c r="T438" s="22">
        <f>MYRANKS_P[[#This Row],[SV]]/9.95</f>
        <v>0.10050251256281408</v>
      </c>
      <c r="U438" s="22">
        <f>MYRANKS_P[[#This Row],[SO]]/39.3-VLOOKUP(MYRANKS_P[[#This Row],[POS]],ReplacementLevel_P[],COLUMN(ReplacementLevel_P[SO]),FALSE)</f>
        <v>-1.7894147582697202</v>
      </c>
      <c r="V438" s="22">
        <f>((475+MYRANKS_P[[#This Row],[ER]])*9/(1192+MYRANKS_P[[#This Row],[IP]])-3.59)/-0.076-VLOOKUP(MYRANKS_P[[#This Row],[POS]],ReplacementLevel_P[],COLUMN(ReplacementLevel_P[ERA]),FALSE)</f>
        <v>0.73755207890485441</v>
      </c>
      <c r="W438" s="22">
        <f>((1466+MYRANKS_P[[#This Row],[BB]]+MYRANKS_P[[#This Row],[H]])/(1192+MYRANKS_P[[#This Row],[IP]])-1.23)/-0.015-VLOOKUP(MYRANKS_P[[#This Row],[POS]],ReplacementLevel_P[],COLUMN(ReplacementLevel_P[WHIP]),FALSE)</f>
        <v>0.54289714593430383</v>
      </c>
      <c r="X438" s="22">
        <f>MYRANKS_P[[#This Row],[WSGP]]+MYRANKS_P[[#This Row],[SVSGP]]+MYRANKS_P[[#This Row],[SOSGP]]+MYRANKS_P[[#This Row],[ERASGP]]+MYRANKS_P[[#This Row],[WHIPSGP]]</f>
        <v>-2.6483640109667581</v>
      </c>
    </row>
    <row r="439" spans="1:24" x14ac:dyDescent="0.25">
      <c r="A439" s="7" t="s">
        <v>5011</v>
      </c>
      <c r="B439" s="18" t="str">
        <f>VLOOKUP(MYRANKS_P[[#This Row],[PLAYERID]],PLAYERIDMAP[],COLUMN(PLAYERIDMAP[LASTNAME]),FALSE)</f>
        <v>Shaw</v>
      </c>
      <c r="C439" s="18" t="str">
        <f>VLOOKUP(MYRANKS_P[[#This Row],[PLAYERID]],PLAYERIDMAP[],COLUMN(PLAYERIDMAP[FIRSTNAME]),FALSE)</f>
        <v xml:space="preserve">Bryan </v>
      </c>
      <c r="D439" s="18" t="str">
        <f>VLOOKUP(MYRANKS_P[[#This Row],[PLAYERID]],PLAYERIDMAP[],COLUMN(PLAYERIDMAP[TEAM]),FALSE)</f>
        <v>CLE</v>
      </c>
      <c r="E439" s="18" t="str">
        <f>VLOOKUP(MYRANKS_P[[#This Row],[PLAYERID]],PLAYERIDMAP[],COLUMN(PLAYERIDMAP[POS]),FALSE)</f>
        <v>P</v>
      </c>
      <c r="F439" s="18">
        <f>VLOOKUP(MYRANKS_P[[#This Row],[PLAYERID]],PLAYERIDMAP[],COLUMN(PLAYERIDMAP[IDFANGRAPHS]),FALSE)</f>
        <v>8110</v>
      </c>
      <c r="G439" s="20">
        <f>IFERROR(VLOOKUP(MYRANKS_P[[#This Row],[IDFANGRAPHS]],STEAMER_P[],COLUMN(STEAMER_P[W]),FALSE),0)</f>
        <v>3</v>
      </c>
      <c r="H439" s="20">
        <f>IFERROR(VLOOKUP(MYRANKS_P[[#This Row],[IDFANGRAPHS]],STEAMER_P[],COLUMN(STEAMER_P[GS]),FALSE),0)</f>
        <v>0</v>
      </c>
      <c r="I439" s="20">
        <f>IFERROR(VLOOKUP(MYRANKS_P[[#This Row],[IDFANGRAPHS]],STEAMER_P[],COLUMN(STEAMER_P[SV]),FALSE),0)</f>
        <v>2</v>
      </c>
      <c r="J439" s="20">
        <f>IFERROR(VLOOKUP(MYRANKS_P[[#This Row],[IDFANGRAPHS]],STEAMER_P[],COLUMN(STEAMER_P[IP]),FALSE),0)</f>
        <v>46</v>
      </c>
      <c r="K439" s="20">
        <f>IFERROR(VLOOKUP(MYRANKS_P[[#This Row],[IDFANGRAPHS]],STEAMER_P[],COLUMN(STEAMER_P[H]),FALSE),0)</f>
        <v>44</v>
      </c>
      <c r="L439" s="20">
        <f>IFERROR(VLOOKUP(MYRANKS_P[[#This Row],[IDFANGRAPHS]],STEAMER_P[],COLUMN(STEAMER_P[ER]),FALSE),0)</f>
        <v>19</v>
      </c>
      <c r="M439" s="20">
        <f>IFERROR(VLOOKUP(MYRANKS_P[[#This Row],[IDFANGRAPHS]],STEAMER_P[],COLUMN(STEAMER_P[HR]),FALSE),0)</f>
        <v>4</v>
      </c>
      <c r="N439" s="20">
        <f>IFERROR(VLOOKUP(MYRANKS_P[[#This Row],[IDFANGRAPHS]],STEAMER_P[],COLUMN(STEAMER_P[SO]),FALSE),0)</f>
        <v>40</v>
      </c>
      <c r="O439" s="20">
        <f>IFERROR(VLOOKUP(MYRANKS_P[[#This Row],[IDFANGRAPHS]],STEAMER_P[],COLUMN(STEAMER_P[BB]),FALSE),0)</f>
        <v>15</v>
      </c>
      <c r="P439" s="20">
        <f>IFERROR(VLOOKUP(MYRANKS_P[[#This Row],[IDFANGRAPHS]],STEAMER_P[],COLUMN(STEAMER_P[FIP]),FALSE),0)</f>
        <v>3.69</v>
      </c>
      <c r="Q439" s="22">
        <f>IFERROR(MYRANKS_P[[#This Row],[ER]]*9/MYRANKS_P[[#This Row],[IP]],0)</f>
        <v>3.7173913043478262</v>
      </c>
      <c r="R439" s="22">
        <f>IFERROR((MYRANKS_P[[#This Row],[BB]]+MYRANKS_P[[#This Row],[H]])/MYRANKS_P[[#This Row],[IP]],0)</f>
        <v>1.2826086956521738</v>
      </c>
      <c r="S439" s="22">
        <f>MYRANKS_P[[#This Row],[W]]/3.03-VLOOKUP(MYRANKS_P[[#This Row],[POS]],ReplacementLevel_P[],COLUMN(ReplacementLevel_P[W]),FALSE)</f>
        <v>-2.2399009900990099</v>
      </c>
      <c r="T439" s="22">
        <f>MYRANKS_P[[#This Row],[SV]]/9.95</f>
        <v>0.20100502512562815</v>
      </c>
      <c r="U439" s="22">
        <f>MYRANKS_P[[#This Row],[SO]]/39.3-VLOOKUP(MYRANKS_P[[#This Row],[POS]],ReplacementLevel_P[],COLUMN(ReplacementLevel_P[SO]),FALSE)</f>
        <v>-1.6621882951653946</v>
      </c>
      <c r="V439" s="22">
        <f>((475+MYRANKS_P[[#This Row],[ER]])*9/(1192+MYRANKS_P[[#This Row],[IP]])-3.59)/-0.076-VLOOKUP(MYRANKS_P[[#This Row],[POS]],ReplacementLevel_P[],COLUMN(ReplacementLevel_P[ERA]),FALSE)</f>
        <v>0.83320721027123579</v>
      </c>
      <c r="W439" s="22">
        <f>((1466+MYRANKS_P[[#This Row],[BB]]+MYRANKS_P[[#This Row],[H]])/(1192+MYRANKS_P[[#This Row],[IP]])-1.23)/-0.015-VLOOKUP(MYRANKS_P[[#This Row],[POS]],ReplacementLevel_P[],COLUMN(ReplacementLevel_P[WHIP]),FALSE)</f>
        <v>0.75829833064081342</v>
      </c>
      <c r="X439" s="22">
        <f>MYRANKS_P[[#This Row],[WSGP]]+MYRANKS_P[[#This Row],[SVSGP]]+MYRANKS_P[[#This Row],[SOSGP]]+MYRANKS_P[[#This Row],[ERASGP]]+MYRANKS_P[[#This Row],[WHIPSGP]]</f>
        <v>-2.109578719226727</v>
      </c>
    </row>
    <row r="440" spans="1:24" x14ac:dyDescent="0.25">
      <c r="A440" s="7" t="s">
        <v>2966</v>
      </c>
      <c r="B440" s="18" t="str">
        <f>VLOOKUP(MYRANKS_P[[#This Row],[PLAYERID]],PLAYERIDMAP[],COLUMN(PLAYERIDMAP[LASTNAME]),FALSE)</f>
        <v>Gaudin</v>
      </c>
      <c r="C440" s="18" t="str">
        <f>VLOOKUP(MYRANKS_P[[#This Row],[PLAYERID]],PLAYERIDMAP[],COLUMN(PLAYERIDMAP[FIRSTNAME]),FALSE)</f>
        <v xml:space="preserve">Chad </v>
      </c>
      <c r="D440" s="18" t="str">
        <f>VLOOKUP(MYRANKS_P[[#This Row],[PLAYERID]],PLAYERIDMAP[],COLUMN(PLAYERIDMAP[TEAM]),FALSE)</f>
        <v>MIA</v>
      </c>
      <c r="E440" s="18" t="str">
        <f>VLOOKUP(MYRANKS_P[[#This Row],[PLAYERID]],PLAYERIDMAP[],COLUMN(PLAYERIDMAP[POS]),FALSE)</f>
        <v>P</v>
      </c>
      <c r="F440" s="18">
        <f>VLOOKUP(MYRANKS_P[[#This Row],[PLAYERID]],PLAYERIDMAP[],COLUMN(PLAYERIDMAP[IDFANGRAPHS]),FALSE)</f>
        <v>1783</v>
      </c>
      <c r="G440" s="20">
        <f>IFERROR(VLOOKUP(MYRANKS_P[[#This Row],[IDFANGRAPHS]],STEAMER_P[],COLUMN(STEAMER_P[W]),FALSE),0)</f>
        <v>0</v>
      </c>
      <c r="H440" s="20">
        <f>IFERROR(VLOOKUP(MYRANKS_P[[#This Row],[IDFANGRAPHS]],STEAMER_P[],COLUMN(STEAMER_P[GS]),FALSE),0)</f>
        <v>0</v>
      </c>
      <c r="I440" s="20">
        <f>IFERROR(VLOOKUP(MYRANKS_P[[#This Row],[IDFANGRAPHS]],STEAMER_P[],COLUMN(STEAMER_P[SV]),FALSE),0)</f>
        <v>0</v>
      </c>
      <c r="J440" s="20">
        <f>IFERROR(VLOOKUP(MYRANKS_P[[#This Row],[IDFANGRAPHS]],STEAMER_P[],COLUMN(STEAMER_P[IP]),FALSE),0)</f>
        <v>0</v>
      </c>
      <c r="K440" s="20">
        <f>IFERROR(VLOOKUP(MYRANKS_P[[#This Row],[IDFANGRAPHS]],STEAMER_P[],COLUMN(STEAMER_P[H]),FALSE),0)</f>
        <v>0</v>
      </c>
      <c r="L440" s="20">
        <f>IFERROR(VLOOKUP(MYRANKS_P[[#This Row],[IDFANGRAPHS]],STEAMER_P[],COLUMN(STEAMER_P[ER]),FALSE),0)</f>
        <v>0</v>
      </c>
      <c r="M440" s="20">
        <f>IFERROR(VLOOKUP(MYRANKS_P[[#This Row],[IDFANGRAPHS]],STEAMER_P[],COLUMN(STEAMER_P[HR]),FALSE),0)</f>
        <v>0</v>
      </c>
      <c r="N440" s="20">
        <f>IFERROR(VLOOKUP(MYRANKS_P[[#This Row],[IDFANGRAPHS]],STEAMER_P[],COLUMN(STEAMER_P[SO]),FALSE),0)</f>
        <v>0</v>
      </c>
      <c r="O440" s="20">
        <f>IFERROR(VLOOKUP(MYRANKS_P[[#This Row],[IDFANGRAPHS]],STEAMER_P[],COLUMN(STEAMER_P[BB]),FALSE),0)</f>
        <v>0</v>
      </c>
      <c r="P440" s="20">
        <f>IFERROR(VLOOKUP(MYRANKS_P[[#This Row],[IDFANGRAPHS]],STEAMER_P[],COLUMN(STEAMER_P[FIP]),FALSE),0)</f>
        <v>0</v>
      </c>
      <c r="Q440" s="22">
        <f>IFERROR(MYRANKS_P[[#This Row],[ER]]*9/MYRANKS_P[[#This Row],[IP]],0)</f>
        <v>0</v>
      </c>
      <c r="R440" s="22">
        <f>IFERROR((MYRANKS_P[[#This Row],[BB]]+MYRANKS_P[[#This Row],[H]])/MYRANKS_P[[#This Row],[IP]],0)</f>
        <v>0</v>
      </c>
      <c r="S440" s="22">
        <f>MYRANKS_P[[#This Row],[W]]/3.03-VLOOKUP(MYRANKS_P[[#This Row],[POS]],ReplacementLevel_P[],COLUMN(ReplacementLevel_P[W]),FALSE)</f>
        <v>-3.23</v>
      </c>
      <c r="T440" s="22">
        <f>MYRANKS_P[[#This Row],[SV]]/9.95</f>
        <v>0</v>
      </c>
      <c r="U440" s="22">
        <f>MYRANKS_P[[#This Row],[SO]]/39.3-VLOOKUP(MYRANKS_P[[#This Row],[POS]],ReplacementLevel_P[],COLUMN(ReplacementLevel_P[SO]),FALSE)</f>
        <v>-2.68</v>
      </c>
      <c r="V440" s="22">
        <f>((475+MYRANKS_P[[#This Row],[ER]])*9/(1192+MYRANKS_P[[#This Row],[IP]])-3.59)/-0.076-VLOOKUP(MYRANKS_P[[#This Row],[POS]],ReplacementLevel_P[],COLUMN(ReplacementLevel_P[ERA]),FALSE)</f>
        <v>0.89724478982691325</v>
      </c>
      <c r="W44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40" s="22">
        <f>MYRANKS_P[[#This Row],[WSGP]]+MYRANKS_P[[#This Row],[SVSGP]]+MYRANKS_P[[#This Row],[SOSGP]]+MYRANKS_P[[#This Row],[ERASGP]]+MYRANKS_P[[#This Row],[WHIPSGP]]</f>
        <v>-4.1238066643117852</v>
      </c>
    </row>
    <row r="441" spans="1:24" x14ac:dyDescent="0.25">
      <c r="A441" s="7" t="s">
        <v>4300</v>
      </c>
      <c r="B441" s="18" t="str">
        <f>VLOOKUP(MYRANKS_P[[#This Row],[PLAYERID]],PLAYERIDMAP[],COLUMN(PLAYERIDMAP[LASTNAME]),FALSE)</f>
        <v>Norberto</v>
      </c>
      <c r="C441" s="18" t="str">
        <f>VLOOKUP(MYRANKS_P[[#This Row],[PLAYERID]],PLAYERIDMAP[],COLUMN(PLAYERIDMAP[FIRSTNAME]),FALSE)</f>
        <v xml:space="preserve">Jordan </v>
      </c>
      <c r="D441" s="18" t="str">
        <f>VLOOKUP(MYRANKS_P[[#This Row],[PLAYERID]],PLAYERIDMAP[],COLUMN(PLAYERIDMAP[TEAM]),FALSE)</f>
        <v>OAK</v>
      </c>
      <c r="E441" s="18" t="str">
        <f>VLOOKUP(MYRANKS_P[[#This Row],[PLAYERID]],PLAYERIDMAP[],COLUMN(PLAYERIDMAP[POS]),FALSE)</f>
        <v>P</v>
      </c>
      <c r="F441" s="18">
        <f>VLOOKUP(MYRANKS_P[[#This Row],[PLAYERID]],PLAYERIDMAP[],COLUMN(PLAYERIDMAP[IDFANGRAPHS]),FALSE)</f>
        <v>8432</v>
      </c>
      <c r="G441" s="20">
        <f>IFERROR(VLOOKUP(MYRANKS_P[[#This Row],[IDFANGRAPHS]],STEAMER_P[],COLUMN(STEAMER_P[W]),FALSE),0)</f>
        <v>0</v>
      </c>
      <c r="H441" s="20">
        <f>IFERROR(VLOOKUP(MYRANKS_P[[#This Row],[IDFANGRAPHS]],STEAMER_P[],COLUMN(STEAMER_P[GS]),FALSE),0)</f>
        <v>0</v>
      </c>
      <c r="I441" s="20">
        <f>IFERROR(VLOOKUP(MYRANKS_P[[#This Row],[IDFANGRAPHS]],STEAMER_P[],COLUMN(STEAMER_P[SV]),FALSE),0)</f>
        <v>0</v>
      </c>
      <c r="J441" s="20">
        <f>IFERROR(VLOOKUP(MYRANKS_P[[#This Row],[IDFANGRAPHS]],STEAMER_P[],COLUMN(STEAMER_P[IP]),FALSE),0)</f>
        <v>0</v>
      </c>
      <c r="K441" s="20">
        <f>IFERROR(VLOOKUP(MYRANKS_P[[#This Row],[IDFANGRAPHS]],STEAMER_P[],COLUMN(STEAMER_P[H]),FALSE),0)</f>
        <v>0</v>
      </c>
      <c r="L441" s="20">
        <f>IFERROR(VLOOKUP(MYRANKS_P[[#This Row],[IDFANGRAPHS]],STEAMER_P[],COLUMN(STEAMER_P[ER]),FALSE),0)</f>
        <v>0</v>
      </c>
      <c r="M441" s="20">
        <f>IFERROR(VLOOKUP(MYRANKS_P[[#This Row],[IDFANGRAPHS]],STEAMER_P[],COLUMN(STEAMER_P[HR]),FALSE),0)</f>
        <v>0</v>
      </c>
      <c r="N441" s="20">
        <f>IFERROR(VLOOKUP(MYRANKS_P[[#This Row],[IDFANGRAPHS]],STEAMER_P[],COLUMN(STEAMER_P[SO]),FALSE),0)</f>
        <v>0</v>
      </c>
      <c r="O441" s="20">
        <f>IFERROR(VLOOKUP(MYRANKS_P[[#This Row],[IDFANGRAPHS]],STEAMER_P[],COLUMN(STEAMER_P[BB]),FALSE),0)</f>
        <v>0</v>
      </c>
      <c r="P441" s="20">
        <f>IFERROR(VLOOKUP(MYRANKS_P[[#This Row],[IDFANGRAPHS]],STEAMER_P[],COLUMN(STEAMER_P[FIP]),FALSE),0)</f>
        <v>0</v>
      </c>
      <c r="Q441" s="22">
        <f>IFERROR(MYRANKS_P[[#This Row],[ER]]*9/MYRANKS_P[[#This Row],[IP]],0)</f>
        <v>0</v>
      </c>
      <c r="R441" s="22">
        <f>IFERROR((MYRANKS_P[[#This Row],[BB]]+MYRANKS_P[[#This Row],[H]])/MYRANKS_P[[#This Row],[IP]],0)</f>
        <v>0</v>
      </c>
      <c r="S441" s="22">
        <f>MYRANKS_P[[#This Row],[W]]/3.03-VLOOKUP(MYRANKS_P[[#This Row],[POS]],ReplacementLevel_P[],COLUMN(ReplacementLevel_P[W]),FALSE)</f>
        <v>-3.23</v>
      </c>
      <c r="T441" s="22">
        <f>MYRANKS_P[[#This Row],[SV]]/9.95</f>
        <v>0</v>
      </c>
      <c r="U441" s="22">
        <f>MYRANKS_P[[#This Row],[SO]]/39.3-VLOOKUP(MYRANKS_P[[#This Row],[POS]],ReplacementLevel_P[],COLUMN(ReplacementLevel_P[SO]),FALSE)</f>
        <v>-2.68</v>
      </c>
      <c r="V441" s="22">
        <f>((475+MYRANKS_P[[#This Row],[ER]])*9/(1192+MYRANKS_P[[#This Row],[IP]])-3.59)/-0.076-VLOOKUP(MYRANKS_P[[#This Row],[POS]],ReplacementLevel_P[],COLUMN(ReplacementLevel_P[ERA]),FALSE)</f>
        <v>0.89724478982691325</v>
      </c>
      <c r="W44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41" s="22">
        <f>MYRANKS_P[[#This Row],[WSGP]]+MYRANKS_P[[#This Row],[SVSGP]]+MYRANKS_P[[#This Row],[SOSGP]]+MYRANKS_P[[#This Row],[ERASGP]]+MYRANKS_P[[#This Row],[WHIPSGP]]</f>
        <v>-4.1238066643117852</v>
      </c>
    </row>
    <row r="442" spans="1:24" x14ac:dyDescent="0.25">
      <c r="A442" s="7" t="s">
        <v>4067</v>
      </c>
      <c r="B442" s="18" t="str">
        <f>VLOOKUP(MYRANKS_P[[#This Row],[PLAYERID]],PLAYERIDMAP[],COLUMN(PLAYERIDMAP[LASTNAME]),FALSE)</f>
        <v>Mejia</v>
      </c>
      <c r="C442" s="18" t="str">
        <f>VLOOKUP(MYRANKS_P[[#This Row],[PLAYERID]],PLAYERIDMAP[],COLUMN(PLAYERIDMAP[FIRSTNAME]),FALSE)</f>
        <v xml:space="preserve">Jenrry </v>
      </c>
      <c r="D442" s="18" t="str">
        <f>VLOOKUP(MYRANKS_P[[#This Row],[PLAYERID]],PLAYERIDMAP[],COLUMN(PLAYERIDMAP[TEAM]),FALSE)</f>
        <v>NYM</v>
      </c>
      <c r="E442" s="18" t="str">
        <f>VLOOKUP(MYRANKS_P[[#This Row],[PLAYERID]],PLAYERIDMAP[],COLUMN(PLAYERIDMAP[POS]),FALSE)</f>
        <v>P</v>
      </c>
      <c r="F442" s="18">
        <f>VLOOKUP(MYRANKS_P[[#This Row],[PLAYERID]],PLAYERIDMAP[],COLUMN(PLAYERIDMAP[IDFANGRAPHS]),FALSE)</f>
        <v>8476</v>
      </c>
      <c r="G442" s="20">
        <f>IFERROR(VLOOKUP(MYRANKS_P[[#This Row],[IDFANGRAPHS]],STEAMER_P[],COLUMN(STEAMER_P[W]),FALSE),0)</f>
        <v>7</v>
      </c>
      <c r="H442" s="20">
        <f>IFERROR(VLOOKUP(MYRANKS_P[[#This Row],[IDFANGRAPHS]],STEAMER_P[],COLUMN(STEAMER_P[GS]),FALSE),0)</f>
        <v>21</v>
      </c>
      <c r="I442" s="20">
        <f>IFERROR(VLOOKUP(MYRANKS_P[[#This Row],[IDFANGRAPHS]],STEAMER_P[],COLUMN(STEAMER_P[SV]),FALSE),0)</f>
        <v>0</v>
      </c>
      <c r="J442" s="20">
        <f>IFERROR(VLOOKUP(MYRANKS_P[[#This Row],[IDFANGRAPHS]],STEAMER_P[],COLUMN(STEAMER_P[IP]),FALSE),0)</f>
        <v>122</v>
      </c>
      <c r="K442" s="20">
        <f>IFERROR(VLOOKUP(MYRANKS_P[[#This Row],[IDFANGRAPHS]],STEAMER_P[],COLUMN(STEAMER_P[H]),FALSE),0)</f>
        <v>116</v>
      </c>
      <c r="L442" s="20">
        <f>IFERROR(VLOOKUP(MYRANKS_P[[#This Row],[IDFANGRAPHS]],STEAMER_P[],COLUMN(STEAMER_P[ER]),FALSE),0)</f>
        <v>55</v>
      </c>
      <c r="M442" s="20">
        <f>IFERROR(VLOOKUP(MYRANKS_P[[#This Row],[IDFANGRAPHS]],STEAMER_P[],COLUMN(STEAMER_P[HR]),FALSE),0)</f>
        <v>11</v>
      </c>
      <c r="N442" s="20">
        <f>IFERROR(VLOOKUP(MYRANKS_P[[#This Row],[IDFANGRAPHS]],STEAMER_P[],COLUMN(STEAMER_P[SO]),FALSE),0)</f>
        <v>106</v>
      </c>
      <c r="O442" s="20">
        <f>IFERROR(VLOOKUP(MYRANKS_P[[#This Row],[IDFANGRAPHS]],STEAMER_P[],COLUMN(STEAMER_P[BB]),FALSE),0)</f>
        <v>47</v>
      </c>
      <c r="P442" s="20">
        <f>IFERROR(VLOOKUP(MYRANKS_P[[#This Row],[IDFANGRAPHS]],STEAMER_P[],COLUMN(STEAMER_P[FIP]),FALSE),0)</f>
        <v>3.71</v>
      </c>
      <c r="Q442" s="22">
        <f>IFERROR(MYRANKS_P[[#This Row],[ER]]*9/MYRANKS_P[[#This Row],[IP]],0)</f>
        <v>4.057377049180328</v>
      </c>
      <c r="R442" s="22">
        <f>IFERROR((MYRANKS_P[[#This Row],[BB]]+MYRANKS_P[[#This Row],[H]])/MYRANKS_P[[#This Row],[IP]],0)</f>
        <v>1.3360655737704918</v>
      </c>
      <c r="S442" s="22">
        <f>MYRANKS_P[[#This Row],[W]]/3.03-VLOOKUP(MYRANKS_P[[#This Row],[POS]],ReplacementLevel_P[],COLUMN(ReplacementLevel_P[W]),FALSE)</f>
        <v>-0.91976897689768977</v>
      </c>
      <c r="T442" s="22">
        <f>MYRANKS_P[[#This Row],[SV]]/9.95</f>
        <v>0</v>
      </c>
      <c r="U442" s="22">
        <f>MYRANKS_P[[#This Row],[SO]]/39.3-VLOOKUP(MYRANKS_P[[#This Row],[POS]],ReplacementLevel_P[],COLUMN(ReplacementLevel_P[SO]),FALSE)</f>
        <v>1.7201017811705022E-2</v>
      </c>
      <c r="V442" s="22">
        <f>((475+MYRANKS_P[[#This Row],[ER]])*9/(1192+MYRANKS_P[[#This Row],[IP]])-3.59)/-0.076-VLOOKUP(MYRANKS_P[[#This Row],[POS]],ReplacementLevel_P[],COLUMN(ReplacementLevel_P[ERA]),FALSE)</f>
        <v>0.32188175919250184</v>
      </c>
      <c r="W442" s="22">
        <f>((1466+MYRANKS_P[[#This Row],[BB]]+MYRANKS_P[[#This Row],[H]])/(1192+MYRANKS_P[[#This Row],[IP]])-1.23)/-0.015-VLOOKUP(MYRANKS_P[[#This Row],[POS]],ReplacementLevel_P[],COLUMN(ReplacementLevel_P[WHIP]),FALSE)</f>
        <v>0.23159817351597589</v>
      </c>
      <c r="X442" s="22">
        <f>MYRANKS_P[[#This Row],[WSGP]]+MYRANKS_P[[#This Row],[SVSGP]]+MYRANKS_P[[#This Row],[SOSGP]]+MYRANKS_P[[#This Row],[ERASGP]]+MYRANKS_P[[#This Row],[WHIPSGP]]</f>
        <v>-0.34908802637750702</v>
      </c>
    </row>
    <row r="443" spans="1:24" x14ac:dyDescent="0.25">
      <c r="A443" s="7" t="s">
        <v>3883</v>
      </c>
      <c r="B443" s="18" t="str">
        <f>VLOOKUP(MYRANKS_P[[#This Row],[PLAYERID]],PLAYERIDMAP[],COLUMN(PLAYERIDMAP[LASTNAME]),FALSE)</f>
        <v>Maine</v>
      </c>
      <c r="C443" s="18" t="str">
        <f>VLOOKUP(MYRANKS_P[[#This Row],[PLAYERID]],PLAYERIDMAP[],COLUMN(PLAYERIDMAP[FIRSTNAME]),FALSE)</f>
        <v xml:space="preserve">Scott </v>
      </c>
      <c r="D443" s="18" t="str">
        <f>VLOOKUP(MYRANKS_P[[#This Row],[PLAYERID]],PLAYERIDMAP[],COLUMN(PLAYERIDMAP[TEAM]),FALSE)</f>
        <v>MIA</v>
      </c>
      <c r="E443" s="18" t="str">
        <f>VLOOKUP(MYRANKS_P[[#This Row],[PLAYERID]],PLAYERIDMAP[],COLUMN(PLAYERIDMAP[POS]),FALSE)</f>
        <v>P</v>
      </c>
      <c r="F443" s="18">
        <f>VLOOKUP(MYRANKS_P[[#This Row],[PLAYERID]],PLAYERIDMAP[],COLUMN(PLAYERIDMAP[IDFANGRAPHS]),FALSE)</f>
        <v>885</v>
      </c>
      <c r="G443" s="20">
        <f>IFERROR(VLOOKUP(MYRANKS_P[[#This Row],[IDFANGRAPHS]],STEAMER_P[],COLUMN(STEAMER_P[W]),FALSE),0)</f>
        <v>0</v>
      </c>
      <c r="H443" s="20">
        <f>IFERROR(VLOOKUP(MYRANKS_P[[#This Row],[IDFANGRAPHS]],STEAMER_P[],COLUMN(STEAMER_P[GS]),FALSE),0)</f>
        <v>0</v>
      </c>
      <c r="I443" s="20">
        <f>IFERROR(VLOOKUP(MYRANKS_P[[#This Row],[IDFANGRAPHS]],STEAMER_P[],COLUMN(STEAMER_P[SV]),FALSE),0)</f>
        <v>0</v>
      </c>
      <c r="J443" s="20">
        <f>IFERROR(VLOOKUP(MYRANKS_P[[#This Row],[IDFANGRAPHS]],STEAMER_P[],COLUMN(STEAMER_P[IP]),FALSE),0)</f>
        <v>0</v>
      </c>
      <c r="K443" s="20">
        <f>IFERROR(VLOOKUP(MYRANKS_P[[#This Row],[IDFANGRAPHS]],STEAMER_P[],COLUMN(STEAMER_P[H]),FALSE),0)</f>
        <v>0</v>
      </c>
      <c r="L443" s="20">
        <f>IFERROR(VLOOKUP(MYRANKS_P[[#This Row],[IDFANGRAPHS]],STEAMER_P[],COLUMN(STEAMER_P[ER]),FALSE),0)</f>
        <v>0</v>
      </c>
      <c r="M443" s="20">
        <f>IFERROR(VLOOKUP(MYRANKS_P[[#This Row],[IDFANGRAPHS]],STEAMER_P[],COLUMN(STEAMER_P[HR]),FALSE),0)</f>
        <v>0</v>
      </c>
      <c r="N443" s="20">
        <f>IFERROR(VLOOKUP(MYRANKS_P[[#This Row],[IDFANGRAPHS]],STEAMER_P[],COLUMN(STEAMER_P[SO]),FALSE),0)</f>
        <v>0</v>
      </c>
      <c r="O443" s="20">
        <f>IFERROR(VLOOKUP(MYRANKS_P[[#This Row],[IDFANGRAPHS]],STEAMER_P[],COLUMN(STEAMER_P[BB]),FALSE),0)</f>
        <v>0</v>
      </c>
      <c r="P443" s="20">
        <f>IFERROR(VLOOKUP(MYRANKS_P[[#This Row],[IDFANGRAPHS]],STEAMER_P[],COLUMN(STEAMER_P[FIP]),FALSE),0)</f>
        <v>0</v>
      </c>
      <c r="Q443" s="22">
        <f>IFERROR(MYRANKS_P[[#This Row],[ER]]*9/MYRANKS_P[[#This Row],[IP]],0)</f>
        <v>0</v>
      </c>
      <c r="R443" s="22">
        <f>IFERROR((MYRANKS_P[[#This Row],[BB]]+MYRANKS_P[[#This Row],[H]])/MYRANKS_P[[#This Row],[IP]],0)</f>
        <v>0</v>
      </c>
      <c r="S443" s="22">
        <f>MYRANKS_P[[#This Row],[W]]/3.03-VLOOKUP(MYRANKS_P[[#This Row],[POS]],ReplacementLevel_P[],COLUMN(ReplacementLevel_P[W]),FALSE)</f>
        <v>-3.23</v>
      </c>
      <c r="T443" s="22">
        <f>MYRANKS_P[[#This Row],[SV]]/9.95</f>
        <v>0</v>
      </c>
      <c r="U443" s="22">
        <f>MYRANKS_P[[#This Row],[SO]]/39.3-VLOOKUP(MYRANKS_P[[#This Row],[POS]],ReplacementLevel_P[],COLUMN(ReplacementLevel_P[SO]),FALSE)</f>
        <v>-2.68</v>
      </c>
      <c r="V443" s="22">
        <f>((475+MYRANKS_P[[#This Row],[ER]])*9/(1192+MYRANKS_P[[#This Row],[IP]])-3.59)/-0.076-VLOOKUP(MYRANKS_P[[#This Row],[POS]],ReplacementLevel_P[],COLUMN(ReplacementLevel_P[ERA]),FALSE)</f>
        <v>0.89724478982691325</v>
      </c>
      <c r="W443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43" s="22">
        <f>MYRANKS_P[[#This Row],[WSGP]]+MYRANKS_P[[#This Row],[SVSGP]]+MYRANKS_P[[#This Row],[SOSGP]]+MYRANKS_P[[#This Row],[ERASGP]]+MYRANKS_P[[#This Row],[WHIPSGP]]</f>
        <v>-4.1238066643117852</v>
      </c>
    </row>
    <row r="444" spans="1:24" x14ac:dyDescent="0.25">
      <c r="A444" s="7" t="s">
        <v>3810</v>
      </c>
      <c r="B444" s="18" t="str">
        <f>VLOOKUP(MYRANKS_P[[#This Row],[PLAYERID]],PLAYERIDMAP[],COLUMN(PLAYERIDMAP[LASTNAME]),FALSE)</f>
        <v>Lopez</v>
      </c>
      <c r="C444" s="18" t="str">
        <f>VLOOKUP(MYRANKS_P[[#This Row],[PLAYERID]],PLAYERIDMAP[],COLUMN(PLAYERIDMAP[FIRSTNAME]),FALSE)</f>
        <v xml:space="preserve">Javier </v>
      </c>
      <c r="D444" s="18" t="str">
        <f>VLOOKUP(MYRANKS_P[[#This Row],[PLAYERID]],PLAYERIDMAP[],COLUMN(PLAYERIDMAP[TEAM]),FALSE)</f>
        <v>SF</v>
      </c>
      <c r="E444" s="18" t="str">
        <f>VLOOKUP(MYRANKS_P[[#This Row],[PLAYERID]],PLAYERIDMAP[],COLUMN(PLAYERIDMAP[POS]),FALSE)</f>
        <v>P</v>
      </c>
      <c r="F444" s="18">
        <f>VLOOKUP(MYRANKS_P[[#This Row],[PLAYERID]],PLAYERIDMAP[],COLUMN(PLAYERIDMAP[IDFANGRAPHS]),FALSE)</f>
        <v>1663</v>
      </c>
      <c r="G444" s="20">
        <f>IFERROR(VLOOKUP(MYRANKS_P[[#This Row],[IDFANGRAPHS]],STEAMER_P[],COLUMN(STEAMER_P[W]),FALSE),0)</f>
        <v>3</v>
      </c>
      <c r="H444" s="20">
        <f>IFERROR(VLOOKUP(MYRANKS_P[[#This Row],[IDFANGRAPHS]],STEAMER_P[],COLUMN(STEAMER_P[GS]),FALSE),0)</f>
        <v>0</v>
      </c>
      <c r="I444" s="20">
        <f>IFERROR(VLOOKUP(MYRANKS_P[[#This Row],[IDFANGRAPHS]],STEAMER_P[],COLUMN(STEAMER_P[SV]),FALSE),0)</f>
        <v>2</v>
      </c>
      <c r="J444" s="20">
        <f>IFERROR(VLOOKUP(MYRANKS_P[[#This Row],[IDFANGRAPHS]],STEAMER_P[],COLUMN(STEAMER_P[IP]),FALSE),0)</f>
        <v>46</v>
      </c>
      <c r="K444" s="20">
        <f>IFERROR(VLOOKUP(MYRANKS_P[[#This Row],[IDFANGRAPHS]],STEAMER_P[],COLUMN(STEAMER_P[H]),FALSE),0)</f>
        <v>45</v>
      </c>
      <c r="L444" s="20">
        <f>IFERROR(VLOOKUP(MYRANKS_P[[#This Row],[IDFANGRAPHS]],STEAMER_P[],COLUMN(STEAMER_P[ER]),FALSE),0)</f>
        <v>17</v>
      </c>
      <c r="M444" s="20">
        <f>IFERROR(VLOOKUP(MYRANKS_P[[#This Row],[IDFANGRAPHS]],STEAMER_P[],COLUMN(STEAMER_P[HR]),FALSE),0)</f>
        <v>3</v>
      </c>
      <c r="N444" s="20">
        <f>IFERROR(VLOOKUP(MYRANKS_P[[#This Row],[IDFANGRAPHS]],STEAMER_P[],COLUMN(STEAMER_P[SO]),FALSE),0)</f>
        <v>36</v>
      </c>
      <c r="O444" s="20">
        <f>IFERROR(VLOOKUP(MYRANKS_P[[#This Row],[IDFANGRAPHS]],STEAMER_P[],COLUMN(STEAMER_P[BB]),FALSE),0)</f>
        <v>15</v>
      </c>
      <c r="P444" s="20">
        <f>IFERROR(VLOOKUP(MYRANKS_P[[#This Row],[IDFANGRAPHS]],STEAMER_P[],COLUMN(STEAMER_P[FIP]),FALSE),0)</f>
        <v>3.49</v>
      </c>
      <c r="Q444" s="22">
        <f>IFERROR(MYRANKS_P[[#This Row],[ER]]*9/MYRANKS_P[[#This Row],[IP]],0)</f>
        <v>3.3260869565217392</v>
      </c>
      <c r="R444" s="22">
        <f>IFERROR((MYRANKS_P[[#This Row],[BB]]+MYRANKS_P[[#This Row],[H]])/MYRANKS_P[[#This Row],[IP]],0)</f>
        <v>1.3043478260869565</v>
      </c>
      <c r="S444" s="22">
        <f>MYRANKS_P[[#This Row],[W]]/3.03-VLOOKUP(MYRANKS_P[[#This Row],[POS]],ReplacementLevel_P[],COLUMN(ReplacementLevel_P[W]),FALSE)</f>
        <v>-2.2399009900990099</v>
      </c>
      <c r="T444" s="22">
        <f>MYRANKS_P[[#This Row],[SV]]/9.95</f>
        <v>0.20100502512562815</v>
      </c>
      <c r="U444" s="22">
        <f>MYRANKS_P[[#This Row],[SO]]/39.3-VLOOKUP(MYRANKS_P[[#This Row],[POS]],ReplacementLevel_P[],COLUMN(ReplacementLevel_P[SO]),FALSE)</f>
        <v>-1.7639694656488549</v>
      </c>
      <c r="V444" s="22">
        <f>((475+MYRANKS_P[[#This Row],[ER]])*9/(1192+MYRANKS_P[[#This Row],[IP]])-3.59)/-0.076-VLOOKUP(MYRANKS_P[[#This Row],[POS]],ReplacementLevel_P[],COLUMN(ReplacementLevel_P[ERA]),FALSE)</f>
        <v>1.0245174730039925</v>
      </c>
      <c r="W444" s="22">
        <f>((1466+MYRANKS_P[[#This Row],[BB]]+MYRANKS_P[[#This Row],[H]])/(1192+MYRANKS_P[[#This Row],[IP]])-1.23)/-0.015-VLOOKUP(MYRANKS_P[[#This Row],[POS]],ReplacementLevel_P[],COLUMN(ReplacementLevel_P[WHIP]),FALSE)</f>
        <v>0.70444803446418236</v>
      </c>
      <c r="X444" s="22">
        <f>MYRANKS_P[[#This Row],[WSGP]]+MYRANKS_P[[#This Row],[SVSGP]]+MYRANKS_P[[#This Row],[SOSGP]]+MYRANKS_P[[#This Row],[ERASGP]]+MYRANKS_P[[#This Row],[WHIPSGP]]</f>
        <v>-2.073899923154062</v>
      </c>
    </row>
    <row r="445" spans="1:24" x14ac:dyDescent="0.25">
      <c r="A445" s="7" t="s">
        <v>2902</v>
      </c>
      <c r="B445" s="18" t="str">
        <f>VLOOKUP(MYRANKS_P[[#This Row],[PLAYERID]],PLAYERIDMAP[],COLUMN(PLAYERIDMAP[LASTNAME]),FALSE)</f>
        <v>Freeman</v>
      </c>
      <c r="C445" s="18" t="str">
        <f>VLOOKUP(MYRANKS_P[[#This Row],[PLAYERID]],PLAYERIDMAP[],COLUMN(PLAYERIDMAP[FIRSTNAME]),FALSE)</f>
        <v xml:space="preserve">Sam </v>
      </c>
      <c r="D445" s="18" t="str">
        <f>VLOOKUP(MYRANKS_P[[#This Row],[PLAYERID]],PLAYERIDMAP[],COLUMN(PLAYERIDMAP[TEAM]),FALSE)</f>
        <v>STL</v>
      </c>
      <c r="E445" s="18" t="str">
        <f>VLOOKUP(MYRANKS_P[[#This Row],[PLAYERID]],PLAYERIDMAP[],COLUMN(PLAYERIDMAP[POS]),FALSE)</f>
        <v>P</v>
      </c>
      <c r="F445" s="18">
        <f>VLOOKUP(MYRANKS_P[[#This Row],[PLAYERID]],PLAYERIDMAP[],COLUMN(PLAYERIDMAP[IDFANGRAPHS]),FALSE)</f>
        <v>6832</v>
      </c>
      <c r="G445" s="20">
        <f>IFERROR(VLOOKUP(MYRANKS_P[[#This Row],[IDFANGRAPHS]],STEAMER_P[],COLUMN(STEAMER_P[W]),FALSE),0)</f>
        <v>1</v>
      </c>
      <c r="H445" s="20">
        <f>IFERROR(VLOOKUP(MYRANKS_P[[#This Row],[IDFANGRAPHS]],STEAMER_P[],COLUMN(STEAMER_P[GS]),FALSE),0)</f>
        <v>0</v>
      </c>
      <c r="I445" s="20">
        <f>IFERROR(VLOOKUP(MYRANKS_P[[#This Row],[IDFANGRAPHS]],STEAMER_P[],COLUMN(STEAMER_P[SV]),FALSE),0)</f>
        <v>0</v>
      </c>
      <c r="J445" s="20">
        <f>IFERROR(VLOOKUP(MYRANKS_P[[#This Row],[IDFANGRAPHS]],STEAMER_P[],COLUMN(STEAMER_P[IP]),FALSE),0)</f>
        <v>21</v>
      </c>
      <c r="K445" s="20">
        <f>IFERROR(VLOOKUP(MYRANKS_P[[#This Row],[IDFANGRAPHS]],STEAMER_P[],COLUMN(STEAMER_P[H]),FALSE),0)</f>
        <v>19</v>
      </c>
      <c r="L445" s="20">
        <f>IFERROR(VLOOKUP(MYRANKS_P[[#This Row],[IDFANGRAPHS]],STEAMER_P[],COLUMN(STEAMER_P[ER]),FALSE),0)</f>
        <v>9</v>
      </c>
      <c r="M445" s="20">
        <f>IFERROR(VLOOKUP(MYRANKS_P[[#This Row],[IDFANGRAPHS]],STEAMER_P[],COLUMN(STEAMER_P[HR]),FALSE),0)</f>
        <v>2</v>
      </c>
      <c r="N445" s="20">
        <f>IFERROR(VLOOKUP(MYRANKS_P[[#This Row],[IDFANGRAPHS]],STEAMER_P[],COLUMN(STEAMER_P[SO]),FALSE),0)</f>
        <v>18</v>
      </c>
      <c r="O445" s="20">
        <f>IFERROR(VLOOKUP(MYRANKS_P[[#This Row],[IDFANGRAPHS]],STEAMER_P[],COLUMN(STEAMER_P[BB]),FALSE),0)</f>
        <v>9</v>
      </c>
      <c r="P445" s="20">
        <f>IFERROR(VLOOKUP(MYRANKS_P[[#This Row],[IDFANGRAPHS]],STEAMER_P[],COLUMN(STEAMER_P[FIP]),FALSE),0)</f>
        <v>3.94</v>
      </c>
      <c r="Q445" s="22">
        <f>IFERROR(MYRANKS_P[[#This Row],[ER]]*9/MYRANKS_P[[#This Row],[IP]],0)</f>
        <v>3.8571428571428572</v>
      </c>
      <c r="R445" s="22">
        <f>IFERROR((MYRANKS_P[[#This Row],[BB]]+MYRANKS_P[[#This Row],[H]])/MYRANKS_P[[#This Row],[IP]],0)</f>
        <v>1.3333333333333333</v>
      </c>
      <c r="S445" s="22">
        <f>MYRANKS_P[[#This Row],[W]]/3.03-VLOOKUP(MYRANKS_P[[#This Row],[POS]],ReplacementLevel_P[],COLUMN(ReplacementLevel_P[W]),FALSE)</f>
        <v>-2.89996699669967</v>
      </c>
      <c r="T445" s="22">
        <f>MYRANKS_P[[#This Row],[SV]]/9.95</f>
        <v>0</v>
      </c>
      <c r="U445" s="22">
        <f>MYRANKS_P[[#This Row],[SO]]/39.3-VLOOKUP(MYRANKS_P[[#This Row],[POS]],ReplacementLevel_P[],COLUMN(ReplacementLevel_P[SO]),FALSE)</f>
        <v>-2.2219847328244278</v>
      </c>
      <c r="V445" s="22">
        <f>((475+MYRANKS_P[[#This Row],[ER]])*9/(1192+MYRANKS_P[[#This Row],[IP]])-3.59)/-0.076-VLOOKUP(MYRANKS_P[[#This Row],[POS]],ReplacementLevel_P[],COLUMN(ReplacementLevel_P[ERA]),FALSE)</f>
        <v>0.83557295960428291</v>
      </c>
      <c r="W445" s="22">
        <f>((1466+MYRANKS_P[[#This Row],[BB]]+MYRANKS_P[[#This Row],[H]])/(1192+MYRANKS_P[[#This Row],[IP]])-1.23)/-0.015-VLOOKUP(MYRANKS_P[[#This Row],[POS]],ReplacementLevel_P[],COLUMN(ReplacementLevel_P[WHIP]),FALSE)</f>
        <v>0.76953009068424949</v>
      </c>
      <c r="X445" s="22">
        <f>MYRANKS_P[[#This Row],[WSGP]]+MYRANKS_P[[#This Row],[SVSGP]]+MYRANKS_P[[#This Row],[SOSGP]]+MYRANKS_P[[#This Row],[ERASGP]]+MYRANKS_P[[#This Row],[WHIPSGP]]</f>
        <v>-3.5168486792355647</v>
      </c>
    </row>
    <row r="446" spans="1:24" x14ac:dyDescent="0.25">
      <c r="A446" s="7" t="s">
        <v>3053</v>
      </c>
      <c r="B446" s="18" t="str">
        <f>VLOOKUP(MYRANKS_P[[#This Row],[PLAYERID]],PLAYERIDMAP[],COLUMN(PLAYERIDMAP[LASTNAME]),FALSE)</f>
        <v>Gorski</v>
      </c>
      <c r="C446" s="18" t="str">
        <f>VLOOKUP(MYRANKS_P[[#This Row],[PLAYERID]],PLAYERIDMAP[],COLUMN(PLAYERIDMAP[FIRSTNAME]),FALSE)</f>
        <v xml:space="preserve">Darin </v>
      </c>
      <c r="D446" s="18" t="str">
        <f>VLOOKUP(MYRANKS_P[[#This Row],[PLAYERID]],PLAYERIDMAP[],COLUMN(PLAYERIDMAP[TEAM]),FALSE)</f>
        <v>NYM</v>
      </c>
      <c r="E446" s="18" t="str">
        <f>VLOOKUP(MYRANKS_P[[#This Row],[PLAYERID]],PLAYERIDMAP[],COLUMN(PLAYERIDMAP[POS]),FALSE)</f>
        <v>P</v>
      </c>
      <c r="F446" s="18" t="str">
        <f>VLOOKUP(MYRANKS_P[[#This Row],[PLAYERID]],PLAYERIDMAP[],COLUMN(PLAYERIDMAP[IDFANGRAPHS]),FALSE)</f>
        <v>sa501520</v>
      </c>
      <c r="G446" s="20">
        <f>IFERROR(VLOOKUP(MYRANKS_P[[#This Row],[IDFANGRAPHS]],STEAMER_P[],COLUMN(STEAMER_P[W]),FALSE),0)</f>
        <v>0</v>
      </c>
      <c r="H446" s="20">
        <f>IFERROR(VLOOKUP(MYRANKS_P[[#This Row],[IDFANGRAPHS]],STEAMER_P[],COLUMN(STEAMER_P[GS]),FALSE),0)</f>
        <v>0</v>
      </c>
      <c r="I446" s="20">
        <f>IFERROR(VLOOKUP(MYRANKS_P[[#This Row],[IDFANGRAPHS]],STEAMER_P[],COLUMN(STEAMER_P[SV]),FALSE),0)</f>
        <v>0</v>
      </c>
      <c r="J446" s="20">
        <f>IFERROR(VLOOKUP(MYRANKS_P[[#This Row],[IDFANGRAPHS]],STEAMER_P[],COLUMN(STEAMER_P[IP]),FALSE),0)</f>
        <v>0</v>
      </c>
      <c r="K446" s="20">
        <f>IFERROR(VLOOKUP(MYRANKS_P[[#This Row],[IDFANGRAPHS]],STEAMER_P[],COLUMN(STEAMER_P[H]),FALSE),0)</f>
        <v>0</v>
      </c>
      <c r="L446" s="20">
        <f>IFERROR(VLOOKUP(MYRANKS_P[[#This Row],[IDFANGRAPHS]],STEAMER_P[],COLUMN(STEAMER_P[ER]),FALSE),0)</f>
        <v>0</v>
      </c>
      <c r="M446" s="20">
        <f>IFERROR(VLOOKUP(MYRANKS_P[[#This Row],[IDFANGRAPHS]],STEAMER_P[],COLUMN(STEAMER_P[HR]),FALSE),0)</f>
        <v>0</v>
      </c>
      <c r="N446" s="20">
        <f>IFERROR(VLOOKUP(MYRANKS_P[[#This Row],[IDFANGRAPHS]],STEAMER_P[],COLUMN(STEAMER_P[SO]),FALSE),0)</f>
        <v>0</v>
      </c>
      <c r="O446" s="20">
        <f>IFERROR(VLOOKUP(MYRANKS_P[[#This Row],[IDFANGRAPHS]],STEAMER_P[],COLUMN(STEAMER_P[BB]),FALSE),0)</f>
        <v>0</v>
      </c>
      <c r="P446" s="20">
        <f>IFERROR(VLOOKUP(MYRANKS_P[[#This Row],[IDFANGRAPHS]],STEAMER_P[],COLUMN(STEAMER_P[FIP]),FALSE),0)</f>
        <v>0</v>
      </c>
      <c r="Q446" s="22">
        <f>IFERROR(MYRANKS_P[[#This Row],[ER]]*9/MYRANKS_P[[#This Row],[IP]],0)</f>
        <v>0</v>
      </c>
      <c r="R446" s="22">
        <f>IFERROR((MYRANKS_P[[#This Row],[BB]]+MYRANKS_P[[#This Row],[H]])/MYRANKS_P[[#This Row],[IP]],0)</f>
        <v>0</v>
      </c>
      <c r="S446" s="22">
        <f>MYRANKS_P[[#This Row],[W]]/3.03-VLOOKUP(MYRANKS_P[[#This Row],[POS]],ReplacementLevel_P[],COLUMN(ReplacementLevel_P[W]),FALSE)</f>
        <v>-3.23</v>
      </c>
      <c r="T446" s="22">
        <f>MYRANKS_P[[#This Row],[SV]]/9.95</f>
        <v>0</v>
      </c>
      <c r="U446" s="22">
        <f>MYRANKS_P[[#This Row],[SO]]/39.3-VLOOKUP(MYRANKS_P[[#This Row],[POS]],ReplacementLevel_P[],COLUMN(ReplacementLevel_P[SO]),FALSE)</f>
        <v>-2.68</v>
      </c>
      <c r="V446" s="22">
        <f>((475+MYRANKS_P[[#This Row],[ER]])*9/(1192+MYRANKS_P[[#This Row],[IP]])-3.59)/-0.076-VLOOKUP(MYRANKS_P[[#This Row],[POS]],ReplacementLevel_P[],COLUMN(ReplacementLevel_P[ERA]),FALSE)</f>
        <v>0.89724478982691325</v>
      </c>
      <c r="W446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46" s="22">
        <f>MYRANKS_P[[#This Row],[WSGP]]+MYRANKS_P[[#This Row],[SVSGP]]+MYRANKS_P[[#This Row],[SOSGP]]+MYRANKS_P[[#This Row],[ERASGP]]+MYRANKS_P[[#This Row],[WHIPSGP]]</f>
        <v>-4.1238066643117852</v>
      </c>
    </row>
    <row r="447" spans="1:24" x14ac:dyDescent="0.25">
      <c r="A447" s="7" t="s">
        <v>2119</v>
      </c>
      <c r="B447" s="18" t="str">
        <f>VLOOKUP(MYRANKS_P[[#This Row],[PLAYERID]],PLAYERIDMAP[],COLUMN(PLAYERIDMAP[LASTNAME]),FALSE)</f>
        <v>Bundy</v>
      </c>
      <c r="C447" s="18" t="str">
        <f>VLOOKUP(MYRANKS_P[[#This Row],[PLAYERID]],PLAYERIDMAP[],COLUMN(PLAYERIDMAP[FIRSTNAME]),FALSE)</f>
        <v xml:space="preserve">Dylan </v>
      </c>
      <c r="D447" s="18" t="str">
        <f>VLOOKUP(MYRANKS_P[[#This Row],[PLAYERID]],PLAYERIDMAP[],COLUMN(PLAYERIDMAP[TEAM]),FALSE)</f>
        <v>BAL</v>
      </c>
      <c r="E447" s="18" t="str">
        <f>VLOOKUP(MYRANKS_P[[#This Row],[PLAYERID]],PLAYERIDMAP[],COLUMN(PLAYERIDMAP[POS]),FALSE)</f>
        <v>P</v>
      </c>
      <c r="F447" s="18">
        <f>VLOOKUP(MYRANKS_P[[#This Row],[PLAYERID]],PLAYERIDMAP[],COLUMN(PLAYERIDMAP[IDFANGRAPHS]),FALSE)</f>
        <v>12917</v>
      </c>
      <c r="G447" s="20">
        <f>IFERROR(VLOOKUP(MYRANKS_P[[#This Row],[IDFANGRAPHS]],STEAMER_P[],COLUMN(STEAMER_P[W]),FALSE),0)</f>
        <v>1</v>
      </c>
      <c r="H447" s="20">
        <f>IFERROR(VLOOKUP(MYRANKS_P[[#This Row],[IDFANGRAPHS]],STEAMER_P[],COLUMN(STEAMER_P[GS]),FALSE),0)</f>
        <v>3</v>
      </c>
      <c r="I447" s="20">
        <f>IFERROR(VLOOKUP(MYRANKS_P[[#This Row],[IDFANGRAPHS]],STEAMER_P[],COLUMN(STEAMER_P[SV]),FALSE),0)</f>
        <v>0</v>
      </c>
      <c r="J447" s="20">
        <f>IFERROR(VLOOKUP(MYRANKS_P[[#This Row],[IDFANGRAPHS]],STEAMER_P[],COLUMN(STEAMER_P[IP]),FALSE),0)</f>
        <v>16</v>
      </c>
      <c r="K447" s="20">
        <f>IFERROR(VLOOKUP(MYRANKS_P[[#This Row],[IDFANGRAPHS]],STEAMER_P[],COLUMN(STEAMER_P[H]),FALSE),0)</f>
        <v>16</v>
      </c>
      <c r="L447" s="20">
        <f>IFERROR(VLOOKUP(MYRANKS_P[[#This Row],[IDFANGRAPHS]],STEAMER_P[],COLUMN(STEAMER_P[ER]),FALSE),0)</f>
        <v>8</v>
      </c>
      <c r="M447" s="20">
        <f>IFERROR(VLOOKUP(MYRANKS_P[[#This Row],[IDFANGRAPHS]],STEAMER_P[],COLUMN(STEAMER_P[HR]),FALSE),0)</f>
        <v>2</v>
      </c>
      <c r="N447" s="20">
        <f>IFERROR(VLOOKUP(MYRANKS_P[[#This Row],[IDFANGRAPHS]],STEAMER_P[],COLUMN(STEAMER_P[SO]),FALSE),0)</f>
        <v>14</v>
      </c>
      <c r="O447" s="20">
        <f>IFERROR(VLOOKUP(MYRANKS_P[[#This Row],[IDFANGRAPHS]],STEAMER_P[],COLUMN(STEAMER_P[BB]),FALSE),0)</f>
        <v>6</v>
      </c>
      <c r="P447" s="20">
        <f>IFERROR(VLOOKUP(MYRANKS_P[[#This Row],[IDFANGRAPHS]],STEAMER_P[],COLUMN(STEAMER_P[FIP]),FALSE),0)</f>
        <v>4.43</v>
      </c>
      <c r="Q447" s="22">
        <f>IFERROR(MYRANKS_P[[#This Row],[ER]]*9/MYRANKS_P[[#This Row],[IP]],0)</f>
        <v>4.5</v>
      </c>
      <c r="R447" s="22">
        <f>IFERROR((MYRANKS_P[[#This Row],[BB]]+MYRANKS_P[[#This Row],[H]])/MYRANKS_P[[#This Row],[IP]],0)</f>
        <v>1.375</v>
      </c>
      <c r="S447" s="22">
        <f>MYRANKS_P[[#This Row],[W]]/3.03-VLOOKUP(MYRANKS_P[[#This Row],[POS]],ReplacementLevel_P[],COLUMN(ReplacementLevel_P[W]),FALSE)</f>
        <v>-2.89996699669967</v>
      </c>
      <c r="T447" s="22">
        <f>MYRANKS_P[[#This Row],[SV]]/9.95</f>
        <v>0</v>
      </c>
      <c r="U447" s="22">
        <f>MYRANKS_P[[#This Row],[SO]]/39.3-VLOOKUP(MYRANKS_P[[#This Row],[POS]],ReplacementLevel_P[],COLUMN(ReplacementLevel_P[SO]),FALSE)</f>
        <v>-2.3237659033078883</v>
      </c>
      <c r="V447" s="22">
        <f>((475+MYRANKS_P[[#This Row],[ER]])*9/(1192+MYRANKS_P[[#This Row],[IP]])-3.59)/-0.076-VLOOKUP(MYRANKS_P[[#This Row],[POS]],ReplacementLevel_P[],COLUMN(ReplacementLevel_P[ERA]),FALSE)</f>
        <v>0.73802718717323101</v>
      </c>
      <c r="W447" s="22">
        <f>((1466+MYRANKS_P[[#This Row],[BB]]+MYRANKS_P[[#This Row],[H]])/(1192+MYRANKS_P[[#This Row],[IP]])-1.23)/-0.015-VLOOKUP(MYRANKS_P[[#This Row],[POS]],ReplacementLevel_P[],COLUMN(ReplacementLevel_P[WHIP]),FALSE)</f>
        <v>0.76079470198674892</v>
      </c>
      <c r="X447" s="22">
        <f>MYRANKS_P[[#This Row],[WSGP]]+MYRANKS_P[[#This Row],[SVSGP]]+MYRANKS_P[[#This Row],[SOSGP]]+MYRANKS_P[[#This Row],[ERASGP]]+MYRANKS_P[[#This Row],[WHIPSGP]]</f>
        <v>-3.724911010847578</v>
      </c>
    </row>
    <row r="448" spans="1:24" x14ac:dyDescent="0.25">
      <c r="A448" s="7" t="s">
        <v>4188</v>
      </c>
      <c r="B448" s="18" t="str">
        <f>VLOOKUP(MYRANKS_P[[#This Row],[PLAYERID]],PLAYERIDMAP[],COLUMN(PLAYERIDMAP[LASTNAME]),FALSE)</f>
        <v>Morton</v>
      </c>
      <c r="C448" s="18" t="str">
        <f>VLOOKUP(MYRANKS_P[[#This Row],[PLAYERID]],PLAYERIDMAP[],COLUMN(PLAYERIDMAP[FIRSTNAME]),FALSE)</f>
        <v xml:space="preserve">Charlie </v>
      </c>
      <c r="D448" s="18" t="str">
        <f>VLOOKUP(MYRANKS_P[[#This Row],[PLAYERID]],PLAYERIDMAP[],COLUMN(PLAYERIDMAP[TEAM]),FALSE)</f>
        <v>PIT</v>
      </c>
      <c r="E448" s="18" t="str">
        <f>VLOOKUP(MYRANKS_P[[#This Row],[PLAYERID]],PLAYERIDMAP[],COLUMN(PLAYERIDMAP[POS]),FALSE)</f>
        <v>P</v>
      </c>
      <c r="F448" s="18">
        <f>VLOOKUP(MYRANKS_P[[#This Row],[PLAYERID]],PLAYERIDMAP[],COLUMN(PLAYERIDMAP[IDFANGRAPHS]),FALSE)</f>
        <v>4676</v>
      </c>
      <c r="G448" s="20">
        <f>IFERROR(VLOOKUP(MYRANKS_P[[#This Row],[IDFANGRAPHS]],STEAMER_P[],COLUMN(STEAMER_P[W]),FALSE),0)</f>
        <v>9</v>
      </c>
      <c r="H448" s="20">
        <f>IFERROR(VLOOKUP(MYRANKS_P[[#This Row],[IDFANGRAPHS]],STEAMER_P[],COLUMN(STEAMER_P[GS]),FALSE),0)</f>
        <v>25</v>
      </c>
      <c r="I448" s="20">
        <f>IFERROR(VLOOKUP(MYRANKS_P[[#This Row],[IDFANGRAPHS]],STEAMER_P[],COLUMN(STEAMER_P[SV]),FALSE),0)</f>
        <v>0</v>
      </c>
      <c r="J448" s="20">
        <f>IFERROR(VLOOKUP(MYRANKS_P[[#This Row],[IDFANGRAPHS]],STEAMER_P[],COLUMN(STEAMER_P[IP]),FALSE),0)</f>
        <v>153</v>
      </c>
      <c r="K448" s="20">
        <f>IFERROR(VLOOKUP(MYRANKS_P[[#This Row],[IDFANGRAPHS]],STEAMER_P[],COLUMN(STEAMER_P[H]),FALSE),0)</f>
        <v>158</v>
      </c>
      <c r="L448" s="20">
        <f>IFERROR(VLOOKUP(MYRANKS_P[[#This Row],[IDFANGRAPHS]],STEAMER_P[],COLUMN(STEAMER_P[ER]),FALSE),0)</f>
        <v>69</v>
      </c>
      <c r="M448" s="20">
        <f>IFERROR(VLOOKUP(MYRANKS_P[[#This Row],[IDFANGRAPHS]],STEAMER_P[],COLUMN(STEAMER_P[HR]),FALSE),0)</f>
        <v>11</v>
      </c>
      <c r="N448" s="20">
        <f>IFERROR(VLOOKUP(MYRANKS_P[[#This Row],[IDFANGRAPHS]],STEAMER_P[],COLUMN(STEAMER_P[SO]),FALSE),0)</f>
        <v>103</v>
      </c>
      <c r="O448" s="20">
        <f>IFERROR(VLOOKUP(MYRANKS_P[[#This Row],[IDFANGRAPHS]],STEAMER_P[],COLUMN(STEAMER_P[BB]),FALSE),0)</f>
        <v>52</v>
      </c>
      <c r="P448" s="20">
        <f>IFERROR(VLOOKUP(MYRANKS_P[[#This Row],[IDFANGRAPHS]],STEAMER_P[],COLUMN(STEAMER_P[FIP]),FALSE),0)</f>
        <v>3.89</v>
      </c>
      <c r="Q448" s="22">
        <f>IFERROR(MYRANKS_P[[#This Row],[ER]]*9/MYRANKS_P[[#This Row],[IP]],0)</f>
        <v>4.0588235294117645</v>
      </c>
      <c r="R448" s="22">
        <f>IFERROR((MYRANKS_P[[#This Row],[BB]]+MYRANKS_P[[#This Row],[H]])/MYRANKS_P[[#This Row],[IP]],0)</f>
        <v>1.3725490196078431</v>
      </c>
      <c r="S448" s="22">
        <f>MYRANKS_P[[#This Row],[W]]/3.03-VLOOKUP(MYRANKS_P[[#This Row],[POS]],ReplacementLevel_P[],COLUMN(ReplacementLevel_P[W]),FALSE)</f>
        <v>-0.25970297029702971</v>
      </c>
      <c r="T448" s="22">
        <f>MYRANKS_P[[#This Row],[SV]]/9.95</f>
        <v>0</v>
      </c>
      <c r="U448" s="22">
        <f>MYRANKS_P[[#This Row],[SO]]/39.3-VLOOKUP(MYRANKS_P[[#This Row],[POS]],ReplacementLevel_P[],COLUMN(ReplacementLevel_P[SO]),FALSE)</f>
        <v>-5.9134860050890747E-2</v>
      </c>
      <c r="V448" s="22">
        <f>((475+MYRANKS_P[[#This Row],[ER]])*9/(1192+MYRANKS_P[[#This Row],[IP]])-3.59)/-0.076-VLOOKUP(MYRANKS_P[[#This Row],[POS]],ReplacementLevel_P[],COLUMN(ReplacementLevel_P[ERA]),FALSE)</f>
        <v>0.19014869888475538</v>
      </c>
      <c r="W448" s="22">
        <f>((1466+MYRANKS_P[[#This Row],[BB]]+MYRANKS_P[[#This Row],[H]])/(1192+MYRANKS_P[[#This Row],[IP]])-1.23)/-0.015-VLOOKUP(MYRANKS_P[[#This Row],[POS]],ReplacementLevel_P[],COLUMN(ReplacementLevel_P[WHIP]),FALSE)</f>
        <v>-0.19311028500619221</v>
      </c>
      <c r="X448" s="22">
        <f>MYRANKS_P[[#This Row],[WSGP]]+MYRANKS_P[[#This Row],[SVSGP]]+MYRANKS_P[[#This Row],[SOSGP]]+MYRANKS_P[[#This Row],[ERASGP]]+MYRANKS_P[[#This Row],[WHIPSGP]]</f>
        <v>-0.32179941646935728</v>
      </c>
    </row>
    <row r="449" spans="1:24" x14ac:dyDescent="0.25">
      <c r="A449" s="7" t="s">
        <v>5228</v>
      </c>
      <c r="B449" s="18" t="str">
        <f>VLOOKUP(MYRANKS_P[[#This Row],[PLAYERID]],PLAYERIDMAP[],COLUMN(PLAYERIDMAP[LASTNAME]),FALSE)</f>
        <v>Thomas</v>
      </c>
      <c r="C449" s="18" t="str">
        <f>VLOOKUP(MYRANKS_P[[#This Row],[PLAYERID]],PLAYERIDMAP[],COLUMN(PLAYERIDMAP[FIRSTNAME]),FALSE)</f>
        <v xml:space="preserve">Justin </v>
      </c>
      <c r="D449" s="18" t="str">
        <f>VLOOKUP(MYRANKS_P[[#This Row],[PLAYERID]],PLAYERIDMAP[],COLUMN(PLAYERIDMAP[TEAM]),FALSE)</f>
        <v>NYY</v>
      </c>
      <c r="E449" s="18" t="str">
        <f>VLOOKUP(MYRANKS_P[[#This Row],[PLAYERID]],PLAYERIDMAP[],COLUMN(PLAYERIDMAP[POS]),FALSE)</f>
        <v>P</v>
      </c>
      <c r="F449" s="18">
        <f>VLOOKUP(MYRANKS_P[[#This Row],[PLAYERID]],PLAYERIDMAP[],COLUMN(PLAYERIDMAP[IDFANGRAPHS]),FALSE)</f>
        <v>9910</v>
      </c>
      <c r="G449" s="20">
        <f>IFERROR(VLOOKUP(MYRANKS_P[[#This Row],[IDFANGRAPHS]],STEAMER_P[],COLUMN(STEAMER_P[W]),FALSE),0)</f>
        <v>0</v>
      </c>
      <c r="H449" s="20">
        <f>IFERROR(VLOOKUP(MYRANKS_P[[#This Row],[IDFANGRAPHS]],STEAMER_P[],COLUMN(STEAMER_P[GS]),FALSE),0)</f>
        <v>0</v>
      </c>
      <c r="I449" s="20">
        <f>IFERROR(VLOOKUP(MYRANKS_P[[#This Row],[IDFANGRAPHS]],STEAMER_P[],COLUMN(STEAMER_P[SV]),FALSE),0)</f>
        <v>0</v>
      </c>
      <c r="J449" s="20">
        <f>IFERROR(VLOOKUP(MYRANKS_P[[#This Row],[IDFANGRAPHS]],STEAMER_P[],COLUMN(STEAMER_P[IP]),FALSE),0)</f>
        <v>0</v>
      </c>
      <c r="K449" s="20">
        <f>IFERROR(VLOOKUP(MYRANKS_P[[#This Row],[IDFANGRAPHS]],STEAMER_P[],COLUMN(STEAMER_P[H]),FALSE),0)</f>
        <v>0</v>
      </c>
      <c r="L449" s="20">
        <f>IFERROR(VLOOKUP(MYRANKS_P[[#This Row],[IDFANGRAPHS]],STEAMER_P[],COLUMN(STEAMER_P[ER]),FALSE),0)</f>
        <v>0</v>
      </c>
      <c r="M449" s="20">
        <f>IFERROR(VLOOKUP(MYRANKS_P[[#This Row],[IDFANGRAPHS]],STEAMER_P[],COLUMN(STEAMER_P[HR]),FALSE),0)</f>
        <v>0</v>
      </c>
      <c r="N449" s="20">
        <f>IFERROR(VLOOKUP(MYRANKS_P[[#This Row],[IDFANGRAPHS]],STEAMER_P[],COLUMN(STEAMER_P[SO]),FALSE),0)</f>
        <v>0</v>
      </c>
      <c r="O449" s="20">
        <f>IFERROR(VLOOKUP(MYRANKS_P[[#This Row],[IDFANGRAPHS]],STEAMER_P[],COLUMN(STEAMER_P[BB]),FALSE),0)</f>
        <v>0</v>
      </c>
      <c r="P449" s="20">
        <f>IFERROR(VLOOKUP(MYRANKS_P[[#This Row],[IDFANGRAPHS]],STEAMER_P[],COLUMN(STEAMER_P[FIP]),FALSE),0)</f>
        <v>0</v>
      </c>
      <c r="Q449" s="22">
        <f>IFERROR(MYRANKS_P[[#This Row],[ER]]*9/MYRANKS_P[[#This Row],[IP]],0)</f>
        <v>0</v>
      </c>
      <c r="R449" s="22">
        <f>IFERROR((MYRANKS_P[[#This Row],[BB]]+MYRANKS_P[[#This Row],[H]])/MYRANKS_P[[#This Row],[IP]],0)</f>
        <v>0</v>
      </c>
      <c r="S449" s="22">
        <f>MYRANKS_P[[#This Row],[W]]/3.03-VLOOKUP(MYRANKS_P[[#This Row],[POS]],ReplacementLevel_P[],COLUMN(ReplacementLevel_P[W]),FALSE)</f>
        <v>-3.23</v>
      </c>
      <c r="T449" s="22">
        <f>MYRANKS_P[[#This Row],[SV]]/9.95</f>
        <v>0</v>
      </c>
      <c r="U449" s="22">
        <f>MYRANKS_P[[#This Row],[SO]]/39.3-VLOOKUP(MYRANKS_P[[#This Row],[POS]],ReplacementLevel_P[],COLUMN(ReplacementLevel_P[SO]),FALSE)</f>
        <v>-2.68</v>
      </c>
      <c r="V449" s="22">
        <f>((475+MYRANKS_P[[#This Row],[ER]])*9/(1192+MYRANKS_P[[#This Row],[IP]])-3.59)/-0.076-VLOOKUP(MYRANKS_P[[#This Row],[POS]],ReplacementLevel_P[],COLUMN(ReplacementLevel_P[ERA]),FALSE)</f>
        <v>0.89724478982691325</v>
      </c>
      <c r="W449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49" s="22">
        <f>MYRANKS_P[[#This Row],[WSGP]]+MYRANKS_P[[#This Row],[SVSGP]]+MYRANKS_P[[#This Row],[SOSGP]]+MYRANKS_P[[#This Row],[ERASGP]]+MYRANKS_P[[#This Row],[WHIPSGP]]</f>
        <v>-4.1238066643117852</v>
      </c>
    </row>
    <row r="450" spans="1:24" x14ac:dyDescent="0.25">
      <c r="A450" s="7" t="s">
        <v>2559</v>
      </c>
      <c r="B450" s="18" t="str">
        <f>VLOOKUP(MYRANKS_P[[#This Row],[PLAYERID]],PLAYERIDMAP[],COLUMN(PLAYERIDMAP[LASTNAME]),FALSE)</f>
        <v>de la Rosa</v>
      </c>
      <c r="C450" s="18" t="str">
        <f>VLOOKUP(MYRANKS_P[[#This Row],[PLAYERID]],PLAYERIDMAP[],COLUMN(PLAYERIDMAP[FIRSTNAME]),FALSE)</f>
        <v xml:space="preserve">Rubby </v>
      </c>
      <c r="D450" s="18" t="str">
        <f>VLOOKUP(MYRANKS_P[[#This Row],[PLAYERID]],PLAYERIDMAP[],COLUMN(PLAYERIDMAP[TEAM]),FALSE)</f>
        <v>BOS</v>
      </c>
      <c r="E450" s="18" t="str">
        <f>VLOOKUP(MYRANKS_P[[#This Row],[PLAYERID]],PLAYERIDMAP[],COLUMN(PLAYERIDMAP[POS]),FALSE)</f>
        <v>P</v>
      </c>
      <c r="F450" s="18">
        <f>VLOOKUP(MYRANKS_P[[#This Row],[PLAYERID]],PLAYERIDMAP[],COLUMN(PLAYERIDMAP[IDFANGRAPHS]),FALSE)</f>
        <v>3862</v>
      </c>
      <c r="G450" s="20">
        <f>IFERROR(VLOOKUP(MYRANKS_P[[#This Row],[IDFANGRAPHS]],STEAMER_P[],COLUMN(STEAMER_P[W]),FALSE),0)</f>
        <v>1</v>
      </c>
      <c r="H450" s="20">
        <f>IFERROR(VLOOKUP(MYRANKS_P[[#This Row],[IDFANGRAPHS]],STEAMER_P[],COLUMN(STEAMER_P[GS]),FALSE),0)</f>
        <v>0</v>
      </c>
      <c r="I450" s="20">
        <f>IFERROR(VLOOKUP(MYRANKS_P[[#This Row],[IDFANGRAPHS]],STEAMER_P[],COLUMN(STEAMER_P[SV]),FALSE),0)</f>
        <v>0</v>
      </c>
      <c r="J450" s="20">
        <f>IFERROR(VLOOKUP(MYRANKS_P[[#This Row],[IDFANGRAPHS]],STEAMER_P[],COLUMN(STEAMER_P[IP]),FALSE),0)</f>
        <v>21</v>
      </c>
      <c r="K450" s="20">
        <f>IFERROR(VLOOKUP(MYRANKS_P[[#This Row],[IDFANGRAPHS]],STEAMER_P[],COLUMN(STEAMER_P[H]),FALSE),0)</f>
        <v>20</v>
      </c>
      <c r="L450" s="20">
        <f>IFERROR(VLOOKUP(MYRANKS_P[[#This Row],[IDFANGRAPHS]],STEAMER_P[],COLUMN(STEAMER_P[ER]),FALSE),0)</f>
        <v>9</v>
      </c>
      <c r="M450" s="20">
        <f>IFERROR(VLOOKUP(MYRANKS_P[[#This Row],[IDFANGRAPHS]],STEAMER_P[],COLUMN(STEAMER_P[HR]),FALSE),0)</f>
        <v>2</v>
      </c>
      <c r="N450" s="20">
        <f>IFERROR(VLOOKUP(MYRANKS_P[[#This Row],[IDFANGRAPHS]],STEAMER_P[],COLUMN(STEAMER_P[SO]),FALSE),0)</f>
        <v>20</v>
      </c>
      <c r="O450" s="20">
        <f>IFERROR(VLOOKUP(MYRANKS_P[[#This Row],[IDFANGRAPHS]],STEAMER_P[],COLUMN(STEAMER_P[BB]),FALSE),0)</f>
        <v>8</v>
      </c>
      <c r="P450" s="20">
        <f>IFERROR(VLOOKUP(MYRANKS_P[[#This Row],[IDFANGRAPHS]],STEAMER_P[],COLUMN(STEAMER_P[FIP]),FALSE),0)</f>
        <v>3.92</v>
      </c>
      <c r="Q450" s="22">
        <f>IFERROR(MYRANKS_P[[#This Row],[ER]]*9/MYRANKS_P[[#This Row],[IP]],0)</f>
        <v>3.8571428571428572</v>
      </c>
      <c r="R450" s="22">
        <f>IFERROR((MYRANKS_P[[#This Row],[BB]]+MYRANKS_P[[#This Row],[H]])/MYRANKS_P[[#This Row],[IP]],0)</f>
        <v>1.3333333333333333</v>
      </c>
      <c r="S450" s="22">
        <f>MYRANKS_P[[#This Row],[W]]/3.03-VLOOKUP(MYRANKS_P[[#This Row],[POS]],ReplacementLevel_P[],COLUMN(ReplacementLevel_P[W]),FALSE)</f>
        <v>-2.89996699669967</v>
      </c>
      <c r="T450" s="22">
        <f>MYRANKS_P[[#This Row],[SV]]/9.95</f>
        <v>0</v>
      </c>
      <c r="U450" s="22">
        <f>MYRANKS_P[[#This Row],[SO]]/39.3-VLOOKUP(MYRANKS_P[[#This Row],[POS]],ReplacementLevel_P[],COLUMN(ReplacementLevel_P[SO]),FALSE)</f>
        <v>-2.1710941475826973</v>
      </c>
      <c r="V450" s="22">
        <f>((475+MYRANKS_P[[#This Row],[ER]])*9/(1192+MYRANKS_P[[#This Row],[IP]])-3.59)/-0.076-VLOOKUP(MYRANKS_P[[#This Row],[POS]],ReplacementLevel_P[],COLUMN(ReplacementLevel_P[ERA]),FALSE)</f>
        <v>0.83557295960428291</v>
      </c>
      <c r="W450" s="22">
        <f>((1466+MYRANKS_P[[#This Row],[BB]]+MYRANKS_P[[#This Row],[H]])/(1192+MYRANKS_P[[#This Row],[IP]])-1.23)/-0.015-VLOOKUP(MYRANKS_P[[#This Row],[POS]],ReplacementLevel_P[],COLUMN(ReplacementLevel_P[WHIP]),FALSE)</f>
        <v>0.76953009068424949</v>
      </c>
      <c r="X450" s="22">
        <f>MYRANKS_P[[#This Row],[WSGP]]+MYRANKS_P[[#This Row],[SVSGP]]+MYRANKS_P[[#This Row],[SOSGP]]+MYRANKS_P[[#This Row],[ERASGP]]+MYRANKS_P[[#This Row],[WHIPSGP]]</f>
        <v>-3.465958093993835</v>
      </c>
    </row>
    <row r="451" spans="1:24" x14ac:dyDescent="0.25">
      <c r="A451" s="7" t="s">
        <v>3917</v>
      </c>
      <c r="B451" s="18" t="str">
        <f>VLOOKUP(MYRANKS_P[[#This Row],[PLAYERID]],PLAYERIDMAP[],COLUMN(PLAYERIDMAP[LASTNAME]),FALSE)</f>
        <v>Marte</v>
      </c>
      <c r="C451" s="18" t="str">
        <f>VLOOKUP(MYRANKS_P[[#This Row],[PLAYERID]],PLAYERIDMAP[],COLUMN(PLAYERIDMAP[FIRSTNAME]),FALSE)</f>
        <v xml:space="preserve">Luis </v>
      </c>
      <c r="D451" s="18" t="str">
        <f>VLOOKUP(MYRANKS_P[[#This Row],[PLAYERID]],PLAYERIDMAP[],COLUMN(PLAYERIDMAP[TEAM]),FALSE)</f>
        <v>DET</v>
      </c>
      <c r="E451" s="18" t="str">
        <f>VLOOKUP(MYRANKS_P[[#This Row],[PLAYERID]],PLAYERIDMAP[],COLUMN(PLAYERIDMAP[POS]),FALSE)</f>
        <v>P</v>
      </c>
      <c r="F451" s="18">
        <f>VLOOKUP(MYRANKS_P[[#This Row],[PLAYERID]],PLAYERIDMAP[],COLUMN(PLAYERIDMAP[IDFANGRAPHS]),FALSE)</f>
        <v>8651</v>
      </c>
      <c r="G451" s="20">
        <f>IFERROR(VLOOKUP(MYRANKS_P[[#This Row],[IDFANGRAPHS]],STEAMER_P[],COLUMN(STEAMER_P[W]),FALSE),0)</f>
        <v>0</v>
      </c>
      <c r="H451" s="20">
        <f>IFERROR(VLOOKUP(MYRANKS_P[[#This Row],[IDFANGRAPHS]],STEAMER_P[],COLUMN(STEAMER_P[GS]),FALSE),0)</f>
        <v>0</v>
      </c>
      <c r="I451" s="20">
        <f>IFERROR(VLOOKUP(MYRANKS_P[[#This Row],[IDFANGRAPHS]],STEAMER_P[],COLUMN(STEAMER_P[SV]),FALSE),0)</f>
        <v>0</v>
      </c>
      <c r="J451" s="20">
        <f>IFERROR(VLOOKUP(MYRANKS_P[[#This Row],[IDFANGRAPHS]],STEAMER_P[],COLUMN(STEAMER_P[IP]),FALSE),0)</f>
        <v>0</v>
      </c>
      <c r="K451" s="20">
        <f>IFERROR(VLOOKUP(MYRANKS_P[[#This Row],[IDFANGRAPHS]],STEAMER_P[],COLUMN(STEAMER_P[H]),FALSE),0)</f>
        <v>0</v>
      </c>
      <c r="L451" s="20">
        <f>IFERROR(VLOOKUP(MYRANKS_P[[#This Row],[IDFANGRAPHS]],STEAMER_P[],COLUMN(STEAMER_P[ER]),FALSE),0)</f>
        <v>0</v>
      </c>
      <c r="M451" s="20">
        <f>IFERROR(VLOOKUP(MYRANKS_P[[#This Row],[IDFANGRAPHS]],STEAMER_P[],COLUMN(STEAMER_P[HR]),FALSE),0)</f>
        <v>0</v>
      </c>
      <c r="N451" s="20">
        <f>IFERROR(VLOOKUP(MYRANKS_P[[#This Row],[IDFANGRAPHS]],STEAMER_P[],COLUMN(STEAMER_P[SO]),FALSE),0)</f>
        <v>0</v>
      </c>
      <c r="O451" s="20">
        <f>IFERROR(VLOOKUP(MYRANKS_P[[#This Row],[IDFANGRAPHS]],STEAMER_P[],COLUMN(STEAMER_P[BB]),FALSE),0)</f>
        <v>0</v>
      </c>
      <c r="P451" s="20">
        <f>IFERROR(VLOOKUP(MYRANKS_P[[#This Row],[IDFANGRAPHS]],STEAMER_P[],COLUMN(STEAMER_P[FIP]),FALSE),0)</f>
        <v>0</v>
      </c>
      <c r="Q451" s="22">
        <f>IFERROR(MYRANKS_P[[#This Row],[ER]]*9/MYRANKS_P[[#This Row],[IP]],0)</f>
        <v>0</v>
      </c>
      <c r="R451" s="22">
        <f>IFERROR((MYRANKS_P[[#This Row],[BB]]+MYRANKS_P[[#This Row],[H]])/MYRANKS_P[[#This Row],[IP]],0)</f>
        <v>0</v>
      </c>
      <c r="S451" s="22">
        <f>MYRANKS_P[[#This Row],[W]]/3.03-VLOOKUP(MYRANKS_P[[#This Row],[POS]],ReplacementLevel_P[],COLUMN(ReplacementLevel_P[W]),FALSE)</f>
        <v>-3.23</v>
      </c>
      <c r="T451" s="22">
        <f>MYRANKS_P[[#This Row],[SV]]/9.95</f>
        <v>0</v>
      </c>
      <c r="U451" s="22">
        <f>MYRANKS_P[[#This Row],[SO]]/39.3-VLOOKUP(MYRANKS_P[[#This Row],[POS]],ReplacementLevel_P[],COLUMN(ReplacementLevel_P[SO]),FALSE)</f>
        <v>-2.68</v>
      </c>
      <c r="V451" s="22">
        <f>((475+MYRANKS_P[[#This Row],[ER]])*9/(1192+MYRANKS_P[[#This Row],[IP]])-3.59)/-0.076-VLOOKUP(MYRANKS_P[[#This Row],[POS]],ReplacementLevel_P[],COLUMN(ReplacementLevel_P[ERA]),FALSE)</f>
        <v>0.89724478982691325</v>
      </c>
      <c r="W45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51" s="22">
        <f>MYRANKS_P[[#This Row],[WSGP]]+MYRANKS_P[[#This Row],[SVSGP]]+MYRANKS_P[[#This Row],[SOSGP]]+MYRANKS_P[[#This Row],[ERASGP]]+MYRANKS_P[[#This Row],[WHIPSGP]]</f>
        <v>-4.1238066643117852</v>
      </c>
    </row>
    <row r="452" spans="1:24" x14ac:dyDescent="0.25">
      <c r="A452" s="7" t="s">
        <v>3612</v>
      </c>
      <c r="B452" s="18" t="str">
        <f>VLOOKUP(MYRANKS_P[[#This Row],[PLAYERID]],PLAYERIDMAP[],COLUMN(PLAYERIDMAP[LASTNAME]),FALSE)</f>
        <v>Kirkman</v>
      </c>
      <c r="C452" s="18" t="str">
        <f>VLOOKUP(MYRANKS_P[[#This Row],[PLAYERID]],PLAYERIDMAP[],COLUMN(PLAYERIDMAP[FIRSTNAME]),FALSE)</f>
        <v xml:space="preserve">Michael </v>
      </c>
      <c r="D452" s="18" t="str">
        <f>VLOOKUP(MYRANKS_P[[#This Row],[PLAYERID]],PLAYERIDMAP[],COLUMN(PLAYERIDMAP[TEAM]),FALSE)</f>
        <v>TEX</v>
      </c>
      <c r="E452" s="18" t="str">
        <f>VLOOKUP(MYRANKS_P[[#This Row],[PLAYERID]],PLAYERIDMAP[],COLUMN(PLAYERIDMAP[POS]),FALSE)</f>
        <v>P</v>
      </c>
      <c r="F452" s="18">
        <f>VLOOKUP(MYRANKS_P[[#This Row],[PLAYERID]],PLAYERIDMAP[],COLUMN(PLAYERIDMAP[IDFANGRAPHS]),FALSE)</f>
        <v>9877</v>
      </c>
      <c r="G452" s="20">
        <f>IFERROR(VLOOKUP(MYRANKS_P[[#This Row],[IDFANGRAPHS]],STEAMER_P[],COLUMN(STEAMER_P[W]),FALSE),0)</f>
        <v>0</v>
      </c>
      <c r="H452" s="20">
        <f>IFERROR(VLOOKUP(MYRANKS_P[[#This Row],[IDFANGRAPHS]],STEAMER_P[],COLUMN(STEAMER_P[GS]),FALSE),0)</f>
        <v>0</v>
      </c>
      <c r="I452" s="20">
        <f>IFERROR(VLOOKUP(MYRANKS_P[[#This Row],[IDFANGRAPHS]],STEAMER_P[],COLUMN(STEAMER_P[SV]),FALSE),0)</f>
        <v>0</v>
      </c>
      <c r="J452" s="20">
        <f>IFERROR(VLOOKUP(MYRANKS_P[[#This Row],[IDFANGRAPHS]],STEAMER_P[],COLUMN(STEAMER_P[IP]),FALSE),0)</f>
        <v>0</v>
      </c>
      <c r="K452" s="20">
        <f>IFERROR(VLOOKUP(MYRANKS_P[[#This Row],[IDFANGRAPHS]],STEAMER_P[],COLUMN(STEAMER_P[H]),FALSE),0)</f>
        <v>0</v>
      </c>
      <c r="L452" s="20">
        <f>IFERROR(VLOOKUP(MYRANKS_P[[#This Row],[IDFANGRAPHS]],STEAMER_P[],COLUMN(STEAMER_P[ER]),FALSE),0)</f>
        <v>0</v>
      </c>
      <c r="M452" s="20">
        <f>IFERROR(VLOOKUP(MYRANKS_P[[#This Row],[IDFANGRAPHS]],STEAMER_P[],COLUMN(STEAMER_P[HR]),FALSE),0)</f>
        <v>0</v>
      </c>
      <c r="N452" s="20">
        <f>IFERROR(VLOOKUP(MYRANKS_P[[#This Row],[IDFANGRAPHS]],STEAMER_P[],COLUMN(STEAMER_P[SO]),FALSE),0)</f>
        <v>0</v>
      </c>
      <c r="O452" s="20">
        <f>IFERROR(VLOOKUP(MYRANKS_P[[#This Row],[IDFANGRAPHS]],STEAMER_P[],COLUMN(STEAMER_P[BB]),FALSE),0)</f>
        <v>0</v>
      </c>
      <c r="P452" s="20">
        <f>IFERROR(VLOOKUP(MYRANKS_P[[#This Row],[IDFANGRAPHS]],STEAMER_P[],COLUMN(STEAMER_P[FIP]),FALSE),0)</f>
        <v>0</v>
      </c>
      <c r="Q452" s="22">
        <f>IFERROR(MYRANKS_P[[#This Row],[ER]]*9/MYRANKS_P[[#This Row],[IP]],0)</f>
        <v>0</v>
      </c>
      <c r="R452" s="22">
        <f>IFERROR((MYRANKS_P[[#This Row],[BB]]+MYRANKS_P[[#This Row],[H]])/MYRANKS_P[[#This Row],[IP]],0)</f>
        <v>0</v>
      </c>
      <c r="S452" s="22">
        <f>MYRANKS_P[[#This Row],[W]]/3.03-VLOOKUP(MYRANKS_P[[#This Row],[POS]],ReplacementLevel_P[],COLUMN(ReplacementLevel_P[W]),FALSE)</f>
        <v>-3.23</v>
      </c>
      <c r="T452" s="22">
        <f>MYRANKS_P[[#This Row],[SV]]/9.95</f>
        <v>0</v>
      </c>
      <c r="U452" s="22">
        <f>MYRANKS_P[[#This Row],[SO]]/39.3-VLOOKUP(MYRANKS_P[[#This Row],[POS]],ReplacementLevel_P[],COLUMN(ReplacementLevel_P[SO]),FALSE)</f>
        <v>-2.68</v>
      </c>
      <c r="V452" s="22">
        <f>((475+MYRANKS_P[[#This Row],[ER]])*9/(1192+MYRANKS_P[[#This Row],[IP]])-3.59)/-0.076-VLOOKUP(MYRANKS_P[[#This Row],[POS]],ReplacementLevel_P[],COLUMN(ReplacementLevel_P[ERA]),FALSE)</f>
        <v>0.89724478982691325</v>
      </c>
      <c r="W452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52" s="22">
        <f>MYRANKS_P[[#This Row],[WSGP]]+MYRANKS_P[[#This Row],[SVSGP]]+MYRANKS_P[[#This Row],[SOSGP]]+MYRANKS_P[[#This Row],[ERASGP]]+MYRANKS_P[[#This Row],[WHIPSGP]]</f>
        <v>-4.1238066643117852</v>
      </c>
    </row>
    <row r="453" spans="1:24" x14ac:dyDescent="0.25">
      <c r="A453" s="7" t="s">
        <v>4725</v>
      </c>
      <c r="B453" s="18" t="str">
        <f>VLOOKUP(MYRANKS_P[[#This Row],[PLAYERID]],PLAYERIDMAP[],COLUMN(PLAYERIDMAP[LASTNAME]),FALSE)</f>
        <v>Richards</v>
      </c>
      <c r="C453" s="18" t="str">
        <f>VLOOKUP(MYRANKS_P[[#This Row],[PLAYERID]],PLAYERIDMAP[],COLUMN(PLAYERIDMAP[FIRSTNAME]),FALSE)</f>
        <v xml:space="preserve">Garrett </v>
      </c>
      <c r="D453" s="18" t="str">
        <f>VLOOKUP(MYRANKS_P[[#This Row],[PLAYERID]],PLAYERIDMAP[],COLUMN(PLAYERIDMAP[TEAM]),FALSE)</f>
        <v>LAA</v>
      </c>
      <c r="E453" s="18" t="str">
        <f>VLOOKUP(MYRANKS_P[[#This Row],[PLAYERID]],PLAYERIDMAP[],COLUMN(PLAYERIDMAP[POS]),FALSE)</f>
        <v>P</v>
      </c>
      <c r="F453" s="18">
        <f>VLOOKUP(MYRANKS_P[[#This Row],[PLAYERID]],PLAYERIDMAP[],COLUMN(PLAYERIDMAP[IDFANGRAPHS]),FALSE)</f>
        <v>9784</v>
      </c>
      <c r="G453" s="20">
        <f>IFERROR(VLOOKUP(MYRANKS_P[[#This Row],[IDFANGRAPHS]],STEAMER_P[],COLUMN(STEAMER_P[W]),FALSE),0)</f>
        <v>9</v>
      </c>
      <c r="H453" s="20">
        <f>IFERROR(VLOOKUP(MYRANKS_P[[#This Row],[IDFANGRAPHS]],STEAMER_P[],COLUMN(STEAMER_P[GS]),FALSE),0)</f>
        <v>25</v>
      </c>
      <c r="I453" s="20">
        <f>IFERROR(VLOOKUP(MYRANKS_P[[#This Row],[IDFANGRAPHS]],STEAMER_P[],COLUMN(STEAMER_P[SV]),FALSE),0)</f>
        <v>0</v>
      </c>
      <c r="J453" s="20">
        <f>IFERROR(VLOOKUP(MYRANKS_P[[#This Row],[IDFANGRAPHS]],STEAMER_P[],COLUMN(STEAMER_P[IP]),FALSE),0)</f>
        <v>146</v>
      </c>
      <c r="K453" s="20">
        <f>IFERROR(VLOOKUP(MYRANKS_P[[#This Row],[IDFANGRAPHS]],STEAMER_P[],COLUMN(STEAMER_P[H]),FALSE),0)</f>
        <v>146</v>
      </c>
      <c r="L453" s="20">
        <f>IFERROR(VLOOKUP(MYRANKS_P[[#This Row],[IDFANGRAPHS]],STEAMER_P[],COLUMN(STEAMER_P[ER]),FALSE),0)</f>
        <v>69</v>
      </c>
      <c r="M453" s="20">
        <f>IFERROR(VLOOKUP(MYRANKS_P[[#This Row],[IDFANGRAPHS]],STEAMER_P[],COLUMN(STEAMER_P[HR]),FALSE),0)</f>
        <v>13</v>
      </c>
      <c r="N453" s="20">
        <f>IFERROR(VLOOKUP(MYRANKS_P[[#This Row],[IDFANGRAPHS]],STEAMER_P[],COLUMN(STEAMER_P[SO]),FALSE),0)</f>
        <v>111</v>
      </c>
      <c r="O453" s="20">
        <f>IFERROR(VLOOKUP(MYRANKS_P[[#This Row],[IDFANGRAPHS]],STEAMER_P[],COLUMN(STEAMER_P[BB]),FALSE),0)</f>
        <v>57</v>
      </c>
      <c r="P453" s="20">
        <f>IFERROR(VLOOKUP(MYRANKS_P[[#This Row],[IDFANGRAPHS]],STEAMER_P[],COLUMN(STEAMER_P[FIP]),FALSE),0)</f>
        <v>3.99</v>
      </c>
      <c r="Q453" s="22">
        <f>IFERROR(MYRANKS_P[[#This Row],[ER]]*9/MYRANKS_P[[#This Row],[IP]],0)</f>
        <v>4.2534246575342465</v>
      </c>
      <c r="R453" s="22">
        <f>IFERROR((MYRANKS_P[[#This Row],[BB]]+MYRANKS_P[[#This Row],[H]])/MYRANKS_P[[#This Row],[IP]],0)</f>
        <v>1.3904109589041096</v>
      </c>
      <c r="S453" s="22">
        <f>MYRANKS_P[[#This Row],[W]]/3.03-VLOOKUP(MYRANKS_P[[#This Row],[POS]],ReplacementLevel_P[],COLUMN(ReplacementLevel_P[W]),FALSE)</f>
        <v>-0.25970297029702971</v>
      </c>
      <c r="T453" s="22">
        <f>MYRANKS_P[[#This Row],[SV]]/9.95</f>
        <v>0</v>
      </c>
      <c r="U453" s="22">
        <f>MYRANKS_P[[#This Row],[SO]]/39.3-VLOOKUP(MYRANKS_P[[#This Row],[POS]],ReplacementLevel_P[],COLUMN(ReplacementLevel_P[SO]),FALSE)</f>
        <v>0.14442748091603042</v>
      </c>
      <c r="V453" s="22">
        <f>((475+MYRANKS_P[[#This Row],[ER]])*9/(1192+MYRANKS_P[[#This Row],[IP]])-3.59)/-0.076-VLOOKUP(MYRANKS_P[[#This Row],[POS]],ReplacementLevel_P[],COLUMN(ReplacementLevel_P[ERA]),FALSE)</f>
        <v>-6.0431909369837777E-2</v>
      </c>
      <c r="W453" s="22">
        <f>((1466+MYRANKS_P[[#This Row],[BB]]+MYRANKS_P[[#This Row],[H]])/(1192+MYRANKS_P[[#This Row],[IP]])-1.23)/-0.015-VLOOKUP(MYRANKS_P[[#This Row],[POS]],ReplacementLevel_P[],COLUMN(ReplacementLevel_P[WHIP]),FALSE)</f>
        <v>-0.27894369706029598</v>
      </c>
      <c r="X453" s="22">
        <f>MYRANKS_P[[#This Row],[WSGP]]+MYRANKS_P[[#This Row],[SVSGP]]+MYRANKS_P[[#This Row],[SOSGP]]+MYRANKS_P[[#This Row],[ERASGP]]+MYRANKS_P[[#This Row],[WHIPSGP]]</f>
        <v>-0.45465109581113305</v>
      </c>
    </row>
    <row r="454" spans="1:24" x14ac:dyDescent="0.25">
      <c r="A454" s="7" t="s">
        <v>5480</v>
      </c>
      <c r="B454" s="18" t="str">
        <f>VLOOKUP(MYRANKS_P[[#This Row],[PLAYERID]],PLAYERIDMAP[],COLUMN(PLAYERIDMAP[LASTNAME]),FALSE)</f>
        <v>White</v>
      </c>
      <c r="C454" s="18" t="str">
        <f>VLOOKUP(MYRANKS_P[[#This Row],[PLAYERID]],PLAYERIDMAP[],COLUMN(PLAYERIDMAP[FIRSTNAME]),FALSE)</f>
        <v xml:space="preserve">Alex </v>
      </c>
      <c r="D454" s="18" t="str">
        <f>VLOOKUP(MYRANKS_P[[#This Row],[PLAYERID]],PLAYERIDMAP[],COLUMN(PLAYERIDMAP[TEAM]),FALSE)</f>
        <v>HOU</v>
      </c>
      <c r="E454" s="18" t="str">
        <f>VLOOKUP(MYRANKS_P[[#This Row],[PLAYERID]],PLAYERIDMAP[],COLUMN(PLAYERIDMAP[POS]),FALSE)</f>
        <v>P</v>
      </c>
      <c r="F454" s="18">
        <f>VLOOKUP(MYRANKS_P[[#This Row],[PLAYERID]],PLAYERIDMAP[],COLUMN(PLAYERIDMAP[IDFANGRAPHS]),FALSE)</f>
        <v>10054</v>
      </c>
      <c r="G454" s="20">
        <f>IFERROR(VLOOKUP(MYRANKS_P[[#This Row],[IDFANGRAPHS]],STEAMER_P[],COLUMN(STEAMER_P[W]),FALSE),0)</f>
        <v>2</v>
      </c>
      <c r="H454" s="20">
        <f>IFERROR(VLOOKUP(MYRANKS_P[[#This Row],[IDFANGRAPHS]],STEAMER_P[],COLUMN(STEAMER_P[GS]),FALSE),0)</f>
        <v>6</v>
      </c>
      <c r="I454" s="20">
        <f>IFERROR(VLOOKUP(MYRANKS_P[[#This Row],[IDFANGRAPHS]],STEAMER_P[],COLUMN(STEAMER_P[SV]),FALSE),0)</f>
        <v>0</v>
      </c>
      <c r="J454" s="20">
        <f>IFERROR(VLOOKUP(MYRANKS_P[[#This Row],[IDFANGRAPHS]],STEAMER_P[],COLUMN(STEAMER_P[IP]),FALSE),0)</f>
        <v>32</v>
      </c>
      <c r="K454" s="20">
        <f>IFERROR(VLOOKUP(MYRANKS_P[[#This Row],[IDFANGRAPHS]],STEAMER_P[],COLUMN(STEAMER_P[H]),FALSE),0)</f>
        <v>34</v>
      </c>
      <c r="L454" s="20">
        <f>IFERROR(VLOOKUP(MYRANKS_P[[#This Row],[IDFANGRAPHS]],STEAMER_P[],COLUMN(STEAMER_P[ER]),FALSE),0)</f>
        <v>18</v>
      </c>
      <c r="M454" s="20">
        <f>IFERROR(VLOOKUP(MYRANKS_P[[#This Row],[IDFANGRAPHS]],STEAMER_P[],COLUMN(STEAMER_P[HR]),FALSE),0)</f>
        <v>4</v>
      </c>
      <c r="N454" s="20">
        <f>IFERROR(VLOOKUP(MYRANKS_P[[#This Row],[IDFANGRAPHS]],STEAMER_P[],COLUMN(STEAMER_P[SO]),FALSE),0)</f>
        <v>23</v>
      </c>
      <c r="O454" s="20">
        <f>IFERROR(VLOOKUP(MYRANKS_P[[#This Row],[IDFANGRAPHS]],STEAMER_P[],COLUMN(STEAMER_P[BB]),FALSE),0)</f>
        <v>13</v>
      </c>
      <c r="P454" s="20">
        <f>IFERROR(VLOOKUP(MYRANKS_P[[#This Row],[IDFANGRAPHS]],STEAMER_P[],COLUMN(STEAMER_P[FIP]),FALSE),0)</f>
        <v>4.67</v>
      </c>
      <c r="Q454" s="22">
        <f>IFERROR(MYRANKS_P[[#This Row],[ER]]*9/MYRANKS_P[[#This Row],[IP]],0)</f>
        <v>5.0625</v>
      </c>
      <c r="R454" s="22">
        <f>IFERROR((MYRANKS_P[[#This Row],[BB]]+MYRANKS_P[[#This Row],[H]])/MYRANKS_P[[#This Row],[IP]],0)</f>
        <v>1.46875</v>
      </c>
      <c r="S454" s="22">
        <f>MYRANKS_P[[#This Row],[W]]/3.03-VLOOKUP(MYRANKS_P[[#This Row],[POS]],ReplacementLevel_P[],COLUMN(ReplacementLevel_P[W]),FALSE)</f>
        <v>-2.5699339933993399</v>
      </c>
      <c r="T454" s="22">
        <f>MYRANKS_P[[#This Row],[SV]]/9.95</f>
        <v>0</v>
      </c>
      <c r="U454" s="22">
        <f>MYRANKS_P[[#This Row],[SO]]/39.3-VLOOKUP(MYRANKS_P[[#This Row],[POS]],ReplacementLevel_P[],COLUMN(ReplacementLevel_P[SO]),FALSE)</f>
        <v>-2.0947582697201019</v>
      </c>
      <c r="V454" s="22">
        <f>((475+MYRANKS_P[[#This Row],[ER]])*9/(1192+MYRANKS_P[[#This Row],[IP]])-3.59)/-0.076-VLOOKUP(MYRANKS_P[[#This Row],[POS]],ReplacementLevel_P[],COLUMN(ReplacementLevel_P[ERA]),FALSE)</f>
        <v>0.38947368421052442</v>
      </c>
      <c r="W454" s="22">
        <f>((1466+MYRANKS_P[[#This Row],[BB]]+MYRANKS_P[[#This Row],[H]])/(1192+MYRANKS_P[[#This Row],[IP]])-1.23)/-0.015-VLOOKUP(MYRANKS_P[[#This Row],[POS]],ReplacementLevel_P[],COLUMN(ReplacementLevel_P[WHIP]),FALSE)</f>
        <v>0.47259259259258812</v>
      </c>
      <c r="X454" s="22">
        <f>MYRANKS_P[[#This Row],[WSGP]]+MYRANKS_P[[#This Row],[SVSGP]]+MYRANKS_P[[#This Row],[SOSGP]]+MYRANKS_P[[#This Row],[ERASGP]]+MYRANKS_P[[#This Row],[WHIPSGP]]</f>
        <v>-3.802625986316329</v>
      </c>
    </row>
    <row r="455" spans="1:24" x14ac:dyDescent="0.25">
      <c r="A455" s="7" t="s">
        <v>3355</v>
      </c>
      <c r="B455" s="18" t="str">
        <f>VLOOKUP(MYRANKS_P[[#This Row],[PLAYERID]],PLAYERIDMAP[],COLUMN(PLAYERIDMAP[LASTNAME]),FALSE)</f>
        <v>Huff</v>
      </c>
      <c r="C455" s="18" t="str">
        <f>VLOOKUP(MYRANKS_P[[#This Row],[PLAYERID]],PLAYERIDMAP[],COLUMN(PLAYERIDMAP[FIRSTNAME]),FALSE)</f>
        <v xml:space="preserve">David </v>
      </c>
      <c r="D455" s="18" t="str">
        <f>VLOOKUP(MYRANKS_P[[#This Row],[PLAYERID]],PLAYERIDMAP[],COLUMN(PLAYERIDMAP[TEAM]),FALSE)</f>
        <v>CLE</v>
      </c>
      <c r="E455" s="18" t="str">
        <f>VLOOKUP(MYRANKS_P[[#This Row],[PLAYERID]],PLAYERIDMAP[],COLUMN(PLAYERIDMAP[POS]),FALSE)</f>
        <v>P</v>
      </c>
      <c r="F455" s="18">
        <f>VLOOKUP(MYRANKS_P[[#This Row],[PLAYERID]],PLAYERIDMAP[],COLUMN(PLAYERIDMAP[IDFANGRAPHS]),FALSE)</f>
        <v>4257</v>
      </c>
      <c r="G455" s="20">
        <f>IFERROR(VLOOKUP(MYRANKS_P[[#This Row],[IDFANGRAPHS]],STEAMER_P[],COLUMN(STEAMER_P[W]),FALSE),0)</f>
        <v>3</v>
      </c>
      <c r="H455" s="20">
        <f>IFERROR(VLOOKUP(MYRANKS_P[[#This Row],[IDFANGRAPHS]],STEAMER_P[],COLUMN(STEAMER_P[GS]),FALSE),0)</f>
        <v>3</v>
      </c>
      <c r="I455" s="20">
        <f>IFERROR(VLOOKUP(MYRANKS_P[[#This Row],[IDFANGRAPHS]],STEAMER_P[],COLUMN(STEAMER_P[SV]),FALSE),0)</f>
        <v>0</v>
      </c>
      <c r="J455" s="20">
        <f>IFERROR(VLOOKUP(MYRANKS_P[[#This Row],[IDFANGRAPHS]],STEAMER_P[],COLUMN(STEAMER_P[IP]),FALSE),0)</f>
        <v>41</v>
      </c>
      <c r="K455" s="20">
        <f>IFERROR(VLOOKUP(MYRANKS_P[[#This Row],[IDFANGRAPHS]],STEAMER_P[],COLUMN(STEAMER_P[H]),FALSE),0)</f>
        <v>41</v>
      </c>
      <c r="L455" s="20">
        <f>IFERROR(VLOOKUP(MYRANKS_P[[#This Row],[IDFANGRAPHS]],STEAMER_P[],COLUMN(STEAMER_P[ER]),FALSE),0)</f>
        <v>17</v>
      </c>
      <c r="M455" s="20">
        <f>IFERROR(VLOOKUP(MYRANKS_P[[#This Row],[IDFANGRAPHS]],STEAMER_P[],COLUMN(STEAMER_P[HR]),FALSE),0)</f>
        <v>4</v>
      </c>
      <c r="N455" s="20">
        <f>IFERROR(VLOOKUP(MYRANKS_P[[#This Row],[IDFANGRAPHS]],STEAMER_P[],COLUMN(STEAMER_P[SO]),FALSE),0)</f>
        <v>32</v>
      </c>
      <c r="O455" s="20">
        <f>IFERROR(VLOOKUP(MYRANKS_P[[#This Row],[IDFANGRAPHS]],STEAMER_P[],COLUMN(STEAMER_P[BB]),FALSE),0)</f>
        <v>11</v>
      </c>
      <c r="P455" s="20">
        <f>IFERROR(VLOOKUP(MYRANKS_P[[#This Row],[IDFANGRAPHS]],STEAMER_P[],COLUMN(STEAMER_P[FIP]),FALSE),0)</f>
        <v>3.81</v>
      </c>
      <c r="Q455" s="22">
        <f>IFERROR(MYRANKS_P[[#This Row],[ER]]*9/MYRANKS_P[[#This Row],[IP]],0)</f>
        <v>3.7317073170731709</v>
      </c>
      <c r="R455" s="22">
        <f>IFERROR((MYRANKS_P[[#This Row],[BB]]+MYRANKS_P[[#This Row],[H]])/MYRANKS_P[[#This Row],[IP]],0)</f>
        <v>1.2682926829268293</v>
      </c>
      <c r="S455" s="22">
        <f>MYRANKS_P[[#This Row],[W]]/3.03-VLOOKUP(MYRANKS_P[[#This Row],[POS]],ReplacementLevel_P[],COLUMN(ReplacementLevel_P[W]),FALSE)</f>
        <v>-2.2399009900990099</v>
      </c>
      <c r="T455" s="22">
        <f>MYRANKS_P[[#This Row],[SV]]/9.95</f>
        <v>0</v>
      </c>
      <c r="U455" s="22">
        <f>MYRANKS_P[[#This Row],[SO]]/39.3-VLOOKUP(MYRANKS_P[[#This Row],[POS]],ReplacementLevel_P[],COLUMN(ReplacementLevel_P[SO]),FALSE)</f>
        <v>-1.8657506361323155</v>
      </c>
      <c r="V455" s="22">
        <f>((475+MYRANKS_P[[#This Row],[ER]])*9/(1192+MYRANKS_P[[#This Row],[IP]])-3.59)/-0.076-VLOOKUP(MYRANKS_P[[#This Row],[POS]],ReplacementLevel_P[],COLUMN(ReplacementLevel_P[ERA]),FALSE)</f>
        <v>0.83367268536304007</v>
      </c>
      <c r="W455" s="22">
        <f>((1466+MYRANKS_P[[#This Row],[BB]]+MYRANKS_P[[#This Row],[H]])/(1192+MYRANKS_P[[#This Row],[IP]])-1.23)/-0.015-VLOOKUP(MYRANKS_P[[#This Row],[POS]],ReplacementLevel_P[],COLUMN(ReplacementLevel_P[WHIP]),FALSE)</f>
        <v>0.80376317923762719</v>
      </c>
      <c r="X455" s="22">
        <f>MYRANKS_P[[#This Row],[WSGP]]+MYRANKS_P[[#This Row],[SVSGP]]+MYRANKS_P[[#This Row],[SOSGP]]+MYRANKS_P[[#This Row],[ERASGP]]+MYRANKS_P[[#This Row],[WHIPSGP]]</f>
        <v>-2.4682157616306579</v>
      </c>
    </row>
    <row r="456" spans="1:24" x14ac:dyDescent="0.25">
      <c r="A456" s="7" t="s">
        <v>3105</v>
      </c>
      <c r="B456" s="18" t="str">
        <f>VLOOKUP(MYRANKS_P[[#This Row],[PLAYERID]],PLAYERIDMAP[],COLUMN(PLAYERIDMAP[LASTNAME]),FALSE)</f>
        <v>Guerrier</v>
      </c>
      <c r="C456" s="18" t="str">
        <f>VLOOKUP(MYRANKS_P[[#This Row],[PLAYERID]],PLAYERIDMAP[],COLUMN(PLAYERIDMAP[FIRSTNAME]),FALSE)</f>
        <v xml:space="preserve">Matt </v>
      </c>
      <c r="D456" s="18" t="str">
        <f>VLOOKUP(MYRANKS_P[[#This Row],[PLAYERID]],PLAYERIDMAP[],COLUMN(PLAYERIDMAP[TEAM]),FALSE)</f>
        <v>LAD</v>
      </c>
      <c r="E456" s="18" t="str">
        <f>VLOOKUP(MYRANKS_P[[#This Row],[PLAYERID]],PLAYERIDMAP[],COLUMN(PLAYERIDMAP[POS]),FALSE)</f>
        <v>P</v>
      </c>
      <c r="F456" s="18">
        <f>VLOOKUP(MYRANKS_P[[#This Row],[PLAYERID]],PLAYERIDMAP[],COLUMN(PLAYERIDMAP[IDFANGRAPHS]),FALSE)</f>
        <v>2061</v>
      </c>
      <c r="G456" s="20">
        <f>IFERROR(VLOOKUP(MYRANKS_P[[#This Row],[IDFANGRAPHS]],STEAMER_P[],COLUMN(STEAMER_P[W]),FALSE),0)</f>
        <v>1</v>
      </c>
      <c r="H456" s="20">
        <f>IFERROR(VLOOKUP(MYRANKS_P[[#This Row],[IDFANGRAPHS]],STEAMER_P[],COLUMN(STEAMER_P[GS]),FALSE),0)</f>
        <v>0</v>
      </c>
      <c r="I456" s="20">
        <f>IFERROR(VLOOKUP(MYRANKS_P[[#This Row],[IDFANGRAPHS]],STEAMER_P[],COLUMN(STEAMER_P[SV]),FALSE),0)</f>
        <v>0</v>
      </c>
      <c r="J456" s="20">
        <f>IFERROR(VLOOKUP(MYRANKS_P[[#This Row],[IDFANGRAPHS]],STEAMER_P[],COLUMN(STEAMER_P[IP]),FALSE),0)</f>
        <v>13</v>
      </c>
      <c r="K456" s="20">
        <f>IFERROR(VLOOKUP(MYRANKS_P[[#This Row],[IDFANGRAPHS]],STEAMER_P[],COLUMN(STEAMER_P[H]),FALSE),0)</f>
        <v>14</v>
      </c>
      <c r="L456" s="20">
        <f>IFERROR(VLOOKUP(MYRANKS_P[[#This Row],[IDFANGRAPHS]],STEAMER_P[],COLUMN(STEAMER_P[ER]),FALSE),0)</f>
        <v>6</v>
      </c>
      <c r="M456" s="20">
        <f>IFERROR(VLOOKUP(MYRANKS_P[[#This Row],[IDFANGRAPHS]],STEAMER_P[],COLUMN(STEAMER_P[HR]),FALSE),0)</f>
        <v>2</v>
      </c>
      <c r="N456" s="20">
        <f>IFERROR(VLOOKUP(MYRANKS_P[[#This Row],[IDFANGRAPHS]],STEAMER_P[],COLUMN(STEAMER_P[SO]),FALSE),0)</f>
        <v>9</v>
      </c>
      <c r="O456" s="20">
        <f>IFERROR(VLOOKUP(MYRANKS_P[[#This Row],[IDFANGRAPHS]],STEAMER_P[],COLUMN(STEAMER_P[BB]),FALSE),0)</f>
        <v>5</v>
      </c>
      <c r="P456" s="20">
        <f>IFERROR(VLOOKUP(MYRANKS_P[[#This Row],[IDFANGRAPHS]],STEAMER_P[],COLUMN(STEAMER_P[FIP]),FALSE),0)</f>
        <v>4.62</v>
      </c>
      <c r="Q456" s="22">
        <f>IFERROR(MYRANKS_P[[#This Row],[ER]]*9/MYRANKS_P[[#This Row],[IP]],0)</f>
        <v>4.1538461538461542</v>
      </c>
      <c r="R456" s="22">
        <f>IFERROR((MYRANKS_P[[#This Row],[BB]]+MYRANKS_P[[#This Row],[H]])/MYRANKS_P[[#This Row],[IP]],0)</f>
        <v>1.4615384615384615</v>
      </c>
      <c r="S456" s="22">
        <f>MYRANKS_P[[#This Row],[W]]/3.03-VLOOKUP(MYRANKS_P[[#This Row],[POS]],ReplacementLevel_P[],COLUMN(ReplacementLevel_P[W]),FALSE)</f>
        <v>-2.89996699669967</v>
      </c>
      <c r="T456" s="22">
        <f>MYRANKS_P[[#This Row],[SV]]/9.95</f>
        <v>0</v>
      </c>
      <c r="U456" s="22">
        <f>MYRANKS_P[[#This Row],[SO]]/39.3-VLOOKUP(MYRANKS_P[[#This Row],[POS]],ReplacementLevel_P[],COLUMN(ReplacementLevel_P[SO]),FALSE)</f>
        <v>-2.4509923664122137</v>
      </c>
      <c r="V456" s="22">
        <f>((475+MYRANKS_P[[#This Row],[ER]])*9/(1192+MYRANKS_P[[#This Row],[IP]])-3.59)/-0.076-VLOOKUP(MYRANKS_P[[#This Row],[POS]],ReplacementLevel_P[],COLUMN(ReplacementLevel_P[ERA]),FALSE)</f>
        <v>0.8166957851059149</v>
      </c>
      <c r="W456" s="22">
        <f>((1466+MYRANKS_P[[#This Row],[BB]]+MYRANKS_P[[#This Row],[H]])/(1192+MYRANKS_P[[#This Row],[IP]])-1.23)/-0.015-VLOOKUP(MYRANKS_P[[#This Row],[POS]],ReplacementLevel_P[],COLUMN(ReplacementLevel_P[WHIP]),FALSE)</f>
        <v>0.72232365145227684</v>
      </c>
      <c r="X456" s="22">
        <f>MYRANKS_P[[#This Row],[WSGP]]+MYRANKS_P[[#This Row],[SVSGP]]+MYRANKS_P[[#This Row],[SOSGP]]+MYRANKS_P[[#This Row],[ERASGP]]+MYRANKS_P[[#This Row],[WHIPSGP]]</f>
        <v>-3.8119399265536917</v>
      </c>
    </row>
    <row r="457" spans="1:24" x14ac:dyDescent="0.25">
      <c r="A457" s="7" t="s">
        <v>4257</v>
      </c>
      <c r="B457" s="18" t="str">
        <f>VLOOKUP(MYRANKS_P[[#This Row],[PLAYERID]],PLAYERIDMAP[],COLUMN(PLAYERIDMAP[LASTNAME]),FALSE)</f>
        <v>Neshek</v>
      </c>
      <c r="C457" s="18" t="str">
        <f>VLOOKUP(MYRANKS_P[[#This Row],[PLAYERID]],PLAYERIDMAP[],COLUMN(PLAYERIDMAP[FIRSTNAME]),FALSE)</f>
        <v xml:space="preserve">Pat </v>
      </c>
      <c r="D457" s="18" t="str">
        <f>VLOOKUP(MYRANKS_P[[#This Row],[PLAYERID]],PLAYERIDMAP[],COLUMN(PLAYERIDMAP[TEAM]),FALSE)</f>
        <v>OAK</v>
      </c>
      <c r="E457" s="18" t="str">
        <f>VLOOKUP(MYRANKS_P[[#This Row],[PLAYERID]],PLAYERIDMAP[],COLUMN(PLAYERIDMAP[POS]),FALSE)</f>
        <v>P</v>
      </c>
      <c r="F457" s="18">
        <f>VLOOKUP(MYRANKS_P[[#This Row],[PLAYERID]],PLAYERIDMAP[],COLUMN(PLAYERIDMAP[IDFANGRAPHS]),FALSE)</f>
        <v>4682</v>
      </c>
      <c r="G457" s="20">
        <f>IFERROR(VLOOKUP(MYRANKS_P[[#This Row],[IDFANGRAPHS]],STEAMER_P[],COLUMN(STEAMER_P[W]),FALSE),0)</f>
        <v>1</v>
      </c>
      <c r="H457" s="20">
        <f>IFERROR(VLOOKUP(MYRANKS_P[[#This Row],[IDFANGRAPHS]],STEAMER_P[],COLUMN(STEAMER_P[GS]),FALSE),0)</f>
        <v>0</v>
      </c>
      <c r="I457" s="20">
        <f>IFERROR(VLOOKUP(MYRANKS_P[[#This Row],[IDFANGRAPHS]],STEAMER_P[],COLUMN(STEAMER_P[SV]),FALSE),0)</f>
        <v>0</v>
      </c>
      <c r="J457" s="20">
        <f>IFERROR(VLOOKUP(MYRANKS_P[[#This Row],[IDFANGRAPHS]],STEAMER_P[],COLUMN(STEAMER_P[IP]),FALSE),0)</f>
        <v>25</v>
      </c>
      <c r="K457" s="20">
        <f>IFERROR(VLOOKUP(MYRANKS_P[[#This Row],[IDFANGRAPHS]],STEAMER_P[],COLUMN(STEAMER_P[H]),FALSE),0)</f>
        <v>24</v>
      </c>
      <c r="L457" s="20">
        <f>IFERROR(VLOOKUP(MYRANKS_P[[#This Row],[IDFANGRAPHS]],STEAMER_P[],COLUMN(STEAMER_P[ER]),FALSE),0)</f>
        <v>10</v>
      </c>
      <c r="M457" s="20">
        <f>IFERROR(VLOOKUP(MYRANKS_P[[#This Row],[IDFANGRAPHS]],STEAMER_P[],COLUMN(STEAMER_P[HR]),FALSE),0)</f>
        <v>3</v>
      </c>
      <c r="N457" s="20">
        <f>IFERROR(VLOOKUP(MYRANKS_P[[#This Row],[IDFANGRAPHS]],STEAMER_P[],COLUMN(STEAMER_P[SO]),FALSE),0)</f>
        <v>21</v>
      </c>
      <c r="O457" s="20">
        <f>IFERROR(VLOOKUP(MYRANKS_P[[#This Row],[IDFANGRAPHS]],STEAMER_P[],COLUMN(STEAMER_P[BB]),FALSE),0)</f>
        <v>8</v>
      </c>
      <c r="P457" s="20">
        <f>IFERROR(VLOOKUP(MYRANKS_P[[#This Row],[IDFANGRAPHS]],STEAMER_P[],COLUMN(STEAMER_P[FIP]),FALSE),0)</f>
        <v>4.0199999999999996</v>
      </c>
      <c r="Q457" s="22">
        <f>IFERROR(MYRANKS_P[[#This Row],[ER]]*9/MYRANKS_P[[#This Row],[IP]],0)</f>
        <v>3.6</v>
      </c>
      <c r="R457" s="22">
        <f>IFERROR((MYRANKS_P[[#This Row],[BB]]+MYRANKS_P[[#This Row],[H]])/MYRANKS_P[[#This Row],[IP]],0)</f>
        <v>1.28</v>
      </c>
      <c r="S457" s="22">
        <f>MYRANKS_P[[#This Row],[W]]/3.03-VLOOKUP(MYRANKS_P[[#This Row],[POS]],ReplacementLevel_P[],COLUMN(ReplacementLevel_P[W]),FALSE)</f>
        <v>-2.89996699669967</v>
      </c>
      <c r="T457" s="22">
        <f>MYRANKS_P[[#This Row],[SV]]/9.95</f>
        <v>0</v>
      </c>
      <c r="U457" s="22">
        <f>MYRANKS_P[[#This Row],[SO]]/39.3-VLOOKUP(MYRANKS_P[[#This Row],[POS]],ReplacementLevel_P[],COLUMN(ReplacementLevel_P[SO]),FALSE)</f>
        <v>-2.1456488549618324</v>
      </c>
      <c r="V457" s="22">
        <f>((475+MYRANKS_P[[#This Row],[ER]])*9/(1192+MYRANKS_P[[#This Row],[IP]])-3.59)/-0.076-VLOOKUP(MYRANKS_P[[#This Row],[POS]],ReplacementLevel_P[],COLUMN(ReplacementLevel_P[ERA]),FALSE)</f>
        <v>0.89357133589931959</v>
      </c>
      <c r="W457" s="22">
        <f>((1466+MYRANKS_P[[#This Row],[BB]]+MYRANKS_P[[#This Row],[H]])/(1192+MYRANKS_P[[#This Row],[IP]])-1.23)/-0.015-VLOOKUP(MYRANKS_P[[#This Row],[POS]],ReplacementLevel_P[],COLUMN(ReplacementLevel_P[WHIP]),FALSE)</f>
        <v>0.8202903314160559</v>
      </c>
      <c r="X457" s="22">
        <f>MYRANKS_P[[#This Row],[WSGP]]+MYRANKS_P[[#This Row],[SVSGP]]+MYRANKS_P[[#This Row],[SOSGP]]+MYRANKS_P[[#This Row],[ERASGP]]+MYRANKS_P[[#This Row],[WHIPSGP]]</f>
        <v>-3.3317541843461265</v>
      </c>
    </row>
    <row r="458" spans="1:24" x14ac:dyDescent="0.25">
      <c r="A458" s="7" t="s">
        <v>4760</v>
      </c>
      <c r="B458" s="18" t="str">
        <f>VLOOKUP(MYRANKS_P[[#This Row],[PLAYERID]],PLAYERIDMAP[],COLUMN(PLAYERIDMAP[LASTNAME]),FALSE)</f>
        <v>Robertson</v>
      </c>
      <c r="C458" s="18" t="str">
        <f>VLOOKUP(MYRANKS_P[[#This Row],[PLAYERID]],PLAYERIDMAP[],COLUMN(PLAYERIDMAP[FIRSTNAME]),FALSE)</f>
        <v xml:space="preserve">Tyler </v>
      </c>
      <c r="D458" s="18" t="str">
        <f>VLOOKUP(MYRANKS_P[[#This Row],[PLAYERID]],PLAYERIDMAP[],COLUMN(PLAYERIDMAP[TEAM]),FALSE)</f>
        <v>MIN</v>
      </c>
      <c r="E458" s="18" t="str">
        <f>VLOOKUP(MYRANKS_P[[#This Row],[PLAYERID]],PLAYERIDMAP[],COLUMN(PLAYERIDMAP[POS]),FALSE)</f>
        <v>P</v>
      </c>
      <c r="F458" s="18">
        <f>VLOOKUP(MYRANKS_P[[#This Row],[PLAYERID]],PLAYERIDMAP[],COLUMN(PLAYERIDMAP[IDFANGRAPHS]),FALSE)</f>
        <v>3223</v>
      </c>
      <c r="G458" s="20">
        <f>IFERROR(VLOOKUP(MYRANKS_P[[#This Row],[IDFANGRAPHS]],STEAMER_P[],COLUMN(STEAMER_P[W]),FALSE),0)</f>
        <v>0</v>
      </c>
      <c r="H458" s="20">
        <f>IFERROR(VLOOKUP(MYRANKS_P[[#This Row],[IDFANGRAPHS]],STEAMER_P[],COLUMN(STEAMER_P[GS]),FALSE),0)</f>
        <v>0</v>
      </c>
      <c r="I458" s="20">
        <f>IFERROR(VLOOKUP(MYRANKS_P[[#This Row],[IDFANGRAPHS]],STEAMER_P[],COLUMN(STEAMER_P[SV]),FALSE),0)</f>
        <v>0</v>
      </c>
      <c r="J458" s="20">
        <f>IFERROR(VLOOKUP(MYRANKS_P[[#This Row],[IDFANGRAPHS]],STEAMER_P[],COLUMN(STEAMER_P[IP]),FALSE),0)</f>
        <v>0</v>
      </c>
      <c r="K458" s="20">
        <f>IFERROR(VLOOKUP(MYRANKS_P[[#This Row],[IDFANGRAPHS]],STEAMER_P[],COLUMN(STEAMER_P[H]),FALSE),0)</f>
        <v>0</v>
      </c>
      <c r="L458" s="20">
        <f>IFERROR(VLOOKUP(MYRANKS_P[[#This Row],[IDFANGRAPHS]],STEAMER_P[],COLUMN(STEAMER_P[ER]),FALSE),0)</f>
        <v>0</v>
      </c>
      <c r="M458" s="20">
        <f>IFERROR(VLOOKUP(MYRANKS_P[[#This Row],[IDFANGRAPHS]],STEAMER_P[],COLUMN(STEAMER_P[HR]),FALSE),0)</f>
        <v>0</v>
      </c>
      <c r="N458" s="20">
        <f>IFERROR(VLOOKUP(MYRANKS_P[[#This Row],[IDFANGRAPHS]],STEAMER_P[],COLUMN(STEAMER_P[SO]),FALSE),0)</f>
        <v>0</v>
      </c>
      <c r="O458" s="20">
        <f>IFERROR(VLOOKUP(MYRANKS_P[[#This Row],[IDFANGRAPHS]],STEAMER_P[],COLUMN(STEAMER_P[BB]),FALSE),0)</f>
        <v>0</v>
      </c>
      <c r="P458" s="20">
        <f>IFERROR(VLOOKUP(MYRANKS_P[[#This Row],[IDFANGRAPHS]],STEAMER_P[],COLUMN(STEAMER_P[FIP]),FALSE),0)</f>
        <v>0</v>
      </c>
      <c r="Q458" s="22">
        <f>IFERROR(MYRANKS_P[[#This Row],[ER]]*9/MYRANKS_P[[#This Row],[IP]],0)</f>
        <v>0</v>
      </c>
      <c r="R458" s="22">
        <f>IFERROR((MYRANKS_P[[#This Row],[BB]]+MYRANKS_P[[#This Row],[H]])/MYRANKS_P[[#This Row],[IP]],0)</f>
        <v>0</v>
      </c>
      <c r="S458" s="22">
        <f>MYRANKS_P[[#This Row],[W]]/3.03-VLOOKUP(MYRANKS_P[[#This Row],[POS]],ReplacementLevel_P[],COLUMN(ReplacementLevel_P[W]),FALSE)</f>
        <v>-3.23</v>
      </c>
      <c r="T458" s="22">
        <f>MYRANKS_P[[#This Row],[SV]]/9.95</f>
        <v>0</v>
      </c>
      <c r="U458" s="22">
        <f>MYRANKS_P[[#This Row],[SO]]/39.3-VLOOKUP(MYRANKS_P[[#This Row],[POS]],ReplacementLevel_P[],COLUMN(ReplacementLevel_P[SO]),FALSE)</f>
        <v>-2.68</v>
      </c>
      <c r="V458" s="22">
        <f>((475+MYRANKS_P[[#This Row],[ER]])*9/(1192+MYRANKS_P[[#This Row],[IP]])-3.59)/-0.076-VLOOKUP(MYRANKS_P[[#This Row],[POS]],ReplacementLevel_P[],COLUMN(ReplacementLevel_P[ERA]),FALSE)</f>
        <v>0.89724478982691325</v>
      </c>
      <c r="W45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58" s="22">
        <f>MYRANKS_P[[#This Row],[WSGP]]+MYRANKS_P[[#This Row],[SVSGP]]+MYRANKS_P[[#This Row],[SOSGP]]+MYRANKS_P[[#This Row],[ERASGP]]+MYRANKS_P[[#This Row],[WHIPSGP]]</f>
        <v>-4.1238066643117852</v>
      </c>
    </row>
    <row r="459" spans="1:24" x14ac:dyDescent="0.25">
      <c r="A459" s="7" t="s">
        <v>3518</v>
      </c>
      <c r="B459" s="18" t="str">
        <f>VLOOKUP(MYRANKS_P[[#This Row],[PLAYERID]],PLAYERIDMAP[],COLUMN(PLAYERIDMAP[LASTNAME]),FALSE)</f>
        <v>Johnson</v>
      </c>
      <c r="C459" s="18" t="str">
        <f>VLOOKUP(MYRANKS_P[[#This Row],[PLAYERID]],PLAYERIDMAP[],COLUMN(PLAYERIDMAP[FIRSTNAME]),FALSE)</f>
        <v xml:space="preserve">Steve </v>
      </c>
      <c r="D459" s="18" t="str">
        <f>VLOOKUP(MYRANKS_P[[#This Row],[PLAYERID]],PLAYERIDMAP[],COLUMN(PLAYERIDMAP[TEAM]),FALSE)</f>
        <v>BAL</v>
      </c>
      <c r="E459" s="18" t="str">
        <f>VLOOKUP(MYRANKS_P[[#This Row],[PLAYERID]],PLAYERIDMAP[],COLUMN(PLAYERIDMAP[POS]),FALSE)</f>
        <v>P</v>
      </c>
      <c r="F459" s="18">
        <f>VLOOKUP(MYRANKS_P[[#This Row],[PLAYERID]],PLAYERIDMAP[],COLUMN(PLAYERIDMAP[IDFANGRAPHS]),FALSE)</f>
        <v>4053</v>
      </c>
      <c r="G459" s="20">
        <f>IFERROR(VLOOKUP(MYRANKS_P[[#This Row],[IDFANGRAPHS]],STEAMER_P[],COLUMN(STEAMER_P[W]),FALSE),0)</f>
        <v>0</v>
      </c>
      <c r="H459" s="20">
        <f>IFERROR(VLOOKUP(MYRANKS_P[[#This Row],[IDFANGRAPHS]],STEAMER_P[],COLUMN(STEAMER_P[GS]),FALSE),0)</f>
        <v>0</v>
      </c>
      <c r="I459" s="20">
        <f>IFERROR(VLOOKUP(MYRANKS_P[[#This Row],[IDFANGRAPHS]],STEAMER_P[],COLUMN(STEAMER_P[SV]),FALSE),0)</f>
        <v>0</v>
      </c>
      <c r="J459" s="20">
        <f>IFERROR(VLOOKUP(MYRANKS_P[[#This Row],[IDFANGRAPHS]],STEAMER_P[],COLUMN(STEAMER_P[IP]),FALSE),0)</f>
        <v>9</v>
      </c>
      <c r="K459" s="20">
        <f>IFERROR(VLOOKUP(MYRANKS_P[[#This Row],[IDFANGRAPHS]],STEAMER_P[],COLUMN(STEAMER_P[H]),FALSE),0)</f>
        <v>8</v>
      </c>
      <c r="L459" s="20">
        <f>IFERROR(VLOOKUP(MYRANKS_P[[#This Row],[IDFANGRAPHS]],STEAMER_P[],COLUMN(STEAMER_P[ER]),FALSE),0)</f>
        <v>4</v>
      </c>
      <c r="M459" s="20">
        <f>IFERROR(VLOOKUP(MYRANKS_P[[#This Row],[IDFANGRAPHS]],STEAMER_P[],COLUMN(STEAMER_P[HR]),FALSE),0)</f>
        <v>1</v>
      </c>
      <c r="N459" s="20">
        <f>IFERROR(VLOOKUP(MYRANKS_P[[#This Row],[IDFANGRAPHS]],STEAMER_P[],COLUMN(STEAMER_P[SO]),FALSE),0)</f>
        <v>8</v>
      </c>
      <c r="O459" s="20">
        <f>IFERROR(VLOOKUP(MYRANKS_P[[#This Row],[IDFANGRAPHS]],STEAMER_P[],COLUMN(STEAMER_P[BB]),FALSE),0)</f>
        <v>3</v>
      </c>
      <c r="P459" s="20">
        <f>IFERROR(VLOOKUP(MYRANKS_P[[#This Row],[IDFANGRAPHS]],STEAMER_P[],COLUMN(STEAMER_P[FIP]),FALSE),0)</f>
        <v>4.25</v>
      </c>
      <c r="Q459" s="22">
        <f>IFERROR(MYRANKS_P[[#This Row],[ER]]*9/MYRANKS_P[[#This Row],[IP]],0)</f>
        <v>4</v>
      </c>
      <c r="R459" s="22">
        <f>IFERROR((MYRANKS_P[[#This Row],[BB]]+MYRANKS_P[[#This Row],[H]])/MYRANKS_P[[#This Row],[IP]],0)</f>
        <v>1.2222222222222223</v>
      </c>
      <c r="S459" s="22">
        <f>MYRANKS_P[[#This Row],[W]]/3.03-VLOOKUP(MYRANKS_P[[#This Row],[POS]],ReplacementLevel_P[],COLUMN(ReplacementLevel_P[W]),FALSE)</f>
        <v>-3.23</v>
      </c>
      <c r="T459" s="22">
        <f>MYRANKS_P[[#This Row],[SV]]/9.95</f>
        <v>0</v>
      </c>
      <c r="U459" s="22">
        <f>MYRANKS_P[[#This Row],[SO]]/39.3-VLOOKUP(MYRANKS_P[[#This Row],[POS]],ReplacementLevel_P[],COLUMN(ReplacementLevel_P[SO]),FALSE)</f>
        <v>-2.476437659033079</v>
      </c>
      <c r="V459" s="22">
        <f>((475+MYRANKS_P[[#This Row],[ER]])*9/(1192+MYRANKS_P[[#This Row],[IP]])-3.59)/-0.076-VLOOKUP(MYRANKS_P[[#This Row],[POS]],ReplacementLevel_P[],COLUMN(ReplacementLevel_P[ERA]),FALSE)</f>
        <v>0.85646391165256963</v>
      </c>
      <c r="W459" s="22">
        <f>((1466+MYRANKS_P[[#This Row],[BB]]+MYRANKS_P[[#This Row],[H]])/(1192+MYRANKS_P[[#This Row],[IP]])-1.23)/-0.015-VLOOKUP(MYRANKS_P[[#This Row],[POS]],ReplacementLevel_P[],COLUMN(ReplacementLevel_P[WHIP]),FALSE)</f>
        <v>0.89276713849569511</v>
      </c>
      <c r="X459" s="22">
        <f>MYRANKS_P[[#This Row],[WSGP]]+MYRANKS_P[[#This Row],[SVSGP]]+MYRANKS_P[[#This Row],[SOSGP]]+MYRANKS_P[[#This Row],[ERASGP]]+MYRANKS_P[[#This Row],[WHIPSGP]]</f>
        <v>-3.9572066088848148</v>
      </c>
    </row>
    <row r="460" spans="1:24" x14ac:dyDescent="0.25">
      <c r="A460" s="7" t="s">
        <v>4207</v>
      </c>
      <c r="B460" s="18" t="str">
        <f>VLOOKUP(MYRANKS_P[[#This Row],[PLAYERID]],PLAYERIDMAP[],COLUMN(PLAYERIDMAP[LASTNAME]),FALSE)</f>
        <v>Moylan</v>
      </c>
      <c r="C460" s="18" t="str">
        <f>VLOOKUP(MYRANKS_P[[#This Row],[PLAYERID]],PLAYERIDMAP[],COLUMN(PLAYERIDMAP[FIRSTNAME]),FALSE)</f>
        <v xml:space="preserve">Peter </v>
      </c>
      <c r="D460" s="18" t="str">
        <f>VLOOKUP(MYRANKS_P[[#This Row],[PLAYERID]],PLAYERIDMAP[],COLUMN(PLAYERIDMAP[TEAM]),FALSE)</f>
        <v>ATL</v>
      </c>
      <c r="E460" s="18" t="str">
        <f>VLOOKUP(MYRANKS_P[[#This Row],[PLAYERID]],PLAYERIDMAP[],COLUMN(PLAYERIDMAP[POS]),FALSE)</f>
        <v>P</v>
      </c>
      <c r="F460" s="18">
        <f>VLOOKUP(MYRANKS_P[[#This Row],[PLAYERID]],PLAYERIDMAP[],COLUMN(PLAYERIDMAP[IDFANGRAPHS]),FALSE)</f>
        <v>4891</v>
      </c>
      <c r="G460" s="20">
        <f>IFERROR(VLOOKUP(MYRANKS_P[[#This Row],[IDFANGRAPHS]],STEAMER_P[],COLUMN(STEAMER_P[W]),FALSE),0)</f>
        <v>0</v>
      </c>
      <c r="H460" s="20">
        <f>IFERROR(VLOOKUP(MYRANKS_P[[#This Row],[IDFANGRAPHS]],STEAMER_P[],COLUMN(STEAMER_P[GS]),FALSE),0)</f>
        <v>0</v>
      </c>
      <c r="I460" s="20">
        <f>IFERROR(VLOOKUP(MYRANKS_P[[#This Row],[IDFANGRAPHS]],STEAMER_P[],COLUMN(STEAMER_P[SV]),FALSE),0)</f>
        <v>0</v>
      </c>
      <c r="J460" s="20">
        <f>IFERROR(VLOOKUP(MYRANKS_P[[#This Row],[IDFANGRAPHS]],STEAMER_P[],COLUMN(STEAMER_P[IP]),FALSE),0)</f>
        <v>0</v>
      </c>
      <c r="K460" s="20">
        <f>IFERROR(VLOOKUP(MYRANKS_P[[#This Row],[IDFANGRAPHS]],STEAMER_P[],COLUMN(STEAMER_P[H]),FALSE),0)</f>
        <v>0</v>
      </c>
      <c r="L460" s="20">
        <f>IFERROR(VLOOKUP(MYRANKS_P[[#This Row],[IDFANGRAPHS]],STEAMER_P[],COLUMN(STEAMER_P[ER]),FALSE),0)</f>
        <v>0</v>
      </c>
      <c r="M460" s="20">
        <f>IFERROR(VLOOKUP(MYRANKS_P[[#This Row],[IDFANGRAPHS]],STEAMER_P[],COLUMN(STEAMER_P[HR]),FALSE),0)</f>
        <v>0</v>
      </c>
      <c r="N460" s="20">
        <f>IFERROR(VLOOKUP(MYRANKS_P[[#This Row],[IDFANGRAPHS]],STEAMER_P[],COLUMN(STEAMER_P[SO]),FALSE),0)</f>
        <v>0</v>
      </c>
      <c r="O460" s="20">
        <f>IFERROR(VLOOKUP(MYRANKS_P[[#This Row],[IDFANGRAPHS]],STEAMER_P[],COLUMN(STEAMER_P[BB]),FALSE),0)</f>
        <v>0</v>
      </c>
      <c r="P460" s="20">
        <f>IFERROR(VLOOKUP(MYRANKS_P[[#This Row],[IDFANGRAPHS]],STEAMER_P[],COLUMN(STEAMER_P[FIP]),FALSE),0)</f>
        <v>0</v>
      </c>
      <c r="Q460" s="22">
        <f>IFERROR(MYRANKS_P[[#This Row],[ER]]*9/MYRANKS_P[[#This Row],[IP]],0)</f>
        <v>0</v>
      </c>
      <c r="R460" s="22">
        <f>IFERROR((MYRANKS_P[[#This Row],[BB]]+MYRANKS_P[[#This Row],[H]])/MYRANKS_P[[#This Row],[IP]],0)</f>
        <v>0</v>
      </c>
      <c r="S460" s="22">
        <f>MYRANKS_P[[#This Row],[W]]/3.03-VLOOKUP(MYRANKS_P[[#This Row],[POS]],ReplacementLevel_P[],COLUMN(ReplacementLevel_P[W]),FALSE)</f>
        <v>-3.23</v>
      </c>
      <c r="T460" s="22">
        <f>MYRANKS_P[[#This Row],[SV]]/9.95</f>
        <v>0</v>
      </c>
      <c r="U460" s="22">
        <f>MYRANKS_P[[#This Row],[SO]]/39.3-VLOOKUP(MYRANKS_P[[#This Row],[POS]],ReplacementLevel_P[],COLUMN(ReplacementLevel_P[SO]),FALSE)</f>
        <v>-2.68</v>
      </c>
      <c r="V460" s="22">
        <f>((475+MYRANKS_P[[#This Row],[ER]])*9/(1192+MYRANKS_P[[#This Row],[IP]])-3.59)/-0.076-VLOOKUP(MYRANKS_P[[#This Row],[POS]],ReplacementLevel_P[],COLUMN(ReplacementLevel_P[ERA]),FALSE)</f>
        <v>0.89724478982691325</v>
      </c>
      <c r="W46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60" s="22">
        <f>MYRANKS_P[[#This Row],[WSGP]]+MYRANKS_P[[#This Row],[SVSGP]]+MYRANKS_P[[#This Row],[SOSGP]]+MYRANKS_P[[#This Row],[ERASGP]]+MYRANKS_P[[#This Row],[WHIPSGP]]</f>
        <v>-4.1238066643117852</v>
      </c>
    </row>
    <row r="461" spans="1:24" x14ac:dyDescent="0.25">
      <c r="A461" s="7" t="s">
        <v>3097</v>
      </c>
      <c r="B461" s="18" t="str">
        <f>VLOOKUP(MYRANKS_P[[#This Row],[PLAYERID]],PLAYERIDMAP[],COLUMN(PLAYERIDMAP[LASTNAME]),FALSE)</f>
        <v>Grimm</v>
      </c>
      <c r="C461" s="18" t="str">
        <f>VLOOKUP(MYRANKS_P[[#This Row],[PLAYERID]],PLAYERIDMAP[],COLUMN(PLAYERIDMAP[FIRSTNAME]),FALSE)</f>
        <v xml:space="preserve">Justin </v>
      </c>
      <c r="D461" s="18" t="str">
        <f>VLOOKUP(MYRANKS_P[[#This Row],[PLAYERID]],PLAYERIDMAP[],COLUMN(PLAYERIDMAP[TEAM]),FALSE)</f>
        <v>TEX</v>
      </c>
      <c r="E461" s="18" t="str">
        <f>VLOOKUP(MYRANKS_P[[#This Row],[PLAYERID]],PLAYERIDMAP[],COLUMN(PLAYERIDMAP[POS]),FALSE)</f>
        <v>P</v>
      </c>
      <c r="F461" s="18">
        <f>VLOOKUP(MYRANKS_P[[#This Row],[PLAYERID]],PLAYERIDMAP[],COLUMN(PLAYERIDMAP[IDFANGRAPHS]),FALSE)</f>
        <v>11720</v>
      </c>
      <c r="G461" s="20">
        <f>IFERROR(VLOOKUP(MYRANKS_P[[#This Row],[IDFANGRAPHS]],STEAMER_P[],COLUMN(STEAMER_P[W]),FALSE),0)</f>
        <v>2</v>
      </c>
      <c r="H461" s="20">
        <f>IFERROR(VLOOKUP(MYRANKS_P[[#This Row],[IDFANGRAPHS]],STEAMER_P[],COLUMN(STEAMER_P[GS]),FALSE),0)</f>
        <v>0</v>
      </c>
      <c r="I461" s="20">
        <f>IFERROR(VLOOKUP(MYRANKS_P[[#This Row],[IDFANGRAPHS]],STEAMER_P[],COLUMN(STEAMER_P[SV]),FALSE),0)</f>
        <v>0</v>
      </c>
      <c r="J461" s="20">
        <f>IFERROR(VLOOKUP(MYRANKS_P[[#This Row],[IDFANGRAPHS]],STEAMER_P[],COLUMN(STEAMER_P[IP]),FALSE),0)</f>
        <v>30</v>
      </c>
      <c r="K461" s="20">
        <f>IFERROR(VLOOKUP(MYRANKS_P[[#This Row],[IDFANGRAPHS]],STEAMER_P[],COLUMN(STEAMER_P[H]),FALSE),0)</f>
        <v>28</v>
      </c>
      <c r="L461" s="20">
        <f>IFERROR(VLOOKUP(MYRANKS_P[[#This Row],[IDFANGRAPHS]],STEAMER_P[],COLUMN(STEAMER_P[ER]),FALSE),0)</f>
        <v>11</v>
      </c>
      <c r="M461" s="20">
        <f>IFERROR(VLOOKUP(MYRANKS_P[[#This Row],[IDFANGRAPHS]],STEAMER_P[],COLUMN(STEAMER_P[HR]),FALSE),0)</f>
        <v>3</v>
      </c>
      <c r="N461" s="20">
        <f>IFERROR(VLOOKUP(MYRANKS_P[[#This Row],[IDFANGRAPHS]],STEAMER_P[],COLUMN(STEAMER_P[SO]),FALSE),0)</f>
        <v>27</v>
      </c>
      <c r="O461" s="20">
        <f>IFERROR(VLOOKUP(MYRANKS_P[[#This Row],[IDFANGRAPHS]],STEAMER_P[],COLUMN(STEAMER_P[BB]),FALSE),0)</f>
        <v>8</v>
      </c>
      <c r="P461" s="20">
        <f>IFERROR(VLOOKUP(MYRANKS_P[[#This Row],[IDFANGRAPHS]],STEAMER_P[],COLUMN(STEAMER_P[FIP]),FALSE),0)</f>
        <v>3.45</v>
      </c>
      <c r="Q461" s="22">
        <f>IFERROR(MYRANKS_P[[#This Row],[ER]]*9/MYRANKS_P[[#This Row],[IP]],0)</f>
        <v>3.3</v>
      </c>
      <c r="R461" s="22">
        <f>IFERROR((MYRANKS_P[[#This Row],[BB]]+MYRANKS_P[[#This Row],[H]])/MYRANKS_P[[#This Row],[IP]],0)</f>
        <v>1.2</v>
      </c>
      <c r="S461" s="22">
        <f>MYRANKS_P[[#This Row],[W]]/3.03-VLOOKUP(MYRANKS_P[[#This Row],[POS]],ReplacementLevel_P[],COLUMN(ReplacementLevel_P[W]),FALSE)</f>
        <v>-2.5699339933993399</v>
      </c>
      <c r="T461" s="22">
        <f>MYRANKS_P[[#This Row],[SV]]/9.95</f>
        <v>0</v>
      </c>
      <c r="U461" s="22">
        <f>MYRANKS_P[[#This Row],[SO]]/39.3-VLOOKUP(MYRANKS_P[[#This Row],[POS]],ReplacementLevel_P[],COLUMN(ReplacementLevel_P[SO]),FALSE)</f>
        <v>-1.9929770992366413</v>
      </c>
      <c r="V461" s="22">
        <f>((475+MYRANKS_P[[#This Row],[ER]])*9/(1192+MYRANKS_P[[#This Row],[IP]])-3.59)/-0.076-VLOOKUP(MYRANKS_P[[#This Row],[POS]],ReplacementLevel_P[],COLUMN(ReplacementLevel_P[ERA]),FALSE)</f>
        <v>0.98976225342406476</v>
      </c>
      <c r="W461" s="22">
        <f>((1466+MYRANKS_P[[#This Row],[BB]]+MYRANKS_P[[#This Row],[H]])/(1192+MYRANKS_P[[#This Row],[IP]])-1.23)/-0.015-VLOOKUP(MYRANKS_P[[#This Row],[POS]],ReplacementLevel_P[],COLUMN(ReplacementLevel_P[WHIP]),FALSE)</f>
        <v>0.93782869612656805</v>
      </c>
      <c r="X461" s="22">
        <f>MYRANKS_P[[#This Row],[WSGP]]+MYRANKS_P[[#This Row],[SVSGP]]+MYRANKS_P[[#This Row],[SOSGP]]+MYRANKS_P[[#This Row],[ERASGP]]+MYRANKS_P[[#This Row],[WHIPSGP]]</f>
        <v>-2.6353201430853486</v>
      </c>
    </row>
    <row r="462" spans="1:24" x14ac:dyDescent="0.25">
      <c r="A462" s="7" t="s">
        <v>1710</v>
      </c>
      <c r="B462" s="18" t="str">
        <f>VLOOKUP(MYRANKS_P[[#This Row],[PLAYERID]],PLAYERIDMAP[],COLUMN(PLAYERIDMAP[LASTNAME]),FALSE)</f>
        <v>Ambriz</v>
      </c>
      <c r="C462" s="18" t="str">
        <f>VLOOKUP(MYRANKS_P[[#This Row],[PLAYERID]],PLAYERIDMAP[],COLUMN(PLAYERIDMAP[FIRSTNAME]),FALSE)</f>
        <v xml:space="preserve">Hector </v>
      </c>
      <c r="D462" s="18" t="str">
        <f>VLOOKUP(MYRANKS_P[[#This Row],[PLAYERID]],PLAYERIDMAP[],COLUMN(PLAYERIDMAP[TEAM]),FALSE)</f>
        <v>HOU</v>
      </c>
      <c r="E462" s="18" t="str">
        <f>VLOOKUP(MYRANKS_P[[#This Row],[PLAYERID]],PLAYERIDMAP[],COLUMN(PLAYERIDMAP[POS]),FALSE)</f>
        <v>P</v>
      </c>
      <c r="F462" s="18">
        <f>VLOOKUP(MYRANKS_P[[#This Row],[PLAYERID]],PLAYERIDMAP[],COLUMN(PLAYERIDMAP[IDFANGRAPHS]),FALSE)</f>
        <v>559</v>
      </c>
      <c r="G462" s="20">
        <f>IFERROR(VLOOKUP(MYRANKS_P[[#This Row],[IDFANGRAPHS]],STEAMER_P[],COLUMN(STEAMER_P[W]),FALSE),0)</f>
        <v>0</v>
      </c>
      <c r="H462" s="20">
        <f>IFERROR(VLOOKUP(MYRANKS_P[[#This Row],[IDFANGRAPHS]],STEAMER_P[],COLUMN(STEAMER_P[GS]),FALSE),0)</f>
        <v>0</v>
      </c>
      <c r="I462" s="20">
        <f>IFERROR(VLOOKUP(MYRANKS_P[[#This Row],[IDFANGRAPHS]],STEAMER_P[],COLUMN(STEAMER_P[SV]),FALSE),0)</f>
        <v>0</v>
      </c>
      <c r="J462" s="20">
        <f>IFERROR(VLOOKUP(MYRANKS_P[[#This Row],[IDFANGRAPHS]],STEAMER_P[],COLUMN(STEAMER_P[IP]),FALSE),0)</f>
        <v>0</v>
      </c>
      <c r="K462" s="20">
        <f>IFERROR(VLOOKUP(MYRANKS_P[[#This Row],[IDFANGRAPHS]],STEAMER_P[],COLUMN(STEAMER_P[H]),FALSE),0)</f>
        <v>0</v>
      </c>
      <c r="L462" s="20">
        <f>IFERROR(VLOOKUP(MYRANKS_P[[#This Row],[IDFANGRAPHS]],STEAMER_P[],COLUMN(STEAMER_P[ER]),FALSE),0)</f>
        <v>0</v>
      </c>
      <c r="M462" s="20">
        <f>IFERROR(VLOOKUP(MYRANKS_P[[#This Row],[IDFANGRAPHS]],STEAMER_P[],COLUMN(STEAMER_P[HR]),FALSE),0)</f>
        <v>0</v>
      </c>
      <c r="N462" s="20">
        <f>IFERROR(VLOOKUP(MYRANKS_P[[#This Row],[IDFANGRAPHS]],STEAMER_P[],COLUMN(STEAMER_P[SO]),FALSE),0)</f>
        <v>0</v>
      </c>
      <c r="O462" s="20">
        <f>IFERROR(VLOOKUP(MYRANKS_P[[#This Row],[IDFANGRAPHS]],STEAMER_P[],COLUMN(STEAMER_P[BB]),FALSE),0)</f>
        <v>0</v>
      </c>
      <c r="P462" s="20">
        <f>IFERROR(VLOOKUP(MYRANKS_P[[#This Row],[IDFANGRAPHS]],STEAMER_P[],COLUMN(STEAMER_P[FIP]),FALSE),0)</f>
        <v>0</v>
      </c>
      <c r="Q462" s="22">
        <f>IFERROR(MYRANKS_P[[#This Row],[ER]]*9/MYRANKS_P[[#This Row],[IP]],0)</f>
        <v>0</v>
      </c>
      <c r="R462" s="22">
        <f>IFERROR((MYRANKS_P[[#This Row],[BB]]+MYRANKS_P[[#This Row],[H]])/MYRANKS_P[[#This Row],[IP]],0)</f>
        <v>0</v>
      </c>
      <c r="S462" s="22">
        <f>MYRANKS_P[[#This Row],[W]]/3.03-VLOOKUP(MYRANKS_P[[#This Row],[POS]],ReplacementLevel_P[],COLUMN(ReplacementLevel_P[W]),FALSE)</f>
        <v>-3.23</v>
      </c>
      <c r="T462" s="22">
        <f>MYRANKS_P[[#This Row],[SV]]/9.95</f>
        <v>0</v>
      </c>
      <c r="U462" s="22">
        <f>MYRANKS_P[[#This Row],[SO]]/39.3-VLOOKUP(MYRANKS_P[[#This Row],[POS]],ReplacementLevel_P[],COLUMN(ReplacementLevel_P[SO]),FALSE)</f>
        <v>-2.68</v>
      </c>
      <c r="V462" s="22">
        <f>((475+MYRANKS_P[[#This Row],[ER]])*9/(1192+MYRANKS_P[[#This Row],[IP]])-3.59)/-0.076-VLOOKUP(MYRANKS_P[[#This Row],[POS]],ReplacementLevel_P[],COLUMN(ReplacementLevel_P[ERA]),FALSE)</f>
        <v>0.89724478982691325</v>
      </c>
      <c r="W462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62" s="22">
        <f>MYRANKS_P[[#This Row],[WSGP]]+MYRANKS_P[[#This Row],[SVSGP]]+MYRANKS_P[[#This Row],[SOSGP]]+MYRANKS_P[[#This Row],[ERASGP]]+MYRANKS_P[[#This Row],[WHIPSGP]]</f>
        <v>-4.1238066643117852</v>
      </c>
    </row>
    <row r="463" spans="1:24" x14ac:dyDescent="0.25">
      <c r="A463" s="7" t="s">
        <v>1822</v>
      </c>
      <c r="B463" s="18" t="str">
        <f>VLOOKUP(MYRANKS_P[[#This Row],[PLAYERID]],PLAYERIDMAP[],COLUMN(PLAYERIDMAP[LASTNAME]),FALSE)</f>
        <v>Balester</v>
      </c>
      <c r="C463" s="18" t="str">
        <f>VLOOKUP(MYRANKS_P[[#This Row],[PLAYERID]],PLAYERIDMAP[],COLUMN(PLAYERIDMAP[FIRSTNAME]),FALSE)</f>
        <v xml:space="preserve">Collin </v>
      </c>
      <c r="D463" s="18" t="str">
        <f>VLOOKUP(MYRANKS_P[[#This Row],[PLAYERID]],PLAYERIDMAP[],COLUMN(PLAYERIDMAP[TEAM]),FALSE)</f>
        <v>DET</v>
      </c>
      <c r="E463" s="18" t="str">
        <f>VLOOKUP(MYRANKS_P[[#This Row],[PLAYERID]],PLAYERIDMAP[],COLUMN(PLAYERIDMAP[POS]),FALSE)</f>
        <v>P</v>
      </c>
      <c r="F463" s="18">
        <f>VLOOKUP(MYRANKS_P[[#This Row],[PLAYERID]],PLAYERIDMAP[],COLUMN(PLAYERIDMAP[IDFANGRAPHS]),FALSE)</f>
        <v>6883</v>
      </c>
      <c r="G463" s="20">
        <f>IFERROR(VLOOKUP(MYRANKS_P[[#This Row],[IDFANGRAPHS]],STEAMER_P[],COLUMN(STEAMER_P[W]),FALSE),0)</f>
        <v>0</v>
      </c>
      <c r="H463" s="20">
        <f>IFERROR(VLOOKUP(MYRANKS_P[[#This Row],[IDFANGRAPHS]],STEAMER_P[],COLUMN(STEAMER_P[GS]),FALSE),0)</f>
        <v>0</v>
      </c>
      <c r="I463" s="20">
        <f>IFERROR(VLOOKUP(MYRANKS_P[[#This Row],[IDFANGRAPHS]],STEAMER_P[],COLUMN(STEAMER_P[SV]),FALSE),0)</f>
        <v>0</v>
      </c>
      <c r="J463" s="20">
        <f>IFERROR(VLOOKUP(MYRANKS_P[[#This Row],[IDFANGRAPHS]],STEAMER_P[],COLUMN(STEAMER_P[IP]),FALSE),0)</f>
        <v>0</v>
      </c>
      <c r="K463" s="20">
        <f>IFERROR(VLOOKUP(MYRANKS_P[[#This Row],[IDFANGRAPHS]],STEAMER_P[],COLUMN(STEAMER_P[H]),FALSE),0)</f>
        <v>0</v>
      </c>
      <c r="L463" s="20">
        <f>IFERROR(VLOOKUP(MYRANKS_P[[#This Row],[IDFANGRAPHS]],STEAMER_P[],COLUMN(STEAMER_P[ER]),FALSE),0)</f>
        <v>0</v>
      </c>
      <c r="M463" s="20">
        <f>IFERROR(VLOOKUP(MYRANKS_P[[#This Row],[IDFANGRAPHS]],STEAMER_P[],COLUMN(STEAMER_P[HR]),FALSE),0)</f>
        <v>0</v>
      </c>
      <c r="N463" s="20">
        <f>IFERROR(VLOOKUP(MYRANKS_P[[#This Row],[IDFANGRAPHS]],STEAMER_P[],COLUMN(STEAMER_P[SO]),FALSE),0)</f>
        <v>0</v>
      </c>
      <c r="O463" s="20">
        <f>IFERROR(VLOOKUP(MYRANKS_P[[#This Row],[IDFANGRAPHS]],STEAMER_P[],COLUMN(STEAMER_P[BB]),FALSE),0)</f>
        <v>0</v>
      </c>
      <c r="P463" s="20">
        <f>IFERROR(VLOOKUP(MYRANKS_P[[#This Row],[IDFANGRAPHS]],STEAMER_P[],COLUMN(STEAMER_P[FIP]),FALSE),0)</f>
        <v>0</v>
      </c>
      <c r="Q463" s="22">
        <f>IFERROR(MYRANKS_P[[#This Row],[ER]]*9/MYRANKS_P[[#This Row],[IP]],0)</f>
        <v>0</v>
      </c>
      <c r="R463" s="22">
        <f>IFERROR((MYRANKS_P[[#This Row],[BB]]+MYRANKS_P[[#This Row],[H]])/MYRANKS_P[[#This Row],[IP]],0)</f>
        <v>0</v>
      </c>
      <c r="S463" s="22">
        <f>MYRANKS_P[[#This Row],[W]]/3.03-VLOOKUP(MYRANKS_P[[#This Row],[POS]],ReplacementLevel_P[],COLUMN(ReplacementLevel_P[W]),FALSE)</f>
        <v>-3.23</v>
      </c>
      <c r="T463" s="22">
        <f>MYRANKS_P[[#This Row],[SV]]/9.95</f>
        <v>0</v>
      </c>
      <c r="U463" s="22">
        <f>MYRANKS_P[[#This Row],[SO]]/39.3-VLOOKUP(MYRANKS_P[[#This Row],[POS]],ReplacementLevel_P[],COLUMN(ReplacementLevel_P[SO]),FALSE)</f>
        <v>-2.68</v>
      </c>
      <c r="V463" s="22">
        <f>((475+MYRANKS_P[[#This Row],[ER]])*9/(1192+MYRANKS_P[[#This Row],[IP]])-3.59)/-0.076-VLOOKUP(MYRANKS_P[[#This Row],[POS]],ReplacementLevel_P[],COLUMN(ReplacementLevel_P[ERA]),FALSE)</f>
        <v>0.89724478982691325</v>
      </c>
      <c r="W463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63" s="22">
        <f>MYRANKS_P[[#This Row],[WSGP]]+MYRANKS_P[[#This Row],[SVSGP]]+MYRANKS_P[[#This Row],[SOSGP]]+MYRANKS_P[[#This Row],[ERASGP]]+MYRANKS_P[[#This Row],[WHIPSGP]]</f>
        <v>-4.1238066643117852</v>
      </c>
    </row>
    <row r="464" spans="1:24" x14ac:dyDescent="0.25">
      <c r="A464" s="7" t="s">
        <v>4322</v>
      </c>
      <c r="B464" s="18" t="str">
        <f>VLOOKUP(MYRANKS_P[[#This Row],[PLAYERID]],PLAYERIDMAP[],COLUMN(PLAYERIDMAP[LASTNAME]),FALSE)</f>
        <v>Odorizzi</v>
      </c>
      <c r="C464" s="18" t="str">
        <f>VLOOKUP(MYRANKS_P[[#This Row],[PLAYERID]],PLAYERIDMAP[],COLUMN(PLAYERIDMAP[FIRSTNAME]),FALSE)</f>
        <v xml:space="preserve">Jake </v>
      </c>
      <c r="D464" s="18" t="str">
        <f>VLOOKUP(MYRANKS_P[[#This Row],[PLAYERID]],PLAYERIDMAP[],COLUMN(PLAYERIDMAP[TEAM]),FALSE)</f>
        <v>TB</v>
      </c>
      <c r="E464" s="18" t="str">
        <f>VLOOKUP(MYRANKS_P[[#This Row],[PLAYERID]],PLAYERIDMAP[],COLUMN(PLAYERIDMAP[POS]),FALSE)</f>
        <v>SP</v>
      </c>
      <c r="F464" s="18">
        <f>VLOOKUP(MYRANKS_P[[#This Row],[PLAYERID]],PLAYERIDMAP[],COLUMN(PLAYERIDMAP[IDFANGRAPHS]),FALSE)</f>
        <v>6397</v>
      </c>
      <c r="G464" s="20">
        <f>IFERROR(VLOOKUP(MYRANKS_P[[#This Row],[IDFANGRAPHS]],STEAMER_P[],COLUMN(STEAMER_P[W]),FALSE),0)</f>
        <v>8</v>
      </c>
      <c r="H464" s="20">
        <f>IFERROR(VLOOKUP(MYRANKS_P[[#This Row],[IDFANGRAPHS]],STEAMER_P[],COLUMN(STEAMER_P[GS]),FALSE),0)</f>
        <v>22</v>
      </c>
      <c r="I464" s="20">
        <f>IFERROR(VLOOKUP(MYRANKS_P[[#This Row],[IDFANGRAPHS]],STEAMER_P[],COLUMN(STEAMER_P[SV]),FALSE),0)</f>
        <v>0</v>
      </c>
      <c r="J464" s="20">
        <f>IFERROR(VLOOKUP(MYRANKS_P[[#This Row],[IDFANGRAPHS]],STEAMER_P[],COLUMN(STEAMER_P[IP]),FALSE),0)</f>
        <v>129</v>
      </c>
      <c r="K464" s="20">
        <f>IFERROR(VLOOKUP(MYRANKS_P[[#This Row],[IDFANGRAPHS]],STEAMER_P[],COLUMN(STEAMER_P[H]),FALSE),0)</f>
        <v>124</v>
      </c>
      <c r="L464" s="20">
        <f>IFERROR(VLOOKUP(MYRANKS_P[[#This Row],[IDFANGRAPHS]],STEAMER_P[],COLUMN(STEAMER_P[ER]),FALSE),0)</f>
        <v>60</v>
      </c>
      <c r="M464" s="20">
        <f>IFERROR(VLOOKUP(MYRANKS_P[[#This Row],[IDFANGRAPHS]],STEAMER_P[],COLUMN(STEAMER_P[HR]),FALSE),0)</f>
        <v>17</v>
      </c>
      <c r="N464" s="20">
        <f>IFERROR(VLOOKUP(MYRANKS_P[[#This Row],[IDFANGRAPHS]],STEAMER_P[],COLUMN(STEAMER_P[SO]),FALSE),0)</f>
        <v>102</v>
      </c>
      <c r="O464" s="20">
        <f>IFERROR(VLOOKUP(MYRANKS_P[[#This Row],[IDFANGRAPHS]],STEAMER_P[],COLUMN(STEAMER_P[BB]),FALSE),0)</f>
        <v>51</v>
      </c>
      <c r="P464" s="20">
        <f>IFERROR(VLOOKUP(MYRANKS_P[[#This Row],[IDFANGRAPHS]],STEAMER_P[],COLUMN(STEAMER_P[FIP]),FALSE),0)</f>
        <v>4.51</v>
      </c>
      <c r="Q464" s="22">
        <f>IFERROR(MYRANKS_P[[#This Row],[ER]]*9/MYRANKS_P[[#This Row],[IP]],0)</f>
        <v>4.1860465116279073</v>
      </c>
      <c r="R464" s="22">
        <f>IFERROR((MYRANKS_P[[#This Row],[BB]]+MYRANKS_P[[#This Row],[H]])/MYRANKS_P[[#This Row],[IP]],0)</f>
        <v>1.3565891472868217</v>
      </c>
      <c r="S464" s="22" t="e">
        <f>MYRANKS_P[[#This Row],[W]]/3.03-VLOOKUP(MYRANKS_P[[#This Row],[POS]],ReplacementLevel_P[],COLUMN(ReplacementLevel_P[W]),FALSE)</f>
        <v>#N/A</v>
      </c>
      <c r="T464" s="22">
        <f>MYRANKS_P[[#This Row],[SV]]/9.95</f>
        <v>0</v>
      </c>
      <c r="U464" s="22" t="e">
        <f>MYRANKS_P[[#This Row],[SO]]/39.3-VLOOKUP(MYRANKS_P[[#This Row],[POS]],ReplacementLevel_P[],COLUMN(ReplacementLevel_P[SO]),FALSE)</f>
        <v>#N/A</v>
      </c>
      <c r="V464" s="22" t="e">
        <f>((475+MYRANKS_P[[#This Row],[ER]])*9/(1192+MYRANKS_P[[#This Row],[IP]])-3.59)/-0.076-VLOOKUP(MYRANKS_P[[#This Row],[POS]],ReplacementLevel_P[],COLUMN(ReplacementLevel_P[ERA]),FALSE)</f>
        <v>#N/A</v>
      </c>
      <c r="W464" s="22" t="e">
        <f>((1466+MYRANKS_P[[#This Row],[BB]]+MYRANKS_P[[#This Row],[H]])/(1192+MYRANKS_P[[#This Row],[IP]])-1.23)/-0.015-VLOOKUP(MYRANKS_P[[#This Row],[POS]],ReplacementLevel_P[],COLUMN(ReplacementLevel_P[WHIP]),FALSE)</f>
        <v>#N/A</v>
      </c>
      <c r="X464" s="22" t="e">
        <f>MYRANKS_P[[#This Row],[WSGP]]+MYRANKS_P[[#This Row],[SVSGP]]+MYRANKS_P[[#This Row],[SOSGP]]+MYRANKS_P[[#This Row],[ERASGP]]+MYRANKS_P[[#This Row],[WHIPSGP]]</f>
        <v>#N/A</v>
      </c>
    </row>
    <row r="465" spans="1:24" x14ac:dyDescent="0.25">
      <c r="A465" s="7" t="s">
        <v>2829</v>
      </c>
      <c r="B465" s="18" t="str">
        <f>VLOOKUP(MYRANKS_P[[#This Row],[PLAYERID]],PLAYERIDMAP[],COLUMN(PLAYERIDMAP[LASTNAME]),FALSE)</f>
        <v>Figueroa</v>
      </c>
      <c r="C465" s="18" t="str">
        <f>VLOOKUP(MYRANKS_P[[#This Row],[PLAYERID]],PLAYERIDMAP[],COLUMN(PLAYERIDMAP[FIRSTNAME]),FALSE)</f>
        <v xml:space="preserve">Pedro </v>
      </c>
      <c r="D465" s="18" t="str">
        <f>VLOOKUP(MYRANKS_P[[#This Row],[PLAYERID]],PLAYERIDMAP[],COLUMN(PLAYERIDMAP[TEAM]),FALSE)</f>
        <v>OAK</v>
      </c>
      <c r="E465" s="18" t="str">
        <f>VLOOKUP(MYRANKS_P[[#This Row],[PLAYERID]],PLAYERIDMAP[],COLUMN(PLAYERIDMAP[POS]),FALSE)</f>
        <v>P</v>
      </c>
      <c r="F465" s="18">
        <f>VLOOKUP(MYRANKS_P[[#This Row],[PLAYERID]],PLAYERIDMAP[],COLUMN(PLAYERIDMAP[IDFANGRAPHS]),FALSE)</f>
        <v>6616</v>
      </c>
      <c r="G465" s="20">
        <f>IFERROR(VLOOKUP(MYRANKS_P[[#This Row],[IDFANGRAPHS]],STEAMER_P[],COLUMN(STEAMER_P[W]),FALSE),0)</f>
        <v>2</v>
      </c>
      <c r="H465" s="20">
        <f>IFERROR(VLOOKUP(MYRANKS_P[[#This Row],[IDFANGRAPHS]],STEAMER_P[],COLUMN(STEAMER_P[GS]),FALSE),0)</f>
        <v>0</v>
      </c>
      <c r="I465" s="20">
        <f>IFERROR(VLOOKUP(MYRANKS_P[[#This Row],[IDFANGRAPHS]],STEAMER_P[],COLUMN(STEAMER_P[SV]),FALSE),0)</f>
        <v>1</v>
      </c>
      <c r="J465" s="20">
        <f>IFERROR(VLOOKUP(MYRANKS_P[[#This Row],[IDFANGRAPHS]],STEAMER_P[],COLUMN(STEAMER_P[IP]),FALSE),0)</f>
        <v>38</v>
      </c>
      <c r="K465" s="20">
        <f>IFERROR(VLOOKUP(MYRANKS_P[[#This Row],[IDFANGRAPHS]],STEAMER_P[],COLUMN(STEAMER_P[H]),FALSE),0)</f>
        <v>39</v>
      </c>
      <c r="L465" s="20">
        <f>IFERROR(VLOOKUP(MYRANKS_P[[#This Row],[IDFANGRAPHS]],STEAMER_P[],COLUMN(STEAMER_P[ER]),FALSE),0)</f>
        <v>19</v>
      </c>
      <c r="M465" s="20">
        <f>IFERROR(VLOOKUP(MYRANKS_P[[#This Row],[IDFANGRAPHS]],STEAMER_P[],COLUMN(STEAMER_P[HR]),FALSE),0)</f>
        <v>5</v>
      </c>
      <c r="N465" s="20">
        <f>IFERROR(VLOOKUP(MYRANKS_P[[#This Row],[IDFANGRAPHS]],STEAMER_P[],COLUMN(STEAMER_P[SO]),FALSE),0)</f>
        <v>28</v>
      </c>
      <c r="O465" s="20">
        <f>IFERROR(VLOOKUP(MYRANKS_P[[#This Row],[IDFANGRAPHS]],STEAMER_P[],COLUMN(STEAMER_P[BB]),FALSE),0)</f>
        <v>18</v>
      </c>
      <c r="P465" s="20">
        <f>IFERROR(VLOOKUP(MYRANKS_P[[#This Row],[IDFANGRAPHS]],STEAMER_P[],COLUMN(STEAMER_P[FIP]),FALSE),0)</f>
        <v>4.75</v>
      </c>
      <c r="Q465" s="22">
        <f>IFERROR(MYRANKS_P[[#This Row],[ER]]*9/MYRANKS_P[[#This Row],[IP]],0)</f>
        <v>4.5</v>
      </c>
      <c r="R465" s="22">
        <f>IFERROR((MYRANKS_P[[#This Row],[BB]]+MYRANKS_P[[#This Row],[H]])/MYRANKS_P[[#This Row],[IP]],0)</f>
        <v>1.5</v>
      </c>
      <c r="S465" s="22">
        <f>MYRANKS_P[[#This Row],[W]]/3.03-VLOOKUP(MYRANKS_P[[#This Row],[POS]],ReplacementLevel_P[],COLUMN(ReplacementLevel_P[W]),FALSE)</f>
        <v>-2.5699339933993399</v>
      </c>
      <c r="T465" s="22">
        <f>MYRANKS_P[[#This Row],[SV]]/9.95</f>
        <v>0.10050251256281408</v>
      </c>
      <c r="U465" s="22">
        <f>MYRANKS_P[[#This Row],[SO]]/39.3-VLOOKUP(MYRANKS_P[[#This Row],[POS]],ReplacementLevel_P[],COLUMN(ReplacementLevel_P[SO]),FALSE)</f>
        <v>-1.9675318066157761</v>
      </c>
      <c r="V465" s="22">
        <f>((475+MYRANKS_P[[#This Row],[ER]])*9/(1192+MYRANKS_P[[#This Row],[IP]])-3.59)/-0.076-VLOOKUP(MYRANKS_P[[#This Row],[POS]],ReplacementLevel_P[],COLUMN(ReplacementLevel_P[ERA]),FALSE)</f>
        <v>0.52586649550705711</v>
      </c>
      <c r="W465" s="22">
        <f>((1466+MYRANKS_P[[#This Row],[BB]]+MYRANKS_P[[#This Row],[H]])/(1192+MYRANKS_P[[#This Row],[IP]])-1.23)/-0.015-VLOOKUP(MYRANKS_P[[#This Row],[POS]],ReplacementLevel_P[],COLUMN(ReplacementLevel_P[WHIP]),FALSE)</f>
        <v>0.33257452574525204</v>
      </c>
      <c r="X465" s="22">
        <f>MYRANKS_P[[#This Row],[WSGP]]+MYRANKS_P[[#This Row],[SVSGP]]+MYRANKS_P[[#This Row],[SOSGP]]+MYRANKS_P[[#This Row],[ERASGP]]+MYRANKS_P[[#This Row],[WHIPSGP]]</f>
        <v>-3.5785222661999931</v>
      </c>
    </row>
    <row r="466" spans="1:24" x14ac:dyDescent="0.25">
      <c r="A466" s="7" t="s">
        <v>4917</v>
      </c>
      <c r="B466" s="18" t="str">
        <f>VLOOKUP(MYRANKS_P[[#This Row],[PLAYERID]],PLAYERIDMAP[],COLUMN(PLAYERIDMAP[LASTNAME]),FALSE)</f>
        <v>Sanchez</v>
      </c>
      <c r="C466" s="18" t="str">
        <f>VLOOKUP(MYRANKS_P[[#This Row],[PLAYERID]],PLAYERIDMAP[],COLUMN(PLAYERIDMAP[FIRSTNAME]),FALSE)</f>
        <v xml:space="preserve">Eduardo </v>
      </c>
      <c r="D466" s="18" t="str">
        <f>VLOOKUP(MYRANKS_P[[#This Row],[PLAYERID]],PLAYERIDMAP[],COLUMN(PLAYERIDMAP[TEAM]),FALSE)</f>
        <v>STL</v>
      </c>
      <c r="E466" s="18" t="str">
        <f>VLOOKUP(MYRANKS_P[[#This Row],[PLAYERID]],PLAYERIDMAP[],COLUMN(PLAYERIDMAP[POS]),FALSE)</f>
        <v>P</v>
      </c>
      <c r="F466" s="18">
        <f>VLOOKUP(MYRANKS_P[[#This Row],[PLAYERID]],PLAYERIDMAP[],COLUMN(PLAYERIDMAP[IDFANGRAPHS]),FALSE)</f>
        <v>2966</v>
      </c>
      <c r="G466" s="20">
        <f>IFERROR(VLOOKUP(MYRANKS_P[[#This Row],[IDFANGRAPHS]],STEAMER_P[],COLUMN(STEAMER_P[W]),FALSE),0)</f>
        <v>0</v>
      </c>
      <c r="H466" s="20">
        <f>IFERROR(VLOOKUP(MYRANKS_P[[#This Row],[IDFANGRAPHS]],STEAMER_P[],COLUMN(STEAMER_P[GS]),FALSE),0)</f>
        <v>0</v>
      </c>
      <c r="I466" s="20">
        <f>IFERROR(VLOOKUP(MYRANKS_P[[#This Row],[IDFANGRAPHS]],STEAMER_P[],COLUMN(STEAMER_P[SV]),FALSE),0)</f>
        <v>0</v>
      </c>
      <c r="J466" s="20">
        <f>IFERROR(VLOOKUP(MYRANKS_P[[#This Row],[IDFANGRAPHS]],STEAMER_P[],COLUMN(STEAMER_P[IP]),FALSE),0)</f>
        <v>0</v>
      </c>
      <c r="K466" s="20">
        <f>IFERROR(VLOOKUP(MYRANKS_P[[#This Row],[IDFANGRAPHS]],STEAMER_P[],COLUMN(STEAMER_P[H]),FALSE),0)</f>
        <v>0</v>
      </c>
      <c r="L466" s="20">
        <f>IFERROR(VLOOKUP(MYRANKS_P[[#This Row],[IDFANGRAPHS]],STEAMER_P[],COLUMN(STEAMER_P[ER]),FALSE),0)</f>
        <v>0</v>
      </c>
      <c r="M466" s="20">
        <f>IFERROR(VLOOKUP(MYRANKS_P[[#This Row],[IDFANGRAPHS]],STEAMER_P[],COLUMN(STEAMER_P[HR]),FALSE),0)</f>
        <v>0</v>
      </c>
      <c r="N466" s="20">
        <f>IFERROR(VLOOKUP(MYRANKS_P[[#This Row],[IDFANGRAPHS]],STEAMER_P[],COLUMN(STEAMER_P[SO]),FALSE),0)</f>
        <v>0</v>
      </c>
      <c r="O466" s="20">
        <f>IFERROR(VLOOKUP(MYRANKS_P[[#This Row],[IDFANGRAPHS]],STEAMER_P[],COLUMN(STEAMER_P[BB]),FALSE),0)</f>
        <v>0</v>
      </c>
      <c r="P466" s="20">
        <f>IFERROR(VLOOKUP(MYRANKS_P[[#This Row],[IDFANGRAPHS]],STEAMER_P[],COLUMN(STEAMER_P[FIP]),FALSE),0)</f>
        <v>0</v>
      </c>
      <c r="Q466" s="22">
        <f>IFERROR(MYRANKS_P[[#This Row],[ER]]*9/MYRANKS_P[[#This Row],[IP]],0)</f>
        <v>0</v>
      </c>
      <c r="R466" s="22">
        <f>IFERROR((MYRANKS_P[[#This Row],[BB]]+MYRANKS_P[[#This Row],[H]])/MYRANKS_P[[#This Row],[IP]],0)</f>
        <v>0</v>
      </c>
      <c r="S466" s="22">
        <f>MYRANKS_P[[#This Row],[W]]/3.03-VLOOKUP(MYRANKS_P[[#This Row],[POS]],ReplacementLevel_P[],COLUMN(ReplacementLevel_P[W]),FALSE)</f>
        <v>-3.23</v>
      </c>
      <c r="T466" s="22">
        <f>MYRANKS_P[[#This Row],[SV]]/9.95</f>
        <v>0</v>
      </c>
      <c r="U466" s="22">
        <f>MYRANKS_P[[#This Row],[SO]]/39.3-VLOOKUP(MYRANKS_P[[#This Row],[POS]],ReplacementLevel_P[],COLUMN(ReplacementLevel_P[SO]),FALSE)</f>
        <v>-2.68</v>
      </c>
      <c r="V466" s="22">
        <f>((475+MYRANKS_P[[#This Row],[ER]])*9/(1192+MYRANKS_P[[#This Row],[IP]])-3.59)/-0.076-VLOOKUP(MYRANKS_P[[#This Row],[POS]],ReplacementLevel_P[],COLUMN(ReplacementLevel_P[ERA]),FALSE)</f>
        <v>0.89724478982691325</v>
      </c>
      <c r="W466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66" s="22">
        <f>MYRANKS_P[[#This Row],[WSGP]]+MYRANKS_P[[#This Row],[SVSGP]]+MYRANKS_P[[#This Row],[SOSGP]]+MYRANKS_P[[#This Row],[ERASGP]]+MYRANKS_P[[#This Row],[WHIPSGP]]</f>
        <v>-4.1238066643117852</v>
      </c>
    </row>
    <row r="467" spans="1:24" x14ac:dyDescent="0.25">
      <c r="A467" s="7" t="s">
        <v>4420</v>
      </c>
      <c r="B467" s="18" t="str">
        <f>VLOOKUP(MYRANKS_P[[#This Row],[PLAYERID]],PLAYERIDMAP[],COLUMN(PLAYERIDMAP[LASTNAME]),FALSE)</f>
        <v>Pauley</v>
      </c>
      <c r="C467" s="18" t="str">
        <f>VLOOKUP(MYRANKS_P[[#This Row],[PLAYERID]],PLAYERIDMAP[],COLUMN(PLAYERIDMAP[FIRSTNAME]),FALSE)</f>
        <v xml:space="preserve">David </v>
      </c>
      <c r="D467" s="18" t="str">
        <f>VLOOKUP(MYRANKS_P[[#This Row],[PLAYERID]],PLAYERIDMAP[],COLUMN(PLAYERIDMAP[TEAM]),FALSE)</f>
        <v>TOR</v>
      </c>
      <c r="E467" s="18" t="str">
        <f>VLOOKUP(MYRANKS_P[[#This Row],[PLAYERID]],PLAYERIDMAP[],COLUMN(PLAYERIDMAP[POS]),FALSE)</f>
        <v>P</v>
      </c>
      <c r="F467" s="18">
        <f>VLOOKUP(MYRANKS_P[[#This Row],[PLAYERID]],PLAYERIDMAP[],COLUMN(PLAYERIDMAP[IDFANGRAPHS]),FALSE)</f>
        <v>3625</v>
      </c>
      <c r="G467" s="20">
        <f>IFERROR(VLOOKUP(MYRANKS_P[[#This Row],[IDFANGRAPHS]],STEAMER_P[],COLUMN(STEAMER_P[W]),FALSE),0)</f>
        <v>0</v>
      </c>
      <c r="H467" s="20">
        <f>IFERROR(VLOOKUP(MYRANKS_P[[#This Row],[IDFANGRAPHS]],STEAMER_P[],COLUMN(STEAMER_P[GS]),FALSE),0)</f>
        <v>0</v>
      </c>
      <c r="I467" s="20">
        <f>IFERROR(VLOOKUP(MYRANKS_P[[#This Row],[IDFANGRAPHS]],STEAMER_P[],COLUMN(STEAMER_P[SV]),FALSE),0)</f>
        <v>0</v>
      </c>
      <c r="J467" s="20">
        <f>IFERROR(VLOOKUP(MYRANKS_P[[#This Row],[IDFANGRAPHS]],STEAMER_P[],COLUMN(STEAMER_P[IP]),FALSE),0)</f>
        <v>0</v>
      </c>
      <c r="K467" s="20">
        <f>IFERROR(VLOOKUP(MYRANKS_P[[#This Row],[IDFANGRAPHS]],STEAMER_P[],COLUMN(STEAMER_P[H]),FALSE),0)</f>
        <v>0</v>
      </c>
      <c r="L467" s="20">
        <f>IFERROR(VLOOKUP(MYRANKS_P[[#This Row],[IDFANGRAPHS]],STEAMER_P[],COLUMN(STEAMER_P[ER]),FALSE),0)</f>
        <v>0</v>
      </c>
      <c r="M467" s="20">
        <f>IFERROR(VLOOKUP(MYRANKS_P[[#This Row],[IDFANGRAPHS]],STEAMER_P[],COLUMN(STEAMER_P[HR]),FALSE),0)</f>
        <v>0</v>
      </c>
      <c r="N467" s="20">
        <f>IFERROR(VLOOKUP(MYRANKS_P[[#This Row],[IDFANGRAPHS]],STEAMER_P[],COLUMN(STEAMER_P[SO]),FALSE),0)</f>
        <v>0</v>
      </c>
      <c r="O467" s="20">
        <f>IFERROR(VLOOKUP(MYRANKS_P[[#This Row],[IDFANGRAPHS]],STEAMER_P[],COLUMN(STEAMER_P[BB]),FALSE),0)</f>
        <v>0</v>
      </c>
      <c r="P467" s="20">
        <f>IFERROR(VLOOKUP(MYRANKS_P[[#This Row],[IDFANGRAPHS]],STEAMER_P[],COLUMN(STEAMER_P[FIP]),FALSE),0)</f>
        <v>0</v>
      </c>
      <c r="Q467" s="22">
        <f>IFERROR(MYRANKS_P[[#This Row],[ER]]*9/MYRANKS_P[[#This Row],[IP]],0)</f>
        <v>0</v>
      </c>
      <c r="R467" s="22">
        <f>IFERROR((MYRANKS_P[[#This Row],[BB]]+MYRANKS_P[[#This Row],[H]])/MYRANKS_P[[#This Row],[IP]],0)</f>
        <v>0</v>
      </c>
      <c r="S467" s="22">
        <f>MYRANKS_P[[#This Row],[W]]/3.03-VLOOKUP(MYRANKS_P[[#This Row],[POS]],ReplacementLevel_P[],COLUMN(ReplacementLevel_P[W]),FALSE)</f>
        <v>-3.23</v>
      </c>
      <c r="T467" s="22">
        <f>MYRANKS_P[[#This Row],[SV]]/9.95</f>
        <v>0</v>
      </c>
      <c r="U467" s="22">
        <f>MYRANKS_P[[#This Row],[SO]]/39.3-VLOOKUP(MYRANKS_P[[#This Row],[POS]],ReplacementLevel_P[],COLUMN(ReplacementLevel_P[SO]),FALSE)</f>
        <v>-2.68</v>
      </c>
      <c r="V467" s="22">
        <f>((475+MYRANKS_P[[#This Row],[ER]])*9/(1192+MYRANKS_P[[#This Row],[IP]])-3.59)/-0.076-VLOOKUP(MYRANKS_P[[#This Row],[POS]],ReplacementLevel_P[],COLUMN(ReplacementLevel_P[ERA]),FALSE)</f>
        <v>0.89724478982691325</v>
      </c>
      <c r="W467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67" s="22">
        <f>MYRANKS_P[[#This Row],[WSGP]]+MYRANKS_P[[#This Row],[SVSGP]]+MYRANKS_P[[#This Row],[SOSGP]]+MYRANKS_P[[#This Row],[ERASGP]]+MYRANKS_P[[#This Row],[WHIPSGP]]</f>
        <v>-4.1238066643117852</v>
      </c>
    </row>
    <row r="468" spans="1:24" x14ac:dyDescent="0.25">
      <c r="A468" s="7" t="s">
        <v>3850</v>
      </c>
      <c r="B468" s="18" t="str">
        <f>VLOOKUP(MYRANKS_P[[#This Row],[PLAYERID]],PLAYERIDMAP[],COLUMN(PLAYERIDMAP[LASTNAME]),FALSE)</f>
        <v>Luetge</v>
      </c>
      <c r="C468" s="18" t="str">
        <f>VLOOKUP(MYRANKS_P[[#This Row],[PLAYERID]],PLAYERIDMAP[],COLUMN(PLAYERIDMAP[FIRSTNAME]),FALSE)</f>
        <v xml:space="preserve">Lucas </v>
      </c>
      <c r="D468" s="18" t="str">
        <f>VLOOKUP(MYRANKS_P[[#This Row],[PLAYERID]],PLAYERIDMAP[],COLUMN(PLAYERIDMAP[TEAM]),FALSE)</f>
        <v>SEA</v>
      </c>
      <c r="E468" s="18" t="str">
        <f>VLOOKUP(MYRANKS_P[[#This Row],[PLAYERID]],PLAYERIDMAP[],COLUMN(PLAYERIDMAP[POS]),FALSE)</f>
        <v>P</v>
      </c>
      <c r="F468" s="18">
        <f>VLOOKUP(MYRANKS_P[[#This Row],[PLAYERID]],PLAYERIDMAP[],COLUMN(PLAYERIDMAP[IDFANGRAPHS]),FALSE)</f>
        <v>8337</v>
      </c>
      <c r="G468" s="20">
        <f>IFERROR(VLOOKUP(MYRANKS_P[[#This Row],[IDFANGRAPHS]],STEAMER_P[],COLUMN(STEAMER_P[W]),FALSE),0)</f>
        <v>1</v>
      </c>
      <c r="H468" s="20">
        <f>IFERROR(VLOOKUP(MYRANKS_P[[#This Row],[IDFANGRAPHS]],STEAMER_P[],COLUMN(STEAMER_P[GS]),FALSE),0)</f>
        <v>0</v>
      </c>
      <c r="I468" s="20">
        <f>IFERROR(VLOOKUP(MYRANKS_P[[#This Row],[IDFANGRAPHS]],STEAMER_P[],COLUMN(STEAMER_P[SV]),FALSE),0)</f>
        <v>0</v>
      </c>
      <c r="J468" s="20">
        <f>IFERROR(VLOOKUP(MYRANKS_P[[#This Row],[IDFANGRAPHS]],STEAMER_P[],COLUMN(STEAMER_P[IP]),FALSE),0)</f>
        <v>26</v>
      </c>
      <c r="K468" s="20">
        <f>IFERROR(VLOOKUP(MYRANKS_P[[#This Row],[IDFANGRAPHS]],STEAMER_P[],COLUMN(STEAMER_P[H]),FALSE),0)</f>
        <v>24</v>
      </c>
      <c r="L468" s="20">
        <f>IFERROR(VLOOKUP(MYRANKS_P[[#This Row],[IDFANGRAPHS]],STEAMER_P[],COLUMN(STEAMER_P[ER]),FALSE),0)</f>
        <v>11</v>
      </c>
      <c r="M468" s="20">
        <f>IFERROR(VLOOKUP(MYRANKS_P[[#This Row],[IDFANGRAPHS]],STEAMER_P[],COLUMN(STEAMER_P[HR]),FALSE),0)</f>
        <v>2</v>
      </c>
      <c r="N468" s="20">
        <f>IFERROR(VLOOKUP(MYRANKS_P[[#This Row],[IDFANGRAPHS]],STEAMER_P[],COLUMN(STEAMER_P[SO]),FALSE),0)</f>
        <v>22</v>
      </c>
      <c r="O468" s="20">
        <f>IFERROR(VLOOKUP(MYRANKS_P[[#This Row],[IDFANGRAPHS]],STEAMER_P[],COLUMN(STEAMER_P[BB]),FALSE),0)</f>
        <v>11</v>
      </c>
      <c r="P468" s="20">
        <f>IFERROR(VLOOKUP(MYRANKS_P[[#This Row],[IDFANGRAPHS]],STEAMER_P[],COLUMN(STEAMER_P[FIP]),FALSE),0)</f>
        <v>3.87</v>
      </c>
      <c r="Q468" s="22">
        <f>IFERROR(MYRANKS_P[[#This Row],[ER]]*9/MYRANKS_P[[#This Row],[IP]],0)</f>
        <v>3.8076923076923075</v>
      </c>
      <c r="R468" s="22">
        <f>IFERROR((MYRANKS_P[[#This Row],[BB]]+MYRANKS_P[[#This Row],[H]])/MYRANKS_P[[#This Row],[IP]],0)</f>
        <v>1.3461538461538463</v>
      </c>
      <c r="S468" s="22">
        <f>MYRANKS_P[[#This Row],[W]]/3.03-VLOOKUP(MYRANKS_P[[#This Row],[POS]],ReplacementLevel_P[],COLUMN(ReplacementLevel_P[W]),FALSE)</f>
        <v>-2.89996699669967</v>
      </c>
      <c r="T468" s="22">
        <f>MYRANKS_P[[#This Row],[SV]]/9.95</f>
        <v>0</v>
      </c>
      <c r="U468" s="22">
        <f>MYRANKS_P[[#This Row],[SO]]/39.3-VLOOKUP(MYRANKS_P[[#This Row],[POS]],ReplacementLevel_P[],COLUMN(ReplacementLevel_P[SO]),FALSE)</f>
        <v>-2.1202035623409672</v>
      </c>
      <c r="V468" s="22">
        <f>((475+MYRANKS_P[[#This Row],[ER]])*9/(1192+MYRANKS_P[[#This Row],[IP]])-3.59)/-0.076-VLOOKUP(MYRANKS_P[[#This Row],[POS]],ReplacementLevel_P[],COLUMN(ReplacementLevel_P[ERA]),FALSE)</f>
        <v>0.83509204044593832</v>
      </c>
      <c r="W468" s="22">
        <f>((1466+MYRANKS_P[[#This Row],[BB]]+MYRANKS_P[[#This Row],[H]])/(1192+MYRANKS_P[[#This Row],[IP]])-1.23)/-0.015-VLOOKUP(MYRANKS_P[[#This Row],[POS]],ReplacementLevel_P[],COLUMN(ReplacementLevel_P[WHIP]),FALSE)</f>
        <v>0.72345922276956687</v>
      </c>
      <c r="X468" s="22">
        <f>MYRANKS_P[[#This Row],[WSGP]]+MYRANKS_P[[#This Row],[SVSGP]]+MYRANKS_P[[#This Row],[SOSGP]]+MYRANKS_P[[#This Row],[ERASGP]]+MYRANKS_P[[#This Row],[WHIPSGP]]</f>
        <v>-3.4616192958251317</v>
      </c>
    </row>
    <row r="469" spans="1:24" x14ac:dyDescent="0.25">
      <c r="A469" s="7" t="s">
        <v>4650</v>
      </c>
      <c r="B469" s="18" t="str">
        <f>VLOOKUP(MYRANKS_P[[#This Row],[PLAYERID]],PLAYERIDMAP[],COLUMN(PLAYERIDMAP[LASTNAME]),FALSE)</f>
        <v>Ramirez</v>
      </c>
      <c r="C469" s="18" t="str">
        <f>VLOOKUP(MYRANKS_P[[#This Row],[PLAYERID]],PLAYERIDMAP[],COLUMN(PLAYERIDMAP[FIRSTNAME]),FALSE)</f>
        <v xml:space="preserve">Elvin </v>
      </c>
      <c r="D469" s="18" t="str">
        <f>VLOOKUP(MYRANKS_P[[#This Row],[PLAYERID]],PLAYERIDMAP[],COLUMN(PLAYERIDMAP[TEAM]),FALSE)</f>
        <v>NYM</v>
      </c>
      <c r="E469" s="18" t="str">
        <f>VLOOKUP(MYRANKS_P[[#This Row],[PLAYERID]],PLAYERIDMAP[],COLUMN(PLAYERIDMAP[POS]),FALSE)</f>
        <v>P</v>
      </c>
      <c r="F469" s="18">
        <f>VLOOKUP(MYRANKS_P[[#This Row],[PLAYERID]],PLAYERIDMAP[],COLUMN(PLAYERIDMAP[IDFANGRAPHS]),FALSE)</f>
        <v>2247</v>
      </c>
      <c r="G469" s="20">
        <f>IFERROR(VLOOKUP(MYRANKS_P[[#This Row],[IDFANGRAPHS]],STEAMER_P[],COLUMN(STEAMER_P[W]),FALSE),0)</f>
        <v>0</v>
      </c>
      <c r="H469" s="20">
        <f>IFERROR(VLOOKUP(MYRANKS_P[[#This Row],[IDFANGRAPHS]],STEAMER_P[],COLUMN(STEAMER_P[GS]),FALSE),0)</f>
        <v>0</v>
      </c>
      <c r="I469" s="20">
        <f>IFERROR(VLOOKUP(MYRANKS_P[[#This Row],[IDFANGRAPHS]],STEAMER_P[],COLUMN(STEAMER_P[SV]),FALSE),0)</f>
        <v>0</v>
      </c>
      <c r="J469" s="20">
        <f>IFERROR(VLOOKUP(MYRANKS_P[[#This Row],[IDFANGRAPHS]],STEAMER_P[],COLUMN(STEAMER_P[IP]),FALSE),0)</f>
        <v>0</v>
      </c>
      <c r="K469" s="20">
        <f>IFERROR(VLOOKUP(MYRANKS_P[[#This Row],[IDFANGRAPHS]],STEAMER_P[],COLUMN(STEAMER_P[H]),FALSE),0)</f>
        <v>0</v>
      </c>
      <c r="L469" s="20">
        <f>IFERROR(VLOOKUP(MYRANKS_P[[#This Row],[IDFANGRAPHS]],STEAMER_P[],COLUMN(STEAMER_P[ER]),FALSE),0)</f>
        <v>0</v>
      </c>
      <c r="M469" s="20">
        <f>IFERROR(VLOOKUP(MYRANKS_P[[#This Row],[IDFANGRAPHS]],STEAMER_P[],COLUMN(STEAMER_P[HR]),FALSE),0)</f>
        <v>0</v>
      </c>
      <c r="N469" s="20">
        <f>IFERROR(VLOOKUP(MYRANKS_P[[#This Row],[IDFANGRAPHS]],STEAMER_P[],COLUMN(STEAMER_P[SO]),FALSE),0)</f>
        <v>0</v>
      </c>
      <c r="O469" s="20">
        <f>IFERROR(VLOOKUP(MYRANKS_P[[#This Row],[IDFANGRAPHS]],STEAMER_P[],COLUMN(STEAMER_P[BB]),FALSE),0)</f>
        <v>0</v>
      </c>
      <c r="P469" s="20">
        <f>IFERROR(VLOOKUP(MYRANKS_P[[#This Row],[IDFANGRAPHS]],STEAMER_P[],COLUMN(STEAMER_P[FIP]),FALSE),0)</f>
        <v>0</v>
      </c>
      <c r="Q469" s="22">
        <f>IFERROR(MYRANKS_P[[#This Row],[ER]]*9/MYRANKS_P[[#This Row],[IP]],0)</f>
        <v>0</v>
      </c>
      <c r="R469" s="22">
        <f>IFERROR((MYRANKS_P[[#This Row],[BB]]+MYRANKS_P[[#This Row],[H]])/MYRANKS_P[[#This Row],[IP]],0)</f>
        <v>0</v>
      </c>
      <c r="S469" s="22">
        <f>MYRANKS_P[[#This Row],[W]]/3.03-VLOOKUP(MYRANKS_P[[#This Row],[POS]],ReplacementLevel_P[],COLUMN(ReplacementLevel_P[W]),FALSE)</f>
        <v>-3.23</v>
      </c>
      <c r="T469" s="22">
        <f>MYRANKS_P[[#This Row],[SV]]/9.95</f>
        <v>0</v>
      </c>
      <c r="U469" s="22">
        <f>MYRANKS_P[[#This Row],[SO]]/39.3-VLOOKUP(MYRANKS_P[[#This Row],[POS]],ReplacementLevel_P[],COLUMN(ReplacementLevel_P[SO]),FALSE)</f>
        <v>-2.68</v>
      </c>
      <c r="V469" s="22">
        <f>((475+MYRANKS_P[[#This Row],[ER]])*9/(1192+MYRANKS_P[[#This Row],[IP]])-3.59)/-0.076-VLOOKUP(MYRANKS_P[[#This Row],[POS]],ReplacementLevel_P[],COLUMN(ReplacementLevel_P[ERA]),FALSE)</f>
        <v>0.89724478982691325</v>
      </c>
      <c r="W469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69" s="22">
        <f>MYRANKS_P[[#This Row],[WSGP]]+MYRANKS_P[[#This Row],[SVSGP]]+MYRANKS_P[[#This Row],[SOSGP]]+MYRANKS_P[[#This Row],[ERASGP]]+MYRANKS_P[[#This Row],[WHIPSGP]]</f>
        <v>-4.1238066643117852</v>
      </c>
    </row>
    <row r="470" spans="1:24" x14ac:dyDescent="0.25">
      <c r="A470" s="7" t="s">
        <v>4377</v>
      </c>
      <c r="B470" s="18" t="str">
        <f>VLOOKUP(MYRANKS_P[[#This Row],[PLAYERID]],PLAYERIDMAP[],COLUMN(PLAYERIDMAP[LASTNAME]),FALSE)</f>
        <v>Owings</v>
      </c>
      <c r="C470" s="18" t="str">
        <f>VLOOKUP(MYRANKS_P[[#This Row],[PLAYERID]],PLAYERIDMAP[],COLUMN(PLAYERIDMAP[FIRSTNAME]),FALSE)</f>
        <v xml:space="preserve">Micah </v>
      </c>
      <c r="D470" s="18" t="str">
        <f>VLOOKUP(MYRANKS_P[[#This Row],[PLAYERID]],PLAYERIDMAP[],COLUMN(PLAYERIDMAP[TEAM]),FALSE)</f>
        <v>SD</v>
      </c>
      <c r="E470" s="18" t="str">
        <f>VLOOKUP(MYRANKS_P[[#This Row],[PLAYERID]],PLAYERIDMAP[],COLUMN(PLAYERIDMAP[POS]),FALSE)</f>
        <v>P</v>
      </c>
      <c r="F470" s="18">
        <f>VLOOKUP(MYRANKS_P[[#This Row],[PLAYERID]],PLAYERIDMAP[],COLUMN(PLAYERIDMAP[IDFANGRAPHS]),FALSE)</f>
        <v>4253</v>
      </c>
      <c r="G470" s="20">
        <f>IFERROR(VLOOKUP(MYRANKS_P[[#This Row],[IDFANGRAPHS]],STEAMER_P[],COLUMN(STEAMER_P[W]),FALSE),0)</f>
        <v>0</v>
      </c>
      <c r="H470" s="20">
        <f>IFERROR(VLOOKUP(MYRANKS_P[[#This Row],[IDFANGRAPHS]],STEAMER_P[],COLUMN(STEAMER_P[GS]),FALSE),0)</f>
        <v>0</v>
      </c>
      <c r="I470" s="20">
        <f>IFERROR(VLOOKUP(MYRANKS_P[[#This Row],[IDFANGRAPHS]],STEAMER_P[],COLUMN(STEAMER_P[SV]),FALSE),0)</f>
        <v>0</v>
      </c>
      <c r="J470" s="20">
        <f>IFERROR(VLOOKUP(MYRANKS_P[[#This Row],[IDFANGRAPHS]],STEAMER_P[],COLUMN(STEAMER_P[IP]),FALSE),0)</f>
        <v>0</v>
      </c>
      <c r="K470" s="20">
        <f>IFERROR(VLOOKUP(MYRANKS_P[[#This Row],[IDFANGRAPHS]],STEAMER_P[],COLUMN(STEAMER_P[H]),FALSE),0)</f>
        <v>0</v>
      </c>
      <c r="L470" s="20">
        <f>IFERROR(VLOOKUP(MYRANKS_P[[#This Row],[IDFANGRAPHS]],STEAMER_P[],COLUMN(STEAMER_P[ER]),FALSE),0)</f>
        <v>0</v>
      </c>
      <c r="M470" s="20">
        <f>IFERROR(VLOOKUP(MYRANKS_P[[#This Row],[IDFANGRAPHS]],STEAMER_P[],COLUMN(STEAMER_P[HR]),FALSE),0)</f>
        <v>0</v>
      </c>
      <c r="N470" s="20">
        <f>IFERROR(VLOOKUP(MYRANKS_P[[#This Row],[IDFANGRAPHS]],STEAMER_P[],COLUMN(STEAMER_P[SO]),FALSE),0)</f>
        <v>0</v>
      </c>
      <c r="O470" s="20">
        <f>IFERROR(VLOOKUP(MYRANKS_P[[#This Row],[IDFANGRAPHS]],STEAMER_P[],COLUMN(STEAMER_P[BB]),FALSE),0)</f>
        <v>0</v>
      </c>
      <c r="P470" s="20">
        <f>IFERROR(VLOOKUP(MYRANKS_P[[#This Row],[IDFANGRAPHS]],STEAMER_P[],COLUMN(STEAMER_P[FIP]),FALSE),0)</f>
        <v>0</v>
      </c>
      <c r="Q470" s="22">
        <f>IFERROR(MYRANKS_P[[#This Row],[ER]]*9/MYRANKS_P[[#This Row],[IP]],0)</f>
        <v>0</v>
      </c>
      <c r="R470" s="22">
        <f>IFERROR((MYRANKS_P[[#This Row],[BB]]+MYRANKS_P[[#This Row],[H]])/MYRANKS_P[[#This Row],[IP]],0)</f>
        <v>0</v>
      </c>
      <c r="S470" s="22">
        <f>MYRANKS_P[[#This Row],[W]]/3.03-VLOOKUP(MYRANKS_P[[#This Row],[POS]],ReplacementLevel_P[],COLUMN(ReplacementLevel_P[W]),FALSE)</f>
        <v>-3.23</v>
      </c>
      <c r="T470" s="22">
        <f>MYRANKS_P[[#This Row],[SV]]/9.95</f>
        <v>0</v>
      </c>
      <c r="U470" s="22">
        <f>MYRANKS_P[[#This Row],[SO]]/39.3-VLOOKUP(MYRANKS_P[[#This Row],[POS]],ReplacementLevel_P[],COLUMN(ReplacementLevel_P[SO]),FALSE)</f>
        <v>-2.68</v>
      </c>
      <c r="V470" s="22">
        <f>((475+MYRANKS_P[[#This Row],[ER]])*9/(1192+MYRANKS_P[[#This Row],[IP]])-3.59)/-0.076-VLOOKUP(MYRANKS_P[[#This Row],[POS]],ReplacementLevel_P[],COLUMN(ReplacementLevel_P[ERA]),FALSE)</f>
        <v>0.89724478982691325</v>
      </c>
      <c r="W47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70" s="22">
        <f>MYRANKS_P[[#This Row],[WSGP]]+MYRANKS_P[[#This Row],[SVSGP]]+MYRANKS_P[[#This Row],[SOSGP]]+MYRANKS_P[[#This Row],[ERASGP]]+MYRANKS_P[[#This Row],[WHIPSGP]]</f>
        <v>-4.1238066643117852</v>
      </c>
    </row>
    <row r="471" spans="1:24" x14ac:dyDescent="0.25">
      <c r="A471" s="7" t="s">
        <v>4014</v>
      </c>
      <c r="B471" s="18" t="str">
        <f>VLOOKUP(MYRANKS_P[[#This Row],[PLAYERID]],PLAYERIDMAP[],COLUMN(PLAYERIDMAP[LASTNAME]),FALSE)</f>
        <v>McClellan</v>
      </c>
      <c r="C471" s="18" t="str">
        <f>VLOOKUP(MYRANKS_P[[#This Row],[PLAYERID]],PLAYERIDMAP[],COLUMN(PLAYERIDMAP[FIRSTNAME]),FALSE)</f>
        <v xml:space="preserve">Kyle </v>
      </c>
      <c r="D471" s="18" t="str">
        <f>VLOOKUP(MYRANKS_P[[#This Row],[PLAYERID]],PLAYERIDMAP[],COLUMN(PLAYERIDMAP[TEAM]),FALSE)</f>
        <v>STL</v>
      </c>
      <c r="E471" s="18" t="str">
        <f>VLOOKUP(MYRANKS_P[[#This Row],[PLAYERID]],PLAYERIDMAP[],COLUMN(PLAYERIDMAP[POS]),FALSE)</f>
        <v>P</v>
      </c>
      <c r="F471" s="18">
        <f>VLOOKUP(MYRANKS_P[[#This Row],[PLAYERID]],PLAYERIDMAP[],COLUMN(PLAYERIDMAP[IDFANGRAPHS]),FALSE)</f>
        <v>4845</v>
      </c>
      <c r="G471" s="20">
        <f>IFERROR(VLOOKUP(MYRANKS_P[[#This Row],[IDFANGRAPHS]],STEAMER_P[],COLUMN(STEAMER_P[W]),FALSE),0)</f>
        <v>0</v>
      </c>
      <c r="H471" s="20">
        <f>IFERROR(VLOOKUP(MYRANKS_P[[#This Row],[IDFANGRAPHS]],STEAMER_P[],COLUMN(STEAMER_P[GS]),FALSE),0)</f>
        <v>0</v>
      </c>
      <c r="I471" s="20">
        <f>IFERROR(VLOOKUP(MYRANKS_P[[#This Row],[IDFANGRAPHS]],STEAMER_P[],COLUMN(STEAMER_P[SV]),FALSE),0)</f>
        <v>0</v>
      </c>
      <c r="J471" s="20">
        <f>IFERROR(VLOOKUP(MYRANKS_P[[#This Row],[IDFANGRAPHS]],STEAMER_P[],COLUMN(STEAMER_P[IP]),FALSE),0)</f>
        <v>0</v>
      </c>
      <c r="K471" s="20">
        <f>IFERROR(VLOOKUP(MYRANKS_P[[#This Row],[IDFANGRAPHS]],STEAMER_P[],COLUMN(STEAMER_P[H]),FALSE),0)</f>
        <v>0</v>
      </c>
      <c r="L471" s="20">
        <f>IFERROR(VLOOKUP(MYRANKS_P[[#This Row],[IDFANGRAPHS]],STEAMER_P[],COLUMN(STEAMER_P[ER]),FALSE),0)</f>
        <v>0</v>
      </c>
      <c r="M471" s="20">
        <f>IFERROR(VLOOKUP(MYRANKS_P[[#This Row],[IDFANGRAPHS]],STEAMER_P[],COLUMN(STEAMER_P[HR]),FALSE),0)</f>
        <v>0</v>
      </c>
      <c r="N471" s="20">
        <f>IFERROR(VLOOKUP(MYRANKS_P[[#This Row],[IDFANGRAPHS]],STEAMER_P[],COLUMN(STEAMER_P[SO]),FALSE),0)</f>
        <v>0</v>
      </c>
      <c r="O471" s="20">
        <f>IFERROR(VLOOKUP(MYRANKS_P[[#This Row],[IDFANGRAPHS]],STEAMER_P[],COLUMN(STEAMER_P[BB]),FALSE),0)</f>
        <v>0</v>
      </c>
      <c r="P471" s="20">
        <f>IFERROR(VLOOKUP(MYRANKS_P[[#This Row],[IDFANGRAPHS]],STEAMER_P[],COLUMN(STEAMER_P[FIP]),FALSE),0)</f>
        <v>0</v>
      </c>
      <c r="Q471" s="22">
        <f>IFERROR(MYRANKS_P[[#This Row],[ER]]*9/MYRANKS_P[[#This Row],[IP]],0)</f>
        <v>0</v>
      </c>
      <c r="R471" s="22">
        <f>IFERROR((MYRANKS_P[[#This Row],[BB]]+MYRANKS_P[[#This Row],[H]])/MYRANKS_P[[#This Row],[IP]],0)</f>
        <v>0</v>
      </c>
      <c r="S471" s="22">
        <f>MYRANKS_P[[#This Row],[W]]/3.03-VLOOKUP(MYRANKS_P[[#This Row],[POS]],ReplacementLevel_P[],COLUMN(ReplacementLevel_P[W]),FALSE)</f>
        <v>-3.23</v>
      </c>
      <c r="T471" s="22">
        <f>MYRANKS_P[[#This Row],[SV]]/9.95</f>
        <v>0</v>
      </c>
      <c r="U471" s="22">
        <f>MYRANKS_P[[#This Row],[SO]]/39.3-VLOOKUP(MYRANKS_P[[#This Row],[POS]],ReplacementLevel_P[],COLUMN(ReplacementLevel_P[SO]),FALSE)</f>
        <v>-2.68</v>
      </c>
      <c r="V471" s="22">
        <f>((475+MYRANKS_P[[#This Row],[ER]])*9/(1192+MYRANKS_P[[#This Row],[IP]])-3.59)/-0.076-VLOOKUP(MYRANKS_P[[#This Row],[POS]],ReplacementLevel_P[],COLUMN(ReplacementLevel_P[ERA]),FALSE)</f>
        <v>0.89724478982691325</v>
      </c>
      <c r="W47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71" s="22">
        <f>MYRANKS_P[[#This Row],[WSGP]]+MYRANKS_P[[#This Row],[SVSGP]]+MYRANKS_P[[#This Row],[SOSGP]]+MYRANKS_P[[#This Row],[ERASGP]]+MYRANKS_P[[#This Row],[WHIPSGP]]</f>
        <v>-4.1238066643117852</v>
      </c>
    </row>
    <row r="472" spans="1:24" x14ac:dyDescent="0.25">
      <c r="A472" s="7" t="s">
        <v>5158</v>
      </c>
      <c r="B472" s="18" t="str">
        <f>VLOOKUP(MYRANKS_P[[#This Row],[PLAYERID]],PLAYERIDMAP[],COLUMN(PLAYERIDMAP[LASTNAME]),FALSE)</f>
        <v>Swarzak</v>
      </c>
      <c r="C472" s="18" t="str">
        <f>VLOOKUP(MYRANKS_P[[#This Row],[PLAYERID]],PLAYERIDMAP[],COLUMN(PLAYERIDMAP[FIRSTNAME]),FALSE)</f>
        <v xml:space="preserve">Anthony </v>
      </c>
      <c r="D472" s="18" t="str">
        <f>VLOOKUP(MYRANKS_P[[#This Row],[PLAYERID]],PLAYERIDMAP[],COLUMN(PLAYERIDMAP[TEAM]),FALSE)</f>
        <v>MIN</v>
      </c>
      <c r="E472" s="18" t="str">
        <f>VLOOKUP(MYRANKS_P[[#This Row],[PLAYERID]],PLAYERIDMAP[],COLUMN(PLAYERIDMAP[POS]),FALSE)</f>
        <v>P</v>
      </c>
      <c r="F472" s="18">
        <f>VLOOKUP(MYRANKS_P[[#This Row],[PLAYERID]],PLAYERIDMAP[],COLUMN(PLAYERIDMAP[IDFANGRAPHS]),FALSE)</f>
        <v>7466</v>
      </c>
      <c r="G472" s="20">
        <f>IFERROR(VLOOKUP(MYRANKS_P[[#This Row],[IDFANGRAPHS]],STEAMER_P[],COLUMN(STEAMER_P[W]),FALSE),0)</f>
        <v>3</v>
      </c>
      <c r="H472" s="20">
        <f>IFERROR(VLOOKUP(MYRANKS_P[[#This Row],[IDFANGRAPHS]],STEAMER_P[],COLUMN(STEAMER_P[GS]),FALSE),0)</f>
        <v>0</v>
      </c>
      <c r="I472" s="20">
        <f>IFERROR(VLOOKUP(MYRANKS_P[[#This Row],[IDFANGRAPHS]],STEAMER_P[],COLUMN(STEAMER_P[SV]),FALSE),0)</f>
        <v>1</v>
      </c>
      <c r="J472" s="20">
        <f>IFERROR(VLOOKUP(MYRANKS_P[[#This Row],[IDFANGRAPHS]],STEAMER_P[],COLUMN(STEAMER_P[IP]),FALSE),0)</f>
        <v>47</v>
      </c>
      <c r="K472" s="20">
        <f>IFERROR(VLOOKUP(MYRANKS_P[[#This Row],[IDFANGRAPHS]],STEAMER_P[],COLUMN(STEAMER_P[H]),FALSE),0)</f>
        <v>51</v>
      </c>
      <c r="L472" s="20">
        <f>IFERROR(VLOOKUP(MYRANKS_P[[#This Row],[IDFANGRAPHS]],STEAMER_P[],COLUMN(STEAMER_P[ER]),FALSE),0)</f>
        <v>22</v>
      </c>
      <c r="M472" s="20">
        <f>IFERROR(VLOOKUP(MYRANKS_P[[#This Row],[IDFANGRAPHS]],STEAMER_P[],COLUMN(STEAMER_P[HR]),FALSE),0)</f>
        <v>6</v>
      </c>
      <c r="N472" s="20">
        <f>IFERROR(VLOOKUP(MYRANKS_P[[#This Row],[IDFANGRAPHS]],STEAMER_P[],COLUMN(STEAMER_P[SO]),FALSE),0)</f>
        <v>34</v>
      </c>
      <c r="O472" s="20">
        <f>IFERROR(VLOOKUP(MYRANKS_P[[#This Row],[IDFANGRAPHS]],STEAMER_P[],COLUMN(STEAMER_P[BB]),FALSE),0)</f>
        <v>12</v>
      </c>
      <c r="P472" s="20">
        <f>IFERROR(VLOOKUP(MYRANKS_P[[#This Row],[IDFANGRAPHS]],STEAMER_P[],COLUMN(STEAMER_P[FIP]),FALSE),0)</f>
        <v>4.04</v>
      </c>
      <c r="Q472" s="22">
        <f>IFERROR(MYRANKS_P[[#This Row],[ER]]*9/MYRANKS_P[[#This Row],[IP]],0)</f>
        <v>4.2127659574468082</v>
      </c>
      <c r="R472" s="22">
        <f>IFERROR((MYRANKS_P[[#This Row],[BB]]+MYRANKS_P[[#This Row],[H]])/MYRANKS_P[[#This Row],[IP]],0)</f>
        <v>1.3404255319148937</v>
      </c>
      <c r="S472" s="22">
        <f>MYRANKS_P[[#This Row],[W]]/3.03-VLOOKUP(MYRANKS_P[[#This Row],[POS]],ReplacementLevel_P[],COLUMN(ReplacementLevel_P[W]),FALSE)</f>
        <v>-2.2399009900990099</v>
      </c>
      <c r="T472" s="22">
        <f>MYRANKS_P[[#This Row],[SV]]/9.95</f>
        <v>0.10050251256281408</v>
      </c>
      <c r="U472" s="22">
        <f>MYRANKS_P[[#This Row],[SO]]/39.3-VLOOKUP(MYRANKS_P[[#This Row],[POS]],ReplacementLevel_P[],COLUMN(ReplacementLevel_P[SO]),FALSE)</f>
        <v>-1.8148600508905854</v>
      </c>
      <c r="V472" s="22">
        <f>((475+MYRANKS_P[[#This Row],[ER]])*9/(1192+MYRANKS_P[[#This Row],[IP]])-3.59)/-0.076-VLOOKUP(MYRANKS_P[[#This Row],[POS]],ReplacementLevel_P[],COLUMN(ReplacementLevel_P[ERA]),FALSE)</f>
        <v>0.58461195361284179</v>
      </c>
      <c r="W472" s="22">
        <f>((1466+MYRANKS_P[[#This Row],[BB]]+MYRANKS_P[[#This Row],[H]])/(1192+MYRANKS_P[[#This Row],[IP]])-1.23)/-0.015-VLOOKUP(MYRANKS_P[[#This Row],[POS]],ReplacementLevel_P[],COLUMN(ReplacementLevel_P[WHIP]),FALSE)</f>
        <v>0.60935162765671125</v>
      </c>
      <c r="X472" s="22">
        <f>MYRANKS_P[[#This Row],[WSGP]]+MYRANKS_P[[#This Row],[SVSGP]]+MYRANKS_P[[#This Row],[SOSGP]]+MYRANKS_P[[#This Row],[ERASGP]]+MYRANKS_P[[#This Row],[WHIPSGP]]</f>
        <v>-2.7602949471572282</v>
      </c>
    </row>
    <row r="473" spans="1:24" x14ac:dyDescent="0.25">
      <c r="A473" s="7" t="s">
        <v>2623</v>
      </c>
      <c r="B473" s="18" t="str">
        <f>VLOOKUP(MYRANKS_P[[#This Row],[PLAYERID]],PLAYERIDMAP[],COLUMN(PLAYERIDMAP[LASTNAME]),FALSE)</f>
        <v>Dillard</v>
      </c>
      <c r="C473" s="18" t="str">
        <f>VLOOKUP(MYRANKS_P[[#This Row],[PLAYERID]],PLAYERIDMAP[],COLUMN(PLAYERIDMAP[FIRSTNAME]),FALSE)</f>
        <v xml:space="preserve">Tim </v>
      </c>
      <c r="D473" s="18" t="str">
        <f>VLOOKUP(MYRANKS_P[[#This Row],[PLAYERID]],PLAYERIDMAP[],COLUMN(PLAYERIDMAP[TEAM]),FALSE)</f>
        <v>MIL</v>
      </c>
      <c r="E473" s="18" t="str">
        <f>VLOOKUP(MYRANKS_P[[#This Row],[PLAYERID]],PLAYERIDMAP[],COLUMN(PLAYERIDMAP[POS]),FALSE)</f>
        <v>P</v>
      </c>
      <c r="F473" s="18">
        <f>VLOOKUP(MYRANKS_P[[#This Row],[PLAYERID]],PLAYERIDMAP[],COLUMN(PLAYERIDMAP[IDFANGRAPHS]),FALSE)</f>
        <v>5518</v>
      </c>
      <c r="G473" s="20">
        <f>IFERROR(VLOOKUP(MYRANKS_P[[#This Row],[IDFANGRAPHS]],STEAMER_P[],COLUMN(STEAMER_P[W]),FALSE),0)</f>
        <v>0</v>
      </c>
      <c r="H473" s="20">
        <f>IFERROR(VLOOKUP(MYRANKS_P[[#This Row],[IDFANGRAPHS]],STEAMER_P[],COLUMN(STEAMER_P[GS]),FALSE),0)</f>
        <v>0</v>
      </c>
      <c r="I473" s="20">
        <f>IFERROR(VLOOKUP(MYRANKS_P[[#This Row],[IDFANGRAPHS]],STEAMER_P[],COLUMN(STEAMER_P[SV]),FALSE),0)</f>
        <v>0</v>
      </c>
      <c r="J473" s="20">
        <f>IFERROR(VLOOKUP(MYRANKS_P[[#This Row],[IDFANGRAPHS]],STEAMER_P[],COLUMN(STEAMER_P[IP]),FALSE),0)</f>
        <v>0</v>
      </c>
      <c r="K473" s="20">
        <f>IFERROR(VLOOKUP(MYRANKS_P[[#This Row],[IDFANGRAPHS]],STEAMER_P[],COLUMN(STEAMER_P[H]),FALSE),0)</f>
        <v>0</v>
      </c>
      <c r="L473" s="20">
        <f>IFERROR(VLOOKUP(MYRANKS_P[[#This Row],[IDFANGRAPHS]],STEAMER_P[],COLUMN(STEAMER_P[ER]),FALSE),0)</f>
        <v>0</v>
      </c>
      <c r="M473" s="20">
        <f>IFERROR(VLOOKUP(MYRANKS_P[[#This Row],[IDFANGRAPHS]],STEAMER_P[],COLUMN(STEAMER_P[HR]),FALSE),0)</f>
        <v>0</v>
      </c>
      <c r="N473" s="20">
        <f>IFERROR(VLOOKUP(MYRANKS_P[[#This Row],[IDFANGRAPHS]],STEAMER_P[],COLUMN(STEAMER_P[SO]),FALSE),0)</f>
        <v>0</v>
      </c>
      <c r="O473" s="20">
        <f>IFERROR(VLOOKUP(MYRANKS_P[[#This Row],[IDFANGRAPHS]],STEAMER_P[],COLUMN(STEAMER_P[BB]),FALSE),0)</f>
        <v>0</v>
      </c>
      <c r="P473" s="20">
        <f>IFERROR(VLOOKUP(MYRANKS_P[[#This Row],[IDFANGRAPHS]],STEAMER_P[],COLUMN(STEAMER_P[FIP]),FALSE),0)</f>
        <v>0</v>
      </c>
      <c r="Q473" s="22">
        <f>IFERROR(MYRANKS_P[[#This Row],[ER]]*9/MYRANKS_P[[#This Row],[IP]],0)</f>
        <v>0</v>
      </c>
      <c r="R473" s="22">
        <f>IFERROR((MYRANKS_P[[#This Row],[BB]]+MYRANKS_P[[#This Row],[H]])/MYRANKS_P[[#This Row],[IP]],0)</f>
        <v>0</v>
      </c>
      <c r="S473" s="22">
        <f>MYRANKS_P[[#This Row],[W]]/3.03-VLOOKUP(MYRANKS_P[[#This Row],[POS]],ReplacementLevel_P[],COLUMN(ReplacementLevel_P[W]),FALSE)</f>
        <v>-3.23</v>
      </c>
      <c r="T473" s="22">
        <f>MYRANKS_P[[#This Row],[SV]]/9.95</f>
        <v>0</v>
      </c>
      <c r="U473" s="22">
        <f>MYRANKS_P[[#This Row],[SO]]/39.3-VLOOKUP(MYRANKS_P[[#This Row],[POS]],ReplacementLevel_P[],COLUMN(ReplacementLevel_P[SO]),FALSE)</f>
        <v>-2.68</v>
      </c>
      <c r="V473" s="22">
        <f>((475+MYRANKS_P[[#This Row],[ER]])*9/(1192+MYRANKS_P[[#This Row],[IP]])-3.59)/-0.076-VLOOKUP(MYRANKS_P[[#This Row],[POS]],ReplacementLevel_P[],COLUMN(ReplacementLevel_P[ERA]),FALSE)</f>
        <v>0.89724478982691325</v>
      </c>
      <c r="W473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73" s="22">
        <f>MYRANKS_P[[#This Row],[WSGP]]+MYRANKS_P[[#This Row],[SVSGP]]+MYRANKS_P[[#This Row],[SOSGP]]+MYRANKS_P[[#This Row],[ERASGP]]+MYRANKS_P[[#This Row],[WHIPSGP]]</f>
        <v>-4.1238066643117852</v>
      </c>
    </row>
    <row r="474" spans="1:24" x14ac:dyDescent="0.25">
      <c r="A474" s="7" t="s">
        <v>5166</v>
      </c>
      <c r="B474" s="18" t="str">
        <f>VLOOKUP(MYRANKS_P[[#This Row],[PLAYERID]],PLAYERIDMAP[],COLUMN(PLAYERIDMAP[LASTNAME]),FALSE)</f>
        <v>Swindle</v>
      </c>
      <c r="C474" s="18" t="str">
        <f>VLOOKUP(MYRANKS_P[[#This Row],[PLAYERID]],PLAYERIDMAP[],COLUMN(PLAYERIDMAP[FIRSTNAME]),FALSE)</f>
        <v xml:space="preserve">R.J. </v>
      </c>
      <c r="D474" s="18" t="str">
        <f>VLOOKUP(MYRANKS_P[[#This Row],[PLAYERID]],PLAYERIDMAP[],COLUMN(PLAYERIDMAP[TEAM]),FALSE)</f>
        <v>CLE</v>
      </c>
      <c r="E474" s="18" t="str">
        <f>VLOOKUP(MYRANKS_P[[#This Row],[PLAYERID]],PLAYERIDMAP[],COLUMN(PLAYERIDMAP[POS]),FALSE)</f>
        <v>P</v>
      </c>
      <c r="F474" s="18">
        <f>VLOOKUP(MYRANKS_P[[#This Row],[PLAYERID]],PLAYERIDMAP[],COLUMN(PLAYERIDMAP[IDFANGRAPHS]),FALSE)</f>
        <v>539</v>
      </c>
      <c r="G474" s="20">
        <f>IFERROR(VLOOKUP(MYRANKS_P[[#This Row],[IDFANGRAPHS]],STEAMER_P[],COLUMN(STEAMER_P[W]),FALSE),0)</f>
        <v>0</v>
      </c>
      <c r="H474" s="20">
        <f>IFERROR(VLOOKUP(MYRANKS_P[[#This Row],[IDFANGRAPHS]],STEAMER_P[],COLUMN(STEAMER_P[GS]),FALSE),0)</f>
        <v>0</v>
      </c>
      <c r="I474" s="20">
        <f>IFERROR(VLOOKUP(MYRANKS_P[[#This Row],[IDFANGRAPHS]],STEAMER_P[],COLUMN(STEAMER_P[SV]),FALSE),0)</f>
        <v>0</v>
      </c>
      <c r="J474" s="20">
        <f>IFERROR(VLOOKUP(MYRANKS_P[[#This Row],[IDFANGRAPHS]],STEAMER_P[],COLUMN(STEAMER_P[IP]),FALSE),0)</f>
        <v>0</v>
      </c>
      <c r="K474" s="20">
        <f>IFERROR(VLOOKUP(MYRANKS_P[[#This Row],[IDFANGRAPHS]],STEAMER_P[],COLUMN(STEAMER_P[H]),FALSE),0)</f>
        <v>0</v>
      </c>
      <c r="L474" s="20">
        <f>IFERROR(VLOOKUP(MYRANKS_P[[#This Row],[IDFANGRAPHS]],STEAMER_P[],COLUMN(STEAMER_P[ER]),FALSE),0)</f>
        <v>0</v>
      </c>
      <c r="M474" s="20">
        <f>IFERROR(VLOOKUP(MYRANKS_P[[#This Row],[IDFANGRAPHS]],STEAMER_P[],COLUMN(STEAMER_P[HR]),FALSE),0)</f>
        <v>0</v>
      </c>
      <c r="N474" s="20">
        <f>IFERROR(VLOOKUP(MYRANKS_P[[#This Row],[IDFANGRAPHS]],STEAMER_P[],COLUMN(STEAMER_P[SO]),FALSE),0)</f>
        <v>0</v>
      </c>
      <c r="O474" s="20">
        <f>IFERROR(VLOOKUP(MYRANKS_P[[#This Row],[IDFANGRAPHS]],STEAMER_P[],COLUMN(STEAMER_P[BB]),FALSE),0)</f>
        <v>0</v>
      </c>
      <c r="P474" s="20">
        <f>IFERROR(VLOOKUP(MYRANKS_P[[#This Row],[IDFANGRAPHS]],STEAMER_P[],COLUMN(STEAMER_P[FIP]),FALSE),0)</f>
        <v>0</v>
      </c>
      <c r="Q474" s="22">
        <f>IFERROR(MYRANKS_P[[#This Row],[ER]]*9/MYRANKS_P[[#This Row],[IP]],0)</f>
        <v>0</v>
      </c>
      <c r="R474" s="22">
        <f>IFERROR((MYRANKS_P[[#This Row],[BB]]+MYRANKS_P[[#This Row],[H]])/MYRANKS_P[[#This Row],[IP]],0)</f>
        <v>0</v>
      </c>
      <c r="S474" s="22">
        <f>MYRANKS_P[[#This Row],[W]]/3.03-VLOOKUP(MYRANKS_P[[#This Row],[POS]],ReplacementLevel_P[],COLUMN(ReplacementLevel_P[W]),FALSE)</f>
        <v>-3.23</v>
      </c>
      <c r="T474" s="22">
        <f>MYRANKS_P[[#This Row],[SV]]/9.95</f>
        <v>0</v>
      </c>
      <c r="U474" s="22">
        <f>MYRANKS_P[[#This Row],[SO]]/39.3-VLOOKUP(MYRANKS_P[[#This Row],[POS]],ReplacementLevel_P[],COLUMN(ReplacementLevel_P[SO]),FALSE)</f>
        <v>-2.68</v>
      </c>
      <c r="V474" s="22">
        <f>((475+MYRANKS_P[[#This Row],[ER]])*9/(1192+MYRANKS_P[[#This Row],[IP]])-3.59)/-0.076-VLOOKUP(MYRANKS_P[[#This Row],[POS]],ReplacementLevel_P[],COLUMN(ReplacementLevel_P[ERA]),FALSE)</f>
        <v>0.89724478982691325</v>
      </c>
      <c r="W47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74" s="22">
        <f>MYRANKS_P[[#This Row],[WSGP]]+MYRANKS_P[[#This Row],[SVSGP]]+MYRANKS_P[[#This Row],[SOSGP]]+MYRANKS_P[[#This Row],[ERASGP]]+MYRANKS_P[[#This Row],[WHIPSGP]]</f>
        <v>-4.1238066643117852</v>
      </c>
    </row>
    <row r="475" spans="1:24" x14ac:dyDescent="0.25">
      <c r="A475" s="7" t="s">
        <v>1626</v>
      </c>
      <c r="B475" s="18" t="str">
        <f>VLOOKUP(MYRANKS_P[[#This Row],[PLAYERID]],PLAYERIDMAP[],COLUMN(PLAYERIDMAP[LASTNAME]),FALSE)</f>
        <v>Aardsma</v>
      </c>
      <c r="C475" s="18" t="str">
        <f>VLOOKUP(MYRANKS_P[[#This Row],[PLAYERID]],PLAYERIDMAP[],COLUMN(PLAYERIDMAP[FIRSTNAME]),FALSE)</f>
        <v xml:space="preserve">David </v>
      </c>
      <c r="D475" s="18" t="str">
        <f>VLOOKUP(MYRANKS_P[[#This Row],[PLAYERID]],PLAYERIDMAP[],COLUMN(PLAYERIDMAP[TEAM]),FALSE)</f>
        <v>NYY</v>
      </c>
      <c r="E475" s="18" t="str">
        <f>VLOOKUP(MYRANKS_P[[#This Row],[PLAYERID]],PLAYERIDMAP[],COLUMN(PLAYERIDMAP[POS]),FALSE)</f>
        <v>P</v>
      </c>
      <c r="F475" s="18">
        <f>VLOOKUP(MYRANKS_P[[#This Row],[PLAYERID]],PLAYERIDMAP[],COLUMN(PLAYERIDMAP[IDFANGRAPHS]),FALSE)</f>
        <v>1902</v>
      </c>
      <c r="G475" s="20">
        <f>IFERROR(VLOOKUP(MYRANKS_P[[#This Row],[IDFANGRAPHS]],STEAMER_P[],COLUMN(STEAMER_P[W]),FALSE),0)</f>
        <v>0</v>
      </c>
      <c r="H475" s="20">
        <f>IFERROR(VLOOKUP(MYRANKS_P[[#This Row],[IDFANGRAPHS]],STEAMER_P[],COLUMN(STEAMER_P[GS]),FALSE),0)</f>
        <v>0</v>
      </c>
      <c r="I475" s="20">
        <f>IFERROR(VLOOKUP(MYRANKS_P[[#This Row],[IDFANGRAPHS]],STEAMER_P[],COLUMN(STEAMER_P[SV]),FALSE),0)</f>
        <v>0</v>
      </c>
      <c r="J475" s="20">
        <f>IFERROR(VLOOKUP(MYRANKS_P[[#This Row],[IDFANGRAPHS]],STEAMER_P[],COLUMN(STEAMER_P[IP]),FALSE),0)</f>
        <v>0</v>
      </c>
      <c r="K475" s="20">
        <f>IFERROR(VLOOKUP(MYRANKS_P[[#This Row],[IDFANGRAPHS]],STEAMER_P[],COLUMN(STEAMER_P[H]),FALSE),0)</f>
        <v>0</v>
      </c>
      <c r="L475" s="20">
        <f>IFERROR(VLOOKUP(MYRANKS_P[[#This Row],[IDFANGRAPHS]],STEAMER_P[],COLUMN(STEAMER_P[ER]),FALSE),0)</f>
        <v>0</v>
      </c>
      <c r="M475" s="20">
        <f>IFERROR(VLOOKUP(MYRANKS_P[[#This Row],[IDFANGRAPHS]],STEAMER_P[],COLUMN(STEAMER_P[HR]),FALSE),0)</f>
        <v>0</v>
      </c>
      <c r="N475" s="20">
        <f>IFERROR(VLOOKUP(MYRANKS_P[[#This Row],[IDFANGRAPHS]],STEAMER_P[],COLUMN(STEAMER_P[SO]),FALSE),0)</f>
        <v>0</v>
      </c>
      <c r="O475" s="20">
        <f>IFERROR(VLOOKUP(MYRANKS_P[[#This Row],[IDFANGRAPHS]],STEAMER_P[],COLUMN(STEAMER_P[BB]),FALSE),0)</f>
        <v>0</v>
      </c>
      <c r="P475" s="20">
        <f>IFERROR(VLOOKUP(MYRANKS_P[[#This Row],[IDFANGRAPHS]],STEAMER_P[],COLUMN(STEAMER_P[FIP]),FALSE),0)</f>
        <v>0</v>
      </c>
      <c r="Q475" s="22">
        <f>IFERROR(MYRANKS_P[[#This Row],[ER]]*9/MYRANKS_P[[#This Row],[IP]],0)</f>
        <v>0</v>
      </c>
      <c r="R475" s="22">
        <f>IFERROR((MYRANKS_P[[#This Row],[BB]]+MYRANKS_P[[#This Row],[H]])/MYRANKS_P[[#This Row],[IP]],0)</f>
        <v>0</v>
      </c>
      <c r="S475" s="22">
        <f>MYRANKS_P[[#This Row],[W]]/3.03-VLOOKUP(MYRANKS_P[[#This Row],[POS]],ReplacementLevel_P[],COLUMN(ReplacementLevel_P[W]),FALSE)</f>
        <v>-3.23</v>
      </c>
      <c r="T475" s="22">
        <f>MYRANKS_P[[#This Row],[SV]]/9.95</f>
        <v>0</v>
      </c>
      <c r="U475" s="22">
        <f>MYRANKS_P[[#This Row],[SO]]/39.3-VLOOKUP(MYRANKS_P[[#This Row],[POS]],ReplacementLevel_P[],COLUMN(ReplacementLevel_P[SO]),FALSE)</f>
        <v>-2.68</v>
      </c>
      <c r="V475" s="22">
        <f>((475+MYRANKS_P[[#This Row],[ER]])*9/(1192+MYRANKS_P[[#This Row],[IP]])-3.59)/-0.076-VLOOKUP(MYRANKS_P[[#This Row],[POS]],ReplacementLevel_P[],COLUMN(ReplacementLevel_P[ERA]),FALSE)</f>
        <v>0.89724478982691325</v>
      </c>
      <c r="W475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75" s="22">
        <f>MYRANKS_P[[#This Row],[WSGP]]+MYRANKS_P[[#This Row],[SVSGP]]+MYRANKS_P[[#This Row],[SOSGP]]+MYRANKS_P[[#This Row],[ERASGP]]+MYRANKS_P[[#This Row],[WHIPSGP]]</f>
        <v>-4.1238066643117852</v>
      </c>
    </row>
    <row r="476" spans="1:24" x14ac:dyDescent="0.25">
      <c r="A476" s="7" t="s">
        <v>3469</v>
      </c>
      <c r="B476" s="18" t="str">
        <f>VLOOKUP(MYRANKS_P[[#This Row],[PLAYERID]],PLAYERIDMAP[],COLUMN(PLAYERIDMAP[LASTNAME]),FALSE)</f>
        <v>Jennings</v>
      </c>
      <c r="C476" s="18" t="str">
        <f>VLOOKUP(MYRANKS_P[[#This Row],[PLAYERID]],PLAYERIDMAP[],COLUMN(PLAYERIDMAP[FIRSTNAME]),FALSE)</f>
        <v xml:space="preserve">Dan </v>
      </c>
      <c r="D476" s="18" t="str">
        <f>VLOOKUP(MYRANKS_P[[#This Row],[PLAYERID]],PLAYERIDMAP[],COLUMN(PLAYERIDMAP[TEAM]),FALSE)</f>
        <v>MIA</v>
      </c>
      <c r="E476" s="18" t="str">
        <f>VLOOKUP(MYRANKS_P[[#This Row],[PLAYERID]],PLAYERIDMAP[],COLUMN(PLAYERIDMAP[POS]),FALSE)</f>
        <v>P</v>
      </c>
      <c r="F476" s="18">
        <f>VLOOKUP(MYRANKS_P[[#This Row],[PLAYERID]],PLAYERIDMAP[],COLUMN(PLAYERIDMAP[IDFANGRAPHS]),FALSE)</f>
        <v>8073</v>
      </c>
      <c r="G476" s="20">
        <f>IFERROR(VLOOKUP(MYRANKS_P[[#This Row],[IDFANGRAPHS]],STEAMER_P[],COLUMN(STEAMER_P[W]),FALSE),0)</f>
        <v>3</v>
      </c>
      <c r="H476" s="20">
        <f>IFERROR(VLOOKUP(MYRANKS_P[[#This Row],[IDFANGRAPHS]],STEAMER_P[],COLUMN(STEAMER_P[GS]),FALSE),0)</f>
        <v>0</v>
      </c>
      <c r="I476" s="20">
        <f>IFERROR(VLOOKUP(MYRANKS_P[[#This Row],[IDFANGRAPHS]],STEAMER_P[],COLUMN(STEAMER_P[SV]),FALSE),0)</f>
        <v>1</v>
      </c>
      <c r="J476" s="20">
        <f>IFERROR(VLOOKUP(MYRANKS_P[[#This Row],[IDFANGRAPHS]],STEAMER_P[],COLUMN(STEAMER_P[IP]),FALSE),0)</f>
        <v>47</v>
      </c>
      <c r="K476" s="20">
        <f>IFERROR(VLOOKUP(MYRANKS_P[[#This Row],[IDFANGRAPHS]],STEAMER_P[],COLUMN(STEAMER_P[H]),FALSE),0)</f>
        <v>44</v>
      </c>
      <c r="L476" s="20">
        <f>IFERROR(VLOOKUP(MYRANKS_P[[#This Row],[IDFANGRAPHS]],STEAMER_P[],COLUMN(STEAMER_P[ER]),FALSE),0)</f>
        <v>20</v>
      </c>
      <c r="M476" s="20">
        <f>IFERROR(VLOOKUP(MYRANKS_P[[#This Row],[IDFANGRAPHS]],STEAMER_P[],COLUMN(STEAMER_P[HR]),FALSE),0)</f>
        <v>4</v>
      </c>
      <c r="N476" s="20">
        <f>IFERROR(VLOOKUP(MYRANKS_P[[#This Row],[IDFANGRAPHS]],STEAMER_P[],COLUMN(STEAMER_P[SO]),FALSE),0)</f>
        <v>40</v>
      </c>
      <c r="O476" s="20">
        <f>IFERROR(VLOOKUP(MYRANKS_P[[#This Row],[IDFANGRAPHS]],STEAMER_P[],COLUMN(STEAMER_P[BB]),FALSE),0)</f>
        <v>19</v>
      </c>
      <c r="P476" s="20">
        <f>IFERROR(VLOOKUP(MYRANKS_P[[#This Row],[IDFANGRAPHS]],STEAMER_P[],COLUMN(STEAMER_P[FIP]),FALSE),0)</f>
        <v>3.77</v>
      </c>
      <c r="Q476" s="22">
        <f>IFERROR(MYRANKS_P[[#This Row],[ER]]*9/MYRANKS_P[[#This Row],[IP]],0)</f>
        <v>3.8297872340425534</v>
      </c>
      <c r="R476" s="22">
        <f>IFERROR((MYRANKS_P[[#This Row],[BB]]+MYRANKS_P[[#This Row],[H]])/MYRANKS_P[[#This Row],[IP]],0)</f>
        <v>1.3404255319148937</v>
      </c>
      <c r="S476" s="22">
        <f>MYRANKS_P[[#This Row],[W]]/3.03-VLOOKUP(MYRANKS_P[[#This Row],[POS]],ReplacementLevel_P[],COLUMN(ReplacementLevel_P[W]),FALSE)</f>
        <v>-2.2399009900990099</v>
      </c>
      <c r="T476" s="22">
        <f>MYRANKS_P[[#This Row],[SV]]/9.95</f>
        <v>0.10050251256281408</v>
      </c>
      <c r="U476" s="22">
        <f>MYRANKS_P[[#This Row],[SO]]/39.3-VLOOKUP(MYRANKS_P[[#This Row],[POS]],ReplacementLevel_P[],COLUMN(ReplacementLevel_P[SO]),FALSE)</f>
        <v>-1.6621882951653946</v>
      </c>
      <c r="V476" s="22">
        <f>((475+MYRANKS_P[[#This Row],[ER]])*9/(1192+MYRANKS_P[[#This Row],[IP]])-3.59)/-0.076-VLOOKUP(MYRANKS_P[[#This Row],[POS]],ReplacementLevel_P[],COLUMN(ReplacementLevel_P[ERA]),FALSE)</f>
        <v>0.77576780935389134</v>
      </c>
      <c r="W476" s="22">
        <f>((1466+MYRANKS_P[[#This Row],[BB]]+MYRANKS_P[[#This Row],[H]])/(1192+MYRANKS_P[[#This Row],[IP]])-1.23)/-0.015-VLOOKUP(MYRANKS_P[[#This Row],[POS]],ReplacementLevel_P[],COLUMN(ReplacementLevel_P[WHIP]),FALSE)</f>
        <v>0.60935162765671125</v>
      </c>
      <c r="X476" s="22">
        <f>MYRANKS_P[[#This Row],[WSGP]]+MYRANKS_P[[#This Row],[SVSGP]]+MYRANKS_P[[#This Row],[SOSGP]]+MYRANKS_P[[#This Row],[ERASGP]]+MYRANKS_P[[#This Row],[WHIPSGP]]</f>
        <v>-2.4164673356909874</v>
      </c>
    </row>
    <row r="477" spans="1:24" x14ac:dyDescent="0.25">
      <c r="A477" s="7" t="s">
        <v>2753</v>
      </c>
      <c r="B477" s="18" t="str">
        <f>VLOOKUP(MYRANKS_P[[#This Row],[PLAYERID]],PLAYERIDMAP[],COLUMN(PLAYERIDMAP[LASTNAME]),FALSE)</f>
        <v>Eppley</v>
      </c>
      <c r="C477" s="18" t="str">
        <f>VLOOKUP(MYRANKS_P[[#This Row],[PLAYERID]],PLAYERIDMAP[],COLUMN(PLAYERIDMAP[FIRSTNAME]),FALSE)</f>
        <v xml:space="preserve">Cody </v>
      </c>
      <c r="D477" s="18" t="str">
        <f>VLOOKUP(MYRANKS_P[[#This Row],[PLAYERID]],PLAYERIDMAP[],COLUMN(PLAYERIDMAP[TEAM]),FALSE)</f>
        <v>NYY</v>
      </c>
      <c r="E477" s="18" t="str">
        <f>VLOOKUP(MYRANKS_P[[#This Row],[PLAYERID]],PLAYERIDMAP[],COLUMN(PLAYERIDMAP[POS]),FALSE)</f>
        <v>P</v>
      </c>
      <c r="F477" s="18">
        <f>VLOOKUP(MYRANKS_P[[#This Row],[PLAYERID]],PLAYERIDMAP[],COLUMN(PLAYERIDMAP[IDFANGRAPHS]),FALSE)</f>
        <v>9095</v>
      </c>
      <c r="G477" s="20">
        <f>IFERROR(VLOOKUP(MYRANKS_P[[#This Row],[IDFANGRAPHS]],STEAMER_P[],COLUMN(STEAMER_P[W]),FALSE),0)</f>
        <v>0</v>
      </c>
      <c r="H477" s="20">
        <f>IFERROR(VLOOKUP(MYRANKS_P[[#This Row],[IDFANGRAPHS]],STEAMER_P[],COLUMN(STEAMER_P[GS]),FALSE),0)</f>
        <v>0</v>
      </c>
      <c r="I477" s="20">
        <f>IFERROR(VLOOKUP(MYRANKS_P[[#This Row],[IDFANGRAPHS]],STEAMER_P[],COLUMN(STEAMER_P[SV]),FALSE),0)</f>
        <v>0</v>
      </c>
      <c r="J477" s="20">
        <f>IFERROR(VLOOKUP(MYRANKS_P[[#This Row],[IDFANGRAPHS]],STEAMER_P[],COLUMN(STEAMER_P[IP]),FALSE),0)</f>
        <v>8</v>
      </c>
      <c r="K477" s="20">
        <f>IFERROR(VLOOKUP(MYRANKS_P[[#This Row],[IDFANGRAPHS]],STEAMER_P[],COLUMN(STEAMER_P[H]),FALSE),0)</f>
        <v>9</v>
      </c>
      <c r="L477" s="20">
        <f>IFERROR(VLOOKUP(MYRANKS_P[[#This Row],[IDFANGRAPHS]],STEAMER_P[],COLUMN(STEAMER_P[ER]),FALSE),0)</f>
        <v>4</v>
      </c>
      <c r="M477" s="20">
        <f>IFERROR(VLOOKUP(MYRANKS_P[[#This Row],[IDFANGRAPHS]],STEAMER_P[],COLUMN(STEAMER_P[HR]),FALSE),0)</f>
        <v>1</v>
      </c>
      <c r="N477" s="20">
        <f>IFERROR(VLOOKUP(MYRANKS_P[[#This Row],[IDFANGRAPHS]],STEAMER_P[],COLUMN(STEAMER_P[SO]),FALSE),0)</f>
        <v>6</v>
      </c>
      <c r="O477" s="20">
        <f>IFERROR(VLOOKUP(MYRANKS_P[[#This Row],[IDFANGRAPHS]],STEAMER_P[],COLUMN(STEAMER_P[BB]),FALSE),0)</f>
        <v>4</v>
      </c>
      <c r="P477" s="20">
        <f>IFERROR(VLOOKUP(MYRANKS_P[[#This Row],[IDFANGRAPHS]],STEAMER_P[],COLUMN(STEAMER_P[FIP]),FALSE),0)</f>
        <v>4.1500000000000004</v>
      </c>
      <c r="Q477" s="22">
        <f>IFERROR(MYRANKS_P[[#This Row],[ER]]*9/MYRANKS_P[[#This Row],[IP]],0)</f>
        <v>4.5</v>
      </c>
      <c r="R477" s="22">
        <f>IFERROR((MYRANKS_P[[#This Row],[BB]]+MYRANKS_P[[#This Row],[H]])/MYRANKS_P[[#This Row],[IP]],0)</f>
        <v>1.625</v>
      </c>
      <c r="S477" s="22">
        <f>MYRANKS_P[[#This Row],[W]]/3.03-VLOOKUP(MYRANKS_P[[#This Row],[POS]],ReplacementLevel_P[],COLUMN(ReplacementLevel_P[W]),FALSE)</f>
        <v>-3.23</v>
      </c>
      <c r="T477" s="22">
        <f>MYRANKS_P[[#This Row],[SV]]/9.95</f>
        <v>0</v>
      </c>
      <c r="U477" s="22">
        <f>MYRANKS_P[[#This Row],[SO]]/39.3-VLOOKUP(MYRANKS_P[[#This Row],[POS]],ReplacementLevel_P[],COLUMN(ReplacementLevel_P[SO]),FALSE)</f>
        <v>-2.5273282442748095</v>
      </c>
      <c r="V477" s="22">
        <f>((475+MYRANKS_P[[#This Row],[ER]])*9/(1192+MYRANKS_P[[#This Row],[IP]])-3.59)/-0.076-VLOOKUP(MYRANKS_P[[#This Row],[POS]],ReplacementLevel_P[],COLUMN(ReplacementLevel_P[ERA]),FALSE)</f>
        <v>0.81710526315789545</v>
      </c>
      <c r="W477" s="22">
        <f>((1466+MYRANKS_P[[#This Row],[BB]]+MYRANKS_P[[#This Row],[H]])/(1192+MYRANKS_P[[#This Row],[IP]])-1.23)/-0.015-VLOOKUP(MYRANKS_P[[#This Row],[POS]],ReplacementLevel_P[],COLUMN(ReplacementLevel_P[WHIP]),FALSE)</f>
        <v>0.71333333333333693</v>
      </c>
      <c r="X477" s="22">
        <f>MYRANKS_P[[#This Row],[WSGP]]+MYRANKS_P[[#This Row],[SVSGP]]+MYRANKS_P[[#This Row],[SOSGP]]+MYRANKS_P[[#This Row],[ERASGP]]+MYRANKS_P[[#This Row],[WHIPSGP]]</f>
        <v>-4.2268896477835778</v>
      </c>
    </row>
    <row r="478" spans="1:24" x14ac:dyDescent="0.25">
      <c r="A478" s="7" t="s">
        <v>5457</v>
      </c>
      <c r="B478" s="18" t="str">
        <f>VLOOKUP(MYRANKS_P[[#This Row],[PLAYERID]],PLAYERIDMAP[],COLUMN(PLAYERIDMAP[LASTNAME]),FALSE)</f>
        <v>Weiland</v>
      </c>
      <c r="C478" s="18" t="str">
        <f>VLOOKUP(MYRANKS_P[[#This Row],[PLAYERID]],PLAYERIDMAP[],COLUMN(PLAYERIDMAP[FIRSTNAME]),FALSE)</f>
        <v xml:space="preserve">Kyle </v>
      </c>
      <c r="D478" s="18" t="str">
        <f>VLOOKUP(MYRANKS_P[[#This Row],[PLAYERID]],PLAYERIDMAP[],COLUMN(PLAYERIDMAP[TEAM]),FALSE)</f>
        <v>HOU</v>
      </c>
      <c r="E478" s="18" t="str">
        <f>VLOOKUP(MYRANKS_P[[#This Row],[PLAYERID]],PLAYERIDMAP[],COLUMN(PLAYERIDMAP[POS]),FALSE)</f>
        <v>P</v>
      </c>
      <c r="F478" s="18">
        <f>VLOOKUP(MYRANKS_P[[#This Row],[PLAYERID]],PLAYERIDMAP[],COLUMN(PLAYERIDMAP[IDFANGRAPHS]),FALSE)</f>
        <v>7874</v>
      </c>
      <c r="G478" s="20">
        <f>IFERROR(VLOOKUP(MYRANKS_P[[#This Row],[IDFANGRAPHS]],STEAMER_P[],COLUMN(STEAMER_P[W]),FALSE),0)</f>
        <v>0</v>
      </c>
      <c r="H478" s="20">
        <f>IFERROR(VLOOKUP(MYRANKS_P[[#This Row],[IDFANGRAPHS]],STEAMER_P[],COLUMN(STEAMER_P[GS]),FALSE),0)</f>
        <v>0</v>
      </c>
      <c r="I478" s="20">
        <f>IFERROR(VLOOKUP(MYRANKS_P[[#This Row],[IDFANGRAPHS]],STEAMER_P[],COLUMN(STEAMER_P[SV]),FALSE),0)</f>
        <v>0</v>
      </c>
      <c r="J478" s="20">
        <f>IFERROR(VLOOKUP(MYRANKS_P[[#This Row],[IDFANGRAPHS]],STEAMER_P[],COLUMN(STEAMER_P[IP]),FALSE),0)</f>
        <v>0</v>
      </c>
      <c r="K478" s="20">
        <f>IFERROR(VLOOKUP(MYRANKS_P[[#This Row],[IDFANGRAPHS]],STEAMER_P[],COLUMN(STEAMER_P[H]),FALSE),0)</f>
        <v>0</v>
      </c>
      <c r="L478" s="20">
        <f>IFERROR(VLOOKUP(MYRANKS_P[[#This Row],[IDFANGRAPHS]],STEAMER_P[],COLUMN(STEAMER_P[ER]),FALSE),0)</f>
        <v>0</v>
      </c>
      <c r="M478" s="20">
        <f>IFERROR(VLOOKUP(MYRANKS_P[[#This Row],[IDFANGRAPHS]],STEAMER_P[],COLUMN(STEAMER_P[HR]),FALSE),0)</f>
        <v>0</v>
      </c>
      <c r="N478" s="20">
        <f>IFERROR(VLOOKUP(MYRANKS_P[[#This Row],[IDFANGRAPHS]],STEAMER_P[],COLUMN(STEAMER_P[SO]),FALSE),0)</f>
        <v>0</v>
      </c>
      <c r="O478" s="20">
        <f>IFERROR(VLOOKUP(MYRANKS_P[[#This Row],[IDFANGRAPHS]],STEAMER_P[],COLUMN(STEAMER_P[BB]),FALSE),0)</f>
        <v>0</v>
      </c>
      <c r="P478" s="20">
        <f>IFERROR(VLOOKUP(MYRANKS_P[[#This Row],[IDFANGRAPHS]],STEAMER_P[],COLUMN(STEAMER_P[FIP]),FALSE),0)</f>
        <v>0</v>
      </c>
      <c r="Q478" s="22">
        <f>IFERROR(MYRANKS_P[[#This Row],[ER]]*9/MYRANKS_P[[#This Row],[IP]],0)</f>
        <v>0</v>
      </c>
      <c r="R478" s="22">
        <f>IFERROR((MYRANKS_P[[#This Row],[BB]]+MYRANKS_P[[#This Row],[H]])/MYRANKS_P[[#This Row],[IP]],0)</f>
        <v>0</v>
      </c>
      <c r="S478" s="22">
        <f>MYRANKS_P[[#This Row],[W]]/3.03-VLOOKUP(MYRANKS_P[[#This Row],[POS]],ReplacementLevel_P[],COLUMN(ReplacementLevel_P[W]),FALSE)</f>
        <v>-3.23</v>
      </c>
      <c r="T478" s="22">
        <f>MYRANKS_P[[#This Row],[SV]]/9.95</f>
        <v>0</v>
      </c>
      <c r="U478" s="22">
        <f>MYRANKS_P[[#This Row],[SO]]/39.3-VLOOKUP(MYRANKS_P[[#This Row],[POS]],ReplacementLevel_P[],COLUMN(ReplacementLevel_P[SO]),FALSE)</f>
        <v>-2.68</v>
      </c>
      <c r="V478" s="22">
        <f>((475+MYRANKS_P[[#This Row],[ER]])*9/(1192+MYRANKS_P[[#This Row],[IP]])-3.59)/-0.076-VLOOKUP(MYRANKS_P[[#This Row],[POS]],ReplacementLevel_P[],COLUMN(ReplacementLevel_P[ERA]),FALSE)</f>
        <v>0.89724478982691325</v>
      </c>
      <c r="W47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78" s="22">
        <f>MYRANKS_P[[#This Row],[WSGP]]+MYRANKS_P[[#This Row],[SVSGP]]+MYRANKS_P[[#This Row],[SOSGP]]+MYRANKS_P[[#This Row],[ERASGP]]+MYRANKS_P[[#This Row],[WHIPSGP]]</f>
        <v>-4.1238066643117852</v>
      </c>
    </row>
    <row r="479" spans="1:24" x14ac:dyDescent="0.25">
      <c r="A479" s="7" t="s">
        <v>4457</v>
      </c>
      <c r="B479" s="18" t="str">
        <f>VLOOKUP(MYRANKS_P[[#This Row],[PLAYERID]],PLAYERIDMAP[],COLUMN(PLAYERIDMAP[LASTNAME]),FALSE)</f>
        <v>Pelfrey</v>
      </c>
      <c r="C479" s="18" t="str">
        <f>VLOOKUP(MYRANKS_P[[#This Row],[PLAYERID]],PLAYERIDMAP[],COLUMN(PLAYERIDMAP[FIRSTNAME]),FALSE)</f>
        <v xml:space="preserve">Mike </v>
      </c>
      <c r="D479" s="18" t="str">
        <f>VLOOKUP(MYRANKS_P[[#This Row],[PLAYERID]],PLAYERIDMAP[],COLUMN(PLAYERIDMAP[TEAM]),FALSE)</f>
        <v>MIN</v>
      </c>
      <c r="E479" s="18" t="str">
        <f>VLOOKUP(MYRANKS_P[[#This Row],[PLAYERID]],PLAYERIDMAP[],COLUMN(PLAYERIDMAP[POS]),FALSE)</f>
        <v>P</v>
      </c>
      <c r="F479" s="18">
        <f>VLOOKUP(MYRANKS_P[[#This Row],[PLAYERID]],PLAYERIDMAP[],COLUMN(PLAYERIDMAP[IDFANGRAPHS]),FALSE)</f>
        <v>5203</v>
      </c>
      <c r="G479" s="20">
        <f>IFERROR(VLOOKUP(MYRANKS_P[[#This Row],[IDFANGRAPHS]],STEAMER_P[],COLUMN(STEAMER_P[W]),FALSE),0)</f>
        <v>7</v>
      </c>
      <c r="H479" s="20">
        <f>IFERROR(VLOOKUP(MYRANKS_P[[#This Row],[IDFANGRAPHS]],STEAMER_P[],COLUMN(STEAMER_P[GS]),FALSE),0)</f>
        <v>25</v>
      </c>
      <c r="I479" s="20">
        <f>IFERROR(VLOOKUP(MYRANKS_P[[#This Row],[IDFANGRAPHS]],STEAMER_P[],COLUMN(STEAMER_P[SV]),FALSE),0)</f>
        <v>0</v>
      </c>
      <c r="J479" s="20">
        <f>IFERROR(VLOOKUP(MYRANKS_P[[#This Row],[IDFANGRAPHS]],STEAMER_P[],COLUMN(STEAMER_P[IP]),FALSE),0)</f>
        <v>140</v>
      </c>
      <c r="K479" s="20">
        <f>IFERROR(VLOOKUP(MYRANKS_P[[#This Row],[IDFANGRAPHS]],STEAMER_P[],COLUMN(STEAMER_P[H]),FALSE),0)</f>
        <v>158</v>
      </c>
      <c r="L479" s="20">
        <f>IFERROR(VLOOKUP(MYRANKS_P[[#This Row],[IDFANGRAPHS]],STEAMER_P[],COLUMN(STEAMER_P[ER]),FALSE),0)</f>
        <v>79</v>
      </c>
      <c r="M479" s="20">
        <f>IFERROR(VLOOKUP(MYRANKS_P[[#This Row],[IDFANGRAPHS]],STEAMER_P[],COLUMN(STEAMER_P[HR]),FALSE),0)</f>
        <v>18</v>
      </c>
      <c r="N479" s="20">
        <f>IFERROR(VLOOKUP(MYRANKS_P[[#This Row],[IDFANGRAPHS]],STEAMER_P[],COLUMN(STEAMER_P[SO]),FALSE),0)</f>
        <v>83</v>
      </c>
      <c r="O479" s="20">
        <f>IFERROR(VLOOKUP(MYRANKS_P[[#This Row],[IDFANGRAPHS]],STEAMER_P[],COLUMN(STEAMER_P[BB]),FALSE),0)</f>
        <v>50</v>
      </c>
      <c r="P479" s="20">
        <f>IFERROR(VLOOKUP(MYRANKS_P[[#This Row],[IDFANGRAPHS]],STEAMER_P[],COLUMN(STEAMER_P[FIP]),FALSE),0)</f>
        <v>4.8099999999999996</v>
      </c>
      <c r="Q479" s="22">
        <f>IFERROR(MYRANKS_P[[#This Row],[ER]]*9/MYRANKS_P[[#This Row],[IP]],0)</f>
        <v>5.0785714285714283</v>
      </c>
      <c r="R479" s="22">
        <f>IFERROR((MYRANKS_P[[#This Row],[BB]]+MYRANKS_P[[#This Row],[H]])/MYRANKS_P[[#This Row],[IP]],0)</f>
        <v>1.4857142857142858</v>
      </c>
      <c r="S479" s="22">
        <f>MYRANKS_P[[#This Row],[W]]/3.03-VLOOKUP(MYRANKS_P[[#This Row],[POS]],ReplacementLevel_P[],COLUMN(ReplacementLevel_P[W]),FALSE)</f>
        <v>-0.91976897689768977</v>
      </c>
      <c r="T479" s="22">
        <f>MYRANKS_P[[#This Row],[SV]]/9.95</f>
        <v>0</v>
      </c>
      <c r="U479" s="22">
        <f>MYRANKS_P[[#This Row],[SO]]/39.3-VLOOKUP(MYRANKS_P[[#This Row],[POS]],ReplacementLevel_P[],COLUMN(ReplacementLevel_P[SO]),FALSE)</f>
        <v>-0.56804071246819321</v>
      </c>
      <c r="V479" s="22">
        <f>((475+MYRANKS_P[[#This Row],[ER]])*9/(1192+MYRANKS_P[[#This Row],[IP]])-3.59)/-0.076-VLOOKUP(MYRANKS_P[[#This Row],[POS]],ReplacementLevel_P[],COLUMN(ReplacementLevel_P[ERA]),FALSE)</f>
        <v>-1.1663584637268891</v>
      </c>
      <c r="W479" s="22">
        <f>((1466+MYRANKS_P[[#This Row],[BB]]+MYRANKS_P[[#This Row],[H]])/(1192+MYRANKS_P[[#This Row],[IP]])-1.23)/-0.015-VLOOKUP(MYRANKS_P[[#This Row],[POS]],ReplacementLevel_P[],COLUMN(ReplacementLevel_P[WHIP]),FALSE)</f>
        <v>-0.90378378378378776</v>
      </c>
      <c r="X479" s="22">
        <f>MYRANKS_P[[#This Row],[WSGP]]+MYRANKS_P[[#This Row],[SVSGP]]+MYRANKS_P[[#This Row],[SOSGP]]+MYRANKS_P[[#This Row],[ERASGP]]+MYRANKS_P[[#This Row],[WHIPSGP]]</f>
        <v>-3.55795193687656</v>
      </c>
    </row>
    <row r="480" spans="1:24" x14ac:dyDescent="0.25">
      <c r="A480" s="7" t="s">
        <v>3664</v>
      </c>
      <c r="B480" s="18" t="str">
        <f>VLOOKUP(MYRANKS_P[[#This Row],[PLAYERID]],PLAYERIDMAP[],COLUMN(PLAYERIDMAP[LASTNAME]),FALSE)</f>
        <v>Laffey</v>
      </c>
      <c r="C480" s="18" t="str">
        <f>VLOOKUP(MYRANKS_P[[#This Row],[PLAYERID]],PLAYERIDMAP[],COLUMN(PLAYERIDMAP[FIRSTNAME]),FALSE)</f>
        <v xml:space="preserve">Aaron </v>
      </c>
      <c r="D480" s="18" t="str">
        <f>VLOOKUP(MYRANKS_P[[#This Row],[PLAYERID]],PLAYERIDMAP[],COLUMN(PLAYERIDMAP[TEAM]),FALSE)</f>
        <v>TOR</v>
      </c>
      <c r="E480" s="18" t="str">
        <f>VLOOKUP(MYRANKS_P[[#This Row],[PLAYERID]],PLAYERIDMAP[],COLUMN(PLAYERIDMAP[POS]),FALSE)</f>
        <v>P</v>
      </c>
      <c r="F480" s="18">
        <f>VLOOKUP(MYRANKS_P[[#This Row],[PLAYERID]],PLAYERIDMAP[],COLUMN(PLAYERIDMAP[IDFANGRAPHS]),FALSE)</f>
        <v>6248</v>
      </c>
      <c r="G480" s="20">
        <f>IFERROR(VLOOKUP(MYRANKS_P[[#This Row],[IDFANGRAPHS]],STEAMER_P[],COLUMN(STEAMER_P[W]),FALSE),0)</f>
        <v>0</v>
      </c>
      <c r="H480" s="20">
        <f>IFERROR(VLOOKUP(MYRANKS_P[[#This Row],[IDFANGRAPHS]],STEAMER_P[],COLUMN(STEAMER_P[GS]),FALSE),0)</f>
        <v>0</v>
      </c>
      <c r="I480" s="20">
        <f>IFERROR(VLOOKUP(MYRANKS_P[[#This Row],[IDFANGRAPHS]],STEAMER_P[],COLUMN(STEAMER_P[SV]),FALSE),0)</f>
        <v>0</v>
      </c>
      <c r="J480" s="20">
        <f>IFERROR(VLOOKUP(MYRANKS_P[[#This Row],[IDFANGRAPHS]],STEAMER_P[],COLUMN(STEAMER_P[IP]),FALSE),0)</f>
        <v>0</v>
      </c>
      <c r="K480" s="20">
        <f>IFERROR(VLOOKUP(MYRANKS_P[[#This Row],[IDFANGRAPHS]],STEAMER_P[],COLUMN(STEAMER_P[H]),FALSE),0)</f>
        <v>0</v>
      </c>
      <c r="L480" s="20">
        <f>IFERROR(VLOOKUP(MYRANKS_P[[#This Row],[IDFANGRAPHS]],STEAMER_P[],COLUMN(STEAMER_P[ER]),FALSE),0)</f>
        <v>0</v>
      </c>
      <c r="M480" s="20">
        <f>IFERROR(VLOOKUP(MYRANKS_P[[#This Row],[IDFANGRAPHS]],STEAMER_P[],COLUMN(STEAMER_P[HR]),FALSE),0)</f>
        <v>0</v>
      </c>
      <c r="N480" s="20">
        <f>IFERROR(VLOOKUP(MYRANKS_P[[#This Row],[IDFANGRAPHS]],STEAMER_P[],COLUMN(STEAMER_P[SO]),FALSE),0)</f>
        <v>0</v>
      </c>
      <c r="O480" s="20">
        <f>IFERROR(VLOOKUP(MYRANKS_P[[#This Row],[IDFANGRAPHS]],STEAMER_P[],COLUMN(STEAMER_P[BB]),FALSE),0)</f>
        <v>0</v>
      </c>
      <c r="P480" s="20">
        <f>IFERROR(VLOOKUP(MYRANKS_P[[#This Row],[IDFANGRAPHS]],STEAMER_P[],COLUMN(STEAMER_P[FIP]),FALSE),0)</f>
        <v>0</v>
      </c>
      <c r="Q480" s="22">
        <f>IFERROR(MYRANKS_P[[#This Row],[ER]]*9/MYRANKS_P[[#This Row],[IP]],0)</f>
        <v>0</v>
      </c>
      <c r="R480" s="22">
        <f>IFERROR((MYRANKS_P[[#This Row],[BB]]+MYRANKS_P[[#This Row],[H]])/MYRANKS_P[[#This Row],[IP]],0)</f>
        <v>0</v>
      </c>
      <c r="S480" s="22">
        <f>MYRANKS_P[[#This Row],[W]]/3.03-VLOOKUP(MYRANKS_P[[#This Row],[POS]],ReplacementLevel_P[],COLUMN(ReplacementLevel_P[W]),FALSE)</f>
        <v>-3.23</v>
      </c>
      <c r="T480" s="22">
        <f>MYRANKS_P[[#This Row],[SV]]/9.95</f>
        <v>0</v>
      </c>
      <c r="U480" s="22">
        <f>MYRANKS_P[[#This Row],[SO]]/39.3-VLOOKUP(MYRANKS_P[[#This Row],[POS]],ReplacementLevel_P[],COLUMN(ReplacementLevel_P[SO]),FALSE)</f>
        <v>-2.68</v>
      </c>
      <c r="V480" s="22">
        <f>((475+MYRANKS_P[[#This Row],[ER]])*9/(1192+MYRANKS_P[[#This Row],[IP]])-3.59)/-0.076-VLOOKUP(MYRANKS_P[[#This Row],[POS]],ReplacementLevel_P[],COLUMN(ReplacementLevel_P[ERA]),FALSE)</f>
        <v>0.89724478982691325</v>
      </c>
      <c r="W48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80" s="22">
        <f>MYRANKS_P[[#This Row],[WSGP]]+MYRANKS_P[[#This Row],[SVSGP]]+MYRANKS_P[[#This Row],[SOSGP]]+MYRANKS_P[[#This Row],[ERASGP]]+MYRANKS_P[[#This Row],[WHIPSGP]]</f>
        <v>-4.1238066643117852</v>
      </c>
    </row>
    <row r="481" spans="1:24" x14ac:dyDescent="0.25">
      <c r="A481" s="7" t="s">
        <v>4074</v>
      </c>
      <c r="B481" s="18" t="str">
        <f>VLOOKUP(MYRANKS_P[[#This Row],[PLAYERID]],PLAYERIDMAP[],COLUMN(PLAYERIDMAP[LASTNAME]),FALSE)</f>
        <v>Mendoza</v>
      </c>
      <c r="C481" s="18" t="str">
        <f>VLOOKUP(MYRANKS_P[[#This Row],[PLAYERID]],PLAYERIDMAP[],COLUMN(PLAYERIDMAP[FIRSTNAME]),FALSE)</f>
        <v xml:space="preserve">Luis </v>
      </c>
      <c r="D481" s="18" t="str">
        <f>VLOOKUP(MYRANKS_P[[#This Row],[PLAYERID]],PLAYERIDMAP[],COLUMN(PLAYERIDMAP[TEAM]),FALSE)</f>
        <v>KC</v>
      </c>
      <c r="E481" s="18" t="str">
        <f>VLOOKUP(MYRANKS_P[[#This Row],[PLAYERID]],PLAYERIDMAP[],COLUMN(PLAYERIDMAP[POS]),FALSE)</f>
        <v>P</v>
      </c>
      <c r="F481" s="18">
        <f>VLOOKUP(MYRANKS_P[[#This Row],[PLAYERID]],PLAYERIDMAP[],COLUMN(PLAYERIDMAP[IDFANGRAPHS]),FALSE)</f>
        <v>3126</v>
      </c>
      <c r="G481" s="20">
        <f>IFERROR(VLOOKUP(MYRANKS_P[[#This Row],[IDFANGRAPHS]],STEAMER_P[],COLUMN(STEAMER_P[W]),FALSE),0)</f>
        <v>0</v>
      </c>
      <c r="H481" s="20">
        <f>IFERROR(VLOOKUP(MYRANKS_P[[#This Row],[IDFANGRAPHS]],STEAMER_P[],COLUMN(STEAMER_P[GS]),FALSE),0)</f>
        <v>0</v>
      </c>
      <c r="I481" s="20">
        <f>IFERROR(VLOOKUP(MYRANKS_P[[#This Row],[IDFANGRAPHS]],STEAMER_P[],COLUMN(STEAMER_P[SV]),FALSE),0)</f>
        <v>0</v>
      </c>
      <c r="J481" s="20">
        <f>IFERROR(VLOOKUP(MYRANKS_P[[#This Row],[IDFANGRAPHS]],STEAMER_P[],COLUMN(STEAMER_P[IP]),FALSE),0)</f>
        <v>0</v>
      </c>
      <c r="K481" s="20">
        <f>IFERROR(VLOOKUP(MYRANKS_P[[#This Row],[IDFANGRAPHS]],STEAMER_P[],COLUMN(STEAMER_P[H]),FALSE),0)</f>
        <v>0</v>
      </c>
      <c r="L481" s="20">
        <f>IFERROR(VLOOKUP(MYRANKS_P[[#This Row],[IDFANGRAPHS]],STEAMER_P[],COLUMN(STEAMER_P[ER]),FALSE),0)</f>
        <v>0</v>
      </c>
      <c r="M481" s="20">
        <f>IFERROR(VLOOKUP(MYRANKS_P[[#This Row],[IDFANGRAPHS]],STEAMER_P[],COLUMN(STEAMER_P[HR]),FALSE),0)</f>
        <v>0</v>
      </c>
      <c r="N481" s="20">
        <f>IFERROR(VLOOKUP(MYRANKS_P[[#This Row],[IDFANGRAPHS]],STEAMER_P[],COLUMN(STEAMER_P[SO]),FALSE),0)</f>
        <v>0</v>
      </c>
      <c r="O481" s="20">
        <f>IFERROR(VLOOKUP(MYRANKS_P[[#This Row],[IDFANGRAPHS]],STEAMER_P[],COLUMN(STEAMER_P[BB]),FALSE),0)</f>
        <v>0</v>
      </c>
      <c r="P481" s="20">
        <f>IFERROR(VLOOKUP(MYRANKS_P[[#This Row],[IDFANGRAPHS]],STEAMER_P[],COLUMN(STEAMER_P[FIP]),FALSE),0)</f>
        <v>0</v>
      </c>
      <c r="Q481" s="22">
        <f>IFERROR(MYRANKS_P[[#This Row],[ER]]*9/MYRANKS_P[[#This Row],[IP]],0)</f>
        <v>0</v>
      </c>
      <c r="R481" s="22">
        <f>IFERROR((MYRANKS_P[[#This Row],[BB]]+MYRANKS_P[[#This Row],[H]])/MYRANKS_P[[#This Row],[IP]],0)</f>
        <v>0</v>
      </c>
      <c r="S481" s="22">
        <f>MYRANKS_P[[#This Row],[W]]/3.03-VLOOKUP(MYRANKS_P[[#This Row],[POS]],ReplacementLevel_P[],COLUMN(ReplacementLevel_P[W]),FALSE)</f>
        <v>-3.23</v>
      </c>
      <c r="T481" s="22">
        <f>MYRANKS_P[[#This Row],[SV]]/9.95</f>
        <v>0</v>
      </c>
      <c r="U481" s="22">
        <f>MYRANKS_P[[#This Row],[SO]]/39.3-VLOOKUP(MYRANKS_P[[#This Row],[POS]],ReplacementLevel_P[],COLUMN(ReplacementLevel_P[SO]),FALSE)</f>
        <v>-2.68</v>
      </c>
      <c r="V481" s="22">
        <f>((475+MYRANKS_P[[#This Row],[ER]])*9/(1192+MYRANKS_P[[#This Row],[IP]])-3.59)/-0.076-VLOOKUP(MYRANKS_P[[#This Row],[POS]],ReplacementLevel_P[],COLUMN(ReplacementLevel_P[ERA]),FALSE)</f>
        <v>0.89724478982691325</v>
      </c>
      <c r="W48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81" s="22">
        <f>MYRANKS_P[[#This Row],[WSGP]]+MYRANKS_P[[#This Row],[SVSGP]]+MYRANKS_P[[#This Row],[SOSGP]]+MYRANKS_P[[#This Row],[ERASGP]]+MYRANKS_P[[#This Row],[WHIPSGP]]</f>
        <v>-4.1238066643117852</v>
      </c>
    </row>
    <row r="482" spans="1:24" x14ac:dyDescent="0.25">
      <c r="A482" s="7" t="s">
        <v>3000</v>
      </c>
      <c r="B482" s="18" t="str">
        <f>VLOOKUP(MYRANKS_P[[#This Row],[PLAYERID]],PLAYERIDMAP[],COLUMN(PLAYERIDMAP[LASTNAME]),FALSE)</f>
        <v>Godfrey</v>
      </c>
      <c r="C482" s="18" t="str">
        <f>VLOOKUP(MYRANKS_P[[#This Row],[PLAYERID]],PLAYERIDMAP[],COLUMN(PLAYERIDMAP[FIRSTNAME]),FALSE)</f>
        <v xml:space="preserve">Graham </v>
      </c>
      <c r="D482" s="18" t="str">
        <f>VLOOKUP(MYRANKS_P[[#This Row],[PLAYERID]],PLAYERIDMAP[],COLUMN(PLAYERIDMAP[TEAM]),FALSE)</f>
        <v>OAK</v>
      </c>
      <c r="E482" s="18" t="str">
        <f>VLOOKUP(MYRANKS_P[[#This Row],[PLAYERID]],PLAYERIDMAP[],COLUMN(PLAYERIDMAP[POS]),FALSE)</f>
        <v>P</v>
      </c>
      <c r="F482" s="18">
        <f>VLOOKUP(MYRANKS_P[[#This Row],[PLAYERID]],PLAYERIDMAP[],COLUMN(PLAYERIDMAP[IDFANGRAPHS]),FALSE)</f>
        <v>3128</v>
      </c>
      <c r="G482" s="20">
        <f>IFERROR(VLOOKUP(MYRANKS_P[[#This Row],[IDFANGRAPHS]],STEAMER_P[],COLUMN(STEAMER_P[W]),FALSE),0)</f>
        <v>0</v>
      </c>
      <c r="H482" s="20">
        <f>IFERROR(VLOOKUP(MYRANKS_P[[#This Row],[IDFANGRAPHS]],STEAMER_P[],COLUMN(STEAMER_P[GS]),FALSE),0)</f>
        <v>0</v>
      </c>
      <c r="I482" s="20">
        <f>IFERROR(VLOOKUP(MYRANKS_P[[#This Row],[IDFANGRAPHS]],STEAMER_P[],COLUMN(STEAMER_P[SV]),FALSE),0)</f>
        <v>0</v>
      </c>
      <c r="J482" s="20">
        <f>IFERROR(VLOOKUP(MYRANKS_P[[#This Row],[IDFANGRAPHS]],STEAMER_P[],COLUMN(STEAMER_P[IP]),FALSE),0)</f>
        <v>0</v>
      </c>
      <c r="K482" s="20">
        <f>IFERROR(VLOOKUP(MYRANKS_P[[#This Row],[IDFANGRAPHS]],STEAMER_P[],COLUMN(STEAMER_P[H]),FALSE),0)</f>
        <v>0</v>
      </c>
      <c r="L482" s="20">
        <f>IFERROR(VLOOKUP(MYRANKS_P[[#This Row],[IDFANGRAPHS]],STEAMER_P[],COLUMN(STEAMER_P[ER]),FALSE),0)</f>
        <v>0</v>
      </c>
      <c r="M482" s="20">
        <f>IFERROR(VLOOKUP(MYRANKS_P[[#This Row],[IDFANGRAPHS]],STEAMER_P[],COLUMN(STEAMER_P[HR]),FALSE),0)</f>
        <v>0</v>
      </c>
      <c r="N482" s="20">
        <f>IFERROR(VLOOKUP(MYRANKS_P[[#This Row],[IDFANGRAPHS]],STEAMER_P[],COLUMN(STEAMER_P[SO]),FALSE),0)</f>
        <v>0</v>
      </c>
      <c r="O482" s="20">
        <f>IFERROR(VLOOKUP(MYRANKS_P[[#This Row],[IDFANGRAPHS]],STEAMER_P[],COLUMN(STEAMER_P[BB]),FALSE),0)</f>
        <v>0</v>
      </c>
      <c r="P482" s="20">
        <f>IFERROR(VLOOKUP(MYRANKS_P[[#This Row],[IDFANGRAPHS]],STEAMER_P[],COLUMN(STEAMER_P[FIP]),FALSE),0)</f>
        <v>0</v>
      </c>
      <c r="Q482" s="22">
        <f>IFERROR(MYRANKS_P[[#This Row],[ER]]*9/MYRANKS_P[[#This Row],[IP]],0)</f>
        <v>0</v>
      </c>
      <c r="R482" s="22">
        <f>IFERROR((MYRANKS_P[[#This Row],[BB]]+MYRANKS_P[[#This Row],[H]])/MYRANKS_P[[#This Row],[IP]],0)</f>
        <v>0</v>
      </c>
      <c r="S482" s="22">
        <f>MYRANKS_P[[#This Row],[W]]/3.03-VLOOKUP(MYRANKS_P[[#This Row],[POS]],ReplacementLevel_P[],COLUMN(ReplacementLevel_P[W]),FALSE)</f>
        <v>-3.23</v>
      </c>
      <c r="T482" s="22">
        <f>MYRANKS_P[[#This Row],[SV]]/9.95</f>
        <v>0</v>
      </c>
      <c r="U482" s="22">
        <f>MYRANKS_P[[#This Row],[SO]]/39.3-VLOOKUP(MYRANKS_P[[#This Row],[POS]],ReplacementLevel_P[],COLUMN(ReplacementLevel_P[SO]),FALSE)</f>
        <v>-2.68</v>
      </c>
      <c r="V482" s="22">
        <f>((475+MYRANKS_P[[#This Row],[ER]])*9/(1192+MYRANKS_P[[#This Row],[IP]])-3.59)/-0.076-VLOOKUP(MYRANKS_P[[#This Row],[POS]],ReplacementLevel_P[],COLUMN(ReplacementLevel_P[ERA]),FALSE)</f>
        <v>0.89724478982691325</v>
      </c>
      <c r="W482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82" s="22">
        <f>MYRANKS_P[[#This Row],[WSGP]]+MYRANKS_P[[#This Row],[SVSGP]]+MYRANKS_P[[#This Row],[SOSGP]]+MYRANKS_P[[#This Row],[ERASGP]]+MYRANKS_P[[#This Row],[WHIPSGP]]</f>
        <v>-4.1238066643117852</v>
      </c>
    </row>
    <row r="483" spans="1:24" x14ac:dyDescent="0.25">
      <c r="A483" s="7" t="s">
        <v>1648</v>
      </c>
      <c r="B483" s="18" t="str">
        <f>VLOOKUP(MYRANKS_P[[#This Row],[PLAYERID]],PLAYERIDMAP[],COLUMN(PLAYERIDMAP[LASTNAME]),FALSE)</f>
        <v>Accardo</v>
      </c>
      <c r="C483" s="18" t="str">
        <f>VLOOKUP(MYRANKS_P[[#This Row],[PLAYERID]],PLAYERIDMAP[],COLUMN(PLAYERIDMAP[FIRSTNAME]),FALSE)</f>
        <v xml:space="preserve">Jeremy </v>
      </c>
      <c r="D483" s="18" t="str">
        <f>VLOOKUP(MYRANKS_P[[#This Row],[PLAYERID]],PLAYERIDMAP[],COLUMN(PLAYERIDMAP[TEAM]),FALSE)</f>
        <v>OAK</v>
      </c>
      <c r="E483" s="18" t="str">
        <f>VLOOKUP(MYRANKS_P[[#This Row],[PLAYERID]],PLAYERIDMAP[],COLUMN(PLAYERIDMAP[POS]),FALSE)</f>
        <v>P</v>
      </c>
      <c r="F483" s="18">
        <f>VLOOKUP(MYRANKS_P[[#This Row],[PLAYERID]],PLAYERIDMAP[],COLUMN(PLAYERIDMAP[IDFANGRAPHS]),FALSE)</f>
        <v>6428</v>
      </c>
      <c r="G483" s="20">
        <f>IFERROR(VLOOKUP(MYRANKS_P[[#This Row],[IDFANGRAPHS]],STEAMER_P[],COLUMN(STEAMER_P[W]),FALSE),0)</f>
        <v>0</v>
      </c>
      <c r="H483" s="20">
        <f>IFERROR(VLOOKUP(MYRANKS_P[[#This Row],[IDFANGRAPHS]],STEAMER_P[],COLUMN(STEAMER_P[GS]),FALSE),0)</f>
        <v>0</v>
      </c>
      <c r="I483" s="20">
        <f>IFERROR(VLOOKUP(MYRANKS_P[[#This Row],[IDFANGRAPHS]],STEAMER_P[],COLUMN(STEAMER_P[SV]),FALSE),0)</f>
        <v>0</v>
      </c>
      <c r="J483" s="20">
        <f>IFERROR(VLOOKUP(MYRANKS_P[[#This Row],[IDFANGRAPHS]],STEAMER_P[],COLUMN(STEAMER_P[IP]),FALSE),0)</f>
        <v>0</v>
      </c>
      <c r="K483" s="20">
        <f>IFERROR(VLOOKUP(MYRANKS_P[[#This Row],[IDFANGRAPHS]],STEAMER_P[],COLUMN(STEAMER_P[H]),FALSE),0)</f>
        <v>0</v>
      </c>
      <c r="L483" s="20">
        <f>IFERROR(VLOOKUP(MYRANKS_P[[#This Row],[IDFANGRAPHS]],STEAMER_P[],COLUMN(STEAMER_P[ER]),FALSE),0)</f>
        <v>0</v>
      </c>
      <c r="M483" s="20">
        <f>IFERROR(VLOOKUP(MYRANKS_P[[#This Row],[IDFANGRAPHS]],STEAMER_P[],COLUMN(STEAMER_P[HR]),FALSE),0)</f>
        <v>0</v>
      </c>
      <c r="N483" s="20">
        <f>IFERROR(VLOOKUP(MYRANKS_P[[#This Row],[IDFANGRAPHS]],STEAMER_P[],COLUMN(STEAMER_P[SO]),FALSE),0)</f>
        <v>0</v>
      </c>
      <c r="O483" s="20">
        <f>IFERROR(VLOOKUP(MYRANKS_P[[#This Row],[IDFANGRAPHS]],STEAMER_P[],COLUMN(STEAMER_P[BB]),FALSE),0)</f>
        <v>0</v>
      </c>
      <c r="P483" s="20">
        <f>IFERROR(VLOOKUP(MYRANKS_P[[#This Row],[IDFANGRAPHS]],STEAMER_P[],COLUMN(STEAMER_P[FIP]),FALSE),0)</f>
        <v>0</v>
      </c>
      <c r="Q483" s="22">
        <f>IFERROR(MYRANKS_P[[#This Row],[ER]]*9/MYRANKS_P[[#This Row],[IP]],0)</f>
        <v>0</v>
      </c>
      <c r="R483" s="22">
        <f>IFERROR((MYRANKS_P[[#This Row],[BB]]+MYRANKS_P[[#This Row],[H]])/MYRANKS_P[[#This Row],[IP]],0)</f>
        <v>0</v>
      </c>
      <c r="S483" s="22">
        <f>MYRANKS_P[[#This Row],[W]]/3.03-VLOOKUP(MYRANKS_P[[#This Row],[POS]],ReplacementLevel_P[],COLUMN(ReplacementLevel_P[W]),FALSE)</f>
        <v>-3.23</v>
      </c>
      <c r="T483" s="22">
        <f>MYRANKS_P[[#This Row],[SV]]/9.95</f>
        <v>0</v>
      </c>
      <c r="U483" s="22">
        <f>MYRANKS_P[[#This Row],[SO]]/39.3-VLOOKUP(MYRANKS_P[[#This Row],[POS]],ReplacementLevel_P[],COLUMN(ReplacementLevel_P[SO]),FALSE)</f>
        <v>-2.68</v>
      </c>
      <c r="V483" s="22">
        <f>((475+MYRANKS_P[[#This Row],[ER]])*9/(1192+MYRANKS_P[[#This Row],[IP]])-3.59)/-0.076-VLOOKUP(MYRANKS_P[[#This Row],[POS]],ReplacementLevel_P[],COLUMN(ReplacementLevel_P[ERA]),FALSE)</f>
        <v>0.89724478982691325</v>
      </c>
      <c r="W483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83" s="22">
        <f>MYRANKS_P[[#This Row],[WSGP]]+MYRANKS_P[[#This Row],[SVSGP]]+MYRANKS_P[[#This Row],[SOSGP]]+MYRANKS_P[[#This Row],[ERASGP]]+MYRANKS_P[[#This Row],[WHIPSGP]]</f>
        <v>-4.1238066643117852</v>
      </c>
    </row>
    <row r="484" spans="1:24" x14ac:dyDescent="0.25">
      <c r="A484" s="7" t="s">
        <v>5045</v>
      </c>
      <c r="B484" s="18" t="str">
        <f>VLOOKUP(MYRANKS_P[[#This Row],[PLAYERID]],PLAYERIDMAP[],COLUMN(PLAYERIDMAP[LASTNAME]),FALSE)</f>
        <v>Smith</v>
      </c>
      <c r="C484" s="18" t="str">
        <f>VLOOKUP(MYRANKS_P[[#This Row],[PLAYERID]],PLAYERIDMAP[],COLUMN(PLAYERIDMAP[FIRSTNAME]),FALSE)</f>
        <v xml:space="preserve">Will </v>
      </c>
      <c r="D484" s="18" t="str">
        <f>VLOOKUP(MYRANKS_P[[#This Row],[PLAYERID]],PLAYERIDMAP[],COLUMN(PLAYERIDMAP[TEAM]),FALSE)</f>
        <v>KC</v>
      </c>
      <c r="E484" s="18" t="str">
        <f>VLOOKUP(MYRANKS_P[[#This Row],[PLAYERID]],PLAYERIDMAP[],COLUMN(PLAYERIDMAP[POS]),FALSE)</f>
        <v>P</v>
      </c>
      <c r="F484" s="18">
        <f>VLOOKUP(MYRANKS_P[[#This Row],[PLAYERID]],PLAYERIDMAP[],COLUMN(PLAYERIDMAP[IDFANGRAPHS]),FALSE)</f>
        <v>8048</v>
      </c>
      <c r="G484" s="20">
        <f>IFERROR(VLOOKUP(MYRANKS_P[[#This Row],[IDFANGRAPHS]],STEAMER_P[],COLUMN(STEAMER_P[W]),FALSE),0)</f>
        <v>4</v>
      </c>
      <c r="H484" s="20">
        <f>IFERROR(VLOOKUP(MYRANKS_P[[#This Row],[IDFANGRAPHS]],STEAMER_P[],COLUMN(STEAMER_P[GS]),FALSE),0)</f>
        <v>3</v>
      </c>
      <c r="I484" s="20">
        <f>IFERROR(VLOOKUP(MYRANKS_P[[#This Row],[IDFANGRAPHS]],STEAMER_P[],COLUMN(STEAMER_P[SV]),FALSE),0)</f>
        <v>1</v>
      </c>
      <c r="J484" s="20">
        <f>IFERROR(VLOOKUP(MYRANKS_P[[#This Row],[IDFANGRAPHS]],STEAMER_P[],COLUMN(STEAMER_P[IP]),FALSE),0)</f>
        <v>62</v>
      </c>
      <c r="K484" s="20">
        <f>IFERROR(VLOOKUP(MYRANKS_P[[#This Row],[IDFANGRAPHS]],STEAMER_P[],COLUMN(STEAMER_P[H]),FALSE),0)</f>
        <v>56</v>
      </c>
      <c r="L484" s="20">
        <f>IFERROR(VLOOKUP(MYRANKS_P[[#This Row],[IDFANGRAPHS]],STEAMER_P[],COLUMN(STEAMER_P[ER]),FALSE),0)</f>
        <v>22</v>
      </c>
      <c r="M484" s="20">
        <f>IFERROR(VLOOKUP(MYRANKS_P[[#This Row],[IDFANGRAPHS]],STEAMER_P[],COLUMN(STEAMER_P[HR]),FALSE),0)</f>
        <v>6</v>
      </c>
      <c r="N484" s="20">
        <f>IFERROR(VLOOKUP(MYRANKS_P[[#This Row],[IDFANGRAPHS]],STEAMER_P[],COLUMN(STEAMER_P[SO]),FALSE),0)</f>
        <v>64</v>
      </c>
      <c r="O484" s="20">
        <f>IFERROR(VLOOKUP(MYRANKS_P[[#This Row],[IDFANGRAPHS]],STEAMER_P[],COLUMN(STEAMER_P[BB]),FALSE),0)</f>
        <v>18</v>
      </c>
      <c r="P484" s="20">
        <f>IFERROR(VLOOKUP(MYRANKS_P[[#This Row],[IDFANGRAPHS]],STEAMER_P[],COLUMN(STEAMER_P[FIP]),FALSE),0)</f>
        <v>3.32</v>
      </c>
      <c r="Q484" s="22">
        <f>IFERROR(MYRANKS_P[[#This Row],[ER]]*9/MYRANKS_P[[#This Row],[IP]],0)</f>
        <v>3.193548387096774</v>
      </c>
      <c r="R484" s="22">
        <f>IFERROR((MYRANKS_P[[#This Row],[BB]]+MYRANKS_P[[#This Row],[H]])/MYRANKS_P[[#This Row],[IP]],0)</f>
        <v>1.1935483870967742</v>
      </c>
      <c r="S484" s="22">
        <f>MYRANKS_P[[#This Row],[W]]/3.03-VLOOKUP(MYRANKS_P[[#This Row],[POS]],ReplacementLevel_P[],COLUMN(ReplacementLevel_P[W]),FALSE)</f>
        <v>-1.9098679867986799</v>
      </c>
      <c r="T484" s="22">
        <f>MYRANKS_P[[#This Row],[SV]]/9.95</f>
        <v>0.10050251256281408</v>
      </c>
      <c r="U484" s="22">
        <f>MYRANKS_P[[#This Row],[SO]]/39.3-VLOOKUP(MYRANKS_P[[#This Row],[POS]],ReplacementLevel_P[],COLUMN(ReplacementLevel_P[SO]),FALSE)</f>
        <v>-1.0515012722646311</v>
      </c>
      <c r="V484" s="22">
        <f>((475+MYRANKS_P[[#This Row],[ER]])*9/(1192+MYRANKS_P[[#This Row],[IP]])-3.59)/-0.076-VLOOKUP(MYRANKS_P[[#This Row],[POS]],ReplacementLevel_P[],COLUMN(ReplacementLevel_P[ERA]),FALSE)</f>
        <v>1.1528204482498077</v>
      </c>
      <c r="W484" s="22">
        <f>((1466+MYRANKS_P[[#This Row],[BB]]+MYRANKS_P[[#This Row],[H]])/(1192+MYRANKS_P[[#This Row],[IP]])-1.23)/-0.015-VLOOKUP(MYRANKS_P[[#This Row],[POS]],ReplacementLevel_P[],COLUMN(ReplacementLevel_P[WHIP]),FALSE)</f>
        <v>1.0086549707602299</v>
      </c>
      <c r="X484" s="22">
        <f>MYRANKS_P[[#This Row],[WSGP]]+MYRANKS_P[[#This Row],[SVSGP]]+MYRANKS_P[[#This Row],[SOSGP]]+MYRANKS_P[[#This Row],[ERASGP]]+MYRANKS_P[[#This Row],[WHIPSGP]]</f>
        <v>-0.69939132749045907</v>
      </c>
    </row>
    <row r="485" spans="1:24" x14ac:dyDescent="0.25">
      <c r="A485" s="7" t="s">
        <v>4347</v>
      </c>
      <c r="B485" s="18" t="str">
        <f>VLOOKUP(MYRANKS_P[[#This Row],[PLAYERID]],PLAYERIDMAP[],COLUMN(PLAYERIDMAP[LASTNAME]),FALSE)</f>
        <v>Ondrusek</v>
      </c>
      <c r="C485" s="18" t="str">
        <f>VLOOKUP(MYRANKS_P[[#This Row],[PLAYERID]],PLAYERIDMAP[],COLUMN(PLAYERIDMAP[FIRSTNAME]),FALSE)</f>
        <v xml:space="preserve">Logan </v>
      </c>
      <c r="D485" s="18" t="str">
        <f>VLOOKUP(MYRANKS_P[[#This Row],[PLAYERID]],PLAYERIDMAP[],COLUMN(PLAYERIDMAP[TEAM]),FALSE)</f>
        <v>CIN</v>
      </c>
      <c r="E485" s="18" t="str">
        <f>VLOOKUP(MYRANKS_P[[#This Row],[PLAYERID]],PLAYERIDMAP[],COLUMN(PLAYERIDMAP[POS]),FALSE)</f>
        <v>P</v>
      </c>
      <c r="F485" s="18">
        <f>VLOOKUP(MYRANKS_P[[#This Row],[PLAYERID]],PLAYERIDMAP[],COLUMN(PLAYERIDMAP[IDFANGRAPHS]),FALSE)</f>
        <v>3677</v>
      </c>
      <c r="G485" s="20">
        <f>IFERROR(VLOOKUP(MYRANKS_P[[#This Row],[IDFANGRAPHS]],STEAMER_P[],COLUMN(STEAMER_P[W]),FALSE),0)</f>
        <v>2</v>
      </c>
      <c r="H485" s="20">
        <f>IFERROR(VLOOKUP(MYRANKS_P[[#This Row],[IDFANGRAPHS]],STEAMER_P[],COLUMN(STEAMER_P[GS]),FALSE),0)</f>
        <v>0</v>
      </c>
      <c r="I485" s="20">
        <f>IFERROR(VLOOKUP(MYRANKS_P[[#This Row],[IDFANGRAPHS]],STEAMER_P[],COLUMN(STEAMER_P[SV]),FALSE),0)</f>
        <v>0</v>
      </c>
      <c r="J485" s="20">
        <f>IFERROR(VLOOKUP(MYRANKS_P[[#This Row],[IDFANGRAPHS]],STEAMER_P[],COLUMN(STEAMER_P[IP]),FALSE),0)</f>
        <v>30</v>
      </c>
      <c r="K485" s="20">
        <f>IFERROR(VLOOKUP(MYRANKS_P[[#This Row],[IDFANGRAPHS]],STEAMER_P[],COLUMN(STEAMER_P[H]),FALSE),0)</f>
        <v>28</v>
      </c>
      <c r="L485" s="20">
        <f>IFERROR(VLOOKUP(MYRANKS_P[[#This Row],[IDFANGRAPHS]],STEAMER_P[],COLUMN(STEAMER_P[ER]),FALSE),0)</f>
        <v>13</v>
      </c>
      <c r="M485" s="20">
        <f>IFERROR(VLOOKUP(MYRANKS_P[[#This Row],[IDFANGRAPHS]],STEAMER_P[],COLUMN(STEAMER_P[HR]),FALSE),0)</f>
        <v>4</v>
      </c>
      <c r="N485" s="20">
        <f>IFERROR(VLOOKUP(MYRANKS_P[[#This Row],[IDFANGRAPHS]],STEAMER_P[],COLUMN(STEAMER_P[SO]),FALSE),0)</f>
        <v>25</v>
      </c>
      <c r="O485" s="20">
        <f>IFERROR(VLOOKUP(MYRANKS_P[[#This Row],[IDFANGRAPHS]],STEAMER_P[],COLUMN(STEAMER_P[BB]),FALSE),0)</f>
        <v>10</v>
      </c>
      <c r="P485" s="20">
        <f>IFERROR(VLOOKUP(MYRANKS_P[[#This Row],[IDFANGRAPHS]],STEAMER_P[],COLUMN(STEAMER_P[FIP]),FALSE),0)</f>
        <v>4.12</v>
      </c>
      <c r="Q485" s="22">
        <f>IFERROR(MYRANKS_P[[#This Row],[ER]]*9/MYRANKS_P[[#This Row],[IP]],0)</f>
        <v>3.9</v>
      </c>
      <c r="R485" s="22">
        <f>IFERROR((MYRANKS_P[[#This Row],[BB]]+MYRANKS_P[[#This Row],[H]])/MYRANKS_P[[#This Row],[IP]],0)</f>
        <v>1.2666666666666666</v>
      </c>
      <c r="S485" s="22">
        <f>MYRANKS_P[[#This Row],[W]]/3.03-VLOOKUP(MYRANKS_P[[#This Row],[POS]],ReplacementLevel_P[],COLUMN(ReplacementLevel_P[W]),FALSE)</f>
        <v>-2.5699339933993399</v>
      </c>
      <c r="T485" s="22">
        <f>MYRANKS_P[[#This Row],[SV]]/9.95</f>
        <v>0</v>
      </c>
      <c r="U485" s="22">
        <f>MYRANKS_P[[#This Row],[SO]]/39.3-VLOOKUP(MYRANKS_P[[#This Row],[POS]],ReplacementLevel_P[],COLUMN(ReplacementLevel_P[SO]),FALSE)</f>
        <v>-2.0438676844783714</v>
      </c>
      <c r="V485" s="22">
        <f>((475+MYRANKS_P[[#This Row],[ER]])*9/(1192+MYRANKS_P[[#This Row],[IP]])-3.59)/-0.076-VLOOKUP(MYRANKS_P[[#This Row],[POS]],ReplacementLevel_P[],COLUMN(ReplacementLevel_P[ERA]),FALSE)</f>
        <v>0.79594711000086094</v>
      </c>
      <c r="W485" s="22">
        <f>((1466+MYRANKS_P[[#This Row],[BB]]+MYRANKS_P[[#This Row],[H]])/(1192+MYRANKS_P[[#This Row],[IP]])-1.23)/-0.015-VLOOKUP(MYRANKS_P[[#This Row],[POS]],ReplacementLevel_P[],COLUMN(ReplacementLevel_P[WHIP]),FALSE)</f>
        <v>0.82871794871794302</v>
      </c>
      <c r="X485" s="22">
        <f>MYRANKS_P[[#This Row],[WSGP]]+MYRANKS_P[[#This Row],[SVSGP]]+MYRANKS_P[[#This Row],[SOSGP]]+MYRANKS_P[[#This Row],[ERASGP]]+MYRANKS_P[[#This Row],[WHIPSGP]]</f>
        <v>-2.9891366191589079</v>
      </c>
    </row>
    <row r="486" spans="1:24" x14ac:dyDescent="0.25">
      <c r="A486" s="7" t="s">
        <v>3418</v>
      </c>
      <c r="B486" s="18" t="str">
        <f>VLOOKUP(MYRANKS_P[[#This Row],[PLAYERID]],PLAYERIDMAP[],COLUMN(PLAYERIDMAP[LASTNAME]),FALSE)</f>
        <v>Isringhausen</v>
      </c>
      <c r="C486" s="18" t="str">
        <f>VLOOKUP(MYRANKS_P[[#This Row],[PLAYERID]],PLAYERIDMAP[],COLUMN(PLAYERIDMAP[FIRSTNAME]),FALSE)</f>
        <v xml:space="preserve">Jason </v>
      </c>
      <c r="D486" s="18" t="str">
        <f>VLOOKUP(MYRANKS_P[[#This Row],[PLAYERID]],PLAYERIDMAP[],COLUMN(PLAYERIDMAP[TEAM]),FALSE)</f>
        <v>LAA</v>
      </c>
      <c r="E486" s="18" t="str">
        <f>VLOOKUP(MYRANKS_P[[#This Row],[PLAYERID]],PLAYERIDMAP[],COLUMN(PLAYERIDMAP[POS]),FALSE)</f>
        <v>P</v>
      </c>
      <c r="F486" s="18">
        <f>VLOOKUP(MYRANKS_P[[#This Row],[PLAYERID]],PLAYERIDMAP[],COLUMN(PLAYERIDMAP[IDFANGRAPHS]),FALSE)</f>
        <v>1158</v>
      </c>
      <c r="G486" s="20">
        <f>IFERROR(VLOOKUP(MYRANKS_P[[#This Row],[IDFANGRAPHS]],STEAMER_P[],COLUMN(STEAMER_P[W]),FALSE),0)</f>
        <v>0</v>
      </c>
      <c r="H486" s="20">
        <f>IFERROR(VLOOKUP(MYRANKS_P[[#This Row],[IDFANGRAPHS]],STEAMER_P[],COLUMN(STEAMER_P[GS]),FALSE),0)</f>
        <v>0</v>
      </c>
      <c r="I486" s="20">
        <f>IFERROR(VLOOKUP(MYRANKS_P[[#This Row],[IDFANGRAPHS]],STEAMER_P[],COLUMN(STEAMER_P[SV]),FALSE),0)</f>
        <v>0</v>
      </c>
      <c r="J486" s="20">
        <f>IFERROR(VLOOKUP(MYRANKS_P[[#This Row],[IDFANGRAPHS]],STEAMER_P[],COLUMN(STEAMER_P[IP]),FALSE),0)</f>
        <v>0</v>
      </c>
      <c r="K486" s="20">
        <f>IFERROR(VLOOKUP(MYRANKS_P[[#This Row],[IDFANGRAPHS]],STEAMER_P[],COLUMN(STEAMER_P[H]),FALSE),0)</f>
        <v>0</v>
      </c>
      <c r="L486" s="20">
        <f>IFERROR(VLOOKUP(MYRANKS_P[[#This Row],[IDFANGRAPHS]],STEAMER_P[],COLUMN(STEAMER_P[ER]),FALSE),0)</f>
        <v>0</v>
      </c>
      <c r="M486" s="20">
        <f>IFERROR(VLOOKUP(MYRANKS_P[[#This Row],[IDFANGRAPHS]],STEAMER_P[],COLUMN(STEAMER_P[HR]),FALSE),0)</f>
        <v>0</v>
      </c>
      <c r="N486" s="20">
        <f>IFERROR(VLOOKUP(MYRANKS_P[[#This Row],[IDFANGRAPHS]],STEAMER_P[],COLUMN(STEAMER_P[SO]),FALSE),0)</f>
        <v>0</v>
      </c>
      <c r="O486" s="20">
        <f>IFERROR(VLOOKUP(MYRANKS_P[[#This Row],[IDFANGRAPHS]],STEAMER_P[],COLUMN(STEAMER_P[BB]),FALSE),0)</f>
        <v>0</v>
      </c>
      <c r="P486" s="20">
        <f>IFERROR(VLOOKUP(MYRANKS_P[[#This Row],[IDFANGRAPHS]],STEAMER_P[],COLUMN(STEAMER_P[FIP]),FALSE),0)</f>
        <v>0</v>
      </c>
      <c r="Q486" s="22">
        <f>IFERROR(MYRANKS_P[[#This Row],[ER]]*9/MYRANKS_P[[#This Row],[IP]],0)</f>
        <v>0</v>
      </c>
      <c r="R486" s="22">
        <f>IFERROR((MYRANKS_P[[#This Row],[BB]]+MYRANKS_P[[#This Row],[H]])/MYRANKS_P[[#This Row],[IP]],0)</f>
        <v>0</v>
      </c>
      <c r="S486" s="22">
        <f>MYRANKS_P[[#This Row],[W]]/3.03-VLOOKUP(MYRANKS_P[[#This Row],[POS]],ReplacementLevel_P[],COLUMN(ReplacementLevel_P[W]),FALSE)</f>
        <v>-3.23</v>
      </c>
      <c r="T486" s="22">
        <f>MYRANKS_P[[#This Row],[SV]]/9.95</f>
        <v>0</v>
      </c>
      <c r="U486" s="22">
        <f>MYRANKS_P[[#This Row],[SO]]/39.3-VLOOKUP(MYRANKS_P[[#This Row],[POS]],ReplacementLevel_P[],COLUMN(ReplacementLevel_P[SO]),FALSE)</f>
        <v>-2.68</v>
      </c>
      <c r="V486" s="22">
        <f>((475+MYRANKS_P[[#This Row],[ER]])*9/(1192+MYRANKS_P[[#This Row],[IP]])-3.59)/-0.076-VLOOKUP(MYRANKS_P[[#This Row],[POS]],ReplacementLevel_P[],COLUMN(ReplacementLevel_P[ERA]),FALSE)</f>
        <v>0.89724478982691325</v>
      </c>
      <c r="W486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86" s="22">
        <f>MYRANKS_P[[#This Row],[WSGP]]+MYRANKS_P[[#This Row],[SVSGP]]+MYRANKS_P[[#This Row],[SOSGP]]+MYRANKS_P[[#This Row],[ERASGP]]+MYRANKS_P[[#This Row],[WHIPSGP]]</f>
        <v>-4.1238066643117852</v>
      </c>
    </row>
    <row r="487" spans="1:24" x14ac:dyDescent="0.25">
      <c r="A487" s="7" t="s">
        <v>3882</v>
      </c>
      <c r="B487" s="18" t="str">
        <f>VLOOKUP(MYRANKS_P[[#This Row],[PLAYERID]],PLAYERIDMAP[],COLUMN(PLAYERIDMAP[LASTNAME]),FALSE)</f>
        <v>Maine</v>
      </c>
      <c r="C487" s="18" t="str">
        <f>VLOOKUP(MYRANKS_P[[#This Row],[PLAYERID]],PLAYERIDMAP[],COLUMN(PLAYERIDMAP[FIRSTNAME]),FALSE)</f>
        <v xml:space="preserve">John </v>
      </c>
      <c r="D487" s="18" t="str">
        <f>VLOOKUP(MYRANKS_P[[#This Row],[PLAYERID]],PLAYERIDMAP[],COLUMN(PLAYERIDMAP[TEAM]),FALSE)</f>
        <v>NYM</v>
      </c>
      <c r="E487" s="18" t="str">
        <f>VLOOKUP(MYRANKS_P[[#This Row],[PLAYERID]],PLAYERIDMAP[],COLUMN(PLAYERIDMAP[POS]),FALSE)</f>
        <v>P</v>
      </c>
      <c r="F487" s="18">
        <f>VLOOKUP(MYRANKS_P[[#This Row],[PLAYERID]],PLAYERIDMAP[],COLUMN(PLAYERIDMAP[IDFANGRAPHS]),FALSE)</f>
        <v>4773</v>
      </c>
      <c r="G487" s="20">
        <f>IFERROR(VLOOKUP(MYRANKS_P[[#This Row],[IDFANGRAPHS]],STEAMER_P[],COLUMN(STEAMER_P[W]),FALSE),0)</f>
        <v>0</v>
      </c>
      <c r="H487" s="20">
        <f>IFERROR(VLOOKUP(MYRANKS_P[[#This Row],[IDFANGRAPHS]],STEAMER_P[],COLUMN(STEAMER_P[GS]),FALSE),0)</f>
        <v>0</v>
      </c>
      <c r="I487" s="20">
        <f>IFERROR(VLOOKUP(MYRANKS_P[[#This Row],[IDFANGRAPHS]],STEAMER_P[],COLUMN(STEAMER_P[SV]),FALSE),0)</f>
        <v>0</v>
      </c>
      <c r="J487" s="20">
        <f>IFERROR(VLOOKUP(MYRANKS_P[[#This Row],[IDFANGRAPHS]],STEAMER_P[],COLUMN(STEAMER_P[IP]),FALSE),0)</f>
        <v>0</v>
      </c>
      <c r="K487" s="20">
        <f>IFERROR(VLOOKUP(MYRANKS_P[[#This Row],[IDFANGRAPHS]],STEAMER_P[],COLUMN(STEAMER_P[H]),FALSE),0)</f>
        <v>0</v>
      </c>
      <c r="L487" s="20">
        <f>IFERROR(VLOOKUP(MYRANKS_P[[#This Row],[IDFANGRAPHS]],STEAMER_P[],COLUMN(STEAMER_P[ER]),FALSE),0)</f>
        <v>0</v>
      </c>
      <c r="M487" s="20">
        <f>IFERROR(VLOOKUP(MYRANKS_P[[#This Row],[IDFANGRAPHS]],STEAMER_P[],COLUMN(STEAMER_P[HR]),FALSE),0)</f>
        <v>0</v>
      </c>
      <c r="N487" s="20">
        <f>IFERROR(VLOOKUP(MYRANKS_P[[#This Row],[IDFANGRAPHS]],STEAMER_P[],COLUMN(STEAMER_P[SO]),FALSE),0)</f>
        <v>0</v>
      </c>
      <c r="O487" s="20">
        <f>IFERROR(VLOOKUP(MYRANKS_P[[#This Row],[IDFANGRAPHS]],STEAMER_P[],COLUMN(STEAMER_P[BB]),FALSE),0)</f>
        <v>0</v>
      </c>
      <c r="P487" s="20">
        <f>IFERROR(VLOOKUP(MYRANKS_P[[#This Row],[IDFANGRAPHS]],STEAMER_P[],COLUMN(STEAMER_P[FIP]),FALSE),0)</f>
        <v>0</v>
      </c>
      <c r="Q487" s="22">
        <f>IFERROR(MYRANKS_P[[#This Row],[ER]]*9/MYRANKS_P[[#This Row],[IP]],0)</f>
        <v>0</v>
      </c>
      <c r="R487" s="22">
        <f>IFERROR((MYRANKS_P[[#This Row],[BB]]+MYRANKS_P[[#This Row],[H]])/MYRANKS_P[[#This Row],[IP]],0)</f>
        <v>0</v>
      </c>
      <c r="S487" s="22">
        <f>MYRANKS_P[[#This Row],[W]]/3.03-VLOOKUP(MYRANKS_P[[#This Row],[POS]],ReplacementLevel_P[],COLUMN(ReplacementLevel_P[W]),FALSE)</f>
        <v>-3.23</v>
      </c>
      <c r="T487" s="22">
        <f>MYRANKS_P[[#This Row],[SV]]/9.95</f>
        <v>0</v>
      </c>
      <c r="U487" s="22">
        <f>MYRANKS_P[[#This Row],[SO]]/39.3-VLOOKUP(MYRANKS_P[[#This Row],[POS]],ReplacementLevel_P[],COLUMN(ReplacementLevel_P[SO]),FALSE)</f>
        <v>-2.68</v>
      </c>
      <c r="V487" s="22">
        <f>((475+MYRANKS_P[[#This Row],[ER]])*9/(1192+MYRANKS_P[[#This Row],[IP]])-3.59)/-0.076-VLOOKUP(MYRANKS_P[[#This Row],[POS]],ReplacementLevel_P[],COLUMN(ReplacementLevel_P[ERA]),FALSE)</f>
        <v>0.89724478982691325</v>
      </c>
      <c r="W487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87" s="22">
        <f>MYRANKS_P[[#This Row],[WSGP]]+MYRANKS_P[[#This Row],[SVSGP]]+MYRANKS_P[[#This Row],[SOSGP]]+MYRANKS_P[[#This Row],[ERASGP]]+MYRANKS_P[[#This Row],[WHIPSGP]]</f>
        <v>-4.1238066643117852</v>
      </c>
    </row>
    <row r="488" spans="1:24" x14ac:dyDescent="0.25">
      <c r="A488" s="7" t="s">
        <v>3080</v>
      </c>
      <c r="B488" s="18" t="str">
        <f>VLOOKUP(MYRANKS_P[[#This Row],[PLAYERID]],PLAYERIDMAP[],COLUMN(PLAYERIDMAP[LASTNAME]),FALSE)</f>
        <v>Gregg</v>
      </c>
      <c r="C488" s="18" t="str">
        <f>VLOOKUP(MYRANKS_P[[#This Row],[PLAYERID]],PLAYERIDMAP[],COLUMN(PLAYERIDMAP[FIRSTNAME]),FALSE)</f>
        <v xml:space="preserve">Kevin </v>
      </c>
      <c r="D488" s="18" t="str">
        <f>VLOOKUP(MYRANKS_P[[#This Row],[PLAYERID]],PLAYERIDMAP[],COLUMN(PLAYERIDMAP[TEAM]),FALSE)</f>
        <v>BAL</v>
      </c>
      <c r="E488" s="18" t="str">
        <f>VLOOKUP(MYRANKS_P[[#This Row],[PLAYERID]],PLAYERIDMAP[],COLUMN(PLAYERIDMAP[POS]),FALSE)</f>
        <v>P</v>
      </c>
      <c r="F488" s="18">
        <f>VLOOKUP(MYRANKS_P[[#This Row],[PLAYERID]],PLAYERIDMAP[],COLUMN(PLAYERIDMAP[IDFANGRAPHS]),FALSE)</f>
        <v>1793</v>
      </c>
      <c r="G488" s="20">
        <f>IFERROR(VLOOKUP(MYRANKS_P[[#This Row],[IDFANGRAPHS]],STEAMER_P[],COLUMN(STEAMER_P[W]),FALSE),0)</f>
        <v>3</v>
      </c>
      <c r="H488" s="20">
        <f>IFERROR(VLOOKUP(MYRANKS_P[[#This Row],[IDFANGRAPHS]],STEAMER_P[],COLUMN(STEAMER_P[GS]),FALSE),0)</f>
        <v>0</v>
      </c>
      <c r="I488" s="20">
        <f>IFERROR(VLOOKUP(MYRANKS_P[[#This Row],[IDFANGRAPHS]],STEAMER_P[],COLUMN(STEAMER_P[SV]),FALSE),0)</f>
        <v>6</v>
      </c>
      <c r="J488" s="20">
        <f>IFERROR(VLOOKUP(MYRANKS_P[[#This Row],[IDFANGRAPHS]],STEAMER_P[],COLUMN(STEAMER_P[IP]),FALSE),0)</f>
        <v>55</v>
      </c>
      <c r="K488" s="20">
        <f>IFERROR(VLOOKUP(MYRANKS_P[[#This Row],[IDFANGRAPHS]],STEAMER_P[],COLUMN(STEAMER_P[H]),FALSE),0)</f>
        <v>53</v>
      </c>
      <c r="L488" s="20">
        <f>IFERROR(VLOOKUP(MYRANKS_P[[#This Row],[IDFANGRAPHS]],STEAMER_P[],COLUMN(STEAMER_P[ER]),FALSE),0)</f>
        <v>26</v>
      </c>
      <c r="M488" s="20">
        <f>IFERROR(VLOOKUP(MYRANKS_P[[#This Row],[IDFANGRAPHS]],STEAMER_P[],COLUMN(STEAMER_P[HR]),FALSE),0)</f>
        <v>6</v>
      </c>
      <c r="N488" s="20">
        <f>IFERROR(VLOOKUP(MYRANKS_P[[#This Row],[IDFANGRAPHS]],STEAMER_P[],COLUMN(STEAMER_P[SO]),FALSE),0)</f>
        <v>47</v>
      </c>
      <c r="O488" s="20">
        <f>IFERROR(VLOOKUP(MYRANKS_P[[#This Row],[IDFANGRAPHS]],STEAMER_P[],COLUMN(STEAMER_P[BB]),FALSE),0)</f>
        <v>24</v>
      </c>
      <c r="P488" s="20">
        <f>IFERROR(VLOOKUP(MYRANKS_P[[#This Row],[IDFANGRAPHS]],STEAMER_P[],COLUMN(STEAMER_P[FIP]),FALSE),0)</f>
        <v>4.3</v>
      </c>
      <c r="Q488" s="22">
        <f>IFERROR(MYRANKS_P[[#This Row],[ER]]*9/MYRANKS_P[[#This Row],[IP]],0)</f>
        <v>4.2545454545454549</v>
      </c>
      <c r="R488" s="22">
        <f>IFERROR((MYRANKS_P[[#This Row],[BB]]+MYRANKS_P[[#This Row],[H]])/MYRANKS_P[[#This Row],[IP]],0)</f>
        <v>1.4</v>
      </c>
      <c r="S488" s="22">
        <f>MYRANKS_P[[#This Row],[W]]/3.03-VLOOKUP(MYRANKS_P[[#This Row],[POS]],ReplacementLevel_P[],COLUMN(ReplacementLevel_P[W]),FALSE)</f>
        <v>-2.2399009900990099</v>
      </c>
      <c r="T488" s="22">
        <f>MYRANKS_P[[#This Row],[SV]]/9.95</f>
        <v>0.60301507537688448</v>
      </c>
      <c r="U488" s="22">
        <f>MYRANKS_P[[#This Row],[SO]]/39.3-VLOOKUP(MYRANKS_P[[#This Row],[POS]],ReplacementLevel_P[],COLUMN(ReplacementLevel_P[SO]),FALSE)</f>
        <v>-1.4840712468193384</v>
      </c>
      <c r="V488" s="22">
        <f>((475+MYRANKS_P[[#This Row],[ER]])*9/(1192+MYRANKS_P[[#This Row],[IP]])-3.59)/-0.076-VLOOKUP(MYRANKS_P[[#This Row],[POS]],ReplacementLevel_P[],COLUMN(ReplacementLevel_P[ERA]),FALSE)</f>
        <v>0.5094985860802751</v>
      </c>
      <c r="W488" s="22">
        <f>((1466+MYRANKS_P[[#This Row],[BB]]+MYRANKS_P[[#This Row],[H]])/(1192+MYRANKS_P[[#This Row],[IP]])-1.23)/-0.015-VLOOKUP(MYRANKS_P[[#This Row],[POS]],ReplacementLevel_P[],COLUMN(ReplacementLevel_P[WHIP]),FALSE)</f>
        <v>0.3886875167067545</v>
      </c>
      <c r="X488" s="22">
        <f>MYRANKS_P[[#This Row],[WSGP]]+MYRANKS_P[[#This Row],[SVSGP]]+MYRANKS_P[[#This Row],[SOSGP]]+MYRANKS_P[[#This Row],[ERASGP]]+MYRANKS_P[[#This Row],[WHIPSGP]]</f>
        <v>-2.222771058754434</v>
      </c>
    </row>
    <row r="489" spans="1:24" x14ac:dyDescent="0.25">
      <c r="A489" s="7" t="s">
        <v>4533</v>
      </c>
      <c r="B489" s="18" t="str">
        <f>VLOOKUP(MYRANKS_P[[#This Row],[PLAYERID]],PLAYERIDMAP[],COLUMN(PLAYERIDMAP[LASTNAME]),FALSE)</f>
        <v>Pettibone</v>
      </c>
      <c r="C489" s="18" t="str">
        <f>VLOOKUP(MYRANKS_P[[#This Row],[PLAYERID]],PLAYERIDMAP[],COLUMN(PLAYERIDMAP[FIRSTNAME]),FALSE)</f>
        <v xml:space="preserve">Jonathan </v>
      </c>
      <c r="D489" s="18" t="str">
        <f>VLOOKUP(MYRANKS_P[[#This Row],[PLAYERID]],PLAYERIDMAP[],COLUMN(PLAYERIDMAP[TEAM]),FALSE)</f>
        <v>PHI</v>
      </c>
      <c r="E489" s="18" t="str">
        <f>VLOOKUP(MYRANKS_P[[#This Row],[PLAYERID]],PLAYERIDMAP[],COLUMN(PLAYERIDMAP[POS]),FALSE)</f>
        <v>P</v>
      </c>
      <c r="F489" s="18" t="str">
        <f>VLOOKUP(MYRANKS_P[[#This Row],[PLAYERID]],PLAYERIDMAP[],COLUMN(PLAYERIDMAP[IDFANGRAPHS]),FALSE)</f>
        <v>sa454511</v>
      </c>
      <c r="G489" s="20">
        <f>IFERROR(VLOOKUP(MYRANKS_P[[#This Row],[IDFANGRAPHS]],STEAMER_P[],COLUMN(STEAMER_P[W]),FALSE),0)</f>
        <v>0</v>
      </c>
      <c r="H489" s="20">
        <f>IFERROR(VLOOKUP(MYRANKS_P[[#This Row],[IDFANGRAPHS]],STEAMER_P[],COLUMN(STEAMER_P[GS]),FALSE),0)</f>
        <v>0</v>
      </c>
      <c r="I489" s="20">
        <f>IFERROR(VLOOKUP(MYRANKS_P[[#This Row],[IDFANGRAPHS]],STEAMER_P[],COLUMN(STEAMER_P[SV]),FALSE),0)</f>
        <v>0</v>
      </c>
      <c r="J489" s="20">
        <f>IFERROR(VLOOKUP(MYRANKS_P[[#This Row],[IDFANGRAPHS]],STEAMER_P[],COLUMN(STEAMER_P[IP]),FALSE),0)</f>
        <v>0</v>
      </c>
      <c r="K489" s="20">
        <f>IFERROR(VLOOKUP(MYRANKS_P[[#This Row],[IDFANGRAPHS]],STEAMER_P[],COLUMN(STEAMER_P[H]),FALSE),0)</f>
        <v>0</v>
      </c>
      <c r="L489" s="20">
        <f>IFERROR(VLOOKUP(MYRANKS_P[[#This Row],[IDFANGRAPHS]],STEAMER_P[],COLUMN(STEAMER_P[ER]),FALSE),0)</f>
        <v>0</v>
      </c>
      <c r="M489" s="20">
        <f>IFERROR(VLOOKUP(MYRANKS_P[[#This Row],[IDFANGRAPHS]],STEAMER_P[],COLUMN(STEAMER_P[HR]),FALSE),0)</f>
        <v>0</v>
      </c>
      <c r="N489" s="20">
        <f>IFERROR(VLOOKUP(MYRANKS_P[[#This Row],[IDFANGRAPHS]],STEAMER_P[],COLUMN(STEAMER_P[SO]),FALSE),0)</f>
        <v>0</v>
      </c>
      <c r="O489" s="20">
        <f>IFERROR(VLOOKUP(MYRANKS_P[[#This Row],[IDFANGRAPHS]],STEAMER_P[],COLUMN(STEAMER_P[BB]),FALSE),0)</f>
        <v>0</v>
      </c>
      <c r="P489" s="20">
        <f>IFERROR(VLOOKUP(MYRANKS_P[[#This Row],[IDFANGRAPHS]],STEAMER_P[],COLUMN(STEAMER_P[FIP]),FALSE),0)</f>
        <v>0</v>
      </c>
      <c r="Q489" s="22">
        <f>IFERROR(MYRANKS_P[[#This Row],[ER]]*9/MYRANKS_P[[#This Row],[IP]],0)</f>
        <v>0</v>
      </c>
      <c r="R489" s="22">
        <f>IFERROR((MYRANKS_P[[#This Row],[BB]]+MYRANKS_P[[#This Row],[H]])/MYRANKS_P[[#This Row],[IP]],0)</f>
        <v>0</v>
      </c>
      <c r="S489" s="22">
        <f>MYRANKS_P[[#This Row],[W]]/3.03-VLOOKUP(MYRANKS_P[[#This Row],[POS]],ReplacementLevel_P[],COLUMN(ReplacementLevel_P[W]),FALSE)</f>
        <v>-3.23</v>
      </c>
      <c r="T489" s="22">
        <f>MYRANKS_P[[#This Row],[SV]]/9.95</f>
        <v>0</v>
      </c>
      <c r="U489" s="22">
        <f>MYRANKS_P[[#This Row],[SO]]/39.3-VLOOKUP(MYRANKS_P[[#This Row],[POS]],ReplacementLevel_P[],COLUMN(ReplacementLevel_P[SO]),FALSE)</f>
        <v>-2.68</v>
      </c>
      <c r="V489" s="22">
        <f>((475+MYRANKS_P[[#This Row],[ER]])*9/(1192+MYRANKS_P[[#This Row],[IP]])-3.59)/-0.076-VLOOKUP(MYRANKS_P[[#This Row],[POS]],ReplacementLevel_P[],COLUMN(ReplacementLevel_P[ERA]),FALSE)</f>
        <v>0.89724478982691325</v>
      </c>
      <c r="W489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89" s="22">
        <f>MYRANKS_P[[#This Row],[WSGP]]+MYRANKS_P[[#This Row],[SVSGP]]+MYRANKS_P[[#This Row],[SOSGP]]+MYRANKS_P[[#This Row],[ERASGP]]+MYRANKS_P[[#This Row],[WHIPSGP]]</f>
        <v>-4.1238066643117852</v>
      </c>
    </row>
    <row r="490" spans="1:24" x14ac:dyDescent="0.25">
      <c r="A490" s="7" t="s">
        <v>2345</v>
      </c>
      <c r="B490" s="18" t="str">
        <f>VLOOKUP(MYRANKS_P[[#This Row],[PLAYERID]],PLAYERIDMAP[],COLUMN(PLAYERIDMAP[LASTNAME]),FALSE)</f>
        <v>Chulk</v>
      </c>
      <c r="C490" s="18" t="str">
        <f>VLOOKUP(MYRANKS_P[[#This Row],[PLAYERID]],PLAYERIDMAP[],COLUMN(PLAYERIDMAP[FIRSTNAME]),FALSE)</f>
        <v xml:space="preserve">Vinnie </v>
      </c>
      <c r="D490" s="18" t="str">
        <f>VLOOKUP(MYRANKS_P[[#This Row],[PLAYERID]],PLAYERIDMAP[],COLUMN(PLAYERIDMAP[TEAM]),FALSE)</f>
        <v>MIL</v>
      </c>
      <c r="E490" s="18" t="str">
        <f>VLOOKUP(MYRANKS_P[[#This Row],[PLAYERID]],PLAYERIDMAP[],COLUMN(PLAYERIDMAP[POS]),FALSE)</f>
        <v>P</v>
      </c>
      <c r="F490" s="18">
        <f>VLOOKUP(MYRANKS_P[[#This Row],[PLAYERID]],PLAYERIDMAP[],COLUMN(PLAYERIDMAP[IDFANGRAPHS]),FALSE)</f>
        <v>1838</v>
      </c>
      <c r="G490" s="20">
        <f>IFERROR(VLOOKUP(MYRANKS_P[[#This Row],[IDFANGRAPHS]],STEAMER_P[],COLUMN(STEAMER_P[W]),FALSE),0)</f>
        <v>0</v>
      </c>
      <c r="H490" s="20">
        <f>IFERROR(VLOOKUP(MYRANKS_P[[#This Row],[IDFANGRAPHS]],STEAMER_P[],COLUMN(STEAMER_P[GS]),FALSE),0)</f>
        <v>0</v>
      </c>
      <c r="I490" s="20">
        <f>IFERROR(VLOOKUP(MYRANKS_P[[#This Row],[IDFANGRAPHS]],STEAMER_P[],COLUMN(STEAMER_P[SV]),FALSE),0)</f>
        <v>0</v>
      </c>
      <c r="J490" s="20">
        <f>IFERROR(VLOOKUP(MYRANKS_P[[#This Row],[IDFANGRAPHS]],STEAMER_P[],COLUMN(STEAMER_P[IP]),FALSE),0)</f>
        <v>0</v>
      </c>
      <c r="K490" s="20">
        <f>IFERROR(VLOOKUP(MYRANKS_P[[#This Row],[IDFANGRAPHS]],STEAMER_P[],COLUMN(STEAMER_P[H]),FALSE),0)</f>
        <v>0</v>
      </c>
      <c r="L490" s="20">
        <f>IFERROR(VLOOKUP(MYRANKS_P[[#This Row],[IDFANGRAPHS]],STEAMER_P[],COLUMN(STEAMER_P[ER]),FALSE),0)</f>
        <v>0</v>
      </c>
      <c r="M490" s="20">
        <f>IFERROR(VLOOKUP(MYRANKS_P[[#This Row],[IDFANGRAPHS]],STEAMER_P[],COLUMN(STEAMER_P[HR]),FALSE),0)</f>
        <v>0</v>
      </c>
      <c r="N490" s="20">
        <f>IFERROR(VLOOKUP(MYRANKS_P[[#This Row],[IDFANGRAPHS]],STEAMER_P[],COLUMN(STEAMER_P[SO]),FALSE),0)</f>
        <v>0</v>
      </c>
      <c r="O490" s="20">
        <f>IFERROR(VLOOKUP(MYRANKS_P[[#This Row],[IDFANGRAPHS]],STEAMER_P[],COLUMN(STEAMER_P[BB]),FALSE),0)</f>
        <v>0</v>
      </c>
      <c r="P490" s="20">
        <f>IFERROR(VLOOKUP(MYRANKS_P[[#This Row],[IDFANGRAPHS]],STEAMER_P[],COLUMN(STEAMER_P[FIP]),FALSE),0)</f>
        <v>0</v>
      </c>
      <c r="Q490" s="22">
        <f>IFERROR(MYRANKS_P[[#This Row],[ER]]*9/MYRANKS_P[[#This Row],[IP]],0)</f>
        <v>0</v>
      </c>
      <c r="R490" s="22">
        <f>IFERROR((MYRANKS_P[[#This Row],[BB]]+MYRANKS_P[[#This Row],[H]])/MYRANKS_P[[#This Row],[IP]],0)</f>
        <v>0</v>
      </c>
      <c r="S490" s="22">
        <f>MYRANKS_P[[#This Row],[W]]/3.03-VLOOKUP(MYRANKS_P[[#This Row],[POS]],ReplacementLevel_P[],COLUMN(ReplacementLevel_P[W]),FALSE)</f>
        <v>-3.23</v>
      </c>
      <c r="T490" s="22">
        <f>MYRANKS_P[[#This Row],[SV]]/9.95</f>
        <v>0</v>
      </c>
      <c r="U490" s="22">
        <f>MYRANKS_P[[#This Row],[SO]]/39.3-VLOOKUP(MYRANKS_P[[#This Row],[POS]],ReplacementLevel_P[],COLUMN(ReplacementLevel_P[SO]),FALSE)</f>
        <v>-2.68</v>
      </c>
      <c r="V490" s="22">
        <f>((475+MYRANKS_P[[#This Row],[ER]])*9/(1192+MYRANKS_P[[#This Row],[IP]])-3.59)/-0.076-VLOOKUP(MYRANKS_P[[#This Row],[POS]],ReplacementLevel_P[],COLUMN(ReplacementLevel_P[ERA]),FALSE)</f>
        <v>0.89724478982691325</v>
      </c>
      <c r="W49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90" s="22">
        <f>MYRANKS_P[[#This Row],[WSGP]]+MYRANKS_P[[#This Row],[SVSGP]]+MYRANKS_P[[#This Row],[SOSGP]]+MYRANKS_P[[#This Row],[ERASGP]]+MYRANKS_P[[#This Row],[WHIPSGP]]</f>
        <v>-4.1238066643117852</v>
      </c>
    </row>
    <row r="491" spans="1:24" x14ac:dyDescent="0.25">
      <c r="A491" s="7" t="s">
        <v>2744</v>
      </c>
      <c r="B491" s="18" t="str">
        <f>VLOOKUP(MYRANKS_P[[#This Row],[PLAYERID]],PLAYERIDMAP[],COLUMN(PLAYERIDMAP[LASTNAME]),FALSE)</f>
        <v>Enright</v>
      </c>
      <c r="C491" s="18" t="str">
        <f>VLOOKUP(MYRANKS_P[[#This Row],[PLAYERID]],PLAYERIDMAP[],COLUMN(PLAYERIDMAP[FIRSTNAME]),FALSE)</f>
        <v xml:space="preserve">Barry </v>
      </c>
      <c r="D491" s="18" t="str">
        <f>VLOOKUP(MYRANKS_P[[#This Row],[PLAYERID]],PLAYERIDMAP[],COLUMN(PLAYERIDMAP[TEAM]),FALSE)</f>
        <v>LAA</v>
      </c>
      <c r="E491" s="18" t="str">
        <f>VLOOKUP(MYRANKS_P[[#This Row],[PLAYERID]],PLAYERIDMAP[],COLUMN(PLAYERIDMAP[POS]),FALSE)</f>
        <v>P</v>
      </c>
      <c r="F491" s="18">
        <f>VLOOKUP(MYRANKS_P[[#This Row],[PLAYERID]],PLAYERIDMAP[],COLUMN(PLAYERIDMAP[IDFANGRAPHS]),FALSE)</f>
        <v>2412</v>
      </c>
      <c r="G491" s="20">
        <f>IFERROR(VLOOKUP(MYRANKS_P[[#This Row],[IDFANGRAPHS]],STEAMER_P[],COLUMN(STEAMER_P[W]),FALSE),0)</f>
        <v>0</v>
      </c>
      <c r="H491" s="20">
        <f>IFERROR(VLOOKUP(MYRANKS_P[[#This Row],[IDFANGRAPHS]],STEAMER_P[],COLUMN(STEAMER_P[GS]),FALSE),0)</f>
        <v>0</v>
      </c>
      <c r="I491" s="20">
        <f>IFERROR(VLOOKUP(MYRANKS_P[[#This Row],[IDFANGRAPHS]],STEAMER_P[],COLUMN(STEAMER_P[SV]),FALSE),0)</f>
        <v>0</v>
      </c>
      <c r="J491" s="20">
        <f>IFERROR(VLOOKUP(MYRANKS_P[[#This Row],[IDFANGRAPHS]],STEAMER_P[],COLUMN(STEAMER_P[IP]),FALSE),0)</f>
        <v>0</v>
      </c>
      <c r="K491" s="20">
        <f>IFERROR(VLOOKUP(MYRANKS_P[[#This Row],[IDFANGRAPHS]],STEAMER_P[],COLUMN(STEAMER_P[H]),FALSE),0)</f>
        <v>0</v>
      </c>
      <c r="L491" s="20">
        <f>IFERROR(VLOOKUP(MYRANKS_P[[#This Row],[IDFANGRAPHS]],STEAMER_P[],COLUMN(STEAMER_P[ER]),FALSE),0)</f>
        <v>0</v>
      </c>
      <c r="M491" s="20">
        <f>IFERROR(VLOOKUP(MYRANKS_P[[#This Row],[IDFANGRAPHS]],STEAMER_P[],COLUMN(STEAMER_P[HR]),FALSE),0)</f>
        <v>0</v>
      </c>
      <c r="N491" s="20">
        <f>IFERROR(VLOOKUP(MYRANKS_P[[#This Row],[IDFANGRAPHS]],STEAMER_P[],COLUMN(STEAMER_P[SO]),FALSE),0)</f>
        <v>0</v>
      </c>
      <c r="O491" s="20">
        <f>IFERROR(VLOOKUP(MYRANKS_P[[#This Row],[IDFANGRAPHS]],STEAMER_P[],COLUMN(STEAMER_P[BB]),FALSE),0)</f>
        <v>0</v>
      </c>
      <c r="P491" s="20">
        <f>IFERROR(VLOOKUP(MYRANKS_P[[#This Row],[IDFANGRAPHS]],STEAMER_P[],COLUMN(STEAMER_P[FIP]),FALSE),0)</f>
        <v>0</v>
      </c>
      <c r="Q491" s="22">
        <f>IFERROR(MYRANKS_P[[#This Row],[ER]]*9/MYRANKS_P[[#This Row],[IP]],0)</f>
        <v>0</v>
      </c>
      <c r="R491" s="22">
        <f>IFERROR((MYRANKS_P[[#This Row],[BB]]+MYRANKS_P[[#This Row],[H]])/MYRANKS_P[[#This Row],[IP]],0)</f>
        <v>0</v>
      </c>
      <c r="S491" s="22">
        <f>MYRANKS_P[[#This Row],[W]]/3.03-VLOOKUP(MYRANKS_P[[#This Row],[POS]],ReplacementLevel_P[],COLUMN(ReplacementLevel_P[W]),FALSE)</f>
        <v>-3.23</v>
      </c>
      <c r="T491" s="22">
        <f>MYRANKS_P[[#This Row],[SV]]/9.95</f>
        <v>0</v>
      </c>
      <c r="U491" s="22">
        <f>MYRANKS_P[[#This Row],[SO]]/39.3-VLOOKUP(MYRANKS_P[[#This Row],[POS]],ReplacementLevel_P[],COLUMN(ReplacementLevel_P[SO]),FALSE)</f>
        <v>-2.68</v>
      </c>
      <c r="V491" s="22">
        <f>((475+MYRANKS_P[[#This Row],[ER]])*9/(1192+MYRANKS_P[[#This Row],[IP]])-3.59)/-0.076-VLOOKUP(MYRANKS_P[[#This Row],[POS]],ReplacementLevel_P[],COLUMN(ReplacementLevel_P[ERA]),FALSE)</f>
        <v>0.89724478982691325</v>
      </c>
      <c r="W49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91" s="22">
        <f>MYRANKS_P[[#This Row],[WSGP]]+MYRANKS_P[[#This Row],[SVSGP]]+MYRANKS_P[[#This Row],[SOSGP]]+MYRANKS_P[[#This Row],[ERASGP]]+MYRANKS_P[[#This Row],[WHIPSGP]]</f>
        <v>-4.1238066643117852</v>
      </c>
    </row>
    <row r="492" spans="1:24" x14ac:dyDescent="0.25">
      <c r="A492" s="7" t="s">
        <v>5431</v>
      </c>
      <c r="B492" s="18" t="str">
        <f>VLOOKUP(MYRANKS_P[[#This Row],[PLAYERID]],PLAYERIDMAP[],COLUMN(PLAYERIDMAP[LASTNAME]),FALSE)</f>
        <v>Walters</v>
      </c>
      <c r="C492" s="18" t="str">
        <f>VLOOKUP(MYRANKS_P[[#This Row],[PLAYERID]],PLAYERIDMAP[],COLUMN(PLAYERIDMAP[FIRSTNAME]),FALSE)</f>
        <v xml:space="preserve">P.J. </v>
      </c>
      <c r="D492" s="18" t="str">
        <f>VLOOKUP(MYRANKS_P[[#This Row],[PLAYERID]],PLAYERIDMAP[],COLUMN(PLAYERIDMAP[TEAM]),FALSE)</f>
        <v>MIN</v>
      </c>
      <c r="E492" s="18" t="str">
        <f>VLOOKUP(MYRANKS_P[[#This Row],[PLAYERID]],PLAYERIDMAP[],COLUMN(PLAYERIDMAP[POS]),FALSE)</f>
        <v>P</v>
      </c>
      <c r="F492" s="18">
        <f>VLOOKUP(MYRANKS_P[[#This Row],[PLAYERID]],PLAYERIDMAP[],COLUMN(PLAYERIDMAP[IDFANGRAPHS]),FALSE)</f>
        <v>9557</v>
      </c>
      <c r="G492" s="20">
        <f>IFERROR(VLOOKUP(MYRANKS_P[[#This Row],[IDFANGRAPHS]],STEAMER_P[],COLUMN(STEAMER_P[W]),FALSE),0)</f>
        <v>1</v>
      </c>
      <c r="H492" s="20">
        <f>IFERROR(VLOOKUP(MYRANKS_P[[#This Row],[IDFANGRAPHS]],STEAMER_P[],COLUMN(STEAMER_P[GS]),FALSE),0)</f>
        <v>0</v>
      </c>
      <c r="I492" s="20">
        <f>IFERROR(VLOOKUP(MYRANKS_P[[#This Row],[IDFANGRAPHS]],STEAMER_P[],COLUMN(STEAMER_P[SV]),FALSE),0)</f>
        <v>0</v>
      </c>
      <c r="J492" s="20">
        <f>IFERROR(VLOOKUP(MYRANKS_P[[#This Row],[IDFANGRAPHS]],STEAMER_P[],COLUMN(STEAMER_P[IP]),FALSE),0)</f>
        <v>17</v>
      </c>
      <c r="K492" s="20">
        <f>IFERROR(VLOOKUP(MYRANKS_P[[#This Row],[IDFANGRAPHS]],STEAMER_P[],COLUMN(STEAMER_P[H]),FALSE),0)</f>
        <v>18</v>
      </c>
      <c r="L492" s="20">
        <f>IFERROR(VLOOKUP(MYRANKS_P[[#This Row],[IDFANGRAPHS]],STEAMER_P[],COLUMN(STEAMER_P[ER]),FALSE),0)</f>
        <v>8</v>
      </c>
      <c r="M492" s="20">
        <f>IFERROR(VLOOKUP(MYRANKS_P[[#This Row],[IDFANGRAPHS]],STEAMER_P[],COLUMN(STEAMER_P[HR]),FALSE),0)</f>
        <v>2</v>
      </c>
      <c r="N492" s="20">
        <f>IFERROR(VLOOKUP(MYRANKS_P[[#This Row],[IDFANGRAPHS]],STEAMER_P[],COLUMN(STEAMER_P[SO]),FALSE),0)</f>
        <v>12</v>
      </c>
      <c r="O492" s="20">
        <f>IFERROR(VLOOKUP(MYRANKS_P[[#This Row],[IDFANGRAPHS]],STEAMER_P[],COLUMN(STEAMER_P[BB]),FALSE),0)</f>
        <v>6</v>
      </c>
      <c r="P492" s="20">
        <f>IFERROR(VLOOKUP(MYRANKS_P[[#This Row],[IDFANGRAPHS]],STEAMER_P[],COLUMN(STEAMER_P[FIP]),FALSE),0)</f>
        <v>4.37</v>
      </c>
      <c r="Q492" s="22">
        <f>IFERROR(MYRANKS_P[[#This Row],[ER]]*9/MYRANKS_P[[#This Row],[IP]],0)</f>
        <v>4.2352941176470589</v>
      </c>
      <c r="R492" s="22">
        <f>IFERROR((MYRANKS_P[[#This Row],[BB]]+MYRANKS_P[[#This Row],[H]])/MYRANKS_P[[#This Row],[IP]],0)</f>
        <v>1.411764705882353</v>
      </c>
      <c r="S492" s="22">
        <f>MYRANKS_P[[#This Row],[W]]/3.03-VLOOKUP(MYRANKS_P[[#This Row],[POS]],ReplacementLevel_P[],COLUMN(ReplacementLevel_P[W]),FALSE)</f>
        <v>-2.89996699669967</v>
      </c>
      <c r="T492" s="22">
        <f>MYRANKS_P[[#This Row],[SV]]/9.95</f>
        <v>0</v>
      </c>
      <c r="U492" s="22">
        <f>MYRANKS_P[[#This Row],[SO]]/39.3-VLOOKUP(MYRANKS_P[[#This Row],[POS]],ReplacementLevel_P[],COLUMN(ReplacementLevel_P[SO]),FALSE)</f>
        <v>-2.3746564885496184</v>
      </c>
      <c r="V492" s="22">
        <f>((475+MYRANKS_P[[#This Row],[ER]])*9/(1192+MYRANKS_P[[#This Row],[IP]])-3.59)/-0.076-VLOOKUP(MYRANKS_P[[#This Row],[POS]],ReplacementLevel_P[],COLUMN(ReplacementLevel_P[ERA]),FALSE)</f>
        <v>0.77719080579861577</v>
      </c>
      <c r="W492" s="22">
        <f>((1466+MYRANKS_P[[#This Row],[BB]]+MYRANKS_P[[#This Row],[H]])/(1192+MYRANKS_P[[#This Row],[IP]])-1.23)/-0.015-VLOOKUP(MYRANKS_P[[#This Row],[POS]],ReplacementLevel_P[],COLUMN(ReplacementLevel_P[WHIP]),FALSE)</f>
        <v>0.71843396746621879</v>
      </c>
      <c r="X492" s="22">
        <f>MYRANKS_P[[#This Row],[WSGP]]+MYRANKS_P[[#This Row],[SVSGP]]+MYRANKS_P[[#This Row],[SOSGP]]+MYRANKS_P[[#This Row],[ERASGP]]+MYRANKS_P[[#This Row],[WHIPSGP]]</f>
        <v>-3.7789987119844537</v>
      </c>
    </row>
    <row r="493" spans="1:24" x14ac:dyDescent="0.25">
      <c r="A493" s="7" t="s">
        <v>2798</v>
      </c>
      <c r="B493" s="18" t="str">
        <f>VLOOKUP(MYRANKS_P[[#This Row],[PLAYERID]],PLAYERIDMAP[],COLUMN(PLAYERIDMAP[LASTNAME]),FALSE)</f>
        <v>Feliciano</v>
      </c>
      <c r="C493" s="18" t="str">
        <f>VLOOKUP(MYRANKS_P[[#This Row],[PLAYERID]],PLAYERIDMAP[],COLUMN(PLAYERIDMAP[FIRSTNAME]),FALSE)</f>
        <v xml:space="preserve">Pedro </v>
      </c>
      <c r="D493" s="18" t="str">
        <f>VLOOKUP(MYRANKS_P[[#This Row],[PLAYERID]],PLAYERIDMAP[],COLUMN(PLAYERIDMAP[TEAM]),FALSE)</f>
        <v>NYY</v>
      </c>
      <c r="E493" s="18" t="str">
        <f>VLOOKUP(MYRANKS_P[[#This Row],[PLAYERID]],PLAYERIDMAP[],COLUMN(PLAYERIDMAP[POS]),FALSE)</f>
        <v>P</v>
      </c>
      <c r="F493" s="18">
        <f>VLOOKUP(MYRANKS_P[[#This Row],[PLAYERID]],PLAYERIDMAP[],COLUMN(PLAYERIDMAP[IDFANGRAPHS]),FALSE)</f>
        <v>1601</v>
      </c>
      <c r="G493" s="20">
        <f>IFERROR(VLOOKUP(MYRANKS_P[[#This Row],[IDFANGRAPHS]],STEAMER_P[],COLUMN(STEAMER_P[W]),FALSE),0)</f>
        <v>2</v>
      </c>
      <c r="H493" s="20">
        <f>IFERROR(VLOOKUP(MYRANKS_P[[#This Row],[IDFANGRAPHS]],STEAMER_P[],COLUMN(STEAMER_P[GS]),FALSE),0)</f>
        <v>0</v>
      </c>
      <c r="I493" s="20">
        <f>IFERROR(VLOOKUP(MYRANKS_P[[#This Row],[IDFANGRAPHS]],STEAMER_P[],COLUMN(STEAMER_P[SV]),FALSE),0)</f>
        <v>0</v>
      </c>
      <c r="J493" s="20">
        <f>IFERROR(VLOOKUP(MYRANKS_P[[#This Row],[IDFANGRAPHS]],STEAMER_P[],COLUMN(STEAMER_P[IP]),FALSE),0)</f>
        <v>34</v>
      </c>
      <c r="K493" s="20">
        <f>IFERROR(VLOOKUP(MYRANKS_P[[#This Row],[IDFANGRAPHS]],STEAMER_P[],COLUMN(STEAMER_P[H]),FALSE),0)</f>
        <v>33</v>
      </c>
      <c r="L493" s="20">
        <f>IFERROR(VLOOKUP(MYRANKS_P[[#This Row],[IDFANGRAPHS]],STEAMER_P[],COLUMN(STEAMER_P[ER]),FALSE),0)</f>
        <v>14</v>
      </c>
      <c r="M493" s="20">
        <f>IFERROR(VLOOKUP(MYRANKS_P[[#This Row],[IDFANGRAPHS]],STEAMER_P[],COLUMN(STEAMER_P[HR]),FALSE),0)</f>
        <v>4</v>
      </c>
      <c r="N493" s="20">
        <f>IFERROR(VLOOKUP(MYRANKS_P[[#This Row],[IDFANGRAPHS]],STEAMER_P[],COLUMN(STEAMER_P[SO]),FALSE),0)</f>
        <v>27</v>
      </c>
      <c r="O493" s="20">
        <f>IFERROR(VLOOKUP(MYRANKS_P[[#This Row],[IDFANGRAPHS]],STEAMER_P[],COLUMN(STEAMER_P[BB]),FALSE),0)</f>
        <v>10</v>
      </c>
      <c r="P493" s="20">
        <f>IFERROR(VLOOKUP(MYRANKS_P[[#This Row],[IDFANGRAPHS]],STEAMER_P[],COLUMN(STEAMER_P[FIP]),FALSE),0)</f>
        <v>4</v>
      </c>
      <c r="Q493" s="22">
        <f>IFERROR(MYRANKS_P[[#This Row],[ER]]*9/MYRANKS_P[[#This Row],[IP]],0)</f>
        <v>3.7058823529411766</v>
      </c>
      <c r="R493" s="22">
        <f>IFERROR((MYRANKS_P[[#This Row],[BB]]+MYRANKS_P[[#This Row],[H]])/MYRANKS_P[[#This Row],[IP]],0)</f>
        <v>1.2647058823529411</v>
      </c>
      <c r="S493" s="22">
        <f>MYRANKS_P[[#This Row],[W]]/3.03-VLOOKUP(MYRANKS_P[[#This Row],[POS]],ReplacementLevel_P[],COLUMN(ReplacementLevel_P[W]),FALSE)</f>
        <v>-2.5699339933993399</v>
      </c>
      <c r="T493" s="22">
        <f>MYRANKS_P[[#This Row],[SV]]/9.95</f>
        <v>0</v>
      </c>
      <c r="U493" s="22">
        <f>MYRANKS_P[[#This Row],[SO]]/39.3-VLOOKUP(MYRANKS_P[[#This Row],[POS]],ReplacementLevel_P[],COLUMN(ReplacementLevel_P[SO]),FALSE)</f>
        <v>-1.9929770992366413</v>
      </c>
      <c r="V493" s="22">
        <f>((475+MYRANKS_P[[#This Row],[ER]])*9/(1192+MYRANKS_P[[#This Row],[IP]])-3.59)/-0.076-VLOOKUP(MYRANKS_P[[#This Row],[POS]],ReplacementLevel_P[],COLUMN(ReplacementLevel_P[ERA]),FALSE)</f>
        <v>0.85364900832832369</v>
      </c>
      <c r="W493" s="22">
        <f>((1466+MYRANKS_P[[#This Row],[BB]]+MYRANKS_P[[#This Row],[H]])/(1192+MYRANKS_P[[#This Row],[IP]])-1.23)/-0.015-VLOOKUP(MYRANKS_P[[#This Row],[POS]],ReplacementLevel_P[],COLUMN(ReplacementLevel_P[WHIP]),FALSE)</f>
        <v>0.82453507340946475</v>
      </c>
      <c r="X493" s="22">
        <f>MYRANKS_P[[#This Row],[WSGP]]+MYRANKS_P[[#This Row],[SVSGP]]+MYRANKS_P[[#This Row],[SOSGP]]+MYRANKS_P[[#This Row],[ERASGP]]+MYRANKS_P[[#This Row],[WHIPSGP]]</f>
        <v>-2.8847270108981928</v>
      </c>
    </row>
    <row r="494" spans="1:24" x14ac:dyDescent="0.25">
      <c r="A494" s="7" t="s">
        <v>4436</v>
      </c>
      <c r="B494" s="18" t="str">
        <f>VLOOKUP(MYRANKS_P[[#This Row],[PLAYERID]],PLAYERIDMAP[],COLUMN(PLAYERIDMAP[LASTNAME]),FALSE)</f>
        <v>Paxton</v>
      </c>
      <c r="C494" s="18" t="str">
        <f>VLOOKUP(MYRANKS_P[[#This Row],[PLAYERID]],PLAYERIDMAP[],COLUMN(PLAYERIDMAP[FIRSTNAME]),FALSE)</f>
        <v xml:space="preserve">James </v>
      </c>
      <c r="D494" s="18" t="str">
        <f>VLOOKUP(MYRANKS_P[[#This Row],[PLAYERID]],PLAYERIDMAP[],COLUMN(PLAYERIDMAP[TEAM]),FALSE)</f>
        <v>SEA</v>
      </c>
      <c r="E494" s="18" t="str">
        <f>VLOOKUP(MYRANKS_P[[#This Row],[PLAYERID]],PLAYERIDMAP[],COLUMN(PLAYERIDMAP[POS]),FALSE)</f>
        <v>P</v>
      </c>
      <c r="F494" s="18" t="str">
        <f>VLOOKUP(MYRANKS_P[[#This Row],[PLAYERID]],PLAYERIDMAP[],COLUMN(PLAYERIDMAP[IDFANGRAPHS]),FALSE)</f>
        <v>sa500770</v>
      </c>
      <c r="G494" s="20">
        <f>IFERROR(VLOOKUP(MYRANKS_P[[#This Row],[IDFANGRAPHS]],STEAMER_P[],COLUMN(STEAMER_P[W]),FALSE),0)</f>
        <v>0</v>
      </c>
      <c r="H494" s="20">
        <f>IFERROR(VLOOKUP(MYRANKS_P[[#This Row],[IDFANGRAPHS]],STEAMER_P[],COLUMN(STEAMER_P[GS]),FALSE),0)</f>
        <v>0</v>
      </c>
      <c r="I494" s="20">
        <f>IFERROR(VLOOKUP(MYRANKS_P[[#This Row],[IDFANGRAPHS]],STEAMER_P[],COLUMN(STEAMER_P[SV]),FALSE),0)</f>
        <v>0</v>
      </c>
      <c r="J494" s="20">
        <f>IFERROR(VLOOKUP(MYRANKS_P[[#This Row],[IDFANGRAPHS]],STEAMER_P[],COLUMN(STEAMER_P[IP]),FALSE),0)</f>
        <v>0</v>
      </c>
      <c r="K494" s="20">
        <f>IFERROR(VLOOKUP(MYRANKS_P[[#This Row],[IDFANGRAPHS]],STEAMER_P[],COLUMN(STEAMER_P[H]),FALSE),0)</f>
        <v>0</v>
      </c>
      <c r="L494" s="20">
        <f>IFERROR(VLOOKUP(MYRANKS_P[[#This Row],[IDFANGRAPHS]],STEAMER_P[],COLUMN(STEAMER_P[ER]),FALSE),0)</f>
        <v>0</v>
      </c>
      <c r="M494" s="20">
        <f>IFERROR(VLOOKUP(MYRANKS_P[[#This Row],[IDFANGRAPHS]],STEAMER_P[],COLUMN(STEAMER_P[HR]),FALSE),0)</f>
        <v>0</v>
      </c>
      <c r="N494" s="20">
        <f>IFERROR(VLOOKUP(MYRANKS_P[[#This Row],[IDFANGRAPHS]],STEAMER_P[],COLUMN(STEAMER_P[SO]),FALSE),0)</f>
        <v>0</v>
      </c>
      <c r="O494" s="20">
        <f>IFERROR(VLOOKUP(MYRANKS_P[[#This Row],[IDFANGRAPHS]],STEAMER_P[],COLUMN(STEAMER_P[BB]),FALSE),0)</f>
        <v>0</v>
      </c>
      <c r="P494" s="20">
        <f>IFERROR(VLOOKUP(MYRANKS_P[[#This Row],[IDFANGRAPHS]],STEAMER_P[],COLUMN(STEAMER_P[FIP]),FALSE),0)</f>
        <v>0</v>
      </c>
      <c r="Q494" s="22">
        <f>IFERROR(MYRANKS_P[[#This Row],[ER]]*9/MYRANKS_P[[#This Row],[IP]],0)</f>
        <v>0</v>
      </c>
      <c r="R494" s="22">
        <f>IFERROR((MYRANKS_P[[#This Row],[BB]]+MYRANKS_P[[#This Row],[H]])/MYRANKS_P[[#This Row],[IP]],0)</f>
        <v>0</v>
      </c>
      <c r="S494" s="22">
        <f>MYRANKS_P[[#This Row],[W]]/3.03-VLOOKUP(MYRANKS_P[[#This Row],[POS]],ReplacementLevel_P[],COLUMN(ReplacementLevel_P[W]),FALSE)</f>
        <v>-3.23</v>
      </c>
      <c r="T494" s="22">
        <f>MYRANKS_P[[#This Row],[SV]]/9.95</f>
        <v>0</v>
      </c>
      <c r="U494" s="22">
        <f>MYRANKS_P[[#This Row],[SO]]/39.3-VLOOKUP(MYRANKS_P[[#This Row],[POS]],ReplacementLevel_P[],COLUMN(ReplacementLevel_P[SO]),FALSE)</f>
        <v>-2.68</v>
      </c>
      <c r="V494" s="22">
        <f>((475+MYRANKS_P[[#This Row],[ER]])*9/(1192+MYRANKS_P[[#This Row],[IP]])-3.59)/-0.076-VLOOKUP(MYRANKS_P[[#This Row],[POS]],ReplacementLevel_P[],COLUMN(ReplacementLevel_P[ERA]),FALSE)</f>
        <v>0.89724478982691325</v>
      </c>
      <c r="W49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94" s="22">
        <f>MYRANKS_P[[#This Row],[WSGP]]+MYRANKS_P[[#This Row],[SVSGP]]+MYRANKS_P[[#This Row],[SOSGP]]+MYRANKS_P[[#This Row],[ERASGP]]+MYRANKS_P[[#This Row],[WHIPSGP]]</f>
        <v>-4.1238066643117852</v>
      </c>
    </row>
    <row r="495" spans="1:24" x14ac:dyDescent="0.25">
      <c r="A495" s="7" t="s">
        <v>1956</v>
      </c>
      <c r="B495" s="18" t="str">
        <f>VLOOKUP(MYRANKS_P[[#This Row],[PLAYERID]],PLAYERIDMAP[],COLUMN(PLAYERIDMAP[LASTNAME]),FALSE)</f>
        <v>Betances</v>
      </c>
      <c r="C495" s="18" t="str">
        <f>VLOOKUP(MYRANKS_P[[#This Row],[PLAYERID]],PLAYERIDMAP[],COLUMN(PLAYERIDMAP[FIRSTNAME]),FALSE)</f>
        <v xml:space="preserve">Dellin </v>
      </c>
      <c r="D495" s="18" t="str">
        <f>VLOOKUP(MYRANKS_P[[#This Row],[PLAYERID]],PLAYERIDMAP[],COLUMN(PLAYERIDMAP[TEAM]),FALSE)</f>
        <v>NYY</v>
      </c>
      <c r="E495" s="18" t="str">
        <f>VLOOKUP(MYRANKS_P[[#This Row],[PLAYERID]],PLAYERIDMAP[],COLUMN(PLAYERIDMAP[POS]),FALSE)</f>
        <v>P</v>
      </c>
      <c r="F495" s="18">
        <f>VLOOKUP(MYRANKS_P[[#This Row],[PLAYERID]],PLAYERIDMAP[],COLUMN(PLAYERIDMAP[IDFANGRAPHS]),FALSE)</f>
        <v>6216</v>
      </c>
      <c r="G495" s="20">
        <f>IFERROR(VLOOKUP(MYRANKS_P[[#This Row],[IDFANGRAPHS]],STEAMER_P[],COLUMN(STEAMER_P[W]),FALSE),0)</f>
        <v>3</v>
      </c>
      <c r="H495" s="20">
        <f>IFERROR(VLOOKUP(MYRANKS_P[[#This Row],[IDFANGRAPHS]],STEAMER_P[],COLUMN(STEAMER_P[GS]),FALSE),0)</f>
        <v>0</v>
      </c>
      <c r="I495" s="20">
        <f>IFERROR(VLOOKUP(MYRANKS_P[[#This Row],[IDFANGRAPHS]],STEAMER_P[],COLUMN(STEAMER_P[SV]),FALSE),0)</f>
        <v>2</v>
      </c>
      <c r="J495" s="20">
        <f>IFERROR(VLOOKUP(MYRANKS_P[[#This Row],[IDFANGRAPHS]],STEAMER_P[],COLUMN(STEAMER_P[IP]),FALSE),0)</f>
        <v>47</v>
      </c>
      <c r="K495" s="20">
        <f>IFERROR(VLOOKUP(MYRANKS_P[[#This Row],[IDFANGRAPHS]],STEAMER_P[],COLUMN(STEAMER_P[H]),FALSE),0)</f>
        <v>39</v>
      </c>
      <c r="L495" s="20">
        <f>IFERROR(VLOOKUP(MYRANKS_P[[#This Row],[IDFANGRAPHS]],STEAMER_P[],COLUMN(STEAMER_P[ER]),FALSE),0)</f>
        <v>20</v>
      </c>
      <c r="M495" s="20">
        <f>IFERROR(VLOOKUP(MYRANKS_P[[#This Row],[IDFANGRAPHS]],STEAMER_P[],COLUMN(STEAMER_P[HR]),FALSE),0)</f>
        <v>5</v>
      </c>
      <c r="N495" s="20">
        <f>IFERROR(VLOOKUP(MYRANKS_P[[#This Row],[IDFANGRAPHS]],STEAMER_P[],COLUMN(STEAMER_P[SO]),FALSE),0)</f>
        <v>51</v>
      </c>
      <c r="O495" s="20">
        <f>IFERROR(VLOOKUP(MYRANKS_P[[#This Row],[IDFANGRAPHS]],STEAMER_P[],COLUMN(STEAMER_P[BB]),FALSE),0)</f>
        <v>26</v>
      </c>
      <c r="P495" s="20">
        <f>IFERROR(VLOOKUP(MYRANKS_P[[#This Row],[IDFANGRAPHS]],STEAMER_P[],COLUMN(STEAMER_P[FIP]),FALSE),0)</f>
        <v>4.07</v>
      </c>
      <c r="Q495" s="22">
        <f>IFERROR(MYRANKS_P[[#This Row],[ER]]*9/MYRANKS_P[[#This Row],[IP]],0)</f>
        <v>3.8297872340425534</v>
      </c>
      <c r="R495" s="22">
        <f>IFERROR((MYRANKS_P[[#This Row],[BB]]+MYRANKS_P[[#This Row],[H]])/MYRANKS_P[[#This Row],[IP]],0)</f>
        <v>1.3829787234042554</v>
      </c>
      <c r="S495" s="22">
        <f>MYRANKS_P[[#This Row],[W]]/3.03-VLOOKUP(MYRANKS_P[[#This Row],[POS]],ReplacementLevel_P[],COLUMN(ReplacementLevel_P[W]),FALSE)</f>
        <v>-2.2399009900990099</v>
      </c>
      <c r="T495" s="22">
        <f>MYRANKS_P[[#This Row],[SV]]/9.95</f>
        <v>0.20100502512562815</v>
      </c>
      <c r="U495" s="22">
        <f>MYRANKS_P[[#This Row],[SO]]/39.3-VLOOKUP(MYRANKS_P[[#This Row],[POS]],ReplacementLevel_P[],COLUMN(ReplacementLevel_P[SO]),FALSE)</f>
        <v>-1.3822900763358779</v>
      </c>
      <c r="V495" s="22">
        <f>((475+MYRANKS_P[[#This Row],[ER]])*9/(1192+MYRANKS_P[[#This Row],[IP]])-3.59)/-0.076-VLOOKUP(MYRANKS_P[[#This Row],[POS]],ReplacementLevel_P[],COLUMN(ReplacementLevel_P[ERA]),FALSE)</f>
        <v>0.77576780935389134</v>
      </c>
      <c r="W495" s="22">
        <f>((1466+MYRANKS_P[[#This Row],[BB]]+MYRANKS_P[[#This Row],[H]])/(1192+MYRANKS_P[[#This Row],[IP]])-1.23)/-0.015-VLOOKUP(MYRANKS_P[[#This Row],[POS]],ReplacementLevel_P[],COLUMN(ReplacementLevel_P[WHIP]),FALSE)</f>
        <v>0.50173796072100929</v>
      </c>
      <c r="X495" s="22">
        <f>MYRANKS_P[[#This Row],[WSGP]]+MYRANKS_P[[#This Row],[SVSGP]]+MYRANKS_P[[#This Row],[SOSGP]]+MYRANKS_P[[#This Row],[ERASGP]]+MYRANKS_P[[#This Row],[WHIPSGP]]</f>
        <v>-2.1436802712343588</v>
      </c>
    </row>
    <row r="496" spans="1:24" x14ac:dyDescent="0.25">
      <c r="A496" s="7" t="s">
        <v>1927</v>
      </c>
      <c r="B496" s="18" t="str">
        <f>VLOOKUP(MYRANKS_P[[#This Row],[PLAYERID]],PLAYERIDMAP[],COLUMN(PLAYERIDMAP[LASTNAME]),FALSE)</f>
        <v>Below</v>
      </c>
      <c r="C496" s="18" t="str">
        <f>VLOOKUP(MYRANKS_P[[#This Row],[PLAYERID]],PLAYERIDMAP[],COLUMN(PLAYERIDMAP[FIRSTNAME]),FALSE)</f>
        <v xml:space="preserve">Duane </v>
      </c>
      <c r="D496" s="18" t="str">
        <f>VLOOKUP(MYRANKS_P[[#This Row],[PLAYERID]],PLAYERIDMAP[],COLUMN(PLAYERIDMAP[TEAM]),FALSE)</f>
        <v>DET</v>
      </c>
      <c r="E496" s="18" t="str">
        <f>VLOOKUP(MYRANKS_P[[#This Row],[PLAYERID]],PLAYERIDMAP[],COLUMN(PLAYERIDMAP[POS]),FALSE)</f>
        <v>P</v>
      </c>
      <c r="F496" s="18">
        <f>VLOOKUP(MYRANKS_P[[#This Row],[PLAYERID]],PLAYERIDMAP[],COLUMN(PLAYERIDMAP[IDFANGRAPHS]),FALSE)</f>
        <v>3124</v>
      </c>
      <c r="G496" s="20">
        <f>IFERROR(VLOOKUP(MYRANKS_P[[#This Row],[IDFANGRAPHS]],STEAMER_P[],COLUMN(STEAMER_P[W]),FALSE),0)</f>
        <v>0</v>
      </c>
      <c r="H496" s="20">
        <f>IFERROR(VLOOKUP(MYRANKS_P[[#This Row],[IDFANGRAPHS]],STEAMER_P[],COLUMN(STEAMER_P[GS]),FALSE),0)</f>
        <v>0</v>
      </c>
      <c r="I496" s="20">
        <f>IFERROR(VLOOKUP(MYRANKS_P[[#This Row],[IDFANGRAPHS]],STEAMER_P[],COLUMN(STEAMER_P[SV]),FALSE),0)</f>
        <v>0</v>
      </c>
      <c r="J496" s="20">
        <f>IFERROR(VLOOKUP(MYRANKS_P[[#This Row],[IDFANGRAPHS]],STEAMER_P[],COLUMN(STEAMER_P[IP]),FALSE),0)</f>
        <v>0</v>
      </c>
      <c r="K496" s="20">
        <f>IFERROR(VLOOKUP(MYRANKS_P[[#This Row],[IDFANGRAPHS]],STEAMER_P[],COLUMN(STEAMER_P[H]),FALSE),0)</f>
        <v>0</v>
      </c>
      <c r="L496" s="20">
        <f>IFERROR(VLOOKUP(MYRANKS_P[[#This Row],[IDFANGRAPHS]],STEAMER_P[],COLUMN(STEAMER_P[ER]),FALSE),0)</f>
        <v>0</v>
      </c>
      <c r="M496" s="20">
        <f>IFERROR(VLOOKUP(MYRANKS_P[[#This Row],[IDFANGRAPHS]],STEAMER_P[],COLUMN(STEAMER_P[HR]),FALSE),0)</f>
        <v>0</v>
      </c>
      <c r="N496" s="20">
        <f>IFERROR(VLOOKUP(MYRANKS_P[[#This Row],[IDFANGRAPHS]],STEAMER_P[],COLUMN(STEAMER_P[SO]),FALSE),0)</f>
        <v>0</v>
      </c>
      <c r="O496" s="20">
        <f>IFERROR(VLOOKUP(MYRANKS_P[[#This Row],[IDFANGRAPHS]],STEAMER_P[],COLUMN(STEAMER_P[BB]),FALSE),0)</f>
        <v>0</v>
      </c>
      <c r="P496" s="20">
        <f>IFERROR(VLOOKUP(MYRANKS_P[[#This Row],[IDFANGRAPHS]],STEAMER_P[],COLUMN(STEAMER_P[FIP]),FALSE),0)</f>
        <v>0</v>
      </c>
      <c r="Q496" s="22">
        <f>IFERROR(MYRANKS_P[[#This Row],[ER]]*9/MYRANKS_P[[#This Row],[IP]],0)</f>
        <v>0</v>
      </c>
      <c r="R496" s="22">
        <f>IFERROR((MYRANKS_P[[#This Row],[BB]]+MYRANKS_P[[#This Row],[H]])/MYRANKS_P[[#This Row],[IP]],0)</f>
        <v>0</v>
      </c>
      <c r="S496" s="22">
        <f>MYRANKS_P[[#This Row],[W]]/3.03-VLOOKUP(MYRANKS_P[[#This Row],[POS]],ReplacementLevel_P[],COLUMN(ReplacementLevel_P[W]),FALSE)</f>
        <v>-3.23</v>
      </c>
      <c r="T496" s="22">
        <f>MYRANKS_P[[#This Row],[SV]]/9.95</f>
        <v>0</v>
      </c>
      <c r="U496" s="22">
        <f>MYRANKS_P[[#This Row],[SO]]/39.3-VLOOKUP(MYRANKS_P[[#This Row],[POS]],ReplacementLevel_P[],COLUMN(ReplacementLevel_P[SO]),FALSE)</f>
        <v>-2.68</v>
      </c>
      <c r="V496" s="22">
        <f>((475+MYRANKS_P[[#This Row],[ER]])*9/(1192+MYRANKS_P[[#This Row],[IP]])-3.59)/-0.076-VLOOKUP(MYRANKS_P[[#This Row],[POS]],ReplacementLevel_P[],COLUMN(ReplacementLevel_P[ERA]),FALSE)</f>
        <v>0.89724478982691325</v>
      </c>
      <c r="W496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96" s="22">
        <f>MYRANKS_P[[#This Row],[WSGP]]+MYRANKS_P[[#This Row],[SVSGP]]+MYRANKS_P[[#This Row],[SOSGP]]+MYRANKS_P[[#This Row],[ERASGP]]+MYRANKS_P[[#This Row],[WHIPSGP]]</f>
        <v>-4.1238066643117852</v>
      </c>
    </row>
    <row r="497" spans="1:24" x14ac:dyDescent="0.25">
      <c r="A497" s="7" t="s">
        <v>2468</v>
      </c>
      <c r="B497" s="18" t="str">
        <f>VLOOKUP(MYRANKS_P[[#This Row],[PLAYERID]],PLAYERIDMAP[],COLUMN(PLAYERIDMAP[LASTNAME]),FALSE)</f>
        <v>Crawford</v>
      </c>
      <c r="C497" s="18" t="str">
        <f>VLOOKUP(MYRANKS_P[[#This Row],[PLAYERID]],PLAYERIDMAP[],COLUMN(PLAYERIDMAP[FIRSTNAME]),FALSE)</f>
        <v xml:space="preserve">Evan </v>
      </c>
      <c r="D497" s="18" t="str">
        <f>VLOOKUP(MYRANKS_P[[#This Row],[PLAYERID]],PLAYERIDMAP[],COLUMN(PLAYERIDMAP[TEAM]),FALSE)</f>
        <v>TOR</v>
      </c>
      <c r="E497" s="18" t="str">
        <f>VLOOKUP(MYRANKS_P[[#This Row],[PLAYERID]],PLAYERIDMAP[],COLUMN(PLAYERIDMAP[POS]),FALSE)</f>
        <v>P</v>
      </c>
      <c r="F497" s="18">
        <f>VLOOKUP(MYRANKS_P[[#This Row],[PLAYERID]],PLAYERIDMAP[],COLUMN(PLAYERIDMAP[IDFANGRAPHS]),FALSE)</f>
        <v>7249</v>
      </c>
      <c r="G497" s="20">
        <f>IFERROR(VLOOKUP(MYRANKS_P[[#This Row],[IDFANGRAPHS]],STEAMER_P[],COLUMN(STEAMER_P[W]),FALSE),0)</f>
        <v>0</v>
      </c>
      <c r="H497" s="20">
        <f>IFERROR(VLOOKUP(MYRANKS_P[[#This Row],[IDFANGRAPHS]],STEAMER_P[],COLUMN(STEAMER_P[GS]),FALSE),0)</f>
        <v>0</v>
      </c>
      <c r="I497" s="20">
        <f>IFERROR(VLOOKUP(MYRANKS_P[[#This Row],[IDFANGRAPHS]],STEAMER_P[],COLUMN(STEAMER_P[SV]),FALSE),0)</f>
        <v>0</v>
      </c>
      <c r="J497" s="20">
        <f>IFERROR(VLOOKUP(MYRANKS_P[[#This Row],[IDFANGRAPHS]],STEAMER_P[],COLUMN(STEAMER_P[IP]),FALSE),0)</f>
        <v>0</v>
      </c>
      <c r="K497" s="20">
        <f>IFERROR(VLOOKUP(MYRANKS_P[[#This Row],[IDFANGRAPHS]],STEAMER_P[],COLUMN(STEAMER_P[H]),FALSE),0)</f>
        <v>0</v>
      </c>
      <c r="L497" s="20">
        <f>IFERROR(VLOOKUP(MYRANKS_P[[#This Row],[IDFANGRAPHS]],STEAMER_P[],COLUMN(STEAMER_P[ER]),FALSE),0)</f>
        <v>0</v>
      </c>
      <c r="M497" s="20">
        <f>IFERROR(VLOOKUP(MYRANKS_P[[#This Row],[IDFANGRAPHS]],STEAMER_P[],COLUMN(STEAMER_P[HR]),FALSE),0)</f>
        <v>0</v>
      </c>
      <c r="N497" s="20">
        <f>IFERROR(VLOOKUP(MYRANKS_P[[#This Row],[IDFANGRAPHS]],STEAMER_P[],COLUMN(STEAMER_P[SO]),FALSE),0)</f>
        <v>0</v>
      </c>
      <c r="O497" s="20">
        <f>IFERROR(VLOOKUP(MYRANKS_P[[#This Row],[IDFANGRAPHS]],STEAMER_P[],COLUMN(STEAMER_P[BB]),FALSE),0)</f>
        <v>0</v>
      </c>
      <c r="P497" s="20">
        <f>IFERROR(VLOOKUP(MYRANKS_P[[#This Row],[IDFANGRAPHS]],STEAMER_P[],COLUMN(STEAMER_P[FIP]),FALSE),0)</f>
        <v>0</v>
      </c>
      <c r="Q497" s="22">
        <f>IFERROR(MYRANKS_P[[#This Row],[ER]]*9/MYRANKS_P[[#This Row],[IP]],0)</f>
        <v>0</v>
      </c>
      <c r="R497" s="22">
        <f>IFERROR((MYRANKS_P[[#This Row],[BB]]+MYRANKS_P[[#This Row],[H]])/MYRANKS_P[[#This Row],[IP]],0)</f>
        <v>0</v>
      </c>
      <c r="S497" s="22">
        <f>MYRANKS_P[[#This Row],[W]]/3.03-VLOOKUP(MYRANKS_P[[#This Row],[POS]],ReplacementLevel_P[],COLUMN(ReplacementLevel_P[W]),FALSE)</f>
        <v>-3.23</v>
      </c>
      <c r="T497" s="22">
        <f>MYRANKS_P[[#This Row],[SV]]/9.95</f>
        <v>0</v>
      </c>
      <c r="U497" s="22">
        <f>MYRANKS_P[[#This Row],[SO]]/39.3-VLOOKUP(MYRANKS_P[[#This Row],[POS]],ReplacementLevel_P[],COLUMN(ReplacementLevel_P[SO]),FALSE)</f>
        <v>-2.68</v>
      </c>
      <c r="V497" s="22">
        <f>((475+MYRANKS_P[[#This Row],[ER]])*9/(1192+MYRANKS_P[[#This Row],[IP]])-3.59)/-0.076-VLOOKUP(MYRANKS_P[[#This Row],[POS]],ReplacementLevel_P[],COLUMN(ReplacementLevel_P[ERA]),FALSE)</f>
        <v>0.89724478982691325</v>
      </c>
      <c r="W497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97" s="22">
        <f>MYRANKS_P[[#This Row],[WSGP]]+MYRANKS_P[[#This Row],[SVSGP]]+MYRANKS_P[[#This Row],[SOSGP]]+MYRANKS_P[[#This Row],[ERASGP]]+MYRANKS_P[[#This Row],[WHIPSGP]]</f>
        <v>-4.1238066643117852</v>
      </c>
    </row>
    <row r="498" spans="1:24" x14ac:dyDescent="0.25">
      <c r="A498" s="7" t="s">
        <v>2058</v>
      </c>
      <c r="B498" s="18" t="str">
        <f>VLOOKUP(MYRANKS_P[[#This Row],[PLAYERID]],PLAYERIDMAP[],COLUMN(PLAYERIDMAP[LASTNAME]),FALSE)</f>
        <v>Braden</v>
      </c>
      <c r="C498" s="18" t="str">
        <f>VLOOKUP(MYRANKS_P[[#This Row],[PLAYERID]],PLAYERIDMAP[],COLUMN(PLAYERIDMAP[FIRSTNAME]),FALSE)</f>
        <v xml:space="preserve">Dallas </v>
      </c>
      <c r="D498" s="18" t="str">
        <f>VLOOKUP(MYRANKS_P[[#This Row],[PLAYERID]],PLAYERIDMAP[],COLUMN(PLAYERIDMAP[TEAM]),FALSE)</f>
        <v>OAK</v>
      </c>
      <c r="E498" s="18" t="str">
        <f>VLOOKUP(MYRANKS_P[[#This Row],[PLAYERID]],PLAYERIDMAP[],COLUMN(PLAYERIDMAP[POS]),FALSE)</f>
        <v>P</v>
      </c>
      <c r="F498" s="18">
        <f>VLOOKUP(MYRANKS_P[[#This Row],[PLAYERID]],PLAYERIDMAP[],COLUMN(PLAYERIDMAP[IDFANGRAPHS]),FALSE)</f>
        <v>8099</v>
      </c>
      <c r="G498" s="20">
        <f>IFERROR(VLOOKUP(MYRANKS_P[[#This Row],[IDFANGRAPHS]],STEAMER_P[],COLUMN(STEAMER_P[W]),FALSE),0)</f>
        <v>0</v>
      </c>
      <c r="H498" s="20">
        <f>IFERROR(VLOOKUP(MYRANKS_P[[#This Row],[IDFANGRAPHS]],STEAMER_P[],COLUMN(STEAMER_P[GS]),FALSE),0)</f>
        <v>0</v>
      </c>
      <c r="I498" s="20">
        <f>IFERROR(VLOOKUP(MYRANKS_P[[#This Row],[IDFANGRAPHS]],STEAMER_P[],COLUMN(STEAMER_P[SV]),FALSE),0)</f>
        <v>0</v>
      </c>
      <c r="J498" s="20">
        <f>IFERROR(VLOOKUP(MYRANKS_P[[#This Row],[IDFANGRAPHS]],STEAMER_P[],COLUMN(STEAMER_P[IP]),FALSE),0)</f>
        <v>0</v>
      </c>
      <c r="K498" s="20">
        <f>IFERROR(VLOOKUP(MYRANKS_P[[#This Row],[IDFANGRAPHS]],STEAMER_P[],COLUMN(STEAMER_P[H]),FALSE),0)</f>
        <v>0</v>
      </c>
      <c r="L498" s="20">
        <f>IFERROR(VLOOKUP(MYRANKS_P[[#This Row],[IDFANGRAPHS]],STEAMER_P[],COLUMN(STEAMER_P[ER]),FALSE),0)</f>
        <v>0</v>
      </c>
      <c r="M498" s="20">
        <f>IFERROR(VLOOKUP(MYRANKS_P[[#This Row],[IDFANGRAPHS]],STEAMER_P[],COLUMN(STEAMER_P[HR]),FALSE),0)</f>
        <v>0</v>
      </c>
      <c r="N498" s="20">
        <f>IFERROR(VLOOKUP(MYRANKS_P[[#This Row],[IDFANGRAPHS]],STEAMER_P[],COLUMN(STEAMER_P[SO]),FALSE),0)</f>
        <v>0</v>
      </c>
      <c r="O498" s="20">
        <f>IFERROR(VLOOKUP(MYRANKS_P[[#This Row],[IDFANGRAPHS]],STEAMER_P[],COLUMN(STEAMER_P[BB]),FALSE),0)</f>
        <v>0</v>
      </c>
      <c r="P498" s="20">
        <f>IFERROR(VLOOKUP(MYRANKS_P[[#This Row],[IDFANGRAPHS]],STEAMER_P[],COLUMN(STEAMER_P[FIP]),FALSE),0)</f>
        <v>0</v>
      </c>
      <c r="Q498" s="22">
        <f>IFERROR(MYRANKS_P[[#This Row],[ER]]*9/MYRANKS_P[[#This Row],[IP]],0)</f>
        <v>0</v>
      </c>
      <c r="R498" s="22">
        <f>IFERROR((MYRANKS_P[[#This Row],[BB]]+MYRANKS_P[[#This Row],[H]])/MYRANKS_P[[#This Row],[IP]],0)</f>
        <v>0</v>
      </c>
      <c r="S498" s="22">
        <f>MYRANKS_P[[#This Row],[W]]/3.03-VLOOKUP(MYRANKS_P[[#This Row],[POS]],ReplacementLevel_P[],COLUMN(ReplacementLevel_P[W]),FALSE)</f>
        <v>-3.23</v>
      </c>
      <c r="T498" s="22">
        <f>MYRANKS_P[[#This Row],[SV]]/9.95</f>
        <v>0</v>
      </c>
      <c r="U498" s="22">
        <f>MYRANKS_P[[#This Row],[SO]]/39.3-VLOOKUP(MYRANKS_P[[#This Row],[POS]],ReplacementLevel_P[],COLUMN(ReplacementLevel_P[SO]),FALSE)</f>
        <v>-2.68</v>
      </c>
      <c r="V498" s="22">
        <f>((475+MYRANKS_P[[#This Row],[ER]])*9/(1192+MYRANKS_P[[#This Row],[IP]])-3.59)/-0.076-VLOOKUP(MYRANKS_P[[#This Row],[POS]],ReplacementLevel_P[],COLUMN(ReplacementLevel_P[ERA]),FALSE)</f>
        <v>0.89724478982691325</v>
      </c>
      <c r="W49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98" s="22">
        <f>MYRANKS_P[[#This Row],[WSGP]]+MYRANKS_P[[#This Row],[SVSGP]]+MYRANKS_P[[#This Row],[SOSGP]]+MYRANKS_P[[#This Row],[ERASGP]]+MYRANKS_P[[#This Row],[WHIPSGP]]</f>
        <v>-4.1238066643117852</v>
      </c>
    </row>
    <row r="499" spans="1:24" x14ac:dyDescent="0.25">
      <c r="A499" s="7" t="s">
        <v>1893</v>
      </c>
      <c r="B499" s="18" t="str">
        <f>VLOOKUP(MYRANKS_P[[#This Row],[PLAYERID]],PLAYERIDMAP[],COLUMN(PLAYERIDMAP[LASTNAME]),FALSE)</f>
        <v>Beck</v>
      </c>
      <c r="C499" s="18" t="str">
        <f>VLOOKUP(MYRANKS_P[[#This Row],[PLAYERID]],PLAYERIDMAP[],COLUMN(PLAYERIDMAP[FIRSTNAME]),FALSE)</f>
        <v xml:space="preserve">Chad </v>
      </c>
      <c r="D499" s="18" t="str">
        <f>VLOOKUP(MYRANKS_P[[#This Row],[PLAYERID]],PLAYERIDMAP[],COLUMN(PLAYERIDMAP[TEAM]),FALSE)</f>
        <v>TOR</v>
      </c>
      <c r="E499" s="18" t="str">
        <f>VLOOKUP(MYRANKS_P[[#This Row],[PLAYERID]],PLAYERIDMAP[],COLUMN(PLAYERIDMAP[POS]),FALSE)</f>
        <v>P</v>
      </c>
      <c r="F499" s="18">
        <f>VLOOKUP(MYRANKS_P[[#This Row],[PLAYERID]],PLAYERIDMAP[],COLUMN(PLAYERIDMAP[IDFANGRAPHS]),FALSE)</f>
        <v>9258</v>
      </c>
      <c r="G499" s="20">
        <f>IFERROR(VLOOKUP(MYRANKS_P[[#This Row],[IDFANGRAPHS]],STEAMER_P[],COLUMN(STEAMER_P[W]),FALSE),0)</f>
        <v>0</v>
      </c>
      <c r="H499" s="20">
        <f>IFERROR(VLOOKUP(MYRANKS_P[[#This Row],[IDFANGRAPHS]],STEAMER_P[],COLUMN(STEAMER_P[GS]),FALSE),0)</f>
        <v>0</v>
      </c>
      <c r="I499" s="20">
        <f>IFERROR(VLOOKUP(MYRANKS_P[[#This Row],[IDFANGRAPHS]],STEAMER_P[],COLUMN(STEAMER_P[SV]),FALSE),0)</f>
        <v>0</v>
      </c>
      <c r="J499" s="20">
        <f>IFERROR(VLOOKUP(MYRANKS_P[[#This Row],[IDFANGRAPHS]],STEAMER_P[],COLUMN(STEAMER_P[IP]),FALSE),0)</f>
        <v>0</v>
      </c>
      <c r="K499" s="20">
        <f>IFERROR(VLOOKUP(MYRANKS_P[[#This Row],[IDFANGRAPHS]],STEAMER_P[],COLUMN(STEAMER_P[H]),FALSE),0)</f>
        <v>0</v>
      </c>
      <c r="L499" s="20">
        <f>IFERROR(VLOOKUP(MYRANKS_P[[#This Row],[IDFANGRAPHS]],STEAMER_P[],COLUMN(STEAMER_P[ER]),FALSE),0)</f>
        <v>0</v>
      </c>
      <c r="M499" s="20">
        <f>IFERROR(VLOOKUP(MYRANKS_P[[#This Row],[IDFANGRAPHS]],STEAMER_P[],COLUMN(STEAMER_P[HR]),FALSE),0)</f>
        <v>0</v>
      </c>
      <c r="N499" s="20">
        <f>IFERROR(VLOOKUP(MYRANKS_P[[#This Row],[IDFANGRAPHS]],STEAMER_P[],COLUMN(STEAMER_P[SO]),FALSE),0)</f>
        <v>0</v>
      </c>
      <c r="O499" s="20">
        <f>IFERROR(VLOOKUP(MYRANKS_P[[#This Row],[IDFANGRAPHS]],STEAMER_P[],COLUMN(STEAMER_P[BB]),FALSE),0)</f>
        <v>0</v>
      </c>
      <c r="P499" s="20">
        <f>IFERROR(VLOOKUP(MYRANKS_P[[#This Row],[IDFANGRAPHS]],STEAMER_P[],COLUMN(STEAMER_P[FIP]),FALSE),0)</f>
        <v>0</v>
      </c>
      <c r="Q499" s="22">
        <f>IFERROR(MYRANKS_P[[#This Row],[ER]]*9/MYRANKS_P[[#This Row],[IP]],0)</f>
        <v>0</v>
      </c>
      <c r="R499" s="22">
        <f>IFERROR((MYRANKS_P[[#This Row],[BB]]+MYRANKS_P[[#This Row],[H]])/MYRANKS_P[[#This Row],[IP]],0)</f>
        <v>0</v>
      </c>
      <c r="S499" s="22">
        <f>MYRANKS_P[[#This Row],[W]]/3.03-VLOOKUP(MYRANKS_P[[#This Row],[POS]],ReplacementLevel_P[],COLUMN(ReplacementLevel_P[W]),FALSE)</f>
        <v>-3.23</v>
      </c>
      <c r="T499" s="22">
        <f>MYRANKS_P[[#This Row],[SV]]/9.95</f>
        <v>0</v>
      </c>
      <c r="U499" s="22">
        <f>MYRANKS_P[[#This Row],[SO]]/39.3-VLOOKUP(MYRANKS_P[[#This Row],[POS]],ReplacementLevel_P[],COLUMN(ReplacementLevel_P[SO]),FALSE)</f>
        <v>-2.68</v>
      </c>
      <c r="V499" s="22">
        <f>((475+MYRANKS_P[[#This Row],[ER]])*9/(1192+MYRANKS_P[[#This Row],[IP]])-3.59)/-0.076-VLOOKUP(MYRANKS_P[[#This Row],[POS]],ReplacementLevel_P[],COLUMN(ReplacementLevel_P[ERA]),FALSE)</f>
        <v>0.89724478982691325</v>
      </c>
      <c r="W499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499" s="22">
        <f>MYRANKS_P[[#This Row],[WSGP]]+MYRANKS_P[[#This Row],[SVSGP]]+MYRANKS_P[[#This Row],[SOSGP]]+MYRANKS_P[[#This Row],[ERASGP]]+MYRANKS_P[[#This Row],[WHIPSGP]]</f>
        <v>-4.1238066643117852</v>
      </c>
    </row>
    <row r="500" spans="1:24" x14ac:dyDescent="0.25">
      <c r="A500" s="7" t="s">
        <v>2089</v>
      </c>
      <c r="B500" s="18" t="str">
        <f>VLOOKUP(MYRANKS_P[[#This Row],[PLAYERID]],PLAYERIDMAP[],COLUMN(PLAYERIDMAP[LASTNAME]),FALSE)</f>
        <v>Browning</v>
      </c>
      <c r="C500" s="18" t="str">
        <f>VLOOKUP(MYRANKS_P[[#This Row],[PLAYERID]],PLAYERIDMAP[],COLUMN(PLAYERIDMAP[FIRSTNAME]),FALSE)</f>
        <v xml:space="preserve">Barret </v>
      </c>
      <c r="D500" s="18" t="str">
        <f>VLOOKUP(MYRANKS_P[[#This Row],[PLAYERID]],PLAYERIDMAP[],COLUMN(PLAYERIDMAP[TEAM]),FALSE)</f>
        <v>STL</v>
      </c>
      <c r="E500" s="18" t="str">
        <f>VLOOKUP(MYRANKS_P[[#This Row],[PLAYERID]],PLAYERIDMAP[],COLUMN(PLAYERIDMAP[POS]),FALSE)</f>
        <v>P</v>
      </c>
      <c r="F500" s="18">
        <f>VLOOKUP(MYRANKS_P[[#This Row],[PLAYERID]],PLAYERIDMAP[],COLUMN(PLAYERIDMAP[IDFANGRAPHS]),FALSE)</f>
        <v>9356</v>
      </c>
      <c r="G500" s="20">
        <f>IFERROR(VLOOKUP(MYRANKS_P[[#This Row],[IDFANGRAPHS]],STEAMER_P[],COLUMN(STEAMER_P[W]),FALSE),0)</f>
        <v>0</v>
      </c>
      <c r="H500" s="20">
        <f>IFERROR(VLOOKUP(MYRANKS_P[[#This Row],[IDFANGRAPHS]],STEAMER_P[],COLUMN(STEAMER_P[GS]),FALSE),0)</f>
        <v>0</v>
      </c>
      <c r="I500" s="20">
        <f>IFERROR(VLOOKUP(MYRANKS_P[[#This Row],[IDFANGRAPHS]],STEAMER_P[],COLUMN(STEAMER_P[SV]),FALSE),0)</f>
        <v>0</v>
      </c>
      <c r="J500" s="20">
        <f>IFERROR(VLOOKUP(MYRANKS_P[[#This Row],[IDFANGRAPHS]],STEAMER_P[],COLUMN(STEAMER_P[IP]),FALSE),0)</f>
        <v>0</v>
      </c>
      <c r="K500" s="20">
        <f>IFERROR(VLOOKUP(MYRANKS_P[[#This Row],[IDFANGRAPHS]],STEAMER_P[],COLUMN(STEAMER_P[H]),FALSE),0)</f>
        <v>0</v>
      </c>
      <c r="L500" s="20">
        <f>IFERROR(VLOOKUP(MYRANKS_P[[#This Row],[IDFANGRAPHS]],STEAMER_P[],COLUMN(STEAMER_P[ER]),FALSE),0)</f>
        <v>0</v>
      </c>
      <c r="M500" s="20">
        <f>IFERROR(VLOOKUP(MYRANKS_P[[#This Row],[IDFANGRAPHS]],STEAMER_P[],COLUMN(STEAMER_P[HR]),FALSE),0)</f>
        <v>0</v>
      </c>
      <c r="N500" s="20">
        <f>IFERROR(VLOOKUP(MYRANKS_P[[#This Row],[IDFANGRAPHS]],STEAMER_P[],COLUMN(STEAMER_P[SO]),FALSE),0)</f>
        <v>0</v>
      </c>
      <c r="O500" s="20">
        <f>IFERROR(VLOOKUP(MYRANKS_P[[#This Row],[IDFANGRAPHS]],STEAMER_P[],COLUMN(STEAMER_P[BB]),FALSE),0)</f>
        <v>0</v>
      </c>
      <c r="P500" s="20">
        <f>IFERROR(VLOOKUP(MYRANKS_P[[#This Row],[IDFANGRAPHS]],STEAMER_P[],COLUMN(STEAMER_P[FIP]),FALSE),0)</f>
        <v>0</v>
      </c>
      <c r="Q500" s="22">
        <f>IFERROR(MYRANKS_P[[#This Row],[ER]]*9/MYRANKS_P[[#This Row],[IP]],0)</f>
        <v>0</v>
      </c>
      <c r="R500" s="22">
        <f>IFERROR((MYRANKS_P[[#This Row],[BB]]+MYRANKS_P[[#This Row],[H]])/MYRANKS_P[[#This Row],[IP]],0)</f>
        <v>0</v>
      </c>
      <c r="S500" s="22">
        <f>MYRANKS_P[[#This Row],[W]]/3.03-VLOOKUP(MYRANKS_P[[#This Row],[POS]],ReplacementLevel_P[],COLUMN(ReplacementLevel_P[W]),FALSE)</f>
        <v>-3.23</v>
      </c>
      <c r="T500" s="22">
        <f>MYRANKS_P[[#This Row],[SV]]/9.95</f>
        <v>0</v>
      </c>
      <c r="U500" s="22">
        <f>MYRANKS_P[[#This Row],[SO]]/39.3-VLOOKUP(MYRANKS_P[[#This Row],[POS]],ReplacementLevel_P[],COLUMN(ReplacementLevel_P[SO]),FALSE)</f>
        <v>-2.68</v>
      </c>
      <c r="V500" s="22">
        <f>((475+MYRANKS_P[[#This Row],[ER]])*9/(1192+MYRANKS_P[[#This Row],[IP]])-3.59)/-0.076-VLOOKUP(MYRANKS_P[[#This Row],[POS]],ReplacementLevel_P[],COLUMN(ReplacementLevel_P[ERA]),FALSE)</f>
        <v>0.89724478982691325</v>
      </c>
      <c r="W50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00" s="22">
        <f>MYRANKS_P[[#This Row],[WSGP]]+MYRANKS_P[[#This Row],[SVSGP]]+MYRANKS_P[[#This Row],[SOSGP]]+MYRANKS_P[[#This Row],[ERASGP]]+MYRANKS_P[[#This Row],[WHIPSGP]]</f>
        <v>-4.1238066643117852</v>
      </c>
    </row>
    <row r="501" spans="1:24" x14ac:dyDescent="0.25">
      <c r="A501" s="7" t="s">
        <v>4809</v>
      </c>
      <c r="B501" s="18" t="str">
        <f>VLOOKUP(MYRANKS_P[[#This Row],[PLAYERID]],PLAYERIDMAP[],COLUMN(PLAYERIDMAP[LASTNAME]),FALSE)</f>
        <v>Rogers</v>
      </c>
      <c r="C501" s="18" t="str">
        <f>VLOOKUP(MYRANKS_P[[#This Row],[PLAYERID]],PLAYERIDMAP[],COLUMN(PLAYERIDMAP[FIRSTNAME]),FALSE)</f>
        <v xml:space="preserve">Mark </v>
      </c>
      <c r="D501" s="18" t="str">
        <f>VLOOKUP(MYRANKS_P[[#This Row],[PLAYERID]],PLAYERIDMAP[],COLUMN(PLAYERIDMAP[TEAM]),FALSE)</f>
        <v>MIL</v>
      </c>
      <c r="E501" s="18" t="str">
        <f>VLOOKUP(MYRANKS_P[[#This Row],[PLAYERID]],PLAYERIDMAP[],COLUMN(PLAYERIDMAP[POS]),FALSE)</f>
        <v>P</v>
      </c>
      <c r="F501" s="18">
        <f>VLOOKUP(MYRANKS_P[[#This Row],[PLAYERID]],PLAYERIDMAP[],COLUMN(PLAYERIDMAP[IDFANGRAPHS]),FALSE)</f>
        <v>4083</v>
      </c>
      <c r="G501" s="20">
        <f>IFERROR(VLOOKUP(MYRANKS_P[[#This Row],[IDFANGRAPHS]],STEAMER_P[],COLUMN(STEAMER_P[W]),FALSE),0)</f>
        <v>0</v>
      </c>
      <c r="H501" s="20">
        <f>IFERROR(VLOOKUP(MYRANKS_P[[#This Row],[IDFANGRAPHS]],STEAMER_P[],COLUMN(STEAMER_P[GS]),FALSE),0)</f>
        <v>0</v>
      </c>
      <c r="I501" s="20">
        <f>IFERROR(VLOOKUP(MYRANKS_P[[#This Row],[IDFANGRAPHS]],STEAMER_P[],COLUMN(STEAMER_P[SV]),FALSE),0)</f>
        <v>0</v>
      </c>
      <c r="J501" s="20">
        <f>IFERROR(VLOOKUP(MYRANKS_P[[#This Row],[IDFANGRAPHS]],STEAMER_P[],COLUMN(STEAMER_P[IP]),FALSE),0)</f>
        <v>0</v>
      </c>
      <c r="K501" s="20">
        <f>IFERROR(VLOOKUP(MYRANKS_P[[#This Row],[IDFANGRAPHS]],STEAMER_P[],COLUMN(STEAMER_P[H]),FALSE),0)</f>
        <v>0</v>
      </c>
      <c r="L501" s="20">
        <f>IFERROR(VLOOKUP(MYRANKS_P[[#This Row],[IDFANGRAPHS]],STEAMER_P[],COLUMN(STEAMER_P[ER]),FALSE),0)</f>
        <v>0</v>
      </c>
      <c r="M501" s="20">
        <f>IFERROR(VLOOKUP(MYRANKS_P[[#This Row],[IDFANGRAPHS]],STEAMER_P[],COLUMN(STEAMER_P[HR]),FALSE),0)</f>
        <v>0</v>
      </c>
      <c r="N501" s="20">
        <f>IFERROR(VLOOKUP(MYRANKS_P[[#This Row],[IDFANGRAPHS]],STEAMER_P[],COLUMN(STEAMER_P[SO]),FALSE),0)</f>
        <v>0</v>
      </c>
      <c r="O501" s="20">
        <f>IFERROR(VLOOKUP(MYRANKS_P[[#This Row],[IDFANGRAPHS]],STEAMER_P[],COLUMN(STEAMER_P[BB]),FALSE),0)</f>
        <v>0</v>
      </c>
      <c r="P501" s="20">
        <f>IFERROR(VLOOKUP(MYRANKS_P[[#This Row],[IDFANGRAPHS]],STEAMER_P[],COLUMN(STEAMER_P[FIP]),FALSE),0)</f>
        <v>0</v>
      </c>
      <c r="Q501" s="22">
        <f>IFERROR(MYRANKS_P[[#This Row],[ER]]*9/MYRANKS_P[[#This Row],[IP]],0)</f>
        <v>0</v>
      </c>
      <c r="R501" s="22">
        <f>IFERROR((MYRANKS_P[[#This Row],[BB]]+MYRANKS_P[[#This Row],[H]])/MYRANKS_P[[#This Row],[IP]],0)</f>
        <v>0</v>
      </c>
      <c r="S501" s="22">
        <f>MYRANKS_P[[#This Row],[W]]/3.03-VLOOKUP(MYRANKS_P[[#This Row],[POS]],ReplacementLevel_P[],COLUMN(ReplacementLevel_P[W]),FALSE)</f>
        <v>-3.23</v>
      </c>
      <c r="T501" s="22">
        <f>MYRANKS_P[[#This Row],[SV]]/9.95</f>
        <v>0</v>
      </c>
      <c r="U501" s="22">
        <f>MYRANKS_P[[#This Row],[SO]]/39.3-VLOOKUP(MYRANKS_P[[#This Row],[POS]],ReplacementLevel_P[],COLUMN(ReplacementLevel_P[SO]),FALSE)</f>
        <v>-2.68</v>
      </c>
      <c r="V501" s="22">
        <f>((475+MYRANKS_P[[#This Row],[ER]])*9/(1192+MYRANKS_P[[#This Row],[IP]])-3.59)/-0.076-VLOOKUP(MYRANKS_P[[#This Row],[POS]],ReplacementLevel_P[],COLUMN(ReplacementLevel_P[ERA]),FALSE)</f>
        <v>0.89724478982691325</v>
      </c>
      <c r="W50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01" s="22">
        <f>MYRANKS_P[[#This Row],[WSGP]]+MYRANKS_P[[#This Row],[SVSGP]]+MYRANKS_P[[#This Row],[SOSGP]]+MYRANKS_P[[#This Row],[ERASGP]]+MYRANKS_P[[#This Row],[WHIPSGP]]</f>
        <v>-4.1238066643117852</v>
      </c>
    </row>
    <row r="502" spans="1:24" x14ac:dyDescent="0.25">
      <c r="A502" s="7" t="s">
        <v>5040</v>
      </c>
      <c r="B502" s="18" t="str">
        <f>VLOOKUP(MYRANKS_P[[#This Row],[PLAYERID]],PLAYERIDMAP[],COLUMN(PLAYERIDMAP[LASTNAME]),FALSE)</f>
        <v>Slowey</v>
      </c>
      <c r="C502" s="18" t="str">
        <f>VLOOKUP(MYRANKS_P[[#This Row],[PLAYERID]],PLAYERIDMAP[],COLUMN(PLAYERIDMAP[FIRSTNAME]),FALSE)</f>
        <v xml:space="preserve">Kevin </v>
      </c>
      <c r="D502" s="18" t="str">
        <f>VLOOKUP(MYRANKS_P[[#This Row],[PLAYERID]],PLAYERIDMAP[],COLUMN(PLAYERIDMAP[TEAM]),FALSE)</f>
        <v>CLE</v>
      </c>
      <c r="E502" s="18" t="str">
        <f>VLOOKUP(MYRANKS_P[[#This Row],[PLAYERID]],PLAYERIDMAP[],COLUMN(PLAYERIDMAP[POS]),FALSE)</f>
        <v>P</v>
      </c>
      <c r="F502" s="18">
        <f>VLOOKUP(MYRANKS_P[[#This Row],[PLAYERID]],PLAYERIDMAP[],COLUMN(PLAYERIDMAP[IDFANGRAPHS]),FALSE)</f>
        <v>9918</v>
      </c>
      <c r="G502" s="20">
        <f>IFERROR(VLOOKUP(MYRANKS_P[[#This Row],[IDFANGRAPHS]],STEAMER_P[],COLUMN(STEAMER_P[W]),FALSE),0)</f>
        <v>4</v>
      </c>
      <c r="H502" s="20">
        <f>IFERROR(VLOOKUP(MYRANKS_P[[#This Row],[IDFANGRAPHS]],STEAMER_P[],COLUMN(STEAMER_P[GS]),FALSE),0)</f>
        <v>7</v>
      </c>
      <c r="I502" s="20">
        <f>IFERROR(VLOOKUP(MYRANKS_P[[#This Row],[IDFANGRAPHS]],STEAMER_P[],COLUMN(STEAMER_P[SV]),FALSE),0)</f>
        <v>0</v>
      </c>
      <c r="J502" s="20">
        <f>IFERROR(VLOOKUP(MYRANKS_P[[#This Row],[IDFANGRAPHS]],STEAMER_P[],COLUMN(STEAMER_P[IP]),FALSE),0)</f>
        <v>70</v>
      </c>
      <c r="K502" s="20">
        <f>IFERROR(VLOOKUP(MYRANKS_P[[#This Row],[IDFANGRAPHS]],STEAMER_P[],COLUMN(STEAMER_P[H]),FALSE),0)</f>
        <v>73</v>
      </c>
      <c r="L502" s="20">
        <f>IFERROR(VLOOKUP(MYRANKS_P[[#This Row],[IDFANGRAPHS]],STEAMER_P[],COLUMN(STEAMER_P[ER]),FALSE),0)</f>
        <v>31</v>
      </c>
      <c r="M502" s="20">
        <f>IFERROR(VLOOKUP(MYRANKS_P[[#This Row],[IDFANGRAPHS]],STEAMER_P[],COLUMN(STEAMER_P[HR]),FALSE),0)</f>
        <v>10</v>
      </c>
      <c r="N502" s="20">
        <f>IFERROR(VLOOKUP(MYRANKS_P[[#This Row],[IDFANGRAPHS]],STEAMER_P[],COLUMN(STEAMER_P[SO]),FALSE),0)</f>
        <v>53</v>
      </c>
      <c r="O502" s="20">
        <f>IFERROR(VLOOKUP(MYRANKS_P[[#This Row],[IDFANGRAPHS]],STEAMER_P[],COLUMN(STEAMER_P[BB]),FALSE),0)</f>
        <v>15</v>
      </c>
      <c r="P502" s="20">
        <f>IFERROR(VLOOKUP(MYRANKS_P[[#This Row],[IDFANGRAPHS]],STEAMER_P[],COLUMN(STEAMER_P[FIP]),FALSE),0)</f>
        <v>4.1399999999999997</v>
      </c>
      <c r="Q502" s="22">
        <f>IFERROR(MYRANKS_P[[#This Row],[ER]]*9/MYRANKS_P[[#This Row],[IP]],0)</f>
        <v>3.9857142857142858</v>
      </c>
      <c r="R502" s="22">
        <f>IFERROR((MYRANKS_P[[#This Row],[BB]]+MYRANKS_P[[#This Row],[H]])/MYRANKS_P[[#This Row],[IP]],0)</f>
        <v>1.2571428571428571</v>
      </c>
      <c r="S502" s="22">
        <f>MYRANKS_P[[#This Row],[W]]/3.03-VLOOKUP(MYRANKS_P[[#This Row],[POS]],ReplacementLevel_P[],COLUMN(ReplacementLevel_P[W]),FALSE)</f>
        <v>-1.9098679867986799</v>
      </c>
      <c r="T502" s="22">
        <f>MYRANKS_P[[#This Row],[SV]]/9.95</f>
        <v>0</v>
      </c>
      <c r="U502" s="22">
        <f>MYRANKS_P[[#This Row],[SO]]/39.3-VLOOKUP(MYRANKS_P[[#This Row],[POS]],ReplacementLevel_P[],COLUMN(ReplacementLevel_P[SO]),FALSE)</f>
        <v>-1.3313994910941476</v>
      </c>
      <c r="V502" s="22">
        <f>((475+MYRANKS_P[[#This Row],[ER]])*9/(1192+MYRANKS_P[[#This Row],[IP]])-3.59)/-0.076-VLOOKUP(MYRANKS_P[[#This Row],[POS]],ReplacementLevel_P[],COLUMN(ReplacementLevel_P[ERA]),FALSE)</f>
        <v>0.6058178330135936</v>
      </c>
      <c r="W502" s="22">
        <f>((1466+MYRANKS_P[[#This Row],[BB]]+MYRANKS_P[[#This Row],[H]])/(1192+MYRANKS_P[[#This Row],[IP]])-1.23)/-0.015-VLOOKUP(MYRANKS_P[[#This Row],[POS]],ReplacementLevel_P[],COLUMN(ReplacementLevel_P[WHIP]),FALSE)</f>
        <v>0.78808240887479508</v>
      </c>
      <c r="X502" s="22">
        <f>MYRANKS_P[[#This Row],[WSGP]]+MYRANKS_P[[#This Row],[SVSGP]]+MYRANKS_P[[#This Row],[SOSGP]]+MYRANKS_P[[#This Row],[ERASGP]]+MYRANKS_P[[#This Row],[WHIPSGP]]</f>
        <v>-1.8473672360044384</v>
      </c>
    </row>
    <row r="503" spans="1:24" x14ac:dyDescent="0.25">
      <c r="A503" s="7" t="s">
        <v>4018</v>
      </c>
      <c r="B503" s="18" t="str">
        <f>VLOOKUP(MYRANKS_P[[#This Row],[PLAYERID]],PLAYERIDMAP[],COLUMN(PLAYERIDMAP[LASTNAME]),FALSE)</f>
        <v>McClendon</v>
      </c>
      <c r="C503" s="18" t="str">
        <f>VLOOKUP(MYRANKS_P[[#This Row],[PLAYERID]],PLAYERIDMAP[],COLUMN(PLAYERIDMAP[FIRSTNAME]),FALSE)</f>
        <v xml:space="preserve">Mike </v>
      </c>
      <c r="D503" s="18" t="str">
        <f>VLOOKUP(MYRANKS_P[[#This Row],[PLAYERID]],PLAYERIDMAP[],COLUMN(PLAYERIDMAP[TEAM]),FALSE)</f>
        <v>MIL</v>
      </c>
      <c r="E503" s="18" t="str">
        <f>VLOOKUP(MYRANKS_P[[#This Row],[PLAYERID]],PLAYERIDMAP[],COLUMN(PLAYERIDMAP[POS]),FALSE)</f>
        <v>P</v>
      </c>
      <c r="F503" s="18">
        <f>VLOOKUP(MYRANKS_P[[#This Row],[PLAYERID]],PLAYERIDMAP[],COLUMN(PLAYERIDMAP[IDFANGRAPHS]),FALSE)</f>
        <v>9587</v>
      </c>
      <c r="G503" s="20">
        <f>IFERROR(VLOOKUP(MYRANKS_P[[#This Row],[IDFANGRAPHS]],STEAMER_P[],COLUMN(STEAMER_P[W]),FALSE),0)</f>
        <v>0</v>
      </c>
      <c r="H503" s="20">
        <f>IFERROR(VLOOKUP(MYRANKS_P[[#This Row],[IDFANGRAPHS]],STEAMER_P[],COLUMN(STEAMER_P[GS]),FALSE),0)</f>
        <v>0</v>
      </c>
      <c r="I503" s="20">
        <f>IFERROR(VLOOKUP(MYRANKS_P[[#This Row],[IDFANGRAPHS]],STEAMER_P[],COLUMN(STEAMER_P[SV]),FALSE),0)</f>
        <v>0</v>
      </c>
      <c r="J503" s="20">
        <f>IFERROR(VLOOKUP(MYRANKS_P[[#This Row],[IDFANGRAPHS]],STEAMER_P[],COLUMN(STEAMER_P[IP]),FALSE),0)</f>
        <v>0</v>
      </c>
      <c r="K503" s="20">
        <f>IFERROR(VLOOKUP(MYRANKS_P[[#This Row],[IDFANGRAPHS]],STEAMER_P[],COLUMN(STEAMER_P[H]),FALSE),0)</f>
        <v>0</v>
      </c>
      <c r="L503" s="20">
        <f>IFERROR(VLOOKUP(MYRANKS_P[[#This Row],[IDFANGRAPHS]],STEAMER_P[],COLUMN(STEAMER_P[ER]),FALSE),0)</f>
        <v>0</v>
      </c>
      <c r="M503" s="20">
        <f>IFERROR(VLOOKUP(MYRANKS_P[[#This Row],[IDFANGRAPHS]],STEAMER_P[],COLUMN(STEAMER_P[HR]),FALSE),0)</f>
        <v>0</v>
      </c>
      <c r="N503" s="20">
        <f>IFERROR(VLOOKUP(MYRANKS_P[[#This Row],[IDFANGRAPHS]],STEAMER_P[],COLUMN(STEAMER_P[SO]),FALSE),0)</f>
        <v>0</v>
      </c>
      <c r="O503" s="20">
        <f>IFERROR(VLOOKUP(MYRANKS_P[[#This Row],[IDFANGRAPHS]],STEAMER_P[],COLUMN(STEAMER_P[BB]),FALSE),0)</f>
        <v>0</v>
      </c>
      <c r="P503" s="20">
        <f>IFERROR(VLOOKUP(MYRANKS_P[[#This Row],[IDFANGRAPHS]],STEAMER_P[],COLUMN(STEAMER_P[FIP]),FALSE),0)</f>
        <v>0</v>
      </c>
      <c r="Q503" s="22">
        <f>IFERROR(MYRANKS_P[[#This Row],[ER]]*9/MYRANKS_P[[#This Row],[IP]],0)</f>
        <v>0</v>
      </c>
      <c r="R503" s="22">
        <f>IFERROR((MYRANKS_P[[#This Row],[BB]]+MYRANKS_P[[#This Row],[H]])/MYRANKS_P[[#This Row],[IP]],0)</f>
        <v>0</v>
      </c>
      <c r="S503" s="22">
        <f>MYRANKS_P[[#This Row],[W]]/3.03-VLOOKUP(MYRANKS_P[[#This Row],[POS]],ReplacementLevel_P[],COLUMN(ReplacementLevel_P[W]),FALSE)</f>
        <v>-3.23</v>
      </c>
      <c r="T503" s="22">
        <f>MYRANKS_P[[#This Row],[SV]]/9.95</f>
        <v>0</v>
      </c>
      <c r="U503" s="22">
        <f>MYRANKS_P[[#This Row],[SO]]/39.3-VLOOKUP(MYRANKS_P[[#This Row],[POS]],ReplacementLevel_P[],COLUMN(ReplacementLevel_P[SO]),FALSE)</f>
        <v>-2.68</v>
      </c>
      <c r="V503" s="22">
        <f>((475+MYRANKS_P[[#This Row],[ER]])*9/(1192+MYRANKS_P[[#This Row],[IP]])-3.59)/-0.076-VLOOKUP(MYRANKS_P[[#This Row],[POS]],ReplacementLevel_P[],COLUMN(ReplacementLevel_P[ERA]),FALSE)</f>
        <v>0.89724478982691325</v>
      </c>
      <c r="W503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03" s="22">
        <f>MYRANKS_P[[#This Row],[WSGP]]+MYRANKS_P[[#This Row],[SVSGP]]+MYRANKS_P[[#This Row],[SOSGP]]+MYRANKS_P[[#This Row],[ERASGP]]+MYRANKS_P[[#This Row],[WHIPSGP]]</f>
        <v>-4.1238066643117852</v>
      </c>
    </row>
    <row r="504" spans="1:24" x14ac:dyDescent="0.25">
      <c r="A504" s="7" t="s">
        <v>2127</v>
      </c>
      <c r="B504" s="18" t="str">
        <f>VLOOKUP(MYRANKS_P[[#This Row],[PLAYERID]],PLAYERIDMAP[],COLUMN(PLAYERIDMAP[LASTNAME]),FALSE)</f>
        <v>Burnett</v>
      </c>
      <c r="C504" s="18" t="str">
        <f>VLOOKUP(MYRANKS_P[[#This Row],[PLAYERID]],PLAYERIDMAP[],COLUMN(PLAYERIDMAP[FIRSTNAME]),FALSE)</f>
        <v xml:space="preserve">Alex </v>
      </c>
      <c r="D504" s="18" t="str">
        <f>VLOOKUP(MYRANKS_P[[#This Row],[PLAYERID]],PLAYERIDMAP[],COLUMN(PLAYERIDMAP[TEAM]),FALSE)</f>
        <v>MIN</v>
      </c>
      <c r="E504" s="18" t="str">
        <f>VLOOKUP(MYRANKS_P[[#This Row],[PLAYERID]],PLAYERIDMAP[],COLUMN(PLAYERIDMAP[POS]),FALSE)</f>
        <v>P</v>
      </c>
      <c r="F504" s="18">
        <f>VLOOKUP(MYRANKS_P[[#This Row],[PLAYERID]],PLAYERIDMAP[],COLUMN(PLAYERIDMAP[IDFANGRAPHS]),FALSE)</f>
        <v>4065</v>
      </c>
      <c r="G504" s="20">
        <f>IFERROR(VLOOKUP(MYRANKS_P[[#This Row],[IDFANGRAPHS]],STEAMER_P[],COLUMN(STEAMER_P[W]),FALSE),0)</f>
        <v>0</v>
      </c>
      <c r="H504" s="20">
        <f>IFERROR(VLOOKUP(MYRANKS_P[[#This Row],[IDFANGRAPHS]],STEAMER_P[],COLUMN(STEAMER_P[GS]),FALSE),0)</f>
        <v>0</v>
      </c>
      <c r="I504" s="20">
        <f>IFERROR(VLOOKUP(MYRANKS_P[[#This Row],[IDFANGRAPHS]],STEAMER_P[],COLUMN(STEAMER_P[SV]),FALSE),0)</f>
        <v>0</v>
      </c>
      <c r="J504" s="20">
        <f>IFERROR(VLOOKUP(MYRANKS_P[[#This Row],[IDFANGRAPHS]],STEAMER_P[],COLUMN(STEAMER_P[IP]),FALSE),0)</f>
        <v>0</v>
      </c>
      <c r="K504" s="20">
        <f>IFERROR(VLOOKUP(MYRANKS_P[[#This Row],[IDFANGRAPHS]],STEAMER_P[],COLUMN(STEAMER_P[H]),FALSE),0)</f>
        <v>0</v>
      </c>
      <c r="L504" s="20">
        <f>IFERROR(VLOOKUP(MYRANKS_P[[#This Row],[IDFANGRAPHS]],STEAMER_P[],COLUMN(STEAMER_P[ER]),FALSE),0)</f>
        <v>0</v>
      </c>
      <c r="M504" s="20">
        <f>IFERROR(VLOOKUP(MYRANKS_P[[#This Row],[IDFANGRAPHS]],STEAMER_P[],COLUMN(STEAMER_P[HR]),FALSE),0)</f>
        <v>0</v>
      </c>
      <c r="N504" s="20">
        <f>IFERROR(VLOOKUP(MYRANKS_P[[#This Row],[IDFANGRAPHS]],STEAMER_P[],COLUMN(STEAMER_P[SO]),FALSE),0)</f>
        <v>0</v>
      </c>
      <c r="O504" s="20">
        <f>IFERROR(VLOOKUP(MYRANKS_P[[#This Row],[IDFANGRAPHS]],STEAMER_P[],COLUMN(STEAMER_P[BB]),FALSE),0)</f>
        <v>0</v>
      </c>
      <c r="P504" s="20">
        <f>IFERROR(VLOOKUP(MYRANKS_P[[#This Row],[IDFANGRAPHS]],STEAMER_P[],COLUMN(STEAMER_P[FIP]),FALSE),0)</f>
        <v>0</v>
      </c>
      <c r="Q504" s="22">
        <f>IFERROR(MYRANKS_P[[#This Row],[ER]]*9/MYRANKS_P[[#This Row],[IP]],0)</f>
        <v>0</v>
      </c>
      <c r="R504" s="22">
        <f>IFERROR((MYRANKS_P[[#This Row],[BB]]+MYRANKS_P[[#This Row],[H]])/MYRANKS_P[[#This Row],[IP]],0)</f>
        <v>0</v>
      </c>
      <c r="S504" s="22">
        <f>MYRANKS_P[[#This Row],[W]]/3.03-VLOOKUP(MYRANKS_P[[#This Row],[POS]],ReplacementLevel_P[],COLUMN(ReplacementLevel_P[W]),FALSE)</f>
        <v>-3.23</v>
      </c>
      <c r="T504" s="22">
        <f>MYRANKS_P[[#This Row],[SV]]/9.95</f>
        <v>0</v>
      </c>
      <c r="U504" s="22">
        <f>MYRANKS_P[[#This Row],[SO]]/39.3-VLOOKUP(MYRANKS_P[[#This Row],[POS]],ReplacementLevel_P[],COLUMN(ReplacementLevel_P[SO]),FALSE)</f>
        <v>-2.68</v>
      </c>
      <c r="V504" s="22">
        <f>((475+MYRANKS_P[[#This Row],[ER]])*9/(1192+MYRANKS_P[[#This Row],[IP]])-3.59)/-0.076-VLOOKUP(MYRANKS_P[[#This Row],[POS]],ReplacementLevel_P[],COLUMN(ReplacementLevel_P[ERA]),FALSE)</f>
        <v>0.89724478982691325</v>
      </c>
      <c r="W50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04" s="22">
        <f>MYRANKS_P[[#This Row],[WSGP]]+MYRANKS_P[[#This Row],[SVSGP]]+MYRANKS_P[[#This Row],[SOSGP]]+MYRANKS_P[[#This Row],[ERASGP]]+MYRANKS_P[[#This Row],[WHIPSGP]]</f>
        <v>-4.1238066643117852</v>
      </c>
    </row>
    <row r="505" spans="1:24" x14ac:dyDescent="0.25">
      <c r="A505" s="7" t="s">
        <v>4844</v>
      </c>
      <c r="B505" s="18" t="str">
        <f>VLOOKUP(MYRANKS_P[[#This Row],[PLAYERID]],PLAYERIDMAP[],COLUMN(PLAYERIDMAP[LASTNAME]),FALSE)</f>
        <v>Rosenbaum</v>
      </c>
      <c r="C505" s="18" t="str">
        <f>VLOOKUP(MYRANKS_P[[#This Row],[PLAYERID]],PLAYERIDMAP[],COLUMN(PLAYERIDMAP[FIRSTNAME]),FALSE)</f>
        <v xml:space="preserve">Daniel </v>
      </c>
      <c r="D505" s="18" t="str">
        <f>VLOOKUP(MYRANKS_P[[#This Row],[PLAYERID]],PLAYERIDMAP[],COLUMN(PLAYERIDMAP[TEAM]),FALSE)</f>
        <v>COL</v>
      </c>
      <c r="E505" s="18" t="str">
        <f>VLOOKUP(MYRANKS_P[[#This Row],[PLAYERID]],PLAYERIDMAP[],COLUMN(PLAYERIDMAP[POS]),FALSE)</f>
        <v>P</v>
      </c>
      <c r="F505" s="18" t="str">
        <f>VLOOKUP(MYRANKS_P[[#This Row],[PLAYERID]],PLAYERIDMAP[],COLUMN(PLAYERIDMAP[IDFANGRAPHS]),FALSE)</f>
        <v>sa502078</v>
      </c>
      <c r="G505" s="20">
        <f>IFERROR(VLOOKUP(MYRANKS_P[[#This Row],[IDFANGRAPHS]],STEAMER_P[],COLUMN(STEAMER_P[W]),FALSE),0)</f>
        <v>0</v>
      </c>
      <c r="H505" s="20">
        <f>IFERROR(VLOOKUP(MYRANKS_P[[#This Row],[IDFANGRAPHS]],STEAMER_P[],COLUMN(STEAMER_P[GS]),FALSE),0)</f>
        <v>0</v>
      </c>
      <c r="I505" s="20">
        <f>IFERROR(VLOOKUP(MYRANKS_P[[#This Row],[IDFANGRAPHS]],STEAMER_P[],COLUMN(STEAMER_P[SV]),FALSE),0)</f>
        <v>0</v>
      </c>
      <c r="J505" s="20">
        <f>IFERROR(VLOOKUP(MYRANKS_P[[#This Row],[IDFANGRAPHS]],STEAMER_P[],COLUMN(STEAMER_P[IP]),FALSE),0)</f>
        <v>0</v>
      </c>
      <c r="K505" s="20">
        <f>IFERROR(VLOOKUP(MYRANKS_P[[#This Row],[IDFANGRAPHS]],STEAMER_P[],COLUMN(STEAMER_P[H]),FALSE),0)</f>
        <v>0</v>
      </c>
      <c r="L505" s="20">
        <f>IFERROR(VLOOKUP(MYRANKS_P[[#This Row],[IDFANGRAPHS]],STEAMER_P[],COLUMN(STEAMER_P[ER]),FALSE),0)</f>
        <v>0</v>
      </c>
      <c r="M505" s="20">
        <f>IFERROR(VLOOKUP(MYRANKS_P[[#This Row],[IDFANGRAPHS]],STEAMER_P[],COLUMN(STEAMER_P[HR]),FALSE),0)</f>
        <v>0</v>
      </c>
      <c r="N505" s="20">
        <f>IFERROR(VLOOKUP(MYRANKS_P[[#This Row],[IDFANGRAPHS]],STEAMER_P[],COLUMN(STEAMER_P[SO]),FALSE),0)</f>
        <v>0</v>
      </c>
      <c r="O505" s="20">
        <f>IFERROR(VLOOKUP(MYRANKS_P[[#This Row],[IDFANGRAPHS]],STEAMER_P[],COLUMN(STEAMER_P[BB]),FALSE),0)</f>
        <v>0</v>
      </c>
      <c r="P505" s="20">
        <f>IFERROR(VLOOKUP(MYRANKS_P[[#This Row],[IDFANGRAPHS]],STEAMER_P[],COLUMN(STEAMER_P[FIP]),FALSE),0)</f>
        <v>0</v>
      </c>
      <c r="Q505" s="22">
        <f>IFERROR(MYRANKS_P[[#This Row],[ER]]*9/MYRANKS_P[[#This Row],[IP]],0)</f>
        <v>0</v>
      </c>
      <c r="R505" s="22">
        <f>IFERROR((MYRANKS_P[[#This Row],[BB]]+MYRANKS_P[[#This Row],[H]])/MYRANKS_P[[#This Row],[IP]],0)</f>
        <v>0</v>
      </c>
      <c r="S505" s="22">
        <f>MYRANKS_P[[#This Row],[W]]/3.03-VLOOKUP(MYRANKS_P[[#This Row],[POS]],ReplacementLevel_P[],COLUMN(ReplacementLevel_P[W]),FALSE)</f>
        <v>-3.23</v>
      </c>
      <c r="T505" s="22">
        <f>MYRANKS_P[[#This Row],[SV]]/9.95</f>
        <v>0</v>
      </c>
      <c r="U505" s="22">
        <f>MYRANKS_P[[#This Row],[SO]]/39.3-VLOOKUP(MYRANKS_P[[#This Row],[POS]],ReplacementLevel_P[],COLUMN(ReplacementLevel_P[SO]),FALSE)</f>
        <v>-2.68</v>
      </c>
      <c r="V505" s="22">
        <f>((475+MYRANKS_P[[#This Row],[ER]])*9/(1192+MYRANKS_P[[#This Row],[IP]])-3.59)/-0.076-VLOOKUP(MYRANKS_P[[#This Row],[POS]],ReplacementLevel_P[],COLUMN(ReplacementLevel_P[ERA]),FALSE)</f>
        <v>0.89724478982691325</v>
      </c>
      <c r="W505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05" s="22">
        <f>MYRANKS_P[[#This Row],[WSGP]]+MYRANKS_P[[#This Row],[SVSGP]]+MYRANKS_P[[#This Row],[SOSGP]]+MYRANKS_P[[#This Row],[ERASGP]]+MYRANKS_P[[#This Row],[WHIPSGP]]</f>
        <v>-4.1238066643117852</v>
      </c>
    </row>
    <row r="506" spans="1:24" x14ac:dyDescent="0.25">
      <c r="A506" s="7" t="s">
        <v>2228</v>
      </c>
      <c r="B506" s="18" t="str">
        <f>VLOOKUP(MYRANKS_P[[#This Row],[PLAYERID]],PLAYERIDMAP[],COLUMN(PLAYERIDMAP[LASTNAME]),FALSE)</f>
        <v>Carpenter</v>
      </c>
      <c r="C506" s="18" t="str">
        <f>VLOOKUP(MYRANKS_P[[#This Row],[PLAYERID]],PLAYERIDMAP[],COLUMN(PLAYERIDMAP[FIRSTNAME]),FALSE)</f>
        <v xml:space="preserve">Chris </v>
      </c>
      <c r="D506" s="18" t="str">
        <f>VLOOKUP(MYRANKS_P[[#This Row],[PLAYERID]],PLAYERIDMAP[],COLUMN(PLAYERIDMAP[TEAM]),FALSE)</f>
        <v>CHC</v>
      </c>
      <c r="E506" s="18" t="str">
        <f>VLOOKUP(MYRANKS_P[[#This Row],[PLAYERID]],PLAYERIDMAP[],COLUMN(PLAYERIDMAP[POS]),FALSE)</f>
        <v>P</v>
      </c>
      <c r="F506" s="18">
        <f>VLOOKUP(MYRANKS_P[[#This Row],[PLAYERID]],PLAYERIDMAP[],COLUMN(PLAYERIDMAP[IDFANGRAPHS]),FALSE)</f>
        <v>8556</v>
      </c>
      <c r="G506" s="20">
        <f>IFERROR(VLOOKUP(MYRANKS_P[[#This Row],[IDFANGRAPHS]],STEAMER_P[],COLUMN(STEAMER_P[W]),FALSE),0)</f>
        <v>0</v>
      </c>
      <c r="H506" s="20">
        <f>IFERROR(VLOOKUP(MYRANKS_P[[#This Row],[IDFANGRAPHS]],STEAMER_P[],COLUMN(STEAMER_P[GS]),FALSE),0)</f>
        <v>0</v>
      </c>
      <c r="I506" s="20">
        <f>IFERROR(VLOOKUP(MYRANKS_P[[#This Row],[IDFANGRAPHS]],STEAMER_P[],COLUMN(STEAMER_P[SV]),FALSE),0)</f>
        <v>0</v>
      </c>
      <c r="J506" s="20">
        <f>IFERROR(VLOOKUP(MYRANKS_P[[#This Row],[IDFANGRAPHS]],STEAMER_P[],COLUMN(STEAMER_P[IP]),FALSE),0)</f>
        <v>0</v>
      </c>
      <c r="K506" s="20">
        <f>IFERROR(VLOOKUP(MYRANKS_P[[#This Row],[IDFANGRAPHS]],STEAMER_P[],COLUMN(STEAMER_P[H]),FALSE),0)</f>
        <v>0</v>
      </c>
      <c r="L506" s="20">
        <f>IFERROR(VLOOKUP(MYRANKS_P[[#This Row],[IDFANGRAPHS]],STEAMER_P[],COLUMN(STEAMER_P[ER]),FALSE),0)</f>
        <v>0</v>
      </c>
      <c r="M506" s="20">
        <f>IFERROR(VLOOKUP(MYRANKS_P[[#This Row],[IDFANGRAPHS]],STEAMER_P[],COLUMN(STEAMER_P[HR]),FALSE),0)</f>
        <v>0</v>
      </c>
      <c r="N506" s="20">
        <f>IFERROR(VLOOKUP(MYRANKS_P[[#This Row],[IDFANGRAPHS]],STEAMER_P[],COLUMN(STEAMER_P[SO]),FALSE),0)</f>
        <v>0</v>
      </c>
      <c r="O506" s="20">
        <f>IFERROR(VLOOKUP(MYRANKS_P[[#This Row],[IDFANGRAPHS]],STEAMER_P[],COLUMN(STEAMER_P[BB]),FALSE),0)</f>
        <v>0</v>
      </c>
      <c r="P506" s="20">
        <f>IFERROR(VLOOKUP(MYRANKS_P[[#This Row],[IDFANGRAPHS]],STEAMER_P[],COLUMN(STEAMER_P[FIP]),FALSE),0)</f>
        <v>0</v>
      </c>
      <c r="Q506" s="22">
        <f>IFERROR(MYRANKS_P[[#This Row],[ER]]*9/MYRANKS_P[[#This Row],[IP]],0)</f>
        <v>0</v>
      </c>
      <c r="R506" s="22">
        <f>IFERROR((MYRANKS_P[[#This Row],[BB]]+MYRANKS_P[[#This Row],[H]])/MYRANKS_P[[#This Row],[IP]],0)</f>
        <v>0</v>
      </c>
      <c r="S506" s="22">
        <f>MYRANKS_P[[#This Row],[W]]/3.03-VLOOKUP(MYRANKS_P[[#This Row],[POS]],ReplacementLevel_P[],COLUMN(ReplacementLevel_P[W]),FALSE)</f>
        <v>-3.23</v>
      </c>
      <c r="T506" s="22">
        <f>MYRANKS_P[[#This Row],[SV]]/9.95</f>
        <v>0</v>
      </c>
      <c r="U506" s="22">
        <f>MYRANKS_P[[#This Row],[SO]]/39.3-VLOOKUP(MYRANKS_P[[#This Row],[POS]],ReplacementLevel_P[],COLUMN(ReplacementLevel_P[SO]),FALSE)</f>
        <v>-2.68</v>
      </c>
      <c r="V506" s="22">
        <f>((475+MYRANKS_P[[#This Row],[ER]])*9/(1192+MYRANKS_P[[#This Row],[IP]])-3.59)/-0.076-VLOOKUP(MYRANKS_P[[#This Row],[POS]],ReplacementLevel_P[],COLUMN(ReplacementLevel_P[ERA]),FALSE)</f>
        <v>0.89724478982691325</v>
      </c>
      <c r="W506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06" s="22">
        <f>MYRANKS_P[[#This Row],[WSGP]]+MYRANKS_P[[#This Row],[SVSGP]]+MYRANKS_P[[#This Row],[SOSGP]]+MYRANKS_P[[#This Row],[ERASGP]]+MYRANKS_P[[#This Row],[WHIPSGP]]</f>
        <v>-4.1238066643117852</v>
      </c>
    </row>
    <row r="507" spans="1:24" x14ac:dyDescent="0.25">
      <c r="A507" s="7" t="s">
        <v>5553</v>
      </c>
      <c r="B507" s="18" t="str">
        <f>VLOOKUP(MYRANKS_P[[#This Row],[PLAYERID]],PLAYERIDMAP[],COLUMN(PLAYERIDMAP[LASTNAME]),FALSE)</f>
        <v>Young</v>
      </c>
      <c r="C507" s="18" t="str">
        <f>VLOOKUP(MYRANKS_P[[#This Row],[PLAYERID]],PLAYERIDMAP[],COLUMN(PLAYERIDMAP[FIRSTNAME]),FALSE)</f>
        <v xml:space="preserve">Chris </v>
      </c>
      <c r="D507" s="18" t="str">
        <f>VLOOKUP(MYRANKS_P[[#This Row],[PLAYERID]],PLAYERIDMAP[],COLUMN(PLAYERIDMAP[TEAM]),FALSE)</f>
        <v>NYM</v>
      </c>
      <c r="E507" s="18" t="str">
        <f>VLOOKUP(MYRANKS_P[[#This Row],[PLAYERID]],PLAYERIDMAP[],COLUMN(PLAYERIDMAP[POS]),FALSE)</f>
        <v>P</v>
      </c>
      <c r="F507" s="18">
        <f>VLOOKUP(MYRANKS_P[[#This Row],[PLAYERID]],PLAYERIDMAP[],COLUMN(PLAYERIDMAP[IDFANGRAPHS]),FALSE)</f>
        <v>3196</v>
      </c>
      <c r="G507" s="20">
        <f>IFERROR(VLOOKUP(MYRANKS_P[[#This Row],[IDFANGRAPHS]],STEAMER_P[],COLUMN(STEAMER_P[W]),FALSE),0)</f>
        <v>4</v>
      </c>
      <c r="H507" s="20">
        <f>IFERROR(VLOOKUP(MYRANKS_P[[#This Row],[IDFANGRAPHS]],STEAMER_P[],COLUMN(STEAMER_P[GS]),FALSE),0)</f>
        <v>13</v>
      </c>
      <c r="I507" s="20">
        <f>IFERROR(VLOOKUP(MYRANKS_P[[#This Row],[IDFANGRAPHS]],STEAMER_P[],COLUMN(STEAMER_P[SV]),FALSE),0)</f>
        <v>0</v>
      </c>
      <c r="J507" s="20">
        <f>IFERROR(VLOOKUP(MYRANKS_P[[#This Row],[IDFANGRAPHS]],STEAMER_P[],COLUMN(STEAMER_P[IP]),FALSE),0)</f>
        <v>90</v>
      </c>
      <c r="K507" s="20">
        <f>IFERROR(VLOOKUP(MYRANKS_P[[#This Row],[IDFANGRAPHS]],STEAMER_P[],COLUMN(STEAMER_P[H]),FALSE),0)</f>
        <v>102</v>
      </c>
      <c r="L507" s="20">
        <f>IFERROR(VLOOKUP(MYRANKS_P[[#This Row],[IDFANGRAPHS]],STEAMER_P[],COLUMN(STEAMER_P[ER]),FALSE),0)</f>
        <v>57</v>
      </c>
      <c r="M507" s="20">
        <f>IFERROR(VLOOKUP(MYRANKS_P[[#This Row],[IDFANGRAPHS]],STEAMER_P[],COLUMN(STEAMER_P[HR]),FALSE),0)</f>
        <v>20</v>
      </c>
      <c r="N507" s="20">
        <f>IFERROR(VLOOKUP(MYRANKS_P[[#This Row],[IDFANGRAPHS]],STEAMER_P[],COLUMN(STEAMER_P[SO]),FALSE),0)</f>
        <v>53</v>
      </c>
      <c r="O507" s="20">
        <f>IFERROR(VLOOKUP(MYRANKS_P[[#This Row],[IDFANGRAPHS]],STEAMER_P[],COLUMN(STEAMER_P[BB]),FALSE),0)</f>
        <v>34</v>
      </c>
      <c r="P507" s="20">
        <f>IFERROR(VLOOKUP(MYRANKS_P[[#This Row],[IDFANGRAPHS]],STEAMER_P[],COLUMN(STEAMER_P[FIP]),FALSE),0)</f>
        <v>6.05</v>
      </c>
      <c r="Q507" s="22">
        <f>IFERROR(MYRANKS_P[[#This Row],[ER]]*9/MYRANKS_P[[#This Row],[IP]],0)</f>
        <v>5.7</v>
      </c>
      <c r="R507" s="22">
        <f>IFERROR((MYRANKS_P[[#This Row],[BB]]+MYRANKS_P[[#This Row],[H]])/MYRANKS_P[[#This Row],[IP]],0)</f>
        <v>1.5111111111111111</v>
      </c>
      <c r="S507" s="22">
        <f>MYRANKS_P[[#This Row],[W]]/3.03-VLOOKUP(MYRANKS_P[[#This Row],[POS]],ReplacementLevel_P[],COLUMN(ReplacementLevel_P[W]),FALSE)</f>
        <v>-1.9098679867986799</v>
      </c>
      <c r="T507" s="22">
        <f>MYRANKS_P[[#This Row],[SV]]/9.95</f>
        <v>0</v>
      </c>
      <c r="U507" s="22">
        <f>MYRANKS_P[[#This Row],[SO]]/39.3-VLOOKUP(MYRANKS_P[[#This Row],[POS]],ReplacementLevel_P[],COLUMN(ReplacementLevel_P[SO]),FALSE)</f>
        <v>-1.3313994910941476</v>
      </c>
      <c r="V507" s="22">
        <f>((475+MYRANKS_P[[#This Row],[ER]])*9/(1192+MYRANKS_P[[#This Row],[IP]])-3.59)/-0.076-VLOOKUP(MYRANKS_P[[#This Row],[POS]],ReplacementLevel_P[],COLUMN(ReplacementLevel_P[ERA]),FALSE)</f>
        <v>-1.0551235733639905</v>
      </c>
      <c r="W507" s="22">
        <f>((1466+MYRANKS_P[[#This Row],[BB]]+MYRANKS_P[[#This Row],[H]])/(1192+MYRANKS_P[[#This Row],[IP]])-1.23)/-0.015-VLOOKUP(MYRANKS_P[[#This Row],[POS]],ReplacementLevel_P[],COLUMN(ReplacementLevel_P[WHIP]),FALSE)</f>
        <v>-0.4273322932917335</v>
      </c>
      <c r="X507" s="22">
        <f>MYRANKS_P[[#This Row],[WSGP]]+MYRANKS_P[[#This Row],[SVSGP]]+MYRANKS_P[[#This Row],[SOSGP]]+MYRANKS_P[[#This Row],[ERASGP]]+MYRANKS_P[[#This Row],[WHIPSGP]]</f>
        <v>-4.7237233445485511</v>
      </c>
    </row>
    <row r="508" spans="1:24" x14ac:dyDescent="0.25">
      <c r="A508" s="7" t="s">
        <v>1866</v>
      </c>
      <c r="B508" s="18" t="str">
        <f>VLOOKUP(MYRANKS_P[[#This Row],[PLAYERID]],PLAYERIDMAP[],COLUMN(PLAYERIDMAP[LASTNAME]),FALSE)</f>
        <v>Batista</v>
      </c>
      <c r="C508" s="18" t="str">
        <f>VLOOKUP(MYRANKS_P[[#This Row],[PLAYERID]],PLAYERIDMAP[],COLUMN(PLAYERIDMAP[FIRSTNAME]),FALSE)</f>
        <v xml:space="preserve">Miguel </v>
      </c>
      <c r="D508" s="18" t="str">
        <f>VLOOKUP(MYRANKS_P[[#This Row],[PLAYERID]],PLAYERIDMAP[],COLUMN(PLAYERIDMAP[TEAM]),FALSE)</f>
        <v>ATL</v>
      </c>
      <c r="E508" s="18" t="str">
        <f>VLOOKUP(MYRANKS_P[[#This Row],[PLAYERID]],PLAYERIDMAP[],COLUMN(PLAYERIDMAP[POS]),FALSE)</f>
        <v>P</v>
      </c>
      <c r="F508" s="18">
        <f>VLOOKUP(MYRANKS_P[[#This Row],[PLAYERID]],PLAYERIDMAP[],COLUMN(PLAYERIDMAP[IDFANGRAPHS]),FALSE)</f>
        <v>46</v>
      </c>
      <c r="G508" s="20">
        <f>IFERROR(VLOOKUP(MYRANKS_P[[#This Row],[IDFANGRAPHS]],STEAMER_P[],COLUMN(STEAMER_P[W]),FALSE),0)</f>
        <v>0</v>
      </c>
      <c r="H508" s="20">
        <f>IFERROR(VLOOKUP(MYRANKS_P[[#This Row],[IDFANGRAPHS]],STEAMER_P[],COLUMN(STEAMER_P[GS]),FALSE),0)</f>
        <v>0</v>
      </c>
      <c r="I508" s="20">
        <f>IFERROR(VLOOKUP(MYRANKS_P[[#This Row],[IDFANGRAPHS]],STEAMER_P[],COLUMN(STEAMER_P[SV]),FALSE),0)</f>
        <v>0</v>
      </c>
      <c r="J508" s="20">
        <f>IFERROR(VLOOKUP(MYRANKS_P[[#This Row],[IDFANGRAPHS]],STEAMER_P[],COLUMN(STEAMER_P[IP]),FALSE),0)</f>
        <v>0</v>
      </c>
      <c r="K508" s="20">
        <f>IFERROR(VLOOKUP(MYRANKS_P[[#This Row],[IDFANGRAPHS]],STEAMER_P[],COLUMN(STEAMER_P[H]),FALSE),0)</f>
        <v>0</v>
      </c>
      <c r="L508" s="20">
        <f>IFERROR(VLOOKUP(MYRANKS_P[[#This Row],[IDFANGRAPHS]],STEAMER_P[],COLUMN(STEAMER_P[ER]),FALSE),0)</f>
        <v>0</v>
      </c>
      <c r="M508" s="20">
        <f>IFERROR(VLOOKUP(MYRANKS_P[[#This Row],[IDFANGRAPHS]],STEAMER_P[],COLUMN(STEAMER_P[HR]),FALSE),0)</f>
        <v>0</v>
      </c>
      <c r="N508" s="20">
        <f>IFERROR(VLOOKUP(MYRANKS_P[[#This Row],[IDFANGRAPHS]],STEAMER_P[],COLUMN(STEAMER_P[SO]),FALSE),0)</f>
        <v>0</v>
      </c>
      <c r="O508" s="20">
        <f>IFERROR(VLOOKUP(MYRANKS_P[[#This Row],[IDFANGRAPHS]],STEAMER_P[],COLUMN(STEAMER_P[BB]),FALSE),0)</f>
        <v>0</v>
      </c>
      <c r="P508" s="20">
        <f>IFERROR(VLOOKUP(MYRANKS_P[[#This Row],[IDFANGRAPHS]],STEAMER_P[],COLUMN(STEAMER_P[FIP]),FALSE),0)</f>
        <v>0</v>
      </c>
      <c r="Q508" s="22">
        <f>IFERROR(MYRANKS_P[[#This Row],[ER]]*9/MYRANKS_P[[#This Row],[IP]],0)</f>
        <v>0</v>
      </c>
      <c r="R508" s="22">
        <f>IFERROR((MYRANKS_P[[#This Row],[BB]]+MYRANKS_P[[#This Row],[H]])/MYRANKS_P[[#This Row],[IP]],0)</f>
        <v>0</v>
      </c>
      <c r="S508" s="22">
        <f>MYRANKS_P[[#This Row],[W]]/3.03-VLOOKUP(MYRANKS_P[[#This Row],[POS]],ReplacementLevel_P[],COLUMN(ReplacementLevel_P[W]),FALSE)</f>
        <v>-3.23</v>
      </c>
      <c r="T508" s="22">
        <f>MYRANKS_P[[#This Row],[SV]]/9.95</f>
        <v>0</v>
      </c>
      <c r="U508" s="22">
        <f>MYRANKS_P[[#This Row],[SO]]/39.3-VLOOKUP(MYRANKS_P[[#This Row],[POS]],ReplacementLevel_P[],COLUMN(ReplacementLevel_P[SO]),FALSE)</f>
        <v>-2.68</v>
      </c>
      <c r="V508" s="22">
        <f>((475+MYRANKS_P[[#This Row],[ER]])*9/(1192+MYRANKS_P[[#This Row],[IP]])-3.59)/-0.076-VLOOKUP(MYRANKS_P[[#This Row],[POS]],ReplacementLevel_P[],COLUMN(ReplacementLevel_P[ERA]),FALSE)</f>
        <v>0.89724478982691325</v>
      </c>
      <c r="W50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08" s="22">
        <f>MYRANKS_P[[#This Row],[WSGP]]+MYRANKS_P[[#This Row],[SVSGP]]+MYRANKS_P[[#This Row],[SOSGP]]+MYRANKS_P[[#This Row],[ERASGP]]+MYRANKS_P[[#This Row],[WHIPSGP]]</f>
        <v>-4.1238066643117852</v>
      </c>
    </row>
    <row r="509" spans="1:24" x14ac:dyDescent="0.25">
      <c r="A509" s="7" t="s">
        <v>2822</v>
      </c>
      <c r="B509" s="18" t="str">
        <f>VLOOKUP(MYRANKS_P[[#This Row],[PLAYERID]],PLAYERIDMAP[],COLUMN(PLAYERIDMAP[LASTNAME]),FALSE)</f>
        <v>Fife</v>
      </c>
      <c r="C509" s="18" t="str">
        <f>VLOOKUP(MYRANKS_P[[#This Row],[PLAYERID]],PLAYERIDMAP[],COLUMN(PLAYERIDMAP[FIRSTNAME]),FALSE)</f>
        <v xml:space="preserve">Stephen </v>
      </c>
      <c r="D509" s="18" t="str">
        <f>VLOOKUP(MYRANKS_P[[#This Row],[PLAYERID]],PLAYERIDMAP[],COLUMN(PLAYERIDMAP[TEAM]),FALSE)</f>
        <v>LAD</v>
      </c>
      <c r="E509" s="18" t="str">
        <f>VLOOKUP(MYRANKS_P[[#This Row],[PLAYERID]],PLAYERIDMAP[],COLUMN(PLAYERIDMAP[POS]),FALSE)</f>
        <v>P</v>
      </c>
      <c r="F509" s="18">
        <f>VLOOKUP(MYRANKS_P[[#This Row],[PLAYERID]],PLAYERIDMAP[],COLUMN(PLAYERIDMAP[IDFANGRAPHS]),FALSE)</f>
        <v>8077</v>
      </c>
      <c r="G509" s="20">
        <f>IFERROR(VLOOKUP(MYRANKS_P[[#This Row],[IDFANGRAPHS]],STEAMER_P[],COLUMN(STEAMER_P[W]),FALSE),0)</f>
        <v>1</v>
      </c>
      <c r="H509" s="20">
        <f>IFERROR(VLOOKUP(MYRANKS_P[[#This Row],[IDFANGRAPHS]],STEAMER_P[],COLUMN(STEAMER_P[GS]),FALSE),0)</f>
        <v>3</v>
      </c>
      <c r="I509" s="20">
        <f>IFERROR(VLOOKUP(MYRANKS_P[[#This Row],[IDFANGRAPHS]],STEAMER_P[],COLUMN(STEAMER_P[SV]),FALSE),0)</f>
        <v>0</v>
      </c>
      <c r="J509" s="20">
        <f>IFERROR(VLOOKUP(MYRANKS_P[[#This Row],[IDFANGRAPHS]],STEAMER_P[],COLUMN(STEAMER_P[IP]),FALSE),0)</f>
        <v>16</v>
      </c>
      <c r="K509" s="20">
        <f>IFERROR(VLOOKUP(MYRANKS_P[[#This Row],[IDFANGRAPHS]],STEAMER_P[],COLUMN(STEAMER_P[H]),FALSE),0)</f>
        <v>17</v>
      </c>
      <c r="L509" s="20">
        <f>IFERROR(VLOOKUP(MYRANKS_P[[#This Row],[IDFANGRAPHS]],STEAMER_P[],COLUMN(STEAMER_P[ER]),FALSE),0)</f>
        <v>9</v>
      </c>
      <c r="M509" s="20">
        <f>IFERROR(VLOOKUP(MYRANKS_P[[#This Row],[IDFANGRAPHS]],STEAMER_P[],COLUMN(STEAMER_P[HR]),FALSE),0)</f>
        <v>2</v>
      </c>
      <c r="N509" s="20">
        <f>IFERROR(VLOOKUP(MYRANKS_P[[#This Row],[IDFANGRAPHS]],STEAMER_P[],COLUMN(STEAMER_P[SO]),FALSE),0)</f>
        <v>11</v>
      </c>
      <c r="O509" s="20">
        <f>IFERROR(VLOOKUP(MYRANKS_P[[#This Row],[IDFANGRAPHS]],STEAMER_P[],COLUMN(STEAMER_P[BB]),FALSE),0)</f>
        <v>7</v>
      </c>
      <c r="P509" s="20">
        <f>IFERROR(VLOOKUP(MYRANKS_P[[#This Row],[IDFANGRAPHS]],STEAMER_P[],COLUMN(STEAMER_P[FIP]),FALSE),0)</f>
        <v>4.6399999999999997</v>
      </c>
      <c r="Q509" s="22">
        <f>IFERROR(MYRANKS_P[[#This Row],[ER]]*9/MYRANKS_P[[#This Row],[IP]],0)</f>
        <v>5.0625</v>
      </c>
      <c r="R509" s="22">
        <f>IFERROR((MYRANKS_P[[#This Row],[BB]]+MYRANKS_P[[#This Row],[H]])/MYRANKS_P[[#This Row],[IP]],0)</f>
        <v>1.5</v>
      </c>
      <c r="S509" s="22">
        <f>MYRANKS_P[[#This Row],[W]]/3.03-VLOOKUP(MYRANKS_P[[#This Row],[POS]],ReplacementLevel_P[],COLUMN(ReplacementLevel_P[W]),FALSE)</f>
        <v>-2.89996699669967</v>
      </c>
      <c r="T509" s="22">
        <f>MYRANKS_P[[#This Row],[SV]]/9.95</f>
        <v>0</v>
      </c>
      <c r="U509" s="22">
        <f>MYRANKS_P[[#This Row],[SO]]/39.3-VLOOKUP(MYRANKS_P[[#This Row],[POS]],ReplacementLevel_P[],COLUMN(ReplacementLevel_P[SO]),FALSE)</f>
        <v>-2.4001017811704837</v>
      </c>
      <c r="V509" s="22">
        <f>((475+MYRANKS_P[[#This Row],[ER]])*9/(1192+MYRANKS_P[[#This Row],[IP]])-3.59)/-0.076-VLOOKUP(MYRANKS_P[[#This Row],[POS]],ReplacementLevel_P[],COLUMN(ReplacementLevel_P[ERA]),FALSE)</f>
        <v>0.63999651446496719</v>
      </c>
      <c r="W509" s="22">
        <f>((1466+MYRANKS_P[[#This Row],[BB]]+MYRANKS_P[[#This Row],[H]])/(1192+MYRANKS_P[[#This Row],[IP]])-1.23)/-0.015-VLOOKUP(MYRANKS_P[[#This Row],[POS]],ReplacementLevel_P[],COLUMN(ReplacementLevel_P[WHIP]),FALSE)</f>
        <v>0.65041942604856218</v>
      </c>
      <c r="X509" s="22">
        <f>MYRANKS_P[[#This Row],[WSGP]]+MYRANKS_P[[#This Row],[SVSGP]]+MYRANKS_P[[#This Row],[SOSGP]]+MYRANKS_P[[#This Row],[ERASGP]]+MYRANKS_P[[#This Row],[WHIPSGP]]</f>
        <v>-4.009652837356624</v>
      </c>
    </row>
    <row r="510" spans="1:24" x14ac:dyDescent="0.25">
      <c r="A510" s="7" t="s">
        <v>4124</v>
      </c>
      <c r="B510" s="18" t="str">
        <f>VLOOKUP(MYRANKS_P[[#This Row],[PLAYERID]],PLAYERIDMAP[],COLUMN(PLAYERIDMAP[LASTNAME]),FALSE)</f>
        <v>Mitchell</v>
      </c>
      <c r="C510" s="18" t="str">
        <f>VLOOKUP(MYRANKS_P[[#This Row],[PLAYERID]],PLAYERIDMAP[],COLUMN(PLAYERIDMAP[FIRSTNAME]),FALSE)</f>
        <v xml:space="preserve">D.J. </v>
      </c>
      <c r="D510" s="18" t="str">
        <f>VLOOKUP(MYRANKS_P[[#This Row],[PLAYERID]],PLAYERIDMAP[],COLUMN(PLAYERIDMAP[TEAM]),FALSE)</f>
        <v>SEA</v>
      </c>
      <c r="E510" s="18" t="str">
        <f>VLOOKUP(MYRANKS_P[[#This Row],[PLAYERID]],PLAYERIDMAP[],COLUMN(PLAYERIDMAP[POS]),FALSE)</f>
        <v>P</v>
      </c>
      <c r="F510" s="18">
        <f>VLOOKUP(MYRANKS_P[[#This Row],[PLAYERID]],PLAYERIDMAP[],COLUMN(PLAYERIDMAP[IDFANGRAPHS]),FALSE)</f>
        <v>5354</v>
      </c>
      <c r="G510" s="20">
        <f>IFERROR(VLOOKUP(MYRANKS_P[[#This Row],[IDFANGRAPHS]],STEAMER_P[],COLUMN(STEAMER_P[W]),FALSE),0)</f>
        <v>0</v>
      </c>
      <c r="H510" s="20">
        <f>IFERROR(VLOOKUP(MYRANKS_P[[#This Row],[IDFANGRAPHS]],STEAMER_P[],COLUMN(STEAMER_P[GS]),FALSE),0)</f>
        <v>0</v>
      </c>
      <c r="I510" s="20">
        <f>IFERROR(VLOOKUP(MYRANKS_P[[#This Row],[IDFANGRAPHS]],STEAMER_P[],COLUMN(STEAMER_P[SV]),FALSE),0)</f>
        <v>0</v>
      </c>
      <c r="J510" s="20">
        <f>IFERROR(VLOOKUP(MYRANKS_P[[#This Row],[IDFANGRAPHS]],STEAMER_P[],COLUMN(STEAMER_P[IP]),FALSE),0)</f>
        <v>0</v>
      </c>
      <c r="K510" s="20">
        <f>IFERROR(VLOOKUP(MYRANKS_P[[#This Row],[IDFANGRAPHS]],STEAMER_P[],COLUMN(STEAMER_P[H]),FALSE),0)</f>
        <v>0</v>
      </c>
      <c r="L510" s="20">
        <f>IFERROR(VLOOKUP(MYRANKS_P[[#This Row],[IDFANGRAPHS]],STEAMER_P[],COLUMN(STEAMER_P[ER]),FALSE),0)</f>
        <v>0</v>
      </c>
      <c r="M510" s="20">
        <f>IFERROR(VLOOKUP(MYRANKS_P[[#This Row],[IDFANGRAPHS]],STEAMER_P[],COLUMN(STEAMER_P[HR]),FALSE),0)</f>
        <v>0</v>
      </c>
      <c r="N510" s="20">
        <f>IFERROR(VLOOKUP(MYRANKS_P[[#This Row],[IDFANGRAPHS]],STEAMER_P[],COLUMN(STEAMER_P[SO]),FALSE),0)</f>
        <v>0</v>
      </c>
      <c r="O510" s="20">
        <f>IFERROR(VLOOKUP(MYRANKS_P[[#This Row],[IDFANGRAPHS]],STEAMER_P[],COLUMN(STEAMER_P[BB]),FALSE),0)</f>
        <v>0</v>
      </c>
      <c r="P510" s="20">
        <f>IFERROR(VLOOKUP(MYRANKS_P[[#This Row],[IDFANGRAPHS]],STEAMER_P[],COLUMN(STEAMER_P[FIP]),FALSE),0)</f>
        <v>0</v>
      </c>
      <c r="Q510" s="22">
        <f>IFERROR(MYRANKS_P[[#This Row],[ER]]*9/MYRANKS_P[[#This Row],[IP]],0)</f>
        <v>0</v>
      </c>
      <c r="R510" s="22">
        <f>IFERROR((MYRANKS_P[[#This Row],[BB]]+MYRANKS_P[[#This Row],[H]])/MYRANKS_P[[#This Row],[IP]],0)</f>
        <v>0</v>
      </c>
      <c r="S510" s="22">
        <f>MYRANKS_P[[#This Row],[W]]/3.03-VLOOKUP(MYRANKS_P[[#This Row],[POS]],ReplacementLevel_P[],COLUMN(ReplacementLevel_P[W]),FALSE)</f>
        <v>-3.23</v>
      </c>
      <c r="T510" s="22">
        <f>MYRANKS_P[[#This Row],[SV]]/9.95</f>
        <v>0</v>
      </c>
      <c r="U510" s="22">
        <f>MYRANKS_P[[#This Row],[SO]]/39.3-VLOOKUP(MYRANKS_P[[#This Row],[POS]],ReplacementLevel_P[],COLUMN(ReplacementLevel_P[SO]),FALSE)</f>
        <v>-2.68</v>
      </c>
      <c r="V510" s="22">
        <f>((475+MYRANKS_P[[#This Row],[ER]])*9/(1192+MYRANKS_P[[#This Row],[IP]])-3.59)/-0.076-VLOOKUP(MYRANKS_P[[#This Row],[POS]],ReplacementLevel_P[],COLUMN(ReplacementLevel_P[ERA]),FALSE)</f>
        <v>0.89724478982691325</v>
      </c>
      <c r="W51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10" s="22">
        <f>MYRANKS_P[[#This Row],[WSGP]]+MYRANKS_P[[#This Row],[SVSGP]]+MYRANKS_P[[#This Row],[SOSGP]]+MYRANKS_P[[#This Row],[ERASGP]]+MYRANKS_P[[#This Row],[WHIPSGP]]</f>
        <v>-4.1238066643117852</v>
      </c>
    </row>
    <row r="511" spans="1:24" x14ac:dyDescent="0.25">
      <c r="A511" s="7" t="s">
        <v>4192</v>
      </c>
      <c r="B511" s="18" t="str">
        <f>VLOOKUP(MYRANKS_P[[#This Row],[PLAYERID]],PLAYERIDMAP[],COLUMN(PLAYERIDMAP[LASTNAME]),FALSE)</f>
        <v>Moseley</v>
      </c>
      <c r="C511" s="18" t="str">
        <f>VLOOKUP(MYRANKS_P[[#This Row],[PLAYERID]],PLAYERIDMAP[],COLUMN(PLAYERIDMAP[FIRSTNAME]),FALSE)</f>
        <v xml:space="preserve">Dustin </v>
      </c>
      <c r="D511" s="18" t="str">
        <f>VLOOKUP(MYRANKS_P[[#This Row],[PLAYERID]],PLAYERIDMAP[],COLUMN(PLAYERIDMAP[TEAM]),FALSE)</f>
        <v>SD</v>
      </c>
      <c r="E511" s="18" t="str">
        <f>VLOOKUP(MYRANKS_P[[#This Row],[PLAYERID]],PLAYERIDMAP[],COLUMN(PLAYERIDMAP[POS]),FALSE)</f>
        <v>P</v>
      </c>
      <c r="F511" s="18">
        <f>VLOOKUP(MYRANKS_P[[#This Row],[PLAYERID]],PLAYERIDMAP[],COLUMN(PLAYERIDMAP[IDFANGRAPHS]),FALSE)</f>
        <v>7060</v>
      </c>
      <c r="G511" s="20">
        <f>IFERROR(VLOOKUP(MYRANKS_P[[#This Row],[IDFANGRAPHS]],STEAMER_P[],COLUMN(STEAMER_P[W]),FALSE),0)</f>
        <v>0</v>
      </c>
      <c r="H511" s="20">
        <f>IFERROR(VLOOKUP(MYRANKS_P[[#This Row],[IDFANGRAPHS]],STEAMER_P[],COLUMN(STEAMER_P[GS]),FALSE),0)</f>
        <v>0</v>
      </c>
      <c r="I511" s="20">
        <f>IFERROR(VLOOKUP(MYRANKS_P[[#This Row],[IDFANGRAPHS]],STEAMER_P[],COLUMN(STEAMER_P[SV]),FALSE),0)</f>
        <v>0</v>
      </c>
      <c r="J511" s="20">
        <f>IFERROR(VLOOKUP(MYRANKS_P[[#This Row],[IDFANGRAPHS]],STEAMER_P[],COLUMN(STEAMER_P[IP]),FALSE),0)</f>
        <v>0</v>
      </c>
      <c r="K511" s="20">
        <f>IFERROR(VLOOKUP(MYRANKS_P[[#This Row],[IDFANGRAPHS]],STEAMER_P[],COLUMN(STEAMER_P[H]),FALSE),0)</f>
        <v>0</v>
      </c>
      <c r="L511" s="20">
        <f>IFERROR(VLOOKUP(MYRANKS_P[[#This Row],[IDFANGRAPHS]],STEAMER_P[],COLUMN(STEAMER_P[ER]),FALSE),0)</f>
        <v>0</v>
      </c>
      <c r="M511" s="20">
        <f>IFERROR(VLOOKUP(MYRANKS_P[[#This Row],[IDFANGRAPHS]],STEAMER_P[],COLUMN(STEAMER_P[HR]),FALSE),0)</f>
        <v>0</v>
      </c>
      <c r="N511" s="20">
        <f>IFERROR(VLOOKUP(MYRANKS_P[[#This Row],[IDFANGRAPHS]],STEAMER_P[],COLUMN(STEAMER_P[SO]),FALSE),0)</f>
        <v>0</v>
      </c>
      <c r="O511" s="20">
        <f>IFERROR(VLOOKUP(MYRANKS_P[[#This Row],[IDFANGRAPHS]],STEAMER_P[],COLUMN(STEAMER_P[BB]),FALSE),0)</f>
        <v>0</v>
      </c>
      <c r="P511" s="20">
        <f>IFERROR(VLOOKUP(MYRANKS_P[[#This Row],[IDFANGRAPHS]],STEAMER_P[],COLUMN(STEAMER_P[FIP]),FALSE),0)</f>
        <v>0</v>
      </c>
      <c r="Q511" s="22">
        <f>IFERROR(MYRANKS_P[[#This Row],[ER]]*9/MYRANKS_P[[#This Row],[IP]],0)</f>
        <v>0</v>
      </c>
      <c r="R511" s="22">
        <f>IFERROR((MYRANKS_P[[#This Row],[BB]]+MYRANKS_P[[#This Row],[H]])/MYRANKS_P[[#This Row],[IP]],0)</f>
        <v>0</v>
      </c>
      <c r="S511" s="22">
        <f>MYRANKS_P[[#This Row],[W]]/3.03-VLOOKUP(MYRANKS_P[[#This Row],[POS]],ReplacementLevel_P[],COLUMN(ReplacementLevel_P[W]),FALSE)</f>
        <v>-3.23</v>
      </c>
      <c r="T511" s="22">
        <f>MYRANKS_P[[#This Row],[SV]]/9.95</f>
        <v>0</v>
      </c>
      <c r="U511" s="22">
        <f>MYRANKS_P[[#This Row],[SO]]/39.3-VLOOKUP(MYRANKS_P[[#This Row],[POS]],ReplacementLevel_P[],COLUMN(ReplacementLevel_P[SO]),FALSE)</f>
        <v>-2.68</v>
      </c>
      <c r="V511" s="22">
        <f>((475+MYRANKS_P[[#This Row],[ER]])*9/(1192+MYRANKS_P[[#This Row],[IP]])-3.59)/-0.076-VLOOKUP(MYRANKS_P[[#This Row],[POS]],ReplacementLevel_P[],COLUMN(ReplacementLevel_P[ERA]),FALSE)</f>
        <v>0.89724478982691325</v>
      </c>
      <c r="W51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11" s="22">
        <f>MYRANKS_P[[#This Row],[WSGP]]+MYRANKS_P[[#This Row],[SVSGP]]+MYRANKS_P[[#This Row],[SOSGP]]+MYRANKS_P[[#This Row],[ERASGP]]+MYRANKS_P[[#This Row],[WHIPSGP]]</f>
        <v>-4.1238066643117852</v>
      </c>
    </row>
    <row r="512" spans="1:24" x14ac:dyDescent="0.25">
      <c r="A512" s="7" t="s">
        <v>2475</v>
      </c>
      <c r="B512" s="18" t="str">
        <f>VLOOKUP(MYRANKS_P[[#This Row],[PLAYERID]],PLAYERIDMAP[],COLUMN(PLAYERIDMAP[LASTNAME]),FALSE)</f>
        <v>Crosby</v>
      </c>
      <c r="C512" s="18" t="str">
        <f>VLOOKUP(MYRANKS_P[[#This Row],[PLAYERID]],PLAYERIDMAP[],COLUMN(PLAYERIDMAP[FIRSTNAME]),FALSE)</f>
        <v xml:space="preserve">Casey </v>
      </c>
      <c r="D512" s="18" t="str">
        <f>VLOOKUP(MYRANKS_P[[#This Row],[PLAYERID]],PLAYERIDMAP[],COLUMN(PLAYERIDMAP[TEAM]),FALSE)</f>
        <v>DET</v>
      </c>
      <c r="E512" s="18" t="str">
        <f>VLOOKUP(MYRANKS_P[[#This Row],[PLAYERID]],PLAYERIDMAP[],COLUMN(PLAYERIDMAP[POS]),FALSE)</f>
        <v>P</v>
      </c>
      <c r="F512" s="18">
        <f>VLOOKUP(MYRANKS_P[[#This Row],[PLAYERID]],PLAYERIDMAP[],COLUMN(PLAYERIDMAP[IDFANGRAPHS]),FALSE)</f>
        <v>5261</v>
      </c>
      <c r="G512" s="20">
        <f>IFERROR(VLOOKUP(MYRANKS_P[[#This Row],[IDFANGRAPHS]],STEAMER_P[],COLUMN(STEAMER_P[W]),FALSE),0)</f>
        <v>2</v>
      </c>
      <c r="H512" s="20">
        <f>IFERROR(VLOOKUP(MYRANKS_P[[#This Row],[IDFANGRAPHS]],STEAMER_P[],COLUMN(STEAMER_P[GS]),FALSE),0)</f>
        <v>3</v>
      </c>
      <c r="I512" s="20">
        <f>IFERROR(VLOOKUP(MYRANKS_P[[#This Row],[IDFANGRAPHS]],STEAMER_P[],COLUMN(STEAMER_P[SV]),FALSE),0)</f>
        <v>0</v>
      </c>
      <c r="J512" s="20">
        <f>IFERROR(VLOOKUP(MYRANKS_P[[#This Row],[IDFANGRAPHS]],STEAMER_P[],COLUMN(STEAMER_P[IP]),FALSE),0)</f>
        <v>30</v>
      </c>
      <c r="K512" s="20">
        <f>IFERROR(VLOOKUP(MYRANKS_P[[#This Row],[IDFANGRAPHS]],STEAMER_P[],COLUMN(STEAMER_P[H]),FALSE),0)</f>
        <v>29</v>
      </c>
      <c r="L512" s="20">
        <f>IFERROR(VLOOKUP(MYRANKS_P[[#This Row],[IDFANGRAPHS]],STEAMER_P[],COLUMN(STEAMER_P[ER]),FALSE),0)</f>
        <v>16</v>
      </c>
      <c r="M512" s="20">
        <f>IFERROR(VLOOKUP(MYRANKS_P[[#This Row],[IDFANGRAPHS]],STEAMER_P[],COLUMN(STEAMER_P[HR]),FALSE),0)</f>
        <v>3</v>
      </c>
      <c r="N512" s="20">
        <f>IFERROR(VLOOKUP(MYRANKS_P[[#This Row],[IDFANGRAPHS]],STEAMER_P[],COLUMN(STEAMER_P[SO]),FALSE),0)</f>
        <v>23</v>
      </c>
      <c r="O512" s="20">
        <f>IFERROR(VLOOKUP(MYRANKS_P[[#This Row],[IDFANGRAPHS]],STEAMER_P[],COLUMN(STEAMER_P[BB]),FALSE),0)</f>
        <v>17</v>
      </c>
      <c r="P512" s="20">
        <f>IFERROR(VLOOKUP(MYRANKS_P[[#This Row],[IDFANGRAPHS]],STEAMER_P[],COLUMN(STEAMER_P[FIP]),FALSE),0)</f>
        <v>4.8899999999999997</v>
      </c>
      <c r="Q512" s="22">
        <f>IFERROR(MYRANKS_P[[#This Row],[ER]]*9/MYRANKS_P[[#This Row],[IP]],0)</f>
        <v>4.8</v>
      </c>
      <c r="R512" s="22">
        <f>IFERROR((MYRANKS_P[[#This Row],[BB]]+MYRANKS_P[[#This Row],[H]])/MYRANKS_P[[#This Row],[IP]],0)</f>
        <v>1.5333333333333334</v>
      </c>
      <c r="S512" s="22">
        <f>MYRANKS_P[[#This Row],[W]]/3.03-VLOOKUP(MYRANKS_P[[#This Row],[POS]],ReplacementLevel_P[],COLUMN(ReplacementLevel_P[W]),FALSE)</f>
        <v>-2.5699339933993399</v>
      </c>
      <c r="T512" s="22">
        <f>MYRANKS_P[[#This Row],[SV]]/9.95</f>
        <v>0</v>
      </c>
      <c r="U512" s="22">
        <f>MYRANKS_P[[#This Row],[SO]]/39.3-VLOOKUP(MYRANKS_P[[#This Row],[POS]],ReplacementLevel_P[],COLUMN(ReplacementLevel_P[SO]),FALSE)</f>
        <v>-2.0947582697201019</v>
      </c>
      <c r="V512" s="22">
        <f>((475+MYRANKS_P[[#This Row],[ER]])*9/(1192+MYRANKS_P[[#This Row],[IP]])-3.59)/-0.076-VLOOKUP(MYRANKS_P[[#This Row],[POS]],ReplacementLevel_P[],COLUMN(ReplacementLevel_P[ERA]),FALSE)</f>
        <v>0.5052243948660522</v>
      </c>
      <c r="W512" s="22">
        <f>((1466+MYRANKS_P[[#This Row],[BB]]+MYRANKS_P[[#This Row],[H]])/(1192+MYRANKS_P[[#This Row],[IP]])-1.23)/-0.015-VLOOKUP(MYRANKS_P[[#This Row],[POS]],ReplacementLevel_P[],COLUMN(ReplacementLevel_P[WHIP]),FALSE)</f>
        <v>0.39227495908347243</v>
      </c>
      <c r="X512" s="22">
        <f>MYRANKS_P[[#This Row],[WSGP]]+MYRANKS_P[[#This Row],[SVSGP]]+MYRANKS_P[[#This Row],[SOSGP]]+MYRANKS_P[[#This Row],[ERASGP]]+MYRANKS_P[[#This Row],[WHIPSGP]]</f>
        <v>-3.7671929091699168</v>
      </c>
    </row>
    <row r="513" spans="1:24" x14ac:dyDescent="0.25">
      <c r="A513" s="7" t="s">
        <v>3370</v>
      </c>
      <c r="B513" s="18" t="str">
        <f>VLOOKUP(MYRANKS_P[[#This Row],[PLAYERID]],PLAYERIDMAP[],COLUMN(PLAYERIDMAP[LASTNAME]),FALSE)</f>
        <v>Hultzen</v>
      </c>
      <c r="C513" s="18" t="str">
        <f>VLOOKUP(MYRANKS_P[[#This Row],[PLAYERID]],PLAYERIDMAP[],COLUMN(PLAYERIDMAP[FIRSTNAME]),FALSE)</f>
        <v xml:space="preserve">Danny </v>
      </c>
      <c r="D513" s="18" t="str">
        <f>VLOOKUP(MYRANKS_P[[#This Row],[PLAYERID]],PLAYERIDMAP[],COLUMN(PLAYERIDMAP[TEAM]),FALSE)</f>
        <v>SEA</v>
      </c>
      <c r="E513" s="18" t="str">
        <f>VLOOKUP(MYRANKS_P[[#This Row],[PLAYERID]],PLAYERIDMAP[],COLUMN(PLAYERIDMAP[POS]),FALSE)</f>
        <v>P</v>
      </c>
      <c r="F513" s="18" t="str">
        <f>VLOOKUP(MYRANKS_P[[#This Row],[PLAYERID]],PLAYERIDMAP[],COLUMN(PLAYERIDMAP[IDFANGRAPHS]),FALSE)</f>
        <v>sa455118</v>
      </c>
      <c r="G513" s="20">
        <f>IFERROR(VLOOKUP(MYRANKS_P[[#This Row],[IDFANGRAPHS]],STEAMER_P[],COLUMN(STEAMER_P[W]),FALSE),0)</f>
        <v>0</v>
      </c>
      <c r="H513" s="20">
        <f>IFERROR(VLOOKUP(MYRANKS_P[[#This Row],[IDFANGRAPHS]],STEAMER_P[],COLUMN(STEAMER_P[GS]),FALSE),0)</f>
        <v>0</v>
      </c>
      <c r="I513" s="20">
        <f>IFERROR(VLOOKUP(MYRANKS_P[[#This Row],[IDFANGRAPHS]],STEAMER_P[],COLUMN(STEAMER_P[SV]),FALSE),0)</f>
        <v>0</v>
      </c>
      <c r="J513" s="20">
        <f>IFERROR(VLOOKUP(MYRANKS_P[[#This Row],[IDFANGRAPHS]],STEAMER_P[],COLUMN(STEAMER_P[IP]),FALSE),0)</f>
        <v>0</v>
      </c>
      <c r="K513" s="20">
        <f>IFERROR(VLOOKUP(MYRANKS_P[[#This Row],[IDFANGRAPHS]],STEAMER_P[],COLUMN(STEAMER_P[H]),FALSE),0)</f>
        <v>0</v>
      </c>
      <c r="L513" s="20">
        <f>IFERROR(VLOOKUP(MYRANKS_P[[#This Row],[IDFANGRAPHS]],STEAMER_P[],COLUMN(STEAMER_P[ER]),FALSE),0)</f>
        <v>0</v>
      </c>
      <c r="M513" s="20">
        <f>IFERROR(VLOOKUP(MYRANKS_P[[#This Row],[IDFANGRAPHS]],STEAMER_P[],COLUMN(STEAMER_P[HR]),FALSE),0)</f>
        <v>0</v>
      </c>
      <c r="N513" s="20">
        <f>IFERROR(VLOOKUP(MYRANKS_P[[#This Row],[IDFANGRAPHS]],STEAMER_P[],COLUMN(STEAMER_P[SO]),FALSE),0)</f>
        <v>0</v>
      </c>
      <c r="O513" s="20">
        <f>IFERROR(VLOOKUP(MYRANKS_P[[#This Row],[IDFANGRAPHS]],STEAMER_P[],COLUMN(STEAMER_P[BB]),FALSE),0)</f>
        <v>0</v>
      </c>
      <c r="P513" s="20">
        <f>IFERROR(VLOOKUP(MYRANKS_P[[#This Row],[IDFANGRAPHS]],STEAMER_P[],COLUMN(STEAMER_P[FIP]),FALSE),0)</f>
        <v>0</v>
      </c>
      <c r="Q513" s="22">
        <f>IFERROR(MYRANKS_P[[#This Row],[ER]]*9/MYRANKS_P[[#This Row],[IP]],0)</f>
        <v>0</v>
      </c>
      <c r="R513" s="22">
        <f>IFERROR((MYRANKS_P[[#This Row],[BB]]+MYRANKS_P[[#This Row],[H]])/MYRANKS_P[[#This Row],[IP]],0)</f>
        <v>0</v>
      </c>
      <c r="S513" s="22">
        <f>MYRANKS_P[[#This Row],[W]]/3.03-VLOOKUP(MYRANKS_P[[#This Row],[POS]],ReplacementLevel_P[],COLUMN(ReplacementLevel_P[W]),FALSE)</f>
        <v>-3.23</v>
      </c>
      <c r="T513" s="22">
        <f>MYRANKS_P[[#This Row],[SV]]/9.95</f>
        <v>0</v>
      </c>
      <c r="U513" s="22">
        <f>MYRANKS_P[[#This Row],[SO]]/39.3-VLOOKUP(MYRANKS_P[[#This Row],[POS]],ReplacementLevel_P[],COLUMN(ReplacementLevel_P[SO]),FALSE)</f>
        <v>-2.68</v>
      </c>
      <c r="V513" s="22">
        <f>((475+MYRANKS_P[[#This Row],[ER]])*9/(1192+MYRANKS_P[[#This Row],[IP]])-3.59)/-0.076-VLOOKUP(MYRANKS_P[[#This Row],[POS]],ReplacementLevel_P[],COLUMN(ReplacementLevel_P[ERA]),FALSE)</f>
        <v>0.89724478982691325</v>
      </c>
      <c r="W513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13" s="22">
        <f>MYRANKS_P[[#This Row],[WSGP]]+MYRANKS_P[[#This Row],[SVSGP]]+MYRANKS_P[[#This Row],[SOSGP]]+MYRANKS_P[[#This Row],[ERASGP]]+MYRANKS_P[[#This Row],[WHIPSGP]]</f>
        <v>-4.1238066643117852</v>
      </c>
    </row>
    <row r="514" spans="1:24" x14ac:dyDescent="0.25">
      <c r="A514" s="7" t="s">
        <v>2420</v>
      </c>
      <c r="B514" s="18" t="str">
        <f>VLOOKUP(MYRANKS_P[[#This Row],[PLAYERID]],PLAYERIDMAP[],COLUMN(PLAYERIDMAP[LASTNAME]),FALSE)</f>
        <v>Cook</v>
      </c>
      <c r="C514" s="18" t="str">
        <f>VLOOKUP(MYRANKS_P[[#This Row],[PLAYERID]],PLAYERIDMAP[],COLUMN(PLAYERIDMAP[FIRSTNAME]),FALSE)</f>
        <v xml:space="preserve">Aaron </v>
      </c>
      <c r="D514" s="18" t="str">
        <f>VLOOKUP(MYRANKS_P[[#This Row],[PLAYERID]],PLAYERIDMAP[],COLUMN(PLAYERIDMAP[TEAM]),FALSE)</f>
        <v>BOS</v>
      </c>
      <c r="E514" s="18" t="str">
        <f>VLOOKUP(MYRANKS_P[[#This Row],[PLAYERID]],PLAYERIDMAP[],COLUMN(PLAYERIDMAP[POS]),FALSE)</f>
        <v>P</v>
      </c>
      <c r="F514" s="18">
        <f>VLOOKUP(MYRANKS_P[[#This Row],[PLAYERID]],PLAYERIDMAP[],COLUMN(PLAYERIDMAP[IDFANGRAPHS]),FALSE)</f>
        <v>1571</v>
      </c>
      <c r="G514" s="20">
        <f>IFERROR(VLOOKUP(MYRANKS_P[[#This Row],[IDFANGRAPHS]],STEAMER_P[],COLUMN(STEAMER_P[W]),FALSE),0)</f>
        <v>0</v>
      </c>
      <c r="H514" s="20">
        <f>IFERROR(VLOOKUP(MYRANKS_P[[#This Row],[IDFANGRAPHS]],STEAMER_P[],COLUMN(STEAMER_P[GS]),FALSE),0)</f>
        <v>0</v>
      </c>
      <c r="I514" s="20">
        <f>IFERROR(VLOOKUP(MYRANKS_P[[#This Row],[IDFANGRAPHS]],STEAMER_P[],COLUMN(STEAMER_P[SV]),FALSE),0)</f>
        <v>0</v>
      </c>
      <c r="J514" s="20">
        <f>IFERROR(VLOOKUP(MYRANKS_P[[#This Row],[IDFANGRAPHS]],STEAMER_P[],COLUMN(STEAMER_P[IP]),FALSE),0)</f>
        <v>0</v>
      </c>
      <c r="K514" s="20">
        <f>IFERROR(VLOOKUP(MYRANKS_P[[#This Row],[IDFANGRAPHS]],STEAMER_P[],COLUMN(STEAMER_P[H]),FALSE),0)</f>
        <v>0</v>
      </c>
      <c r="L514" s="20">
        <f>IFERROR(VLOOKUP(MYRANKS_P[[#This Row],[IDFANGRAPHS]],STEAMER_P[],COLUMN(STEAMER_P[ER]),FALSE),0)</f>
        <v>0</v>
      </c>
      <c r="M514" s="20">
        <f>IFERROR(VLOOKUP(MYRANKS_P[[#This Row],[IDFANGRAPHS]],STEAMER_P[],COLUMN(STEAMER_P[HR]),FALSE),0)</f>
        <v>0</v>
      </c>
      <c r="N514" s="20">
        <f>IFERROR(VLOOKUP(MYRANKS_P[[#This Row],[IDFANGRAPHS]],STEAMER_P[],COLUMN(STEAMER_P[SO]),FALSE),0)</f>
        <v>0</v>
      </c>
      <c r="O514" s="20">
        <f>IFERROR(VLOOKUP(MYRANKS_P[[#This Row],[IDFANGRAPHS]],STEAMER_P[],COLUMN(STEAMER_P[BB]),FALSE),0)</f>
        <v>0</v>
      </c>
      <c r="P514" s="20">
        <f>IFERROR(VLOOKUP(MYRANKS_P[[#This Row],[IDFANGRAPHS]],STEAMER_P[],COLUMN(STEAMER_P[FIP]),FALSE),0)</f>
        <v>0</v>
      </c>
      <c r="Q514" s="22">
        <f>IFERROR(MYRANKS_P[[#This Row],[ER]]*9/MYRANKS_P[[#This Row],[IP]],0)</f>
        <v>0</v>
      </c>
      <c r="R514" s="22">
        <f>IFERROR((MYRANKS_P[[#This Row],[BB]]+MYRANKS_P[[#This Row],[H]])/MYRANKS_P[[#This Row],[IP]],0)</f>
        <v>0</v>
      </c>
      <c r="S514" s="22">
        <f>MYRANKS_P[[#This Row],[W]]/3.03-VLOOKUP(MYRANKS_P[[#This Row],[POS]],ReplacementLevel_P[],COLUMN(ReplacementLevel_P[W]),FALSE)</f>
        <v>-3.23</v>
      </c>
      <c r="T514" s="22">
        <f>MYRANKS_P[[#This Row],[SV]]/9.95</f>
        <v>0</v>
      </c>
      <c r="U514" s="22">
        <f>MYRANKS_P[[#This Row],[SO]]/39.3-VLOOKUP(MYRANKS_P[[#This Row],[POS]],ReplacementLevel_P[],COLUMN(ReplacementLevel_P[SO]),FALSE)</f>
        <v>-2.68</v>
      </c>
      <c r="V514" s="22">
        <f>((475+MYRANKS_P[[#This Row],[ER]])*9/(1192+MYRANKS_P[[#This Row],[IP]])-3.59)/-0.076-VLOOKUP(MYRANKS_P[[#This Row],[POS]],ReplacementLevel_P[],COLUMN(ReplacementLevel_P[ERA]),FALSE)</f>
        <v>0.89724478982691325</v>
      </c>
      <c r="W51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14" s="22">
        <f>MYRANKS_P[[#This Row],[WSGP]]+MYRANKS_P[[#This Row],[SVSGP]]+MYRANKS_P[[#This Row],[SOSGP]]+MYRANKS_P[[#This Row],[ERASGP]]+MYRANKS_P[[#This Row],[WHIPSGP]]</f>
        <v>-4.1238066643117852</v>
      </c>
    </row>
    <row r="515" spans="1:24" x14ac:dyDescent="0.25">
      <c r="A515" s="7" t="s">
        <v>2490</v>
      </c>
      <c r="B515" s="18" t="str">
        <f>VLOOKUP(MYRANKS_P[[#This Row],[PLAYERID]],PLAYERIDMAP[],COLUMN(PLAYERIDMAP[LASTNAME]),FALSE)</f>
        <v>Cruz</v>
      </c>
      <c r="C515" s="18" t="str">
        <f>VLOOKUP(MYRANKS_P[[#This Row],[PLAYERID]],PLAYERIDMAP[],COLUMN(PLAYERIDMAP[FIRSTNAME]),FALSE)</f>
        <v xml:space="preserve">Rhiner </v>
      </c>
      <c r="D515" s="18" t="str">
        <f>VLOOKUP(MYRANKS_P[[#This Row],[PLAYERID]],PLAYERIDMAP[],COLUMN(PLAYERIDMAP[TEAM]),FALSE)</f>
        <v>HOU</v>
      </c>
      <c r="E515" s="18" t="str">
        <f>VLOOKUP(MYRANKS_P[[#This Row],[PLAYERID]],PLAYERIDMAP[],COLUMN(PLAYERIDMAP[POS]),FALSE)</f>
        <v>P</v>
      </c>
      <c r="F515" s="18">
        <f>VLOOKUP(MYRANKS_P[[#This Row],[PLAYERID]],PLAYERIDMAP[],COLUMN(PLAYERIDMAP[IDFANGRAPHS]),FALSE)</f>
        <v>711</v>
      </c>
      <c r="G515" s="20">
        <f>IFERROR(VLOOKUP(MYRANKS_P[[#This Row],[IDFANGRAPHS]],STEAMER_P[],COLUMN(STEAMER_P[W]),FALSE),0)</f>
        <v>0</v>
      </c>
      <c r="H515" s="20">
        <f>IFERROR(VLOOKUP(MYRANKS_P[[#This Row],[IDFANGRAPHS]],STEAMER_P[],COLUMN(STEAMER_P[GS]),FALSE),0)</f>
        <v>0</v>
      </c>
      <c r="I515" s="20">
        <f>IFERROR(VLOOKUP(MYRANKS_P[[#This Row],[IDFANGRAPHS]],STEAMER_P[],COLUMN(STEAMER_P[SV]),FALSE),0)</f>
        <v>0</v>
      </c>
      <c r="J515" s="20">
        <f>IFERROR(VLOOKUP(MYRANKS_P[[#This Row],[IDFANGRAPHS]],STEAMER_P[],COLUMN(STEAMER_P[IP]),FALSE),0)</f>
        <v>0</v>
      </c>
      <c r="K515" s="20">
        <f>IFERROR(VLOOKUP(MYRANKS_P[[#This Row],[IDFANGRAPHS]],STEAMER_P[],COLUMN(STEAMER_P[H]),FALSE),0)</f>
        <v>0</v>
      </c>
      <c r="L515" s="20">
        <f>IFERROR(VLOOKUP(MYRANKS_P[[#This Row],[IDFANGRAPHS]],STEAMER_P[],COLUMN(STEAMER_P[ER]),FALSE),0)</f>
        <v>0</v>
      </c>
      <c r="M515" s="20">
        <f>IFERROR(VLOOKUP(MYRANKS_P[[#This Row],[IDFANGRAPHS]],STEAMER_P[],COLUMN(STEAMER_P[HR]),FALSE),0)</f>
        <v>0</v>
      </c>
      <c r="N515" s="20">
        <f>IFERROR(VLOOKUP(MYRANKS_P[[#This Row],[IDFANGRAPHS]],STEAMER_P[],COLUMN(STEAMER_P[SO]),FALSE),0)</f>
        <v>0</v>
      </c>
      <c r="O515" s="20">
        <f>IFERROR(VLOOKUP(MYRANKS_P[[#This Row],[IDFANGRAPHS]],STEAMER_P[],COLUMN(STEAMER_P[BB]),FALSE),0)</f>
        <v>0</v>
      </c>
      <c r="P515" s="20">
        <f>IFERROR(VLOOKUP(MYRANKS_P[[#This Row],[IDFANGRAPHS]],STEAMER_P[],COLUMN(STEAMER_P[FIP]),FALSE),0)</f>
        <v>0</v>
      </c>
      <c r="Q515" s="22">
        <f>IFERROR(MYRANKS_P[[#This Row],[ER]]*9/MYRANKS_P[[#This Row],[IP]],0)</f>
        <v>0</v>
      </c>
      <c r="R515" s="22">
        <f>IFERROR((MYRANKS_P[[#This Row],[BB]]+MYRANKS_P[[#This Row],[H]])/MYRANKS_P[[#This Row],[IP]],0)</f>
        <v>0</v>
      </c>
      <c r="S515" s="22">
        <f>MYRANKS_P[[#This Row],[W]]/3.03-VLOOKUP(MYRANKS_P[[#This Row],[POS]],ReplacementLevel_P[],COLUMN(ReplacementLevel_P[W]),FALSE)</f>
        <v>-3.23</v>
      </c>
      <c r="T515" s="22">
        <f>MYRANKS_P[[#This Row],[SV]]/9.95</f>
        <v>0</v>
      </c>
      <c r="U515" s="22">
        <f>MYRANKS_P[[#This Row],[SO]]/39.3-VLOOKUP(MYRANKS_P[[#This Row],[POS]],ReplacementLevel_P[],COLUMN(ReplacementLevel_P[SO]),FALSE)</f>
        <v>-2.68</v>
      </c>
      <c r="V515" s="22">
        <f>((475+MYRANKS_P[[#This Row],[ER]])*9/(1192+MYRANKS_P[[#This Row],[IP]])-3.59)/-0.076-VLOOKUP(MYRANKS_P[[#This Row],[POS]],ReplacementLevel_P[],COLUMN(ReplacementLevel_P[ERA]),FALSE)</f>
        <v>0.89724478982691325</v>
      </c>
      <c r="W515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15" s="22">
        <f>MYRANKS_P[[#This Row],[WSGP]]+MYRANKS_P[[#This Row],[SVSGP]]+MYRANKS_P[[#This Row],[SOSGP]]+MYRANKS_P[[#This Row],[ERASGP]]+MYRANKS_P[[#This Row],[WHIPSGP]]</f>
        <v>-4.1238066643117852</v>
      </c>
    </row>
    <row r="516" spans="1:24" x14ac:dyDescent="0.25">
      <c r="A516" s="7" t="s">
        <v>3465</v>
      </c>
      <c r="B516" s="18" t="str">
        <f>VLOOKUP(MYRANKS_P[[#This Row],[PLAYERID]],PLAYERIDMAP[],COLUMN(PLAYERIDMAP[LASTNAME]),FALSE)</f>
        <v>Jenkins</v>
      </c>
      <c r="C516" s="18" t="str">
        <f>VLOOKUP(MYRANKS_P[[#This Row],[PLAYERID]],PLAYERIDMAP[],COLUMN(PLAYERIDMAP[FIRSTNAME]),FALSE)</f>
        <v xml:space="preserve">Chad </v>
      </c>
      <c r="D516" s="18" t="str">
        <f>VLOOKUP(MYRANKS_P[[#This Row],[PLAYERID]],PLAYERIDMAP[],COLUMN(PLAYERIDMAP[TEAM]),FALSE)</f>
        <v>TOR</v>
      </c>
      <c r="E516" s="18" t="str">
        <f>VLOOKUP(MYRANKS_P[[#This Row],[PLAYERID]],PLAYERIDMAP[],COLUMN(PLAYERIDMAP[POS]),FALSE)</f>
        <v>RP</v>
      </c>
      <c r="F516" s="18">
        <f>VLOOKUP(MYRANKS_P[[#This Row],[PLAYERID]],PLAYERIDMAP[],COLUMN(PLAYERIDMAP[IDFANGRAPHS]),FALSE)</f>
        <v>10326</v>
      </c>
      <c r="G516" s="20">
        <f>IFERROR(VLOOKUP(MYRANKS_P[[#This Row],[IDFANGRAPHS]],STEAMER_P[],COLUMN(STEAMER_P[W]),FALSE),0)</f>
        <v>1</v>
      </c>
      <c r="H516" s="20">
        <f>IFERROR(VLOOKUP(MYRANKS_P[[#This Row],[IDFANGRAPHS]],STEAMER_P[],COLUMN(STEAMER_P[GS]),FALSE),0)</f>
        <v>0</v>
      </c>
      <c r="I516" s="20">
        <f>IFERROR(VLOOKUP(MYRANKS_P[[#This Row],[IDFANGRAPHS]],STEAMER_P[],COLUMN(STEAMER_P[SV]),FALSE),0)</f>
        <v>0</v>
      </c>
      <c r="J516" s="20">
        <f>IFERROR(VLOOKUP(MYRANKS_P[[#This Row],[IDFANGRAPHS]],STEAMER_P[],COLUMN(STEAMER_P[IP]),FALSE),0)</f>
        <v>30</v>
      </c>
      <c r="K516" s="20">
        <f>IFERROR(VLOOKUP(MYRANKS_P[[#This Row],[IDFANGRAPHS]],STEAMER_P[],COLUMN(STEAMER_P[H]),FALSE),0)</f>
        <v>33</v>
      </c>
      <c r="L516" s="20">
        <f>IFERROR(VLOOKUP(MYRANKS_P[[#This Row],[IDFANGRAPHS]],STEAMER_P[],COLUMN(STEAMER_P[ER]),FALSE),0)</f>
        <v>15</v>
      </c>
      <c r="M516" s="20">
        <f>IFERROR(VLOOKUP(MYRANKS_P[[#This Row],[IDFANGRAPHS]],STEAMER_P[],COLUMN(STEAMER_P[HR]),FALSE),0)</f>
        <v>4</v>
      </c>
      <c r="N516" s="20">
        <f>IFERROR(VLOOKUP(MYRANKS_P[[#This Row],[IDFANGRAPHS]],STEAMER_P[],COLUMN(STEAMER_P[SO]),FALSE),0)</f>
        <v>18</v>
      </c>
      <c r="O516" s="20">
        <f>IFERROR(VLOOKUP(MYRANKS_P[[#This Row],[IDFANGRAPHS]],STEAMER_P[],COLUMN(STEAMER_P[BB]),FALSE),0)</f>
        <v>7</v>
      </c>
      <c r="P516" s="20">
        <f>IFERROR(VLOOKUP(MYRANKS_P[[#This Row],[IDFANGRAPHS]],STEAMER_P[],COLUMN(STEAMER_P[FIP]),FALSE),0)</f>
        <v>4.46</v>
      </c>
      <c r="Q516" s="22">
        <f>IFERROR(MYRANKS_P[[#This Row],[ER]]*9/MYRANKS_P[[#This Row],[IP]],0)</f>
        <v>4.5</v>
      </c>
      <c r="R516" s="22">
        <f>IFERROR((MYRANKS_P[[#This Row],[BB]]+MYRANKS_P[[#This Row],[H]])/MYRANKS_P[[#This Row],[IP]],0)</f>
        <v>1.3333333333333333</v>
      </c>
      <c r="S516" s="22" t="e">
        <f>MYRANKS_P[[#This Row],[W]]/3.03-VLOOKUP(MYRANKS_P[[#This Row],[POS]],ReplacementLevel_P[],COLUMN(ReplacementLevel_P[W]),FALSE)</f>
        <v>#N/A</v>
      </c>
      <c r="T516" s="22">
        <f>MYRANKS_P[[#This Row],[SV]]/9.95</f>
        <v>0</v>
      </c>
      <c r="U516" s="22" t="e">
        <f>MYRANKS_P[[#This Row],[SO]]/39.3-VLOOKUP(MYRANKS_P[[#This Row],[POS]],ReplacementLevel_P[],COLUMN(ReplacementLevel_P[SO]),FALSE)</f>
        <v>#N/A</v>
      </c>
      <c r="V516" s="22" t="e">
        <f>((475+MYRANKS_P[[#This Row],[ER]])*9/(1192+MYRANKS_P[[#This Row],[IP]])-3.59)/-0.076-VLOOKUP(MYRANKS_P[[#This Row],[POS]],ReplacementLevel_P[],COLUMN(ReplacementLevel_P[ERA]),FALSE)</f>
        <v>#N/A</v>
      </c>
      <c r="W516" s="22" t="e">
        <f>((1466+MYRANKS_P[[#This Row],[BB]]+MYRANKS_P[[#This Row],[H]])/(1192+MYRANKS_P[[#This Row],[IP]])-1.23)/-0.015-VLOOKUP(MYRANKS_P[[#This Row],[POS]],ReplacementLevel_P[],COLUMN(ReplacementLevel_P[WHIP]),FALSE)</f>
        <v>#N/A</v>
      </c>
      <c r="X516" s="22" t="e">
        <f>MYRANKS_P[[#This Row],[WSGP]]+MYRANKS_P[[#This Row],[SVSGP]]+MYRANKS_P[[#This Row],[SOSGP]]+MYRANKS_P[[#This Row],[ERASGP]]+MYRANKS_P[[#This Row],[WHIPSGP]]</f>
        <v>#N/A</v>
      </c>
    </row>
    <row r="517" spans="1:24" x14ac:dyDescent="0.25">
      <c r="A517" s="7" t="s">
        <v>2233</v>
      </c>
      <c r="B517" s="18" t="str">
        <f>VLOOKUP(MYRANKS_P[[#This Row],[PLAYERID]],PLAYERIDMAP[],COLUMN(PLAYERIDMAP[LASTNAME]),FALSE)</f>
        <v>Carpenter</v>
      </c>
      <c r="C517" s="18" t="str">
        <f>VLOOKUP(MYRANKS_P[[#This Row],[PLAYERID]],PLAYERIDMAP[],COLUMN(PLAYERIDMAP[FIRSTNAME]),FALSE)</f>
        <v xml:space="preserve">David </v>
      </c>
      <c r="D517" s="18" t="str">
        <f>VLOOKUP(MYRANKS_P[[#This Row],[PLAYERID]],PLAYERIDMAP[],COLUMN(PLAYERIDMAP[TEAM]),FALSE)</f>
        <v>LAA</v>
      </c>
      <c r="E517" s="18" t="str">
        <f>VLOOKUP(MYRANKS_P[[#This Row],[PLAYERID]],PLAYERIDMAP[],COLUMN(PLAYERIDMAP[POS]),FALSE)</f>
        <v>P</v>
      </c>
      <c r="F517" s="18">
        <f>VLOOKUP(MYRANKS_P[[#This Row],[PLAYERID]],PLAYERIDMAP[],COLUMN(PLAYERIDMAP[IDFANGRAPHS]),FALSE)</f>
        <v>9244</v>
      </c>
      <c r="G517" s="20">
        <f>IFERROR(VLOOKUP(MYRANKS_P[[#This Row],[IDFANGRAPHS]],STEAMER_P[],COLUMN(STEAMER_P[W]),FALSE),0)</f>
        <v>0</v>
      </c>
      <c r="H517" s="20">
        <f>IFERROR(VLOOKUP(MYRANKS_P[[#This Row],[IDFANGRAPHS]],STEAMER_P[],COLUMN(STEAMER_P[GS]),FALSE),0)</f>
        <v>0</v>
      </c>
      <c r="I517" s="20">
        <f>IFERROR(VLOOKUP(MYRANKS_P[[#This Row],[IDFANGRAPHS]],STEAMER_P[],COLUMN(STEAMER_P[SV]),FALSE),0)</f>
        <v>0</v>
      </c>
      <c r="J517" s="20">
        <f>IFERROR(VLOOKUP(MYRANKS_P[[#This Row],[IDFANGRAPHS]],STEAMER_P[],COLUMN(STEAMER_P[IP]),FALSE),0)</f>
        <v>0</v>
      </c>
      <c r="K517" s="20">
        <f>IFERROR(VLOOKUP(MYRANKS_P[[#This Row],[IDFANGRAPHS]],STEAMER_P[],COLUMN(STEAMER_P[H]),FALSE),0)</f>
        <v>0</v>
      </c>
      <c r="L517" s="20">
        <f>IFERROR(VLOOKUP(MYRANKS_P[[#This Row],[IDFANGRAPHS]],STEAMER_P[],COLUMN(STEAMER_P[ER]),FALSE),0)</f>
        <v>0</v>
      </c>
      <c r="M517" s="20">
        <f>IFERROR(VLOOKUP(MYRANKS_P[[#This Row],[IDFANGRAPHS]],STEAMER_P[],COLUMN(STEAMER_P[HR]),FALSE),0)</f>
        <v>0</v>
      </c>
      <c r="N517" s="20">
        <f>IFERROR(VLOOKUP(MYRANKS_P[[#This Row],[IDFANGRAPHS]],STEAMER_P[],COLUMN(STEAMER_P[SO]),FALSE),0)</f>
        <v>0</v>
      </c>
      <c r="O517" s="20">
        <f>IFERROR(VLOOKUP(MYRANKS_P[[#This Row],[IDFANGRAPHS]],STEAMER_P[],COLUMN(STEAMER_P[BB]),FALSE),0)</f>
        <v>0</v>
      </c>
      <c r="P517" s="20">
        <f>IFERROR(VLOOKUP(MYRANKS_P[[#This Row],[IDFANGRAPHS]],STEAMER_P[],COLUMN(STEAMER_P[FIP]),FALSE),0)</f>
        <v>0</v>
      </c>
      <c r="Q517" s="22">
        <f>IFERROR(MYRANKS_P[[#This Row],[ER]]*9/MYRANKS_P[[#This Row],[IP]],0)</f>
        <v>0</v>
      </c>
      <c r="R517" s="22">
        <f>IFERROR((MYRANKS_P[[#This Row],[BB]]+MYRANKS_P[[#This Row],[H]])/MYRANKS_P[[#This Row],[IP]],0)</f>
        <v>0</v>
      </c>
      <c r="S517" s="22">
        <f>MYRANKS_P[[#This Row],[W]]/3.03-VLOOKUP(MYRANKS_P[[#This Row],[POS]],ReplacementLevel_P[],COLUMN(ReplacementLevel_P[W]),FALSE)</f>
        <v>-3.23</v>
      </c>
      <c r="T517" s="22">
        <f>MYRANKS_P[[#This Row],[SV]]/9.95</f>
        <v>0</v>
      </c>
      <c r="U517" s="22">
        <f>MYRANKS_P[[#This Row],[SO]]/39.3-VLOOKUP(MYRANKS_P[[#This Row],[POS]],ReplacementLevel_P[],COLUMN(ReplacementLevel_P[SO]),FALSE)</f>
        <v>-2.68</v>
      </c>
      <c r="V517" s="22">
        <f>((475+MYRANKS_P[[#This Row],[ER]])*9/(1192+MYRANKS_P[[#This Row],[IP]])-3.59)/-0.076-VLOOKUP(MYRANKS_P[[#This Row],[POS]],ReplacementLevel_P[],COLUMN(ReplacementLevel_P[ERA]),FALSE)</f>
        <v>0.89724478982691325</v>
      </c>
      <c r="W517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17" s="22">
        <f>MYRANKS_P[[#This Row],[WSGP]]+MYRANKS_P[[#This Row],[SVSGP]]+MYRANKS_P[[#This Row],[SOSGP]]+MYRANKS_P[[#This Row],[ERASGP]]+MYRANKS_P[[#This Row],[WHIPSGP]]</f>
        <v>-4.1238066643117852</v>
      </c>
    </row>
    <row r="518" spans="1:24" x14ac:dyDescent="0.25">
      <c r="A518" s="7" t="s">
        <v>1986</v>
      </c>
      <c r="B518" s="18" t="str">
        <f>VLOOKUP(MYRANKS_P[[#This Row],[PLAYERID]],PLAYERIDMAP[],COLUMN(PLAYERIDMAP[LASTNAME]),FALSE)</f>
        <v>Blackburn</v>
      </c>
      <c r="C518" s="18" t="str">
        <f>VLOOKUP(MYRANKS_P[[#This Row],[PLAYERID]],PLAYERIDMAP[],COLUMN(PLAYERIDMAP[FIRSTNAME]),FALSE)</f>
        <v xml:space="preserve">Nick </v>
      </c>
      <c r="D518" s="18" t="str">
        <f>VLOOKUP(MYRANKS_P[[#This Row],[PLAYERID]],PLAYERIDMAP[],COLUMN(PLAYERIDMAP[TEAM]),FALSE)</f>
        <v>MIN</v>
      </c>
      <c r="E518" s="18" t="str">
        <f>VLOOKUP(MYRANKS_P[[#This Row],[PLAYERID]],PLAYERIDMAP[],COLUMN(PLAYERIDMAP[POS]),FALSE)</f>
        <v>P</v>
      </c>
      <c r="F518" s="18">
        <f>VLOOKUP(MYRANKS_P[[#This Row],[PLAYERID]],PLAYERIDMAP[],COLUMN(PLAYERIDMAP[IDFANGRAPHS]),FALSE)</f>
        <v>4270</v>
      </c>
      <c r="G518" s="20">
        <f>IFERROR(VLOOKUP(MYRANKS_P[[#This Row],[IDFANGRAPHS]],STEAMER_P[],COLUMN(STEAMER_P[W]),FALSE),0)</f>
        <v>0</v>
      </c>
      <c r="H518" s="20">
        <f>IFERROR(VLOOKUP(MYRANKS_P[[#This Row],[IDFANGRAPHS]],STEAMER_P[],COLUMN(STEAMER_P[GS]),FALSE),0)</f>
        <v>0</v>
      </c>
      <c r="I518" s="20">
        <f>IFERROR(VLOOKUP(MYRANKS_P[[#This Row],[IDFANGRAPHS]],STEAMER_P[],COLUMN(STEAMER_P[SV]),FALSE),0)</f>
        <v>0</v>
      </c>
      <c r="J518" s="20">
        <f>IFERROR(VLOOKUP(MYRANKS_P[[#This Row],[IDFANGRAPHS]],STEAMER_P[],COLUMN(STEAMER_P[IP]),FALSE),0)</f>
        <v>0</v>
      </c>
      <c r="K518" s="20">
        <f>IFERROR(VLOOKUP(MYRANKS_P[[#This Row],[IDFANGRAPHS]],STEAMER_P[],COLUMN(STEAMER_P[H]),FALSE),0)</f>
        <v>0</v>
      </c>
      <c r="L518" s="20">
        <f>IFERROR(VLOOKUP(MYRANKS_P[[#This Row],[IDFANGRAPHS]],STEAMER_P[],COLUMN(STEAMER_P[ER]),FALSE),0)</f>
        <v>0</v>
      </c>
      <c r="M518" s="20">
        <f>IFERROR(VLOOKUP(MYRANKS_P[[#This Row],[IDFANGRAPHS]],STEAMER_P[],COLUMN(STEAMER_P[HR]),FALSE),0)</f>
        <v>0</v>
      </c>
      <c r="N518" s="20">
        <f>IFERROR(VLOOKUP(MYRANKS_P[[#This Row],[IDFANGRAPHS]],STEAMER_P[],COLUMN(STEAMER_P[SO]),FALSE),0)</f>
        <v>0</v>
      </c>
      <c r="O518" s="20">
        <f>IFERROR(VLOOKUP(MYRANKS_P[[#This Row],[IDFANGRAPHS]],STEAMER_P[],COLUMN(STEAMER_P[BB]),FALSE),0)</f>
        <v>0</v>
      </c>
      <c r="P518" s="20">
        <f>IFERROR(VLOOKUP(MYRANKS_P[[#This Row],[IDFANGRAPHS]],STEAMER_P[],COLUMN(STEAMER_P[FIP]),FALSE),0)</f>
        <v>0</v>
      </c>
      <c r="Q518" s="22">
        <f>IFERROR(MYRANKS_P[[#This Row],[ER]]*9/MYRANKS_P[[#This Row],[IP]],0)</f>
        <v>0</v>
      </c>
      <c r="R518" s="22">
        <f>IFERROR((MYRANKS_P[[#This Row],[BB]]+MYRANKS_P[[#This Row],[H]])/MYRANKS_P[[#This Row],[IP]],0)</f>
        <v>0</v>
      </c>
      <c r="S518" s="22">
        <f>MYRANKS_P[[#This Row],[W]]/3.03-VLOOKUP(MYRANKS_P[[#This Row],[POS]],ReplacementLevel_P[],COLUMN(ReplacementLevel_P[W]),FALSE)</f>
        <v>-3.23</v>
      </c>
      <c r="T518" s="22">
        <f>MYRANKS_P[[#This Row],[SV]]/9.95</f>
        <v>0</v>
      </c>
      <c r="U518" s="22">
        <f>MYRANKS_P[[#This Row],[SO]]/39.3-VLOOKUP(MYRANKS_P[[#This Row],[POS]],ReplacementLevel_P[],COLUMN(ReplacementLevel_P[SO]),FALSE)</f>
        <v>-2.68</v>
      </c>
      <c r="V518" s="22">
        <f>((475+MYRANKS_P[[#This Row],[ER]])*9/(1192+MYRANKS_P[[#This Row],[IP]])-3.59)/-0.076-VLOOKUP(MYRANKS_P[[#This Row],[POS]],ReplacementLevel_P[],COLUMN(ReplacementLevel_P[ERA]),FALSE)</f>
        <v>0.89724478982691325</v>
      </c>
      <c r="W51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18" s="22">
        <f>MYRANKS_P[[#This Row],[WSGP]]+MYRANKS_P[[#This Row],[SVSGP]]+MYRANKS_P[[#This Row],[SOSGP]]+MYRANKS_P[[#This Row],[ERASGP]]+MYRANKS_P[[#This Row],[WHIPSGP]]</f>
        <v>-4.1238066643117852</v>
      </c>
    </row>
    <row r="519" spans="1:24" x14ac:dyDescent="0.25">
      <c r="A519" s="7" t="s">
        <v>2440</v>
      </c>
      <c r="B519" s="18" t="str">
        <f>VLOOKUP(MYRANKS_P[[#This Row],[PLAYERID]],PLAYERIDMAP[],COLUMN(PLAYERIDMAP[LASTNAME]),FALSE)</f>
        <v>Cosart</v>
      </c>
      <c r="C519" s="18" t="str">
        <f>VLOOKUP(MYRANKS_P[[#This Row],[PLAYERID]],PLAYERIDMAP[],COLUMN(PLAYERIDMAP[FIRSTNAME]),FALSE)</f>
        <v xml:space="preserve">Jarred </v>
      </c>
      <c r="D519" s="18" t="str">
        <f>VLOOKUP(MYRANKS_P[[#This Row],[PLAYERID]],PLAYERIDMAP[],COLUMN(PLAYERIDMAP[TEAM]),FALSE)</f>
        <v>HOU</v>
      </c>
      <c r="E519" s="18" t="str">
        <f>VLOOKUP(MYRANKS_P[[#This Row],[PLAYERID]],PLAYERIDMAP[],COLUMN(PLAYERIDMAP[POS]),FALSE)</f>
        <v>P</v>
      </c>
      <c r="F519" s="18" t="str">
        <f>VLOOKUP(MYRANKS_P[[#This Row],[PLAYERID]],PLAYERIDMAP[],COLUMN(PLAYERIDMAP[IDFANGRAPHS]),FALSE)</f>
        <v>sa510319</v>
      </c>
      <c r="G519" s="20">
        <f>IFERROR(VLOOKUP(MYRANKS_P[[#This Row],[IDFANGRAPHS]],STEAMER_P[],COLUMN(STEAMER_P[W]),FALSE),0)</f>
        <v>0</v>
      </c>
      <c r="H519" s="20">
        <f>IFERROR(VLOOKUP(MYRANKS_P[[#This Row],[IDFANGRAPHS]],STEAMER_P[],COLUMN(STEAMER_P[GS]),FALSE),0)</f>
        <v>0</v>
      </c>
      <c r="I519" s="20">
        <f>IFERROR(VLOOKUP(MYRANKS_P[[#This Row],[IDFANGRAPHS]],STEAMER_P[],COLUMN(STEAMER_P[SV]),FALSE),0)</f>
        <v>0</v>
      </c>
      <c r="J519" s="20">
        <f>IFERROR(VLOOKUP(MYRANKS_P[[#This Row],[IDFANGRAPHS]],STEAMER_P[],COLUMN(STEAMER_P[IP]),FALSE),0)</f>
        <v>0</v>
      </c>
      <c r="K519" s="20">
        <f>IFERROR(VLOOKUP(MYRANKS_P[[#This Row],[IDFANGRAPHS]],STEAMER_P[],COLUMN(STEAMER_P[H]),FALSE),0)</f>
        <v>0</v>
      </c>
      <c r="L519" s="20">
        <f>IFERROR(VLOOKUP(MYRANKS_P[[#This Row],[IDFANGRAPHS]],STEAMER_P[],COLUMN(STEAMER_P[ER]),FALSE),0)</f>
        <v>0</v>
      </c>
      <c r="M519" s="20">
        <f>IFERROR(VLOOKUP(MYRANKS_P[[#This Row],[IDFANGRAPHS]],STEAMER_P[],COLUMN(STEAMER_P[HR]),FALSE),0)</f>
        <v>0</v>
      </c>
      <c r="N519" s="20">
        <f>IFERROR(VLOOKUP(MYRANKS_P[[#This Row],[IDFANGRAPHS]],STEAMER_P[],COLUMN(STEAMER_P[SO]),FALSE),0)</f>
        <v>0</v>
      </c>
      <c r="O519" s="20">
        <f>IFERROR(VLOOKUP(MYRANKS_P[[#This Row],[IDFANGRAPHS]],STEAMER_P[],COLUMN(STEAMER_P[BB]),FALSE),0)</f>
        <v>0</v>
      </c>
      <c r="P519" s="20">
        <f>IFERROR(VLOOKUP(MYRANKS_P[[#This Row],[IDFANGRAPHS]],STEAMER_P[],COLUMN(STEAMER_P[FIP]),FALSE),0)</f>
        <v>0</v>
      </c>
      <c r="Q519" s="22">
        <f>IFERROR(MYRANKS_P[[#This Row],[ER]]*9/MYRANKS_P[[#This Row],[IP]],0)</f>
        <v>0</v>
      </c>
      <c r="R519" s="22">
        <f>IFERROR((MYRANKS_P[[#This Row],[BB]]+MYRANKS_P[[#This Row],[H]])/MYRANKS_P[[#This Row],[IP]],0)</f>
        <v>0</v>
      </c>
      <c r="S519" s="22">
        <f>MYRANKS_P[[#This Row],[W]]/3.03-VLOOKUP(MYRANKS_P[[#This Row],[POS]],ReplacementLevel_P[],COLUMN(ReplacementLevel_P[W]),FALSE)</f>
        <v>-3.23</v>
      </c>
      <c r="T519" s="22">
        <f>MYRANKS_P[[#This Row],[SV]]/9.95</f>
        <v>0</v>
      </c>
      <c r="U519" s="22">
        <f>MYRANKS_P[[#This Row],[SO]]/39.3-VLOOKUP(MYRANKS_P[[#This Row],[POS]],ReplacementLevel_P[],COLUMN(ReplacementLevel_P[SO]),FALSE)</f>
        <v>-2.68</v>
      </c>
      <c r="V519" s="22">
        <f>((475+MYRANKS_P[[#This Row],[ER]])*9/(1192+MYRANKS_P[[#This Row],[IP]])-3.59)/-0.076-VLOOKUP(MYRANKS_P[[#This Row],[POS]],ReplacementLevel_P[],COLUMN(ReplacementLevel_P[ERA]),FALSE)</f>
        <v>0.89724478982691325</v>
      </c>
      <c r="W519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19" s="22">
        <f>MYRANKS_P[[#This Row],[WSGP]]+MYRANKS_P[[#This Row],[SVSGP]]+MYRANKS_P[[#This Row],[SOSGP]]+MYRANKS_P[[#This Row],[ERASGP]]+MYRANKS_P[[#This Row],[WHIPSGP]]</f>
        <v>-4.1238066643117852</v>
      </c>
    </row>
    <row r="520" spans="1:24" x14ac:dyDescent="0.25">
      <c r="A520" s="7" t="s">
        <v>2672</v>
      </c>
      <c r="B520" s="18" t="str">
        <f>VLOOKUP(MYRANKS_P[[#This Row],[PLAYERID]],PLAYERIDMAP[],COLUMN(PLAYERIDMAP[LASTNAME]),FALSE)</f>
        <v>Drabek</v>
      </c>
      <c r="C520" s="18" t="str">
        <f>VLOOKUP(MYRANKS_P[[#This Row],[PLAYERID]],PLAYERIDMAP[],COLUMN(PLAYERIDMAP[FIRSTNAME]),FALSE)</f>
        <v xml:space="preserve">Kyle </v>
      </c>
      <c r="D520" s="18" t="str">
        <f>VLOOKUP(MYRANKS_P[[#This Row],[PLAYERID]],PLAYERIDMAP[],COLUMN(PLAYERIDMAP[TEAM]),FALSE)</f>
        <v>TOR</v>
      </c>
      <c r="E520" s="18" t="str">
        <f>VLOOKUP(MYRANKS_P[[#This Row],[PLAYERID]],PLAYERIDMAP[],COLUMN(PLAYERIDMAP[POS]),FALSE)</f>
        <v>P</v>
      </c>
      <c r="F520" s="18">
        <f>VLOOKUP(MYRANKS_P[[#This Row],[PLAYERID]],PLAYERIDMAP[],COLUMN(PLAYERIDMAP[IDFANGRAPHS]),FALSE)</f>
        <v>4359</v>
      </c>
      <c r="G520" s="20">
        <f>IFERROR(VLOOKUP(MYRANKS_P[[#This Row],[IDFANGRAPHS]],STEAMER_P[],COLUMN(STEAMER_P[W]),FALSE),0)</f>
        <v>1</v>
      </c>
      <c r="H520" s="20">
        <f>IFERROR(VLOOKUP(MYRANKS_P[[#This Row],[IDFANGRAPHS]],STEAMER_P[],COLUMN(STEAMER_P[GS]),FALSE),0)</f>
        <v>0</v>
      </c>
      <c r="I520" s="20">
        <f>IFERROR(VLOOKUP(MYRANKS_P[[#This Row],[IDFANGRAPHS]],STEAMER_P[],COLUMN(STEAMER_P[SV]),FALSE),0)</f>
        <v>0</v>
      </c>
      <c r="J520" s="20">
        <f>IFERROR(VLOOKUP(MYRANKS_P[[#This Row],[IDFANGRAPHS]],STEAMER_P[],COLUMN(STEAMER_P[IP]),FALSE),0)</f>
        <v>17</v>
      </c>
      <c r="K520" s="20">
        <f>IFERROR(VLOOKUP(MYRANKS_P[[#This Row],[IDFANGRAPHS]],STEAMER_P[],COLUMN(STEAMER_P[H]),FALSE),0)</f>
        <v>17</v>
      </c>
      <c r="L520" s="20">
        <f>IFERROR(VLOOKUP(MYRANKS_P[[#This Row],[IDFANGRAPHS]],STEAMER_P[],COLUMN(STEAMER_P[ER]),FALSE),0)</f>
        <v>8</v>
      </c>
      <c r="M520" s="20">
        <f>IFERROR(VLOOKUP(MYRANKS_P[[#This Row],[IDFANGRAPHS]],STEAMER_P[],COLUMN(STEAMER_P[HR]),FALSE),0)</f>
        <v>2</v>
      </c>
      <c r="N520" s="20">
        <f>IFERROR(VLOOKUP(MYRANKS_P[[#This Row],[IDFANGRAPHS]],STEAMER_P[],COLUMN(STEAMER_P[SO]),FALSE),0)</f>
        <v>13</v>
      </c>
      <c r="O520" s="20">
        <f>IFERROR(VLOOKUP(MYRANKS_P[[#This Row],[IDFANGRAPHS]],STEAMER_P[],COLUMN(STEAMER_P[BB]),FALSE),0)</f>
        <v>6</v>
      </c>
      <c r="P520" s="20">
        <f>IFERROR(VLOOKUP(MYRANKS_P[[#This Row],[IDFANGRAPHS]],STEAMER_P[],COLUMN(STEAMER_P[FIP]),FALSE),0)</f>
        <v>4.17</v>
      </c>
      <c r="Q520" s="22">
        <f>IFERROR(MYRANKS_P[[#This Row],[ER]]*9/MYRANKS_P[[#This Row],[IP]],0)</f>
        <v>4.2352941176470589</v>
      </c>
      <c r="R520" s="22">
        <f>IFERROR((MYRANKS_P[[#This Row],[BB]]+MYRANKS_P[[#This Row],[H]])/MYRANKS_P[[#This Row],[IP]],0)</f>
        <v>1.3529411764705883</v>
      </c>
      <c r="S520" s="22">
        <f>MYRANKS_P[[#This Row],[W]]/3.03-VLOOKUP(MYRANKS_P[[#This Row],[POS]],ReplacementLevel_P[],COLUMN(ReplacementLevel_P[W]),FALSE)</f>
        <v>-2.89996699669967</v>
      </c>
      <c r="T520" s="22">
        <f>MYRANKS_P[[#This Row],[SV]]/9.95</f>
        <v>0</v>
      </c>
      <c r="U520" s="22">
        <f>MYRANKS_P[[#This Row],[SO]]/39.3-VLOOKUP(MYRANKS_P[[#This Row],[POS]],ReplacementLevel_P[],COLUMN(ReplacementLevel_P[SO]),FALSE)</f>
        <v>-2.3492111959287532</v>
      </c>
      <c r="V520" s="22">
        <f>((475+MYRANKS_P[[#This Row],[ER]])*9/(1192+MYRANKS_P[[#This Row],[IP]])-3.59)/-0.076-VLOOKUP(MYRANKS_P[[#This Row],[POS]],ReplacementLevel_P[],COLUMN(ReplacementLevel_P[ERA]),FALSE)</f>
        <v>0.77719080579861577</v>
      </c>
      <c r="W520" s="22">
        <f>((1466+MYRANKS_P[[#This Row],[BB]]+MYRANKS_P[[#This Row],[H]])/(1192+MYRANKS_P[[#This Row],[IP]])-1.23)/-0.015-VLOOKUP(MYRANKS_P[[#This Row],[POS]],ReplacementLevel_P[],COLUMN(ReplacementLevel_P[WHIP]),FALSE)</f>
        <v>0.77357595809208823</v>
      </c>
      <c r="X520" s="22">
        <f>MYRANKS_P[[#This Row],[WSGP]]+MYRANKS_P[[#This Row],[SVSGP]]+MYRANKS_P[[#This Row],[SOSGP]]+MYRANKS_P[[#This Row],[ERASGP]]+MYRANKS_P[[#This Row],[WHIPSGP]]</f>
        <v>-3.6984114287377192</v>
      </c>
    </row>
    <row r="521" spans="1:24" x14ac:dyDescent="0.25">
      <c r="A521" s="7" t="s">
        <v>4107</v>
      </c>
      <c r="B521" s="18" t="str">
        <f>VLOOKUP(MYRANKS_P[[#This Row],[PLAYERID]],PLAYERIDMAP[],COLUMN(PLAYERIDMAP[LASTNAME]),FALSE)</f>
        <v>Mills</v>
      </c>
      <c r="C521" s="18" t="str">
        <f>VLOOKUP(MYRANKS_P[[#This Row],[PLAYERID]],PLAYERIDMAP[],COLUMN(PLAYERIDMAP[FIRSTNAME]),FALSE)</f>
        <v xml:space="preserve">Brad </v>
      </c>
      <c r="D521" s="18" t="str">
        <f>VLOOKUP(MYRANKS_P[[#This Row],[PLAYERID]],PLAYERIDMAP[],COLUMN(PLAYERIDMAP[TEAM]),FALSE)</f>
        <v>LAA</v>
      </c>
      <c r="E521" s="18" t="str">
        <f>VLOOKUP(MYRANKS_P[[#This Row],[PLAYERID]],PLAYERIDMAP[],COLUMN(PLAYERIDMAP[POS]),FALSE)</f>
        <v>P</v>
      </c>
      <c r="F521" s="18">
        <f>VLOOKUP(MYRANKS_P[[#This Row],[PLAYERID]],PLAYERIDMAP[],COLUMN(PLAYERIDMAP[IDFANGRAPHS]),FALSE)</f>
        <v>4420</v>
      </c>
      <c r="G521" s="20">
        <f>IFERROR(VLOOKUP(MYRANKS_P[[#This Row],[IDFANGRAPHS]],STEAMER_P[],COLUMN(STEAMER_P[W]),FALSE),0)</f>
        <v>0</v>
      </c>
      <c r="H521" s="20">
        <f>IFERROR(VLOOKUP(MYRANKS_P[[#This Row],[IDFANGRAPHS]],STEAMER_P[],COLUMN(STEAMER_P[GS]),FALSE),0)</f>
        <v>0</v>
      </c>
      <c r="I521" s="20">
        <f>IFERROR(VLOOKUP(MYRANKS_P[[#This Row],[IDFANGRAPHS]],STEAMER_P[],COLUMN(STEAMER_P[SV]),FALSE),0)</f>
        <v>0</v>
      </c>
      <c r="J521" s="20">
        <f>IFERROR(VLOOKUP(MYRANKS_P[[#This Row],[IDFANGRAPHS]],STEAMER_P[],COLUMN(STEAMER_P[IP]),FALSE),0)</f>
        <v>0</v>
      </c>
      <c r="K521" s="20">
        <f>IFERROR(VLOOKUP(MYRANKS_P[[#This Row],[IDFANGRAPHS]],STEAMER_P[],COLUMN(STEAMER_P[H]),FALSE),0)</f>
        <v>0</v>
      </c>
      <c r="L521" s="20">
        <f>IFERROR(VLOOKUP(MYRANKS_P[[#This Row],[IDFANGRAPHS]],STEAMER_P[],COLUMN(STEAMER_P[ER]),FALSE),0)</f>
        <v>0</v>
      </c>
      <c r="M521" s="20">
        <f>IFERROR(VLOOKUP(MYRANKS_P[[#This Row],[IDFANGRAPHS]],STEAMER_P[],COLUMN(STEAMER_P[HR]),FALSE),0)</f>
        <v>0</v>
      </c>
      <c r="N521" s="20">
        <f>IFERROR(VLOOKUP(MYRANKS_P[[#This Row],[IDFANGRAPHS]],STEAMER_P[],COLUMN(STEAMER_P[SO]),FALSE),0)</f>
        <v>0</v>
      </c>
      <c r="O521" s="20">
        <f>IFERROR(VLOOKUP(MYRANKS_P[[#This Row],[IDFANGRAPHS]],STEAMER_P[],COLUMN(STEAMER_P[BB]),FALSE),0)</f>
        <v>0</v>
      </c>
      <c r="P521" s="20">
        <f>IFERROR(VLOOKUP(MYRANKS_P[[#This Row],[IDFANGRAPHS]],STEAMER_P[],COLUMN(STEAMER_P[FIP]),FALSE),0)</f>
        <v>0</v>
      </c>
      <c r="Q521" s="22">
        <f>IFERROR(MYRANKS_P[[#This Row],[ER]]*9/MYRANKS_P[[#This Row],[IP]],0)</f>
        <v>0</v>
      </c>
      <c r="R521" s="22">
        <f>IFERROR((MYRANKS_P[[#This Row],[BB]]+MYRANKS_P[[#This Row],[H]])/MYRANKS_P[[#This Row],[IP]],0)</f>
        <v>0</v>
      </c>
      <c r="S521" s="22">
        <f>MYRANKS_P[[#This Row],[W]]/3.03-VLOOKUP(MYRANKS_P[[#This Row],[POS]],ReplacementLevel_P[],COLUMN(ReplacementLevel_P[W]),FALSE)</f>
        <v>-3.23</v>
      </c>
      <c r="T521" s="22">
        <f>MYRANKS_P[[#This Row],[SV]]/9.95</f>
        <v>0</v>
      </c>
      <c r="U521" s="22">
        <f>MYRANKS_P[[#This Row],[SO]]/39.3-VLOOKUP(MYRANKS_P[[#This Row],[POS]],ReplacementLevel_P[],COLUMN(ReplacementLevel_P[SO]),FALSE)</f>
        <v>-2.68</v>
      </c>
      <c r="V521" s="22">
        <f>((475+MYRANKS_P[[#This Row],[ER]])*9/(1192+MYRANKS_P[[#This Row],[IP]])-3.59)/-0.076-VLOOKUP(MYRANKS_P[[#This Row],[POS]],ReplacementLevel_P[],COLUMN(ReplacementLevel_P[ERA]),FALSE)</f>
        <v>0.89724478982691325</v>
      </c>
      <c r="W521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21" s="22">
        <f>MYRANKS_P[[#This Row],[WSGP]]+MYRANKS_P[[#This Row],[SVSGP]]+MYRANKS_P[[#This Row],[SOSGP]]+MYRANKS_P[[#This Row],[ERASGP]]+MYRANKS_P[[#This Row],[WHIPSGP]]</f>
        <v>-4.1238066643117852</v>
      </c>
    </row>
    <row r="522" spans="1:24" x14ac:dyDescent="0.25">
      <c r="A522" s="7" t="s">
        <v>5435</v>
      </c>
      <c r="B522" s="18" t="str">
        <f>VLOOKUP(MYRANKS_P[[#This Row],[PLAYERID]],PLAYERIDMAP[],COLUMN(PLAYERIDMAP[LASTNAME]),FALSE)</f>
        <v>Warren</v>
      </c>
      <c r="C522" s="18" t="str">
        <f>VLOOKUP(MYRANKS_P[[#This Row],[PLAYERID]],PLAYERIDMAP[],COLUMN(PLAYERIDMAP[FIRSTNAME]),FALSE)</f>
        <v xml:space="preserve">Adam </v>
      </c>
      <c r="D522" s="18" t="str">
        <f>VLOOKUP(MYRANKS_P[[#This Row],[PLAYERID]],PLAYERIDMAP[],COLUMN(PLAYERIDMAP[TEAM]),FALSE)</f>
        <v>NYY</v>
      </c>
      <c r="E522" s="18" t="str">
        <f>VLOOKUP(MYRANKS_P[[#This Row],[PLAYERID]],PLAYERIDMAP[],COLUMN(PLAYERIDMAP[POS]),FALSE)</f>
        <v>P</v>
      </c>
      <c r="F522" s="18">
        <f>VLOOKUP(MYRANKS_P[[#This Row],[PLAYERID]],PLAYERIDMAP[],COLUMN(PLAYERIDMAP[IDFANGRAPHS]),FALSE)</f>
        <v>9029</v>
      </c>
      <c r="G522" s="20">
        <f>IFERROR(VLOOKUP(MYRANKS_P[[#This Row],[IDFANGRAPHS]],STEAMER_P[],COLUMN(STEAMER_P[W]),FALSE),0)</f>
        <v>3</v>
      </c>
      <c r="H522" s="20">
        <f>IFERROR(VLOOKUP(MYRANKS_P[[#This Row],[IDFANGRAPHS]],STEAMER_P[],COLUMN(STEAMER_P[GS]),FALSE),0)</f>
        <v>3</v>
      </c>
      <c r="I522" s="20">
        <f>IFERROR(VLOOKUP(MYRANKS_P[[#This Row],[IDFANGRAPHS]],STEAMER_P[],COLUMN(STEAMER_P[SV]),FALSE),0)</f>
        <v>0</v>
      </c>
      <c r="J522" s="20">
        <f>IFERROR(VLOOKUP(MYRANKS_P[[#This Row],[IDFANGRAPHS]],STEAMER_P[],COLUMN(STEAMER_P[IP]),FALSE),0)</f>
        <v>50</v>
      </c>
      <c r="K522" s="20">
        <f>IFERROR(VLOOKUP(MYRANKS_P[[#This Row],[IDFANGRAPHS]],STEAMER_P[],COLUMN(STEAMER_P[H]),FALSE),0)</f>
        <v>50</v>
      </c>
      <c r="L522" s="20">
        <f>IFERROR(VLOOKUP(MYRANKS_P[[#This Row],[IDFANGRAPHS]],STEAMER_P[],COLUMN(STEAMER_P[ER]),FALSE),0)</f>
        <v>24</v>
      </c>
      <c r="M522" s="20">
        <f>IFERROR(VLOOKUP(MYRANKS_P[[#This Row],[IDFANGRAPHS]],STEAMER_P[],COLUMN(STEAMER_P[HR]),FALSE),0)</f>
        <v>7</v>
      </c>
      <c r="N522" s="20">
        <f>IFERROR(VLOOKUP(MYRANKS_P[[#This Row],[IDFANGRAPHS]],STEAMER_P[],COLUMN(STEAMER_P[SO]),FALSE),0)</f>
        <v>38</v>
      </c>
      <c r="O522" s="20">
        <f>IFERROR(VLOOKUP(MYRANKS_P[[#This Row],[IDFANGRAPHS]],STEAMER_P[],COLUMN(STEAMER_P[BB]),FALSE),0)</f>
        <v>18</v>
      </c>
      <c r="P522" s="20">
        <f>IFERROR(VLOOKUP(MYRANKS_P[[#This Row],[IDFANGRAPHS]],STEAMER_P[],COLUMN(STEAMER_P[FIP]),FALSE),0)</f>
        <v>4.45</v>
      </c>
      <c r="Q522" s="22">
        <f>IFERROR(MYRANKS_P[[#This Row],[ER]]*9/MYRANKS_P[[#This Row],[IP]],0)</f>
        <v>4.32</v>
      </c>
      <c r="R522" s="22">
        <f>IFERROR((MYRANKS_P[[#This Row],[BB]]+MYRANKS_P[[#This Row],[H]])/MYRANKS_P[[#This Row],[IP]],0)</f>
        <v>1.36</v>
      </c>
      <c r="S522" s="22">
        <f>MYRANKS_P[[#This Row],[W]]/3.03-VLOOKUP(MYRANKS_P[[#This Row],[POS]],ReplacementLevel_P[],COLUMN(ReplacementLevel_P[W]),FALSE)</f>
        <v>-2.2399009900990099</v>
      </c>
      <c r="T522" s="22">
        <f>MYRANKS_P[[#This Row],[SV]]/9.95</f>
        <v>0</v>
      </c>
      <c r="U522" s="22">
        <f>MYRANKS_P[[#This Row],[SO]]/39.3-VLOOKUP(MYRANKS_P[[#This Row],[POS]],ReplacementLevel_P[],COLUMN(ReplacementLevel_P[SO]),FALSE)</f>
        <v>-1.7130788804071249</v>
      </c>
      <c r="V522" s="22">
        <f>((475+MYRANKS_P[[#This Row],[ER]])*9/(1192+MYRANKS_P[[#This Row],[IP]])-3.59)/-0.076-VLOOKUP(MYRANKS_P[[#This Row],[POS]],ReplacementLevel_P[],COLUMN(ReplacementLevel_P[ERA]),FALSE)</f>
        <v>0.508657513348586</v>
      </c>
      <c r="W522" s="22">
        <f>((1466+MYRANKS_P[[#This Row],[BB]]+MYRANKS_P[[#This Row],[H]])/(1192+MYRANKS_P[[#This Row],[IP]])-1.23)/-0.015-VLOOKUP(MYRANKS_P[[#This Row],[POS]],ReplacementLevel_P[],COLUMN(ReplacementLevel_P[WHIP]),FALSE)</f>
        <v>0.53968867418143107</v>
      </c>
      <c r="X522" s="22">
        <f>MYRANKS_P[[#This Row],[WSGP]]+MYRANKS_P[[#This Row],[SVSGP]]+MYRANKS_P[[#This Row],[SOSGP]]+MYRANKS_P[[#This Row],[ERASGP]]+MYRANKS_P[[#This Row],[WHIPSGP]]</f>
        <v>-2.9046336829761175</v>
      </c>
    </row>
    <row r="523" spans="1:24" x14ac:dyDescent="0.25">
      <c r="A523" s="7" t="s">
        <v>2712</v>
      </c>
      <c r="B523" s="18" t="str">
        <f>VLOOKUP(MYRANKS_P[[#This Row],[PLAYERID]],PLAYERIDMAP[],COLUMN(PLAYERIDMAP[LASTNAME]),FALSE)</f>
        <v>Dyson</v>
      </c>
      <c r="C523" s="18" t="str">
        <f>VLOOKUP(MYRANKS_P[[#This Row],[PLAYERID]],PLAYERIDMAP[],COLUMN(PLAYERIDMAP[FIRSTNAME]),FALSE)</f>
        <v xml:space="preserve">Sam </v>
      </c>
      <c r="D523" s="18" t="str">
        <f>VLOOKUP(MYRANKS_P[[#This Row],[PLAYERID]],PLAYERIDMAP[],COLUMN(PLAYERIDMAP[TEAM]),FALSE)</f>
        <v>MIA</v>
      </c>
      <c r="E523" s="18" t="str">
        <f>VLOOKUP(MYRANKS_P[[#This Row],[PLAYERID]],PLAYERIDMAP[],COLUMN(PLAYERIDMAP[POS]),FALSE)</f>
        <v>P</v>
      </c>
      <c r="F523" s="18">
        <f>VLOOKUP(MYRANKS_P[[#This Row],[PLAYERID]],PLAYERIDMAP[],COLUMN(PLAYERIDMAP[IDFANGRAPHS]),FALSE)</f>
        <v>11710</v>
      </c>
      <c r="G523" s="20">
        <f>IFERROR(VLOOKUP(MYRANKS_P[[#This Row],[IDFANGRAPHS]],STEAMER_P[],COLUMN(STEAMER_P[W]),FALSE),0)</f>
        <v>1</v>
      </c>
      <c r="H523" s="20">
        <f>IFERROR(VLOOKUP(MYRANKS_P[[#This Row],[IDFANGRAPHS]],STEAMER_P[],COLUMN(STEAMER_P[GS]),FALSE),0)</f>
        <v>0</v>
      </c>
      <c r="I523" s="20">
        <f>IFERROR(VLOOKUP(MYRANKS_P[[#This Row],[IDFANGRAPHS]],STEAMER_P[],COLUMN(STEAMER_P[SV]),FALSE),0)</f>
        <v>0</v>
      </c>
      <c r="J523" s="20">
        <f>IFERROR(VLOOKUP(MYRANKS_P[[#This Row],[IDFANGRAPHS]],STEAMER_P[],COLUMN(STEAMER_P[IP]),FALSE),0)</f>
        <v>17</v>
      </c>
      <c r="K523" s="20">
        <f>IFERROR(VLOOKUP(MYRANKS_P[[#This Row],[IDFANGRAPHS]],STEAMER_P[],COLUMN(STEAMER_P[H]),FALSE),0)</f>
        <v>18</v>
      </c>
      <c r="L523" s="20">
        <f>IFERROR(VLOOKUP(MYRANKS_P[[#This Row],[IDFANGRAPHS]],STEAMER_P[],COLUMN(STEAMER_P[ER]),FALSE),0)</f>
        <v>8</v>
      </c>
      <c r="M523" s="20">
        <f>IFERROR(VLOOKUP(MYRANKS_P[[#This Row],[IDFANGRAPHS]],STEAMER_P[],COLUMN(STEAMER_P[HR]),FALSE),0)</f>
        <v>2</v>
      </c>
      <c r="N523" s="20">
        <f>IFERROR(VLOOKUP(MYRANKS_P[[#This Row],[IDFANGRAPHS]],STEAMER_P[],COLUMN(STEAMER_P[SO]),FALSE),0)</f>
        <v>11</v>
      </c>
      <c r="O523" s="20">
        <f>IFERROR(VLOOKUP(MYRANKS_P[[#This Row],[IDFANGRAPHS]],STEAMER_P[],COLUMN(STEAMER_P[BB]),FALSE),0)</f>
        <v>6</v>
      </c>
      <c r="P523" s="20">
        <f>IFERROR(VLOOKUP(MYRANKS_P[[#This Row],[IDFANGRAPHS]],STEAMER_P[],COLUMN(STEAMER_P[FIP]),FALSE),0)</f>
        <v>4.2699999999999996</v>
      </c>
      <c r="Q523" s="22">
        <f>IFERROR(MYRANKS_P[[#This Row],[ER]]*9/MYRANKS_P[[#This Row],[IP]],0)</f>
        <v>4.2352941176470589</v>
      </c>
      <c r="R523" s="22">
        <f>IFERROR((MYRANKS_P[[#This Row],[BB]]+MYRANKS_P[[#This Row],[H]])/MYRANKS_P[[#This Row],[IP]],0)</f>
        <v>1.411764705882353</v>
      </c>
      <c r="S523" s="22">
        <f>MYRANKS_P[[#This Row],[W]]/3.03-VLOOKUP(MYRANKS_P[[#This Row],[POS]],ReplacementLevel_P[],COLUMN(ReplacementLevel_P[W]),FALSE)</f>
        <v>-2.89996699669967</v>
      </c>
      <c r="T523" s="22">
        <f>MYRANKS_P[[#This Row],[SV]]/9.95</f>
        <v>0</v>
      </c>
      <c r="U523" s="22">
        <f>MYRANKS_P[[#This Row],[SO]]/39.3-VLOOKUP(MYRANKS_P[[#This Row],[POS]],ReplacementLevel_P[],COLUMN(ReplacementLevel_P[SO]),FALSE)</f>
        <v>-2.4001017811704837</v>
      </c>
      <c r="V523" s="22">
        <f>((475+MYRANKS_P[[#This Row],[ER]])*9/(1192+MYRANKS_P[[#This Row],[IP]])-3.59)/-0.076-VLOOKUP(MYRANKS_P[[#This Row],[POS]],ReplacementLevel_P[],COLUMN(ReplacementLevel_P[ERA]),FALSE)</f>
        <v>0.77719080579861577</v>
      </c>
      <c r="W523" s="22">
        <f>((1466+MYRANKS_P[[#This Row],[BB]]+MYRANKS_P[[#This Row],[H]])/(1192+MYRANKS_P[[#This Row],[IP]])-1.23)/-0.015-VLOOKUP(MYRANKS_P[[#This Row],[POS]],ReplacementLevel_P[],COLUMN(ReplacementLevel_P[WHIP]),FALSE)</f>
        <v>0.71843396746621879</v>
      </c>
      <c r="X523" s="22">
        <f>MYRANKS_P[[#This Row],[WSGP]]+MYRANKS_P[[#This Row],[SVSGP]]+MYRANKS_P[[#This Row],[SOSGP]]+MYRANKS_P[[#This Row],[ERASGP]]+MYRANKS_P[[#This Row],[WHIPSGP]]</f>
        <v>-3.8044440046053194</v>
      </c>
    </row>
    <row r="524" spans="1:24" x14ac:dyDescent="0.25">
      <c r="A524" s="7" t="s">
        <v>4490</v>
      </c>
      <c r="B524" s="18" t="str">
        <f>VLOOKUP(MYRANKS_P[[#This Row],[PLAYERID]],PLAYERIDMAP[],COLUMN(PLAYERIDMAP[LASTNAME]),FALSE)</f>
        <v>Perdomo</v>
      </c>
      <c r="C524" s="18" t="str">
        <f>VLOOKUP(MYRANKS_P[[#This Row],[PLAYERID]],PLAYERIDMAP[],COLUMN(PLAYERIDMAP[FIRSTNAME]),FALSE)</f>
        <v xml:space="preserve">Luis </v>
      </c>
      <c r="D524" s="18" t="str">
        <f>VLOOKUP(MYRANKS_P[[#This Row],[PLAYERID]],PLAYERIDMAP[],COLUMN(PLAYERIDMAP[TEAM]),FALSE)</f>
        <v>-</v>
      </c>
      <c r="E524" s="18" t="str">
        <f>VLOOKUP(MYRANKS_P[[#This Row],[PLAYERID]],PLAYERIDMAP[],COLUMN(PLAYERIDMAP[POS]),FALSE)</f>
        <v>P</v>
      </c>
      <c r="F524" s="18">
        <f>VLOOKUP(MYRANKS_P[[#This Row],[PLAYERID]],PLAYERIDMAP[],COLUMN(PLAYERIDMAP[IDFANGRAPHS]),FALSE)</f>
        <v>5380</v>
      </c>
      <c r="G524" s="20">
        <f>IFERROR(VLOOKUP(MYRANKS_P[[#This Row],[IDFANGRAPHS]],STEAMER_P[],COLUMN(STEAMER_P[W]),FALSE),0)</f>
        <v>0</v>
      </c>
      <c r="H524" s="20">
        <f>IFERROR(VLOOKUP(MYRANKS_P[[#This Row],[IDFANGRAPHS]],STEAMER_P[],COLUMN(STEAMER_P[GS]),FALSE),0)</f>
        <v>0</v>
      </c>
      <c r="I524" s="20">
        <f>IFERROR(VLOOKUP(MYRANKS_P[[#This Row],[IDFANGRAPHS]],STEAMER_P[],COLUMN(STEAMER_P[SV]),FALSE),0)</f>
        <v>0</v>
      </c>
      <c r="J524" s="20">
        <f>IFERROR(VLOOKUP(MYRANKS_P[[#This Row],[IDFANGRAPHS]],STEAMER_P[],COLUMN(STEAMER_P[IP]),FALSE),0)</f>
        <v>0</v>
      </c>
      <c r="K524" s="20">
        <f>IFERROR(VLOOKUP(MYRANKS_P[[#This Row],[IDFANGRAPHS]],STEAMER_P[],COLUMN(STEAMER_P[H]),FALSE),0)</f>
        <v>0</v>
      </c>
      <c r="L524" s="20">
        <f>IFERROR(VLOOKUP(MYRANKS_P[[#This Row],[IDFANGRAPHS]],STEAMER_P[],COLUMN(STEAMER_P[ER]),FALSE),0)</f>
        <v>0</v>
      </c>
      <c r="M524" s="20">
        <f>IFERROR(VLOOKUP(MYRANKS_P[[#This Row],[IDFANGRAPHS]],STEAMER_P[],COLUMN(STEAMER_P[HR]),FALSE),0)</f>
        <v>0</v>
      </c>
      <c r="N524" s="20">
        <f>IFERROR(VLOOKUP(MYRANKS_P[[#This Row],[IDFANGRAPHS]],STEAMER_P[],COLUMN(STEAMER_P[SO]),FALSE),0)</f>
        <v>0</v>
      </c>
      <c r="O524" s="20">
        <f>IFERROR(VLOOKUP(MYRANKS_P[[#This Row],[IDFANGRAPHS]],STEAMER_P[],COLUMN(STEAMER_P[BB]),FALSE),0)</f>
        <v>0</v>
      </c>
      <c r="P524" s="20">
        <f>IFERROR(VLOOKUP(MYRANKS_P[[#This Row],[IDFANGRAPHS]],STEAMER_P[],COLUMN(STEAMER_P[FIP]),FALSE),0)</f>
        <v>0</v>
      </c>
      <c r="Q524" s="22">
        <f>IFERROR(MYRANKS_P[[#This Row],[ER]]*9/MYRANKS_P[[#This Row],[IP]],0)</f>
        <v>0</v>
      </c>
      <c r="R524" s="22">
        <f>IFERROR((MYRANKS_P[[#This Row],[BB]]+MYRANKS_P[[#This Row],[H]])/MYRANKS_P[[#This Row],[IP]],0)</f>
        <v>0</v>
      </c>
      <c r="S524" s="22">
        <f>MYRANKS_P[[#This Row],[W]]/3.03-VLOOKUP(MYRANKS_P[[#This Row],[POS]],ReplacementLevel_P[],COLUMN(ReplacementLevel_P[W]),FALSE)</f>
        <v>-3.23</v>
      </c>
      <c r="T524" s="22">
        <f>MYRANKS_P[[#This Row],[SV]]/9.95</f>
        <v>0</v>
      </c>
      <c r="U524" s="22">
        <f>MYRANKS_P[[#This Row],[SO]]/39.3-VLOOKUP(MYRANKS_P[[#This Row],[POS]],ReplacementLevel_P[],COLUMN(ReplacementLevel_P[SO]),FALSE)</f>
        <v>-2.68</v>
      </c>
      <c r="V524" s="22">
        <f>((475+MYRANKS_P[[#This Row],[ER]])*9/(1192+MYRANKS_P[[#This Row],[IP]])-3.59)/-0.076-VLOOKUP(MYRANKS_P[[#This Row],[POS]],ReplacementLevel_P[],COLUMN(ReplacementLevel_P[ERA]),FALSE)</f>
        <v>0.89724478982691325</v>
      </c>
      <c r="W524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24" s="22">
        <f>MYRANKS_P[[#This Row],[WSGP]]+MYRANKS_P[[#This Row],[SVSGP]]+MYRANKS_P[[#This Row],[SOSGP]]+MYRANKS_P[[#This Row],[ERASGP]]+MYRANKS_P[[#This Row],[WHIPSGP]]</f>
        <v>-4.1238066643117852</v>
      </c>
    </row>
    <row r="525" spans="1:24" x14ac:dyDescent="0.25">
      <c r="A525" s="7" t="s">
        <v>2319</v>
      </c>
      <c r="B525" s="18" t="str">
        <f>VLOOKUP(MYRANKS_P[[#This Row],[PLAYERID]],PLAYERIDMAP[],COLUMN(PLAYERIDMAP[LASTNAME]),FALSE)</f>
        <v>Chatwood</v>
      </c>
      <c r="C525" s="18" t="str">
        <f>VLOOKUP(MYRANKS_P[[#This Row],[PLAYERID]],PLAYERIDMAP[],COLUMN(PLAYERIDMAP[FIRSTNAME]),FALSE)</f>
        <v xml:space="preserve">Tyler </v>
      </c>
      <c r="D525" s="18" t="str">
        <f>VLOOKUP(MYRANKS_P[[#This Row],[PLAYERID]],PLAYERIDMAP[],COLUMN(PLAYERIDMAP[TEAM]),FALSE)</f>
        <v>COL</v>
      </c>
      <c r="E525" s="18" t="str">
        <f>VLOOKUP(MYRANKS_P[[#This Row],[PLAYERID]],PLAYERIDMAP[],COLUMN(PLAYERIDMAP[POS]),FALSE)</f>
        <v>P</v>
      </c>
      <c r="F525" s="18">
        <f>VLOOKUP(MYRANKS_P[[#This Row],[PLAYERID]],PLAYERIDMAP[],COLUMN(PLAYERIDMAP[IDFANGRAPHS]),FALSE)</f>
        <v>4338</v>
      </c>
      <c r="G525" s="20">
        <f>IFERROR(VLOOKUP(MYRANKS_P[[#This Row],[IDFANGRAPHS]],STEAMER_P[],COLUMN(STEAMER_P[W]),FALSE),0)</f>
        <v>7</v>
      </c>
      <c r="H525" s="20">
        <f>IFERROR(VLOOKUP(MYRANKS_P[[#This Row],[IDFANGRAPHS]],STEAMER_P[],COLUMN(STEAMER_P[GS]),FALSE),0)</f>
        <v>20</v>
      </c>
      <c r="I525" s="20">
        <f>IFERROR(VLOOKUP(MYRANKS_P[[#This Row],[IDFANGRAPHS]],STEAMER_P[],COLUMN(STEAMER_P[SV]),FALSE),0)</f>
        <v>0</v>
      </c>
      <c r="J525" s="20">
        <f>IFERROR(VLOOKUP(MYRANKS_P[[#This Row],[IDFANGRAPHS]],STEAMER_P[],COLUMN(STEAMER_P[IP]),FALSE),0)</f>
        <v>120</v>
      </c>
      <c r="K525" s="20">
        <f>IFERROR(VLOOKUP(MYRANKS_P[[#This Row],[IDFANGRAPHS]],STEAMER_P[],COLUMN(STEAMER_P[H]),FALSE),0)</f>
        <v>128</v>
      </c>
      <c r="L525" s="20">
        <f>IFERROR(VLOOKUP(MYRANKS_P[[#This Row],[IDFANGRAPHS]],STEAMER_P[],COLUMN(STEAMER_P[ER]),FALSE),0)</f>
        <v>61</v>
      </c>
      <c r="M525" s="20">
        <f>IFERROR(VLOOKUP(MYRANKS_P[[#This Row],[IDFANGRAPHS]],STEAMER_P[],COLUMN(STEAMER_P[HR]),FALSE),0)</f>
        <v>12</v>
      </c>
      <c r="N525" s="20">
        <f>IFERROR(VLOOKUP(MYRANKS_P[[#This Row],[IDFANGRAPHS]],STEAMER_P[],COLUMN(STEAMER_P[SO]),FALSE),0)</f>
        <v>87</v>
      </c>
      <c r="O525" s="20">
        <f>IFERROR(VLOOKUP(MYRANKS_P[[#This Row],[IDFANGRAPHS]],STEAMER_P[],COLUMN(STEAMER_P[BB]),FALSE),0)</f>
        <v>47</v>
      </c>
      <c r="P525" s="20">
        <f>IFERROR(VLOOKUP(MYRANKS_P[[#This Row],[IDFANGRAPHS]],STEAMER_P[],COLUMN(STEAMER_P[FIP]),FALSE),0)</f>
        <v>4.2</v>
      </c>
      <c r="Q525" s="22">
        <f>IFERROR(MYRANKS_P[[#This Row],[ER]]*9/MYRANKS_P[[#This Row],[IP]],0)</f>
        <v>4.5750000000000002</v>
      </c>
      <c r="R525" s="22">
        <f>IFERROR((MYRANKS_P[[#This Row],[BB]]+MYRANKS_P[[#This Row],[H]])/MYRANKS_P[[#This Row],[IP]],0)</f>
        <v>1.4583333333333333</v>
      </c>
      <c r="S525" s="22">
        <f>MYRANKS_P[[#This Row],[W]]/3.03-VLOOKUP(MYRANKS_P[[#This Row],[POS]],ReplacementLevel_P[],COLUMN(ReplacementLevel_P[W]),FALSE)</f>
        <v>-0.91976897689768977</v>
      </c>
      <c r="T525" s="22">
        <f>MYRANKS_P[[#This Row],[SV]]/9.95</f>
        <v>0</v>
      </c>
      <c r="U525" s="22">
        <f>MYRANKS_P[[#This Row],[SO]]/39.3-VLOOKUP(MYRANKS_P[[#This Row],[POS]],ReplacementLevel_P[],COLUMN(ReplacementLevel_P[SO]),FALSE)</f>
        <v>-0.46625954198473263</v>
      </c>
      <c r="V525" s="22">
        <f>((475+MYRANKS_P[[#This Row],[ER]])*9/(1192+MYRANKS_P[[#This Row],[IP]])-3.59)/-0.076-VLOOKUP(MYRANKS_P[[#This Row],[POS]],ReplacementLevel_P[],COLUMN(ReplacementLevel_P[ERA]),FALSE)</f>
        <v>-0.29249037227214492</v>
      </c>
      <c r="W525" s="22">
        <f>((1466+MYRANKS_P[[#This Row],[BB]]+MYRANKS_P[[#This Row],[H]])/(1192+MYRANKS_P[[#This Row],[IP]])-1.23)/-0.015-VLOOKUP(MYRANKS_P[[#This Row],[POS]],ReplacementLevel_P[],COLUMN(ReplacementLevel_P[WHIP]),FALSE)</f>
        <v>-0.50414634146341408</v>
      </c>
      <c r="X525" s="22">
        <f>MYRANKS_P[[#This Row],[WSGP]]+MYRANKS_P[[#This Row],[SVSGP]]+MYRANKS_P[[#This Row],[SOSGP]]+MYRANKS_P[[#This Row],[ERASGP]]+MYRANKS_P[[#This Row],[WHIPSGP]]</f>
        <v>-2.1826652326179814</v>
      </c>
    </row>
    <row r="526" spans="1:24" x14ac:dyDescent="0.25">
      <c r="A526" s="7" t="s">
        <v>2541</v>
      </c>
      <c r="B526" s="18" t="str">
        <f>VLOOKUP(MYRANKS_P[[#This Row],[PLAYERID]],PLAYERIDMAP[],COLUMN(PLAYERIDMAP[LASTNAME]),FALSE)</f>
        <v>Deduno</v>
      </c>
      <c r="C526" s="18" t="str">
        <f>VLOOKUP(MYRANKS_P[[#This Row],[PLAYERID]],PLAYERIDMAP[],COLUMN(PLAYERIDMAP[FIRSTNAME]),FALSE)</f>
        <v xml:space="preserve">Samuel </v>
      </c>
      <c r="D526" s="18" t="str">
        <f>VLOOKUP(MYRANKS_P[[#This Row],[PLAYERID]],PLAYERIDMAP[],COLUMN(PLAYERIDMAP[TEAM]),FALSE)</f>
        <v>MIN</v>
      </c>
      <c r="E526" s="18" t="str">
        <f>VLOOKUP(MYRANKS_P[[#This Row],[PLAYERID]],PLAYERIDMAP[],COLUMN(PLAYERIDMAP[POS]),FALSE)</f>
        <v>P</v>
      </c>
      <c r="F526" s="18">
        <f>VLOOKUP(MYRANKS_P[[#This Row],[PLAYERID]],PLAYERIDMAP[],COLUMN(PLAYERIDMAP[IDFANGRAPHS]),FALSE)</f>
        <v>5285</v>
      </c>
      <c r="G526" s="20">
        <f>IFERROR(VLOOKUP(MYRANKS_P[[#This Row],[IDFANGRAPHS]],STEAMER_P[],COLUMN(STEAMER_P[W]),FALSE),0)</f>
        <v>4</v>
      </c>
      <c r="H526" s="20">
        <f>IFERROR(VLOOKUP(MYRANKS_P[[#This Row],[IDFANGRAPHS]],STEAMER_P[],COLUMN(STEAMER_P[GS]),FALSE),0)</f>
        <v>7</v>
      </c>
      <c r="I526" s="20">
        <f>IFERROR(VLOOKUP(MYRANKS_P[[#This Row],[IDFANGRAPHS]],STEAMER_P[],COLUMN(STEAMER_P[SV]),FALSE),0)</f>
        <v>0</v>
      </c>
      <c r="J526" s="20">
        <f>IFERROR(VLOOKUP(MYRANKS_P[[#This Row],[IDFANGRAPHS]],STEAMER_P[],COLUMN(STEAMER_P[IP]),FALSE),0)</f>
        <v>71</v>
      </c>
      <c r="K526" s="20">
        <f>IFERROR(VLOOKUP(MYRANKS_P[[#This Row],[IDFANGRAPHS]],STEAMER_P[],COLUMN(STEAMER_P[H]),FALSE),0)</f>
        <v>74</v>
      </c>
      <c r="L526" s="20">
        <f>IFERROR(VLOOKUP(MYRANKS_P[[#This Row],[IDFANGRAPHS]],STEAMER_P[],COLUMN(STEAMER_P[ER]),FALSE),0)</f>
        <v>35</v>
      </c>
      <c r="M526" s="20">
        <f>IFERROR(VLOOKUP(MYRANKS_P[[#This Row],[IDFANGRAPHS]],STEAMER_P[],COLUMN(STEAMER_P[HR]),FALSE),0)</f>
        <v>5</v>
      </c>
      <c r="N526" s="20">
        <f>IFERROR(VLOOKUP(MYRANKS_P[[#This Row],[IDFANGRAPHS]],STEAMER_P[],COLUMN(STEAMER_P[SO]),FALSE),0)</f>
        <v>53</v>
      </c>
      <c r="O526" s="20">
        <f>IFERROR(VLOOKUP(MYRANKS_P[[#This Row],[IDFANGRAPHS]],STEAMER_P[],COLUMN(STEAMER_P[BB]),FALSE),0)</f>
        <v>32</v>
      </c>
      <c r="P526" s="20">
        <f>IFERROR(VLOOKUP(MYRANKS_P[[#This Row],[IDFANGRAPHS]],STEAMER_P[],COLUMN(STEAMER_P[FIP]),FALSE),0)</f>
        <v>4.07</v>
      </c>
      <c r="Q526" s="22">
        <f>IFERROR(MYRANKS_P[[#This Row],[ER]]*9/MYRANKS_P[[#This Row],[IP]],0)</f>
        <v>4.436619718309859</v>
      </c>
      <c r="R526" s="22">
        <f>IFERROR((MYRANKS_P[[#This Row],[BB]]+MYRANKS_P[[#This Row],[H]])/MYRANKS_P[[#This Row],[IP]],0)</f>
        <v>1.4929577464788732</v>
      </c>
      <c r="S526" s="22">
        <f>MYRANKS_P[[#This Row],[W]]/3.03-VLOOKUP(MYRANKS_P[[#This Row],[POS]],ReplacementLevel_P[],COLUMN(ReplacementLevel_P[W]),FALSE)</f>
        <v>-1.9098679867986799</v>
      </c>
      <c r="T526" s="22">
        <f>MYRANKS_P[[#This Row],[SV]]/9.95</f>
        <v>0</v>
      </c>
      <c r="U526" s="22">
        <f>MYRANKS_P[[#This Row],[SO]]/39.3-VLOOKUP(MYRANKS_P[[#This Row],[POS]],ReplacementLevel_P[],COLUMN(ReplacementLevel_P[SO]),FALSE)</f>
        <v>-1.3313994910941476</v>
      </c>
      <c r="V526" s="22">
        <f>((475+MYRANKS_P[[#This Row],[ER]])*9/(1192+MYRANKS_P[[#This Row],[IP]])-3.59)/-0.076-VLOOKUP(MYRANKS_P[[#This Row],[POS]],ReplacementLevel_P[],COLUMN(ReplacementLevel_P[ERA]),FALSE)</f>
        <v>0.26836479559944648</v>
      </c>
      <c r="W526" s="22">
        <f>((1466+MYRANKS_P[[#This Row],[BB]]+MYRANKS_P[[#This Row],[H]])/(1192+MYRANKS_P[[#This Row],[IP]])-1.23)/-0.015-VLOOKUP(MYRANKS_P[[#This Row],[POS]],ReplacementLevel_P[],COLUMN(ReplacementLevel_P[WHIP]),FALSE)</f>
        <v>-9.7038796516227488E-2</v>
      </c>
      <c r="X526" s="22">
        <f>MYRANKS_P[[#This Row],[WSGP]]+MYRANKS_P[[#This Row],[SVSGP]]+MYRANKS_P[[#This Row],[SOSGP]]+MYRANKS_P[[#This Row],[ERASGP]]+MYRANKS_P[[#This Row],[WHIPSGP]]</f>
        <v>-3.0699414788096084</v>
      </c>
    </row>
    <row r="527" spans="1:24" x14ac:dyDescent="0.25">
      <c r="A527" s="7" t="s">
        <v>3630</v>
      </c>
      <c r="B527" s="18" t="str">
        <f>VLOOKUP(MYRANKS_P[[#This Row],[PLAYERID]],PLAYERIDMAP[],COLUMN(PLAYERIDMAP[LASTNAME]),FALSE)</f>
        <v>Korecky</v>
      </c>
      <c r="C527" s="18" t="str">
        <f>VLOOKUP(MYRANKS_P[[#This Row],[PLAYERID]],PLAYERIDMAP[],COLUMN(PLAYERIDMAP[FIRSTNAME]),FALSE)</f>
        <v xml:space="preserve">Bobby </v>
      </c>
      <c r="D527" s="18" t="str">
        <f>VLOOKUP(MYRANKS_P[[#This Row],[PLAYERID]],PLAYERIDMAP[],COLUMN(PLAYERIDMAP[TEAM]),FALSE)</f>
        <v>TOR</v>
      </c>
      <c r="E527" s="18" t="str">
        <f>VLOOKUP(MYRANKS_P[[#This Row],[PLAYERID]],PLAYERIDMAP[],COLUMN(PLAYERIDMAP[POS]),FALSE)</f>
        <v>P</v>
      </c>
      <c r="F527" s="18">
        <f>VLOOKUP(MYRANKS_P[[#This Row],[PLAYERID]],PLAYERIDMAP[],COLUMN(PLAYERIDMAP[IDFANGRAPHS]),FALSE)</f>
        <v>4608</v>
      </c>
      <c r="G527" s="20">
        <f>IFERROR(VLOOKUP(MYRANKS_P[[#This Row],[IDFANGRAPHS]],STEAMER_P[],COLUMN(STEAMER_P[W]),FALSE),0)</f>
        <v>0</v>
      </c>
      <c r="H527" s="20">
        <f>IFERROR(VLOOKUP(MYRANKS_P[[#This Row],[IDFANGRAPHS]],STEAMER_P[],COLUMN(STEAMER_P[GS]),FALSE),0)</f>
        <v>0</v>
      </c>
      <c r="I527" s="20">
        <f>IFERROR(VLOOKUP(MYRANKS_P[[#This Row],[IDFANGRAPHS]],STEAMER_P[],COLUMN(STEAMER_P[SV]),FALSE),0)</f>
        <v>0</v>
      </c>
      <c r="J527" s="20">
        <f>IFERROR(VLOOKUP(MYRANKS_P[[#This Row],[IDFANGRAPHS]],STEAMER_P[],COLUMN(STEAMER_P[IP]),FALSE),0)</f>
        <v>0</v>
      </c>
      <c r="K527" s="20">
        <f>IFERROR(VLOOKUP(MYRANKS_P[[#This Row],[IDFANGRAPHS]],STEAMER_P[],COLUMN(STEAMER_P[H]),FALSE),0)</f>
        <v>0</v>
      </c>
      <c r="L527" s="20">
        <f>IFERROR(VLOOKUP(MYRANKS_P[[#This Row],[IDFANGRAPHS]],STEAMER_P[],COLUMN(STEAMER_P[ER]),FALSE),0)</f>
        <v>0</v>
      </c>
      <c r="M527" s="20">
        <f>IFERROR(VLOOKUP(MYRANKS_P[[#This Row],[IDFANGRAPHS]],STEAMER_P[],COLUMN(STEAMER_P[HR]),FALSE),0)</f>
        <v>0</v>
      </c>
      <c r="N527" s="20">
        <f>IFERROR(VLOOKUP(MYRANKS_P[[#This Row],[IDFANGRAPHS]],STEAMER_P[],COLUMN(STEAMER_P[SO]),FALSE),0)</f>
        <v>0</v>
      </c>
      <c r="O527" s="20">
        <f>IFERROR(VLOOKUP(MYRANKS_P[[#This Row],[IDFANGRAPHS]],STEAMER_P[],COLUMN(STEAMER_P[BB]),FALSE),0)</f>
        <v>0</v>
      </c>
      <c r="P527" s="20">
        <f>IFERROR(VLOOKUP(MYRANKS_P[[#This Row],[IDFANGRAPHS]],STEAMER_P[],COLUMN(STEAMER_P[FIP]),FALSE),0)</f>
        <v>0</v>
      </c>
      <c r="Q527" s="22">
        <f>IFERROR(MYRANKS_P[[#This Row],[ER]]*9/MYRANKS_P[[#This Row],[IP]],0)</f>
        <v>0</v>
      </c>
      <c r="R527" s="22">
        <f>IFERROR((MYRANKS_P[[#This Row],[BB]]+MYRANKS_P[[#This Row],[H]])/MYRANKS_P[[#This Row],[IP]],0)</f>
        <v>0</v>
      </c>
      <c r="S527" s="22">
        <f>MYRANKS_P[[#This Row],[W]]/3.03-VLOOKUP(MYRANKS_P[[#This Row],[POS]],ReplacementLevel_P[],COLUMN(ReplacementLevel_P[W]),FALSE)</f>
        <v>-3.23</v>
      </c>
      <c r="T527" s="22">
        <f>MYRANKS_P[[#This Row],[SV]]/9.95</f>
        <v>0</v>
      </c>
      <c r="U527" s="22">
        <f>MYRANKS_P[[#This Row],[SO]]/39.3-VLOOKUP(MYRANKS_P[[#This Row],[POS]],ReplacementLevel_P[],COLUMN(ReplacementLevel_P[SO]),FALSE)</f>
        <v>-2.68</v>
      </c>
      <c r="V527" s="22">
        <f>((475+MYRANKS_P[[#This Row],[ER]])*9/(1192+MYRANKS_P[[#This Row],[IP]])-3.59)/-0.076-VLOOKUP(MYRANKS_P[[#This Row],[POS]],ReplacementLevel_P[],COLUMN(ReplacementLevel_P[ERA]),FALSE)</f>
        <v>0.89724478982691325</v>
      </c>
      <c r="W527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27" s="22">
        <f>MYRANKS_P[[#This Row],[WSGP]]+MYRANKS_P[[#This Row],[SVSGP]]+MYRANKS_P[[#This Row],[SOSGP]]+MYRANKS_P[[#This Row],[ERASGP]]+MYRANKS_P[[#This Row],[WHIPSGP]]</f>
        <v>-4.1238066643117852</v>
      </c>
    </row>
    <row r="528" spans="1:24" x14ac:dyDescent="0.25">
      <c r="A528" s="7" t="s">
        <v>3300</v>
      </c>
      <c r="B528" s="18" t="str">
        <f>VLOOKUP(MYRANKS_P[[#This Row],[PLAYERID]],PLAYERIDMAP[],COLUMN(PLAYERIDMAP[LASTNAME]),FALSE)</f>
        <v>Hill</v>
      </c>
      <c r="C528" s="18" t="str">
        <f>VLOOKUP(MYRANKS_P[[#This Row],[PLAYERID]],PLAYERIDMAP[],COLUMN(PLAYERIDMAP[FIRSTNAME]),FALSE)</f>
        <v xml:space="preserve">Shawn </v>
      </c>
      <c r="D528" s="18" t="str">
        <f>VLOOKUP(MYRANKS_P[[#This Row],[PLAYERID]],PLAYERIDMAP[],COLUMN(PLAYERIDMAP[TEAM]),FALSE)</f>
        <v>TOR</v>
      </c>
      <c r="E528" s="18" t="str">
        <f>VLOOKUP(MYRANKS_P[[#This Row],[PLAYERID]],PLAYERIDMAP[],COLUMN(PLAYERIDMAP[POS]),FALSE)</f>
        <v>P</v>
      </c>
      <c r="F528" s="18">
        <f>VLOOKUP(MYRANKS_P[[#This Row],[PLAYERID]],PLAYERIDMAP[],COLUMN(PLAYERIDMAP[IDFANGRAPHS]),FALSE)</f>
        <v>1882</v>
      </c>
      <c r="G528" s="20">
        <f>IFERROR(VLOOKUP(MYRANKS_P[[#This Row],[IDFANGRAPHS]],STEAMER_P[],COLUMN(STEAMER_P[W]),FALSE),0)</f>
        <v>0</v>
      </c>
      <c r="H528" s="20">
        <f>IFERROR(VLOOKUP(MYRANKS_P[[#This Row],[IDFANGRAPHS]],STEAMER_P[],COLUMN(STEAMER_P[GS]),FALSE),0)</f>
        <v>0</v>
      </c>
      <c r="I528" s="20">
        <f>IFERROR(VLOOKUP(MYRANKS_P[[#This Row],[IDFANGRAPHS]],STEAMER_P[],COLUMN(STEAMER_P[SV]),FALSE),0)</f>
        <v>0</v>
      </c>
      <c r="J528" s="20">
        <f>IFERROR(VLOOKUP(MYRANKS_P[[#This Row],[IDFANGRAPHS]],STEAMER_P[],COLUMN(STEAMER_P[IP]),FALSE),0)</f>
        <v>0</v>
      </c>
      <c r="K528" s="20">
        <f>IFERROR(VLOOKUP(MYRANKS_P[[#This Row],[IDFANGRAPHS]],STEAMER_P[],COLUMN(STEAMER_P[H]),FALSE),0)</f>
        <v>0</v>
      </c>
      <c r="L528" s="20">
        <f>IFERROR(VLOOKUP(MYRANKS_P[[#This Row],[IDFANGRAPHS]],STEAMER_P[],COLUMN(STEAMER_P[ER]),FALSE),0)</f>
        <v>0</v>
      </c>
      <c r="M528" s="20">
        <f>IFERROR(VLOOKUP(MYRANKS_P[[#This Row],[IDFANGRAPHS]],STEAMER_P[],COLUMN(STEAMER_P[HR]),FALSE),0)</f>
        <v>0</v>
      </c>
      <c r="N528" s="20">
        <f>IFERROR(VLOOKUP(MYRANKS_P[[#This Row],[IDFANGRAPHS]],STEAMER_P[],COLUMN(STEAMER_P[SO]),FALSE),0)</f>
        <v>0</v>
      </c>
      <c r="O528" s="20">
        <f>IFERROR(VLOOKUP(MYRANKS_P[[#This Row],[IDFANGRAPHS]],STEAMER_P[],COLUMN(STEAMER_P[BB]),FALSE),0)</f>
        <v>0</v>
      </c>
      <c r="P528" s="20">
        <f>IFERROR(VLOOKUP(MYRANKS_P[[#This Row],[IDFANGRAPHS]],STEAMER_P[],COLUMN(STEAMER_P[FIP]),FALSE),0)</f>
        <v>0</v>
      </c>
      <c r="Q528" s="22">
        <f>IFERROR(MYRANKS_P[[#This Row],[ER]]*9/MYRANKS_P[[#This Row],[IP]],0)</f>
        <v>0</v>
      </c>
      <c r="R528" s="22">
        <f>IFERROR((MYRANKS_P[[#This Row],[BB]]+MYRANKS_P[[#This Row],[H]])/MYRANKS_P[[#This Row],[IP]],0)</f>
        <v>0</v>
      </c>
      <c r="S528" s="22">
        <f>MYRANKS_P[[#This Row],[W]]/3.03-VLOOKUP(MYRANKS_P[[#This Row],[POS]],ReplacementLevel_P[],COLUMN(ReplacementLevel_P[W]),FALSE)</f>
        <v>-3.23</v>
      </c>
      <c r="T528" s="22">
        <f>MYRANKS_P[[#This Row],[SV]]/9.95</f>
        <v>0</v>
      </c>
      <c r="U528" s="22">
        <f>MYRANKS_P[[#This Row],[SO]]/39.3-VLOOKUP(MYRANKS_P[[#This Row],[POS]],ReplacementLevel_P[],COLUMN(ReplacementLevel_P[SO]),FALSE)</f>
        <v>-2.68</v>
      </c>
      <c r="V528" s="22">
        <f>((475+MYRANKS_P[[#This Row],[ER]])*9/(1192+MYRANKS_P[[#This Row],[IP]])-3.59)/-0.076-VLOOKUP(MYRANKS_P[[#This Row],[POS]],ReplacementLevel_P[],COLUMN(ReplacementLevel_P[ERA]),FALSE)</f>
        <v>0.89724478982691325</v>
      </c>
      <c r="W52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28" s="22">
        <f>MYRANKS_P[[#This Row],[WSGP]]+MYRANKS_P[[#This Row],[SVSGP]]+MYRANKS_P[[#This Row],[SOSGP]]+MYRANKS_P[[#This Row],[ERASGP]]+MYRANKS_P[[#This Row],[WHIPSGP]]</f>
        <v>-4.1238066643117852</v>
      </c>
    </row>
    <row r="529" spans="1:24" x14ac:dyDescent="0.25">
      <c r="A529" s="7" t="s">
        <v>2928</v>
      </c>
      <c r="B529" s="18" t="str">
        <f>VLOOKUP(MYRANKS_P[[#This Row],[PLAYERID]],PLAYERIDMAP[],COLUMN(PLAYERIDMAP[LASTNAME]),FALSE)</f>
        <v>Galarraga</v>
      </c>
      <c r="C529" s="18" t="str">
        <f>VLOOKUP(MYRANKS_P[[#This Row],[PLAYERID]],PLAYERIDMAP[],COLUMN(PLAYERIDMAP[FIRSTNAME]),FALSE)</f>
        <v xml:space="preserve">Armando </v>
      </c>
      <c r="D529" s="18" t="str">
        <f>VLOOKUP(MYRANKS_P[[#This Row],[PLAYERID]],PLAYERIDMAP[],COLUMN(PLAYERIDMAP[TEAM]),FALSE)</f>
        <v>HOU</v>
      </c>
      <c r="E529" s="18" t="str">
        <f>VLOOKUP(MYRANKS_P[[#This Row],[PLAYERID]],PLAYERIDMAP[],COLUMN(PLAYERIDMAP[POS]),FALSE)</f>
        <v>P</v>
      </c>
      <c r="F529" s="18">
        <f>VLOOKUP(MYRANKS_P[[#This Row],[PLAYERID]],PLAYERIDMAP[],COLUMN(PLAYERIDMAP[IDFANGRAPHS]),FALSE)</f>
        <v>4222</v>
      </c>
      <c r="G529" s="20">
        <f>IFERROR(VLOOKUP(MYRANKS_P[[#This Row],[IDFANGRAPHS]],STEAMER_P[],COLUMN(STEAMER_P[W]),FALSE),0)</f>
        <v>0</v>
      </c>
      <c r="H529" s="20">
        <f>IFERROR(VLOOKUP(MYRANKS_P[[#This Row],[IDFANGRAPHS]],STEAMER_P[],COLUMN(STEAMER_P[GS]),FALSE),0)</f>
        <v>0</v>
      </c>
      <c r="I529" s="20">
        <f>IFERROR(VLOOKUP(MYRANKS_P[[#This Row],[IDFANGRAPHS]],STEAMER_P[],COLUMN(STEAMER_P[SV]),FALSE),0)</f>
        <v>0</v>
      </c>
      <c r="J529" s="20">
        <f>IFERROR(VLOOKUP(MYRANKS_P[[#This Row],[IDFANGRAPHS]],STEAMER_P[],COLUMN(STEAMER_P[IP]),FALSE),0)</f>
        <v>0</v>
      </c>
      <c r="K529" s="20">
        <f>IFERROR(VLOOKUP(MYRANKS_P[[#This Row],[IDFANGRAPHS]],STEAMER_P[],COLUMN(STEAMER_P[H]),FALSE),0)</f>
        <v>0</v>
      </c>
      <c r="L529" s="20">
        <f>IFERROR(VLOOKUP(MYRANKS_P[[#This Row],[IDFANGRAPHS]],STEAMER_P[],COLUMN(STEAMER_P[ER]),FALSE),0)</f>
        <v>0</v>
      </c>
      <c r="M529" s="20">
        <f>IFERROR(VLOOKUP(MYRANKS_P[[#This Row],[IDFANGRAPHS]],STEAMER_P[],COLUMN(STEAMER_P[HR]),FALSE),0)</f>
        <v>0</v>
      </c>
      <c r="N529" s="20">
        <f>IFERROR(VLOOKUP(MYRANKS_P[[#This Row],[IDFANGRAPHS]],STEAMER_P[],COLUMN(STEAMER_P[SO]),FALSE),0)</f>
        <v>0</v>
      </c>
      <c r="O529" s="20">
        <f>IFERROR(VLOOKUP(MYRANKS_P[[#This Row],[IDFANGRAPHS]],STEAMER_P[],COLUMN(STEAMER_P[BB]),FALSE),0)</f>
        <v>0</v>
      </c>
      <c r="P529" s="20">
        <f>IFERROR(VLOOKUP(MYRANKS_P[[#This Row],[IDFANGRAPHS]],STEAMER_P[],COLUMN(STEAMER_P[FIP]),FALSE),0)</f>
        <v>0</v>
      </c>
      <c r="Q529" s="22">
        <f>IFERROR(MYRANKS_P[[#This Row],[ER]]*9/MYRANKS_P[[#This Row],[IP]],0)</f>
        <v>0</v>
      </c>
      <c r="R529" s="22">
        <f>IFERROR((MYRANKS_P[[#This Row],[BB]]+MYRANKS_P[[#This Row],[H]])/MYRANKS_P[[#This Row],[IP]],0)</f>
        <v>0</v>
      </c>
      <c r="S529" s="22">
        <f>MYRANKS_P[[#This Row],[W]]/3.03-VLOOKUP(MYRANKS_P[[#This Row],[POS]],ReplacementLevel_P[],COLUMN(ReplacementLevel_P[W]),FALSE)</f>
        <v>-3.23</v>
      </c>
      <c r="T529" s="22">
        <f>MYRANKS_P[[#This Row],[SV]]/9.95</f>
        <v>0</v>
      </c>
      <c r="U529" s="22">
        <f>MYRANKS_P[[#This Row],[SO]]/39.3-VLOOKUP(MYRANKS_P[[#This Row],[POS]],ReplacementLevel_P[],COLUMN(ReplacementLevel_P[SO]),FALSE)</f>
        <v>-2.68</v>
      </c>
      <c r="V529" s="22">
        <f>((475+MYRANKS_P[[#This Row],[ER]])*9/(1192+MYRANKS_P[[#This Row],[IP]])-3.59)/-0.076-VLOOKUP(MYRANKS_P[[#This Row],[POS]],ReplacementLevel_P[],COLUMN(ReplacementLevel_P[ERA]),FALSE)</f>
        <v>0.89724478982691325</v>
      </c>
      <c r="W529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29" s="22">
        <f>MYRANKS_P[[#This Row],[WSGP]]+MYRANKS_P[[#This Row],[SVSGP]]+MYRANKS_P[[#This Row],[SOSGP]]+MYRANKS_P[[#This Row],[ERASGP]]+MYRANKS_P[[#This Row],[WHIPSGP]]</f>
        <v>-4.1238066643117852</v>
      </c>
    </row>
    <row r="530" spans="1:24" x14ac:dyDescent="0.25">
      <c r="A530" s="7" t="s">
        <v>2271</v>
      </c>
      <c r="B530" s="18" t="str">
        <f>VLOOKUP(MYRANKS_P[[#This Row],[PLAYERID]],PLAYERIDMAP[],COLUMN(PLAYERIDMAP[LASTNAME]),FALSE)</f>
        <v>Cassevah</v>
      </c>
      <c r="C530" s="18" t="str">
        <f>VLOOKUP(MYRANKS_P[[#This Row],[PLAYERID]],PLAYERIDMAP[],COLUMN(PLAYERIDMAP[FIRSTNAME]),FALSE)</f>
        <v xml:space="preserve">Bobby </v>
      </c>
      <c r="D530" s="18" t="str">
        <f>VLOOKUP(MYRANKS_P[[#This Row],[PLAYERID]],PLAYERIDMAP[],COLUMN(PLAYERIDMAP[TEAM]),FALSE)</f>
        <v>LAA</v>
      </c>
      <c r="E530" s="18" t="str">
        <f>VLOOKUP(MYRANKS_P[[#This Row],[PLAYERID]],PLAYERIDMAP[],COLUMN(PLAYERIDMAP[POS]),FALSE)</f>
        <v>P</v>
      </c>
      <c r="F530" s="18">
        <f>VLOOKUP(MYRANKS_P[[#This Row],[PLAYERID]],PLAYERIDMAP[],COLUMN(PLAYERIDMAP[IDFANGRAPHS]),FALSE)</f>
        <v>6950</v>
      </c>
      <c r="G530" s="20">
        <f>IFERROR(VLOOKUP(MYRANKS_P[[#This Row],[IDFANGRAPHS]],STEAMER_P[],COLUMN(STEAMER_P[W]),FALSE),0)</f>
        <v>0</v>
      </c>
      <c r="H530" s="20">
        <f>IFERROR(VLOOKUP(MYRANKS_P[[#This Row],[IDFANGRAPHS]],STEAMER_P[],COLUMN(STEAMER_P[GS]),FALSE),0)</f>
        <v>0</v>
      </c>
      <c r="I530" s="20">
        <f>IFERROR(VLOOKUP(MYRANKS_P[[#This Row],[IDFANGRAPHS]],STEAMER_P[],COLUMN(STEAMER_P[SV]),FALSE),0)</f>
        <v>0</v>
      </c>
      <c r="J530" s="20">
        <f>IFERROR(VLOOKUP(MYRANKS_P[[#This Row],[IDFANGRAPHS]],STEAMER_P[],COLUMN(STEAMER_P[IP]),FALSE),0)</f>
        <v>0</v>
      </c>
      <c r="K530" s="20">
        <f>IFERROR(VLOOKUP(MYRANKS_P[[#This Row],[IDFANGRAPHS]],STEAMER_P[],COLUMN(STEAMER_P[H]),FALSE),0)</f>
        <v>0</v>
      </c>
      <c r="L530" s="20">
        <f>IFERROR(VLOOKUP(MYRANKS_P[[#This Row],[IDFANGRAPHS]],STEAMER_P[],COLUMN(STEAMER_P[ER]),FALSE),0)</f>
        <v>0</v>
      </c>
      <c r="M530" s="20">
        <f>IFERROR(VLOOKUP(MYRANKS_P[[#This Row],[IDFANGRAPHS]],STEAMER_P[],COLUMN(STEAMER_P[HR]),FALSE),0)</f>
        <v>0</v>
      </c>
      <c r="N530" s="20">
        <f>IFERROR(VLOOKUP(MYRANKS_P[[#This Row],[IDFANGRAPHS]],STEAMER_P[],COLUMN(STEAMER_P[SO]),FALSE),0)</f>
        <v>0</v>
      </c>
      <c r="O530" s="20">
        <f>IFERROR(VLOOKUP(MYRANKS_P[[#This Row],[IDFANGRAPHS]],STEAMER_P[],COLUMN(STEAMER_P[BB]),FALSE),0)</f>
        <v>0</v>
      </c>
      <c r="P530" s="20">
        <f>IFERROR(VLOOKUP(MYRANKS_P[[#This Row],[IDFANGRAPHS]],STEAMER_P[],COLUMN(STEAMER_P[FIP]),FALSE),0)</f>
        <v>0</v>
      </c>
      <c r="Q530" s="22">
        <f>IFERROR(MYRANKS_P[[#This Row],[ER]]*9/MYRANKS_P[[#This Row],[IP]],0)</f>
        <v>0</v>
      </c>
      <c r="R530" s="22">
        <f>IFERROR((MYRANKS_P[[#This Row],[BB]]+MYRANKS_P[[#This Row],[H]])/MYRANKS_P[[#This Row],[IP]],0)</f>
        <v>0</v>
      </c>
      <c r="S530" s="22">
        <f>MYRANKS_P[[#This Row],[W]]/3.03-VLOOKUP(MYRANKS_P[[#This Row],[POS]],ReplacementLevel_P[],COLUMN(ReplacementLevel_P[W]),FALSE)</f>
        <v>-3.23</v>
      </c>
      <c r="T530" s="22">
        <f>MYRANKS_P[[#This Row],[SV]]/9.95</f>
        <v>0</v>
      </c>
      <c r="U530" s="22">
        <f>MYRANKS_P[[#This Row],[SO]]/39.3-VLOOKUP(MYRANKS_P[[#This Row],[POS]],ReplacementLevel_P[],COLUMN(ReplacementLevel_P[SO]),FALSE)</f>
        <v>-2.68</v>
      </c>
      <c r="V530" s="22">
        <f>((475+MYRANKS_P[[#This Row],[ER]])*9/(1192+MYRANKS_P[[#This Row],[IP]])-3.59)/-0.076-VLOOKUP(MYRANKS_P[[#This Row],[POS]],ReplacementLevel_P[],COLUMN(ReplacementLevel_P[ERA]),FALSE)</f>
        <v>0.89724478982691325</v>
      </c>
      <c r="W53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30" s="22">
        <f>MYRANKS_P[[#This Row],[WSGP]]+MYRANKS_P[[#This Row],[SVSGP]]+MYRANKS_P[[#This Row],[SOSGP]]+MYRANKS_P[[#This Row],[ERASGP]]+MYRANKS_P[[#This Row],[WHIPSGP]]</f>
        <v>-4.1238066643117852</v>
      </c>
    </row>
    <row r="531" spans="1:24" x14ac:dyDescent="0.25">
      <c r="A531" s="7" t="s">
        <v>3166</v>
      </c>
      <c r="B531" s="18" t="str">
        <f>VLOOKUP(MYRANKS_P[[#This Row],[PLAYERID]],PLAYERIDMAP[],COLUMN(PLAYERIDMAP[LASTNAME]),FALSE)</f>
        <v>Hand</v>
      </c>
      <c r="C531" s="18" t="str">
        <f>VLOOKUP(MYRANKS_P[[#This Row],[PLAYERID]],PLAYERIDMAP[],COLUMN(PLAYERIDMAP[FIRSTNAME]),FALSE)</f>
        <v xml:space="preserve">Brad </v>
      </c>
      <c r="D531" s="18" t="str">
        <f>VLOOKUP(MYRANKS_P[[#This Row],[PLAYERID]],PLAYERIDMAP[],COLUMN(PLAYERIDMAP[TEAM]),FALSE)</f>
        <v>MIA</v>
      </c>
      <c r="E531" s="18" t="str">
        <f>VLOOKUP(MYRANKS_P[[#This Row],[PLAYERID]],PLAYERIDMAP[],COLUMN(PLAYERIDMAP[POS]),FALSE)</f>
        <v>P</v>
      </c>
      <c r="F531" s="18">
        <f>VLOOKUP(MYRANKS_P[[#This Row],[PLAYERID]],PLAYERIDMAP[],COLUMN(PLAYERIDMAP[IDFANGRAPHS]),FALSE)</f>
        <v>9111</v>
      </c>
      <c r="G531" s="20">
        <f>IFERROR(VLOOKUP(MYRANKS_P[[#This Row],[IDFANGRAPHS]],STEAMER_P[],COLUMN(STEAMER_P[W]),FALSE),0)</f>
        <v>6</v>
      </c>
      <c r="H531" s="20">
        <f>IFERROR(VLOOKUP(MYRANKS_P[[#This Row],[IDFANGRAPHS]],STEAMER_P[],COLUMN(STEAMER_P[GS]),FALSE),0)</f>
        <v>16</v>
      </c>
      <c r="I531" s="20">
        <f>IFERROR(VLOOKUP(MYRANKS_P[[#This Row],[IDFANGRAPHS]],STEAMER_P[],COLUMN(STEAMER_P[SV]),FALSE),0)</f>
        <v>0</v>
      </c>
      <c r="J531" s="20">
        <f>IFERROR(VLOOKUP(MYRANKS_P[[#This Row],[IDFANGRAPHS]],STEAMER_P[],COLUMN(STEAMER_P[IP]),FALSE),0)</f>
        <v>115</v>
      </c>
      <c r="K531" s="20">
        <f>IFERROR(VLOOKUP(MYRANKS_P[[#This Row],[IDFANGRAPHS]],STEAMER_P[],COLUMN(STEAMER_P[H]),FALSE),0)</f>
        <v>110</v>
      </c>
      <c r="L531" s="20">
        <f>IFERROR(VLOOKUP(MYRANKS_P[[#This Row],[IDFANGRAPHS]],STEAMER_P[],COLUMN(STEAMER_P[ER]),FALSE),0)</f>
        <v>58</v>
      </c>
      <c r="M531" s="20">
        <f>IFERROR(VLOOKUP(MYRANKS_P[[#This Row],[IDFANGRAPHS]],STEAMER_P[],COLUMN(STEAMER_P[HR]),FALSE),0)</f>
        <v>13</v>
      </c>
      <c r="N531" s="20">
        <f>IFERROR(VLOOKUP(MYRANKS_P[[#This Row],[IDFANGRAPHS]],STEAMER_P[],COLUMN(STEAMER_P[SO]),FALSE),0)</f>
        <v>100</v>
      </c>
      <c r="O531" s="20">
        <f>IFERROR(VLOOKUP(MYRANKS_P[[#This Row],[IDFANGRAPHS]],STEAMER_P[],COLUMN(STEAMER_P[BB]),FALSE),0)</f>
        <v>63</v>
      </c>
      <c r="P531" s="20">
        <f>IFERROR(VLOOKUP(MYRANKS_P[[#This Row],[IDFANGRAPHS]],STEAMER_P[],COLUMN(STEAMER_P[FIP]),FALSE),0)</f>
        <v>4.57</v>
      </c>
      <c r="Q531" s="22">
        <f>IFERROR(MYRANKS_P[[#This Row],[ER]]*9/MYRANKS_P[[#This Row],[IP]],0)</f>
        <v>4.5391304347826091</v>
      </c>
      <c r="R531" s="22">
        <f>IFERROR((MYRANKS_P[[#This Row],[BB]]+MYRANKS_P[[#This Row],[H]])/MYRANKS_P[[#This Row],[IP]],0)</f>
        <v>1.5043478260869565</v>
      </c>
      <c r="S531" s="22">
        <f>MYRANKS_P[[#This Row],[W]]/3.03-VLOOKUP(MYRANKS_P[[#This Row],[POS]],ReplacementLevel_P[],COLUMN(ReplacementLevel_P[W]),FALSE)</f>
        <v>-1.2498019801980196</v>
      </c>
      <c r="T531" s="22">
        <f>MYRANKS_P[[#This Row],[SV]]/9.95</f>
        <v>0</v>
      </c>
      <c r="U531" s="22">
        <f>MYRANKS_P[[#This Row],[SO]]/39.3-VLOOKUP(MYRANKS_P[[#This Row],[POS]],ReplacementLevel_P[],COLUMN(ReplacementLevel_P[SO]),FALSE)</f>
        <v>-0.13547073791348607</v>
      </c>
      <c r="V531" s="22">
        <f>((475+MYRANKS_P[[#This Row],[ER]])*9/(1192+MYRANKS_P[[#This Row],[IP]])-3.59)/-0.076-VLOOKUP(MYRANKS_P[[#This Row],[POS]],ReplacementLevel_P[],COLUMN(ReplacementLevel_P[ERA]),FALSE)</f>
        <v>-0.20575242620706435</v>
      </c>
      <c r="W531" s="22">
        <f>((1466+MYRANKS_P[[#This Row],[BB]]+MYRANKS_P[[#This Row],[H]])/(1192+MYRANKS_P[[#This Row],[IP]])-1.23)/-0.015-VLOOKUP(MYRANKS_P[[#This Row],[POS]],ReplacementLevel_P[],COLUMN(ReplacementLevel_P[WHIP]),FALSE)</f>
        <v>-0.72112216271359741</v>
      </c>
      <c r="X531" s="22">
        <f>MYRANKS_P[[#This Row],[WSGP]]+MYRANKS_P[[#This Row],[SVSGP]]+MYRANKS_P[[#This Row],[SOSGP]]+MYRANKS_P[[#This Row],[ERASGP]]+MYRANKS_P[[#This Row],[WHIPSGP]]</f>
        <v>-2.3121473070321676</v>
      </c>
    </row>
    <row r="532" spans="1:24" x14ac:dyDescent="0.25">
      <c r="A532" s="7" t="s">
        <v>2806</v>
      </c>
      <c r="B532" s="18" t="str">
        <f>VLOOKUP(MYRANKS_P[[#This Row],[PLAYERID]],PLAYERIDMAP[],COLUMN(PLAYERIDMAP[LASTNAME]),FALSE)</f>
        <v>Fick</v>
      </c>
      <c r="C532" s="18" t="str">
        <f>VLOOKUP(MYRANKS_P[[#This Row],[PLAYERID]],PLAYERIDMAP[],COLUMN(PLAYERIDMAP[FIRSTNAME]),FALSE)</f>
        <v xml:space="preserve">Chuckie </v>
      </c>
      <c r="D532" s="18" t="str">
        <f>VLOOKUP(MYRANKS_P[[#This Row],[PLAYERID]],PLAYERIDMAP[],COLUMN(PLAYERIDMAP[TEAM]),FALSE)</f>
        <v>STL</v>
      </c>
      <c r="E532" s="18" t="str">
        <f>VLOOKUP(MYRANKS_P[[#This Row],[PLAYERID]],PLAYERIDMAP[],COLUMN(PLAYERIDMAP[POS]),FALSE)</f>
        <v>P</v>
      </c>
      <c r="F532" s="18">
        <f>VLOOKUP(MYRANKS_P[[#This Row],[PLAYERID]],PLAYERIDMAP[],COLUMN(PLAYERIDMAP[IDFANGRAPHS]),FALSE)</f>
        <v>7978</v>
      </c>
      <c r="G532" s="20">
        <f>IFERROR(VLOOKUP(MYRANKS_P[[#This Row],[IDFANGRAPHS]],STEAMER_P[],COLUMN(STEAMER_P[W]),FALSE),0)</f>
        <v>0</v>
      </c>
      <c r="H532" s="20">
        <f>IFERROR(VLOOKUP(MYRANKS_P[[#This Row],[IDFANGRAPHS]],STEAMER_P[],COLUMN(STEAMER_P[GS]),FALSE),0)</f>
        <v>0</v>
      </c>
      <c r="I532" s="20">
        <f>IFERROR(VLOOKUP(MYRANKS_P[[#This Row],[IDFANGRAPHS]],STEAMER_P[],COLUMN(STEAMER_P[SV]),FALSE),0)</f>
        <v>0</v>
      </c>
      <c r="J532" s="20">
        <f>IFERROR(VLOOKUP(MYRANKS_P[[#This Row],[IDFANGRAPHS]],STEAMER_P[],COLUMN(STEAMER_P[IP]),FALSE),0)</f>
        <v>0</v>
      </c>
      <c r="K532" s="20">
        <f>IFERROR(VLOOKUP(MYRANKS_P[[#This Row],[IDFANGRAPHS]],STEAMER_P[],COLUMN(STEAMER_P[H]),FALSE),0)</f>
        <v>0</v>
      </c>
      <c r="L532" s="20">
        <f>IFERROR(VLOOKUP(MYRANKS_P[[#This Row],[IDFANGRAPHS]],STEAMER_P[],COLUMN(STEAMER_P[ER]),FALSE),0)</f>
        <v>0</v>
      </c>
      <c r="M532" s="20">
        <f>IFERROR(VLOOKUP(MYRANKS_P[[#This Row],[IDFANGRAPHS]],STEAMER_P[],COLUMN(STEAMER_P[HR]),FALSE),0)</f>
        <v>0</v>
      </c>
      <c r="N532" s="20">
        <f>IFERROR(VLOOKUP(MYRANKS_P[[#This Row],[IDFANGRAPHS]],STEAMER_P[],COLUMN(STEAMER_P[SO]),FALSE),0)</f>
        <v>0</v>
      </c>
      <c r="O532" s="20">
        <f>IFERROR(VLOOKUP(MYRANKS_P[[#This Row],[IDFANGRAPHS]],STEAMER_P[],COLUMN(STEAMER_P[BB]),FALSE),0)</f>
        <v>0</v>
      </c>
      <c r="P532" s="20">
        <f>IFERROR(VLOOKUP(MYRANKS_P[[#This Row],[IDFANGRAPHS]],STEAMER_P[],COLUMN(STEAMER_P[FIP]),FALSE),0)</f>
        <v>0</v>
      </c>
      <c r="Q532" s="22">
        <f>IFERROR(MYRANKS_P[[#This Row],[ER]]*9/MYRANKS_P[[#This Row],[IP]],0)</f>
        <v>0</v>
      </c>
      <c r="R532" s="22">
        <f>IFERROR((MYRANKS_P[[#This Row],[BB]]+MYRANKS_P[[#This Row],[H]])/MYRANKS_P[[#This Row],[IP]],0)</f>
        <v>0</v>
      </c>
      <c r="S532" s="22">
        <f>MYRANKS_P[[#This Row],[W]]/3.03-VLOOKUP(MYRANKS_P[[#This Row],[POS]],ReplacementLevel_P[],COLUMN(ReplacementLevel_P[W]),FALSE)</f>
        <v>-3.23</v>
      </c>
      <c r="T532" s="22">
        <f>MYRANKS_P[[#This Row],[SV]]/9.95</f>
        <v>0</v>
      </c>
      <c r="U532" s="22">
        <f>MYRANKS_P[[#This Row],[SO]]/39.3-VLOOKUP(MYRANKS_P[[#This Row],[POS]],ReplacementLevel_P[],COLUMN(ReplacementLevel_P[SO]),FALSE)</f>
        <v>-2.68</v>
      </c>
      <c r="V532" s="22">
        <f>((475+MYRANKS_P[[#This Row],[ER]])*9/(1192+MYRANKS_P[[#This Row],[IP]])-3.59)/-0.076-VLOOKUP(MYRANKS_P[[#This Row],[POS]],ReplacementLevel_P[],COLUMN(ReplacementLevel_P[ERA]),FALSE)</f>
        <v>0.89724478982691325</v>
      </c>
      <c r="W532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32" s="22">
        <f>MYRANKS_P[[#This Row],[WSGP]]+MYRANKS_P[[#This Row],[SVSGP]]+MYRANKS_P[[#This Row],[SOSGP]]+MYRANKS_P[[#This Row],[ERASGP]]+MYRANKS_P[[#This Row],[WHIPSGP]]</f>
        <v>-4.1238066643117852</v>
      </c>
    </row>
    <row r="533" spans="1:24" x14ac:dyDescent="0.25">
      <c r="A533" s="7" t="s">
        <v>5184</v>
      </c>
      <c r="B533" s="18" t="str">
        <f>VLOOKUP(MYRANKS_P[[#This Row],[PLAYERID]],PLAYERIDMAP[],COLUMN(PLAYERIDMAP[LASTNAME]),FALSE)</f>
        <v>Taylor</v>
      </c>
      <c r="C533" s="18" t="str">
        <f>VLOOKUP(MYRANKS_P[[#This Row],[PLAYERID]],PLAYERIDMAP[],COLUMN(PLAYERIDMAP[FIRSTNAME]),FALSE)</f>
        <v xml:space="preserve">Andrew </v>
      </c>
      <c r="D533" s="18" t="str">
        <f>VLOOKUP(MYRANKS_P[[#This Row],[PLAYERID]],PLAYERIDMAP[],COLUMN(PLAYERIDMAP[TEAM]),FALSE)</f>
        <v>LAA</v>
      </c>
      <c r="E533" s="18" t="str">
        <f>VLOOKUP(MYRANKS_P[[#This Row],[PLAYERID]],PLAYERIDMAP[],COLUMN(PLAYERIDMAP[POS]),FALSE)</f>
        <v>P</v>
      </c>
      <c r="F533" s="18">
        <f>VLOOKUP(MYRANKS_P[[#This Row],[PLAYERID]],PLAYERIDMAP[],COLUMN(PLAYERIDMAP[IDFANGRAPHS]),FALSE)</f>
        <v>7896</v>
      </c>
      <c r="G533" s="20">
        <f>IFERROR(VLOOKUP(MYRANKS_P[[#This Row],[IDFANGRAPHS]],STEAMER_P[],COLUMN(STEAMER_P[W]),FALSE),0)</f>
        <v>0</v>
      </c>
      <c r="H533" s="20">
        <f>IFERROR(VLOOKUP(MYRANKS_P[[#This Row],[IDFANGRAPHS]],STEAMER_P[],COLUMN(STEAMER_P[GS]),FALSE),0)</f>
        <v>0</v>
      </c>
      <c r="I533" s="20">
        <f>IFERROR(VLOOKUP(MYRANKS_P[[#This Row],[IDFANGRAPHS]],STEAMER_P[],COLUMN(STEAMER_P[SV]),FALSE),0)</f>
        <v>0</v>
      </c>
      <c r="J533" s="20">
        <f>IFERROR(VLOOKUP(MYRANKS_P[[#This Row],[IDFANGRAPHS]],STEAMER_P[],COLUMN(STEAMER_P[IP]),FALSE),0)</f>
        <v>0</v>
      </c>
      <c r="K533" s="20">
        <f>IFERROR(VLOOKUP(MYRANKS_P[[#This Row],[IDFANGRAPHS]],STEAMER_P[],COLUMN(STEAMER_P[H]),FALSE),0)</f>
        <v>0</v>
      </c>
      <c r="L533" s="20">
        <f>IFERROR(VLOOKUP(MYRANKS_P[[#This Row],[IDFANGRAPHS]],STEAMER_P[],COLUMN(STEAMER_P[ER]),FALSE),0)</f>
        <v>0</v>
      </c>
      <c r="M533" s="20">
        <f>IFERROR(VLOOKUP(MYRANKS_P[[#This Row],[IDFANGRAPHS]],STEAMER_P[],COLUMN(STEAMER_P[HR]),FALSE),0)</f>
        <v>0</v>
      </c>
      <c r="N533" s="20">
        <f>IFERROR(VLOOKUP(MYRANKS_P[[#This Row],[IDFANGRAPHS]],STEAMER_P[],COLUMN(STEAMER_P[SO]),FALSE),0)</f>
        <v>0</v>
      </c>
      <c r="O533" s="20">
        <f>IFERROR(VLOOKUP(MYRANKS_P[[#This Row],[IDFANGRAPHS]],STEAMER_P[],COLUMN(STEAMER_P[BB]),FALSE),0)</f>
        <v>0</v>
      </c>
      <c r="P533" s="20">
        <f>IFERROR(VLOOKUP(MYRANKS_P[[#This Row],[IDFANGRAPHS]],STEAMER_P[],COLUMN(STEAMER_P[FIP]),FALSE),0)</f>
        <v>0</v>
      </c>
      <c r="Q533" s="22">
        <f>IFERROR(MYRANKS_P[[#This Row],[ER]]*9/MYRANKS_P[[#This Row],[IP]],0)</f>
        <v>0</v>
      </c>
      <c r="R533" s="22">
        <f>IFERROR((MYRANKS_P[[#This Row],[BB]]+MYRANKS_P[[#This Row],[H]])/MYRANKS_P[[#This Row],[IP]],0)</f>
        <v>0</v>
      </c>
      <c r="S533" s="22">
        <f>MYRANKS_P[[#This Row],[W]]/3.03-VLOOKUP(MYRANKS_P[[#This Row],[POS]],ReplacementLevel_P[],COLUMN(ReplacementLevel_P[W]),FALSE)</f>
        <v>-3.23</v>
      </c>
      <c r="T533" s="22">
        <f>MYRANKS_P[[#This Row],[SV]]/9.95</f>
        <v>0</v>
      </c>
      <c r="U533" s="22">
        <f>MYRANKS_P[[#This Row],[SO]]/39.3-VLOOKUP(MYRANKS_P[[#This Row],[POS]],ReplacementLevel_P[],COLUMN(ReplacementLevel_P[SO]),FALSE)</f>
        <v>-2.68</v>
      </c>
      <c r="V533" s="22">
        <f>((475+MYRANKS_P[[#This Row],[ER]])*9/(1192+MYRANKS_P[[#This Row],[IP]])-3.59)/-0.076-VLOOKUP(MYRANKS_P[[#This Row],[POS]],ReplacementLevel_P[],COLUMN(ReplacementLevel_P[ERA]),FALSE)</f>
        <v>0.89724478982691325</v>
      </c>
      <c r="W533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33" s="22">
        <f>MYRANKS_P[[#This Row],[WSGP]]+MYRANKS_P[[#This Row],[SVSGP]]+MYRANKS_P[[#This Row],[SOSGP]]+MYRANKS_P[[#This Row],[ERASGP]]+MYRANKS_P[[#This Row],[WHIPSGP]]</f>
        <v>-4.1238066643117852</v>
      </c>
    </row>
    <row r="534" spans="1:24" x14ac:dyDescent="0.25">
      <c r="A534" s="7" t="s">
        <v>3592</v>
      </c>
      <c r="B534" s="18" t="str">
        <f>VLOOKUP(MYRANKS_P[[#This Row],[PLAYERID]],PLAYERIDMAP[],COLUMN(PLAYERIDMAP[LASTNAME]),FALSE)</f>
        <v>Keuchel</v>
      </c>
      <c r="C534" s="18" t="str">
        <f>VLOOKUP(MYRANKS_P[[#This Row],[PLAYERID]],PLAYERIDMAP[],COLUMN(PLAYERIDMAP[FIRSTNAME]),FALSE)</f>
        <v xml:space="preserve">Dallas </v>
      </c>
      <c r="D534" s="18" t="str">
        <f>VLOOKUP(MYRANKS_P[[#This Row],[PLAYERID]],PLAYERIDMAP[],COLUMN(PLAYERIDMAP[TEAM]),FALSE)</f>
        <v>HOU</v>
      </c>
      <c r="E534" s="18" t="str">
        <f>VLOOKUP(MYRANKS_P[[#This Row],[PLAYERID]],PLAYERIDMAP[],COLUMN(PLAYERIDMAP[POS]),FALSE)</f>
        <v>P</v>
      </c>
      <c r="F534" s="18">
        <f>VLOOKUP(MYRANKS_P[[#This Row],[PLAYERID]],PLAYERIDMAP[],COLUMN(PLAYERIDMAP[IDFANGRAPHS]),FALSE)</f>
        <v>9434</v>
      </c>
      <c r="G534" s="20">
        <f>IFERROR(VLOOKUP(MYRANKS_P[[#This Row],[IDFANGRAPHS]],STEAMER_P[],COLUMN(STEAMER_P[W]),FALSE),0)</f>
        <v>6</v>
      </c>
      <c r="H534" s="20">
        <f>IFERROR(VLOOKUP(MYRANKS_P[[#This Row],[IDFANGRAPHS]],STEAMER_P[],COLUMN(STEAMER_P[GS]),FALSE),0)</f>
        <v>18</v>
      </c>
      <c r="I534" s="20">
        <f>IFERROR(VLOOKUP(MYRANKS_P[[#This Row],[IDFANGRAPHS]],STEAMER_P[],COLUMN(STEAMER_P[SV]),FALSE),0)</f>
        <v>0</v>
      </c>
      <c r="J534" s="20">
        <f>IFERROR(VLOOKUP(MYRANKS_P[[#This Row],[IDFANGRAPHS]],STEAMER_P[],COLUMN(STEAMER_P[IP]),FALSE),0)</f>
        <v>105</v>
      </c>
      <c r="K534" s="20">
        <f>IFERROR(VLOOKUP(MYRANKS_P[[#This Row],[IDFANGRAPHS]],STEAMER_P[],COLUMN(STEAMER_P[H]),FALSE),0)</f>
        <v>109</v>
      </c>
      <c r="L534" s="20">
        <f>IFERROR(VLOOKUP(MYRANKS_P[[#This Row],[IDFANGRAPHS]],STEAMER_P[],COLUMN(STEAMER_P[ER]),FALSE),0)</f>
        <v>49</v>
      </c>
      <c r="M534" s="20">
        <f>IFERROR(VLOOKUP(MYRANKS_P[[#This Row],[IDFANGRAPHS]],STEAMER_P[],COLUMN(STEAMER_P[HR]),FALSE),0)</f>
        <v>10</v>
      </c>
      <c r="N534" s="20">
        <f>IFERROR(VLOOKUP(MYRANKS_P[[#This Row],[IDFANGRAPHS]],STEAMER_P[],COLUMN(STEAMER_P[SO]),FALSE),0)</f>
        <v>74</v>
      </c>
      <c r="O534" s="20">
        <f>IFERROR(VLOOKUP(MYRANKS_P[[#This Row],[IDFANGRAPHS]],STEAMER_P[],COLUMN(STEAMER_P[BB]),FALSE),0)</f>
        <v>35</v>
      </c>
      <c r="P534" s="20">
        <f>IFERROR(VLOOKUP(MYRANKS_P[[#This Row],[IDFANGRAPHS]],STEAMER_P[],COLUMN(STEAMER_P[FIP]),FALSE),0)</f>
        <v>3.94</v>
      </c>
      <c r="Q534" s="22">
        <f>IFERROR(MYRANKS_P[[#This Row],[ER]]*9/MYRANKS_P[[#This Row],[IP]],0)</f>
        <v>4.2</v>
      </c>
      <c r="R534" s="22">
        <f>IFERROR((MYRANKS_P[[#This Row],[BB]]+MYRANKS_P[[#This Row],[H]])/MYRANKS_P[[#This Row],[IP]],0)</f>
        <v>1.3714285714285714</v>
      </c>
      <c r="S534" s="22">
        <f>MYRANKS_P[[#This Row],[W]]/3.03-VLOOKUP(MYRANKS_P[[#This Row],[POS]],ReplacementLevel_P[],COLUMN(ReplacementLevel_P[W]),FALSE)</f>
        <v>-1.2498019801980196</v>
      </c>
      <c r="T534" s="22">
        <f>MYRANKS_P[[#This Row],[SV]]/9.95</f>
        <v>0</v>
      </c>
      <c r="U534" s="22">
        <f>MYRANKS_P[[#This Row],[SO]]/39.3-VLOOKUP(MYRANKS_P[[#This Row],[POS]],ReplacementLevel_P[],COLUMN(ReplacementLevel_P[SO]),FALSE)</f>
        <v>-0.79704834605597963</v>
      </c>
      <c r="V534" s="22">
        <f>((475+MYRANKS_P[[#This Row],[ER]])*9/(1192+MYRANKS_P[[#This Row],[IP]])-3.59)/-0.076-VLOOKUP(MYRANKS_P[[#This Row],[POS]],ReplacementLevel_P[],COLUMN(ReplacementLevel_P[ERA]),FALSE)</f>
        <v>0.24364119628291603</v>
      </c>
      <c r="W534" s="22">
        <f>((1466+MYRANKS_P[[#This Row],[BB]]+MYRANKS_P[[#This Row],[H]])/(1192+MYRANKS_P[[#This Row],[IP]])-1.23)/-0.015-VLOOKUP(MYRANKS_P[[#This Row],[POS]],ReplacementLevel_P[],COLUMN(ReplacementLevel_P[WHIP]),FALSE)</f>
        <v>0.12492418401438987</v>
      </c>
      <c r="X534" s="22">
        <f>MYRANKS_P[[#This Row],[WSGP]]+MYRANKS_P[[#This Row],[SVSGP]]+MYRANKS_P[[#This Row],[SOSGP]]+MYRANKS_P[[#This Row],[ERASGP]]+MYRANKS_P[[#This Row],[WHIPSGP]]</f>
        <v>-1.6782849459566931</v>
      </c>
    </row>
    <row r="535" spans="1:24" x14ac:dyDescent="0.25">
      <c r="A535" s="7" t="s">
        <v>2572</v>
      </c>
      <c r="B535" s="18" t="str">
        <f>VLOOKUP(MYRANKS_P[[#This Row],[PLAYERID]],PLAYERIDMAP[],COLUMN(PLAYERIDMAP[LASTNAME]),FALSE)</f>
        <v>Del Rosario</v>
      </c>
      <c r="C535" s="18" t="str">
        <f>VLOOKUP(MYRANKS_P[[#This Row],[PLAYERID]],PLAYERIDMAP[],COLUMN(PLAYERIDMAP[FIRSTNAME]),FALSE)</f>
        <v xml:space="preserve">Enerio </v>
      </c>
      <c r="D535" s="18" t="str">
        <f>VLOOKUP(MYRANKS_P[[#This Row],[PLAYERID]],PLAYERIDMAP[],COLUMN(PLAYERIDMAP[TEAM]),FALSE)</f>
        <v>HOU</v>
      </c>
      <c r="E535" s="18" t="str">
        <f>VLOOKUP(MYRANKS_P[[#This Row],[PLAYERID]],PLAYERIDMAP[],COLUMN(PLAYERIDMAP[POS]),FALSE)</f>
        <v>P</v>
      </c>
      <c r="F535" s="18">
        <f>VLOOKUP(MYRANKS_P[[#This Row],[PLAYERID]],PLAYERIDMAP[],COLUMN(PLAYERIDMAP[IDFANGRAPHS]),FALSE)</f>
        <v>4204</v>
      </c>
      <c r="G535" s="20">
        <f>IFERROR(VLOOKUP(MYRANKS_P[[#This Row],[IDFANGRAPHS]],STEAMER_P[],COLUMN(STEAMER_P[W]),FALSE),0)</f>
        <v>0</v>
      </c>
      <c r="H535" s="20">
        <f>IFERROR(VLOOKUP(MYRANKS_P[[#This Row],[IDFANGRAPHS]],STEAMER_P[],COLUMN(STEAMER_P[GS]),FALSE),0)</f>
        <v>0</v>
      </c>
      <c r="I535" s="20">
        <f>IFERROR(VLOOKUP(MYRANKS_P[[#This Row],[IDFANGRAPHS]],STEAMER_P[],COLUMN(STEAMER_P[SV]),FALSE),0)</f>
        <v>0</v>
      </c>
      <c r="J535" s="20">
        <f>IFERROR(VLOOKUP(MYRANKS_P[[#This Row],[IDFANGRAPHS]],STEAMER_P[],COLUMN(STEAMER_P[IP]),FALSE),0)</f>
        <v>0</v>
      </c>
      <c r="K535" s="20">
        <f>IFERROR(VLOOKUP(MYRANKS_P[[#This Row],[IDFANGRAPHS]],STEAMER_P[],COLUMN(STEAMER_P[H]),FALSE),0)</f>
        <v>0</v>
      </c>
      <c r="L535" s="20">
        <f>IFERROR(VLOOKUP(MYRANKS_P[[#This Row],[IDFANGRAPHS]],STEAMER_P[],COLUMN(STEAMER_P[ER]),FALSE),0)</f>
        <v>0</v>
      </c>
      <c r="M535" s="20">
        <f>IFERROR(VLOOKUP(MYRANKS_P[[#This Row],[IDFANGRAPHS]],STEAMER_P[],COLUMN(STEAMER_P[HR]),FALSE),0)</f>
        <v>0</v>
      </c>
      <c r="N535" s="20">
        <f>IFERROR(VLOOKUP(MYRANKS_P[[#This Row],[IDFANGRAPHS]],STEAMER_P[],COLUMN(STEAMER_P[SO]),FALSE),0)</f>
        <v>0</v>
      </c>
      <c r="O535" s="20">
        <f>IFERROR(VLOOKUP(MYRANKS_P[[#This Row],[IDFANGRAPHS]],STEAMER_P[],COLUMN(STEAMER_P[BB]),FALSE),0)</f>
        <v>0</v>
      </c>
      <c r="P535" s="20">
        <f>IFERROR(VLOOKUP(MYRANKS_P[[#This Row],[IDFANGRAPHS]],STEAMER_P[],COLUMN(STEAMER_P[FIP]),FALSE),0)</f>
        <v>0</v>
      </c>
      <c r="Q535" s="22">
        <f>IFERROR(MYRANKS_P[[#This Row],[ER]]*9/MYRANKS_P[[#This Row],[IP]],0)</f>
        <v>0</v>
      </c>
      <c r="R535" s="22">
        <f>IFERROR((MYRANKS_P[[#This Row],[BB]]+MYRANKS_P[[#This Row],[H]])/MYRANKS_P[[#This Row],[IP]],0)</f>
        <v>0</v>
      </c>
      <c r="S535" s="22">
        <f>MYRANKS_P[[#This Row],[W]]/3.03-VLOOKUP(MYRANKS_P[[#This Row],[POS]],ReplacementLevel_P[],COLUMN(ReplacementLevel_P[W]),FALSE)</f>
        <v>-3.23</v>
      </c>
      <c r="T535" s="22">
        <f>MYRANKS_P[[#This Row],[SV]]/9.95</f>
        <v>0</v>
      </c>
      <c r="U535" s="22">
        <f>MYRANKS_P[[#This Row],[SO]]/39.3-VLOOKUP(MYRANKS_P[[#This Row],[POS]],ReplacementLevel_P[],COLUMN(ReplacementLevel_P[SO]),FALSE)</f>
        <v>-2.68</v>
      </c>
      <c r="V535" s="22">
        <f>((475+MYRANKS_P[[#This Row],[ER]])*9/(1192+MYRANKS_P[[#This Row],[IP]])-3.59)/-0.076-VLOOKUP(MYRANKS_P[[#This Row],[POS]],ReplacementLevel_P[],COLUMN(ReplacementLevel_P[ERA]),FALSE)</f>
        <v>0.89724478982691325</v>
      </c>
      <c r="W535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35" s="22">
        <f>MYRANKS_P[[#This Row],[WSGP]]+MYRANKS_P[[#This Row],[SVSGP]]+MYRANKS_P[[#This Row],[SOSGP]]+MYRANKS_P[[#This Row],[ERASGP]]+MYRANKS_P[[#This Row],[WHIPSGP]]</f>
        <v>-4.1238066643117852</v>
      </c>
    </row>
    <row r="536" spans="1:24" x14ac:dyDescent="0.25">
      <c r="A536" s="7" t="s">
        <v>4778</v>
      </c>
      <c r="B536" s="18" t="str">
        <f>VLOOKUP(MYRANKS_P[[#This Row],[PLAYERID]],PLAYERIDMAP[],COLUMN(PLAYERIDMAP[LASTNAME]),FALSE)</f>
        <v>Rodriguez</v>
      </c>
      <c r="C536" s="18" t="str">
        <f>VLOOKUP(MYRANKS_P[[#This Row],[PLAYERID]],PLAYERIDMAP[],COLUMN(PLAYERIDMAP[FIRSTNAME]),FALSE)</f>
        <v xml:space="preserve">Aneury </v>
      </c>
      <c r="D536" s="18" t="str">
        <f>VLOOKUP(MYRANKS_P[[#This Row],[PLAYERID]],PLAYERIDMAP[],COLUMN(PLAYERIDMAP[TEAM]),FALSE)</f>
        <v>HOU</v>
      </c>
      <c r="E536" s="18" t="str">
        <f>VLOOKUP(MYRANKS_P[[#This Row],[PLAYERID]],PLAYERIDMAP[],COLUMN(PLAYERIDMAP[POS]),FALSE)</f>
        <v>P</v>
      </c>
      <c r="F536" s="18">
        <f>VLOOKUP(MYRANKS_P[[#This Row],[PLAYERID]],PLAYERIDMAP[],COLUMN(PLAYERIDMAP[IDFANGRAPHS]),FALSE)</f>
        <v>8948</v>
      </c>
      <c r="G536" s="20">
        <f>IFERROR(VLOOKUP(MYRANKS_P[[#This Row],[IDFANGRAPHS]],STEAMER_P[],COLUMN(STEAMER_P[W]),FALSE),0)</f>
        <v>0</v>
      </c>
      <c r="H536" s="20">
        <f>IFERROR(VLOOKUP(MYRANKS_P[[#This Row],[IDFANGRAPHS]],STEAMER_P[],COLUMN(STEAMER_P[GS]),FALSE),0)</f>
        <v>0</v>
      </c>
      <c r="I536" s="20">
        <f>IFERROR(VLOOKUP(MYRANKS_P[[#This Row],[IDFANGRAPHS]],STEAMER_P[],COLUMN(STEAMER_P[SV]),FALSE),0)</f>
        <v>0</v>
      </c>
      <c r="J536" s="20">
        <f>IFERROR(VLOOKUP(MYRANKS_P[[#This Row],[IDFANGRAPHS]],STEAMER_P[],COLUMN(STEAMER_P[IP]),FALSE),0)</f>
        <v>0</v>
      </c>
      <c r="K536" s="20">
        <f>IFERROR(VLOOKUP(MYRANKS_P[[#This Row],[IDFANGRAPHS]],STEAMER_P[],COLUMN(STEAMER_P[H]),FALSE),0)</f>
        <v>0</v>
      </c>
      <c r="L536" s="20">
        <f>IFERROR(VLOOKUP(MYRANKS_P[[#This Row],[IDFANGRAPHS]],STEAMER_P[],COLUMN(STEAMER_P[ER]),FALSE),0)</f>
        <v>0</v>
      </c>
      <c r="M536" s="20">
        <f>IFERROR(VLOOKUP(MYRANKS_P[[#This Row],[IDFANGRAPHS]],STEAMER_P[],COLUMN(STEAMER_P[HR]),FALSE),0)</f>
        <v>0</v>
      </c>
      <c r="N536" s="20">
        <f>IFERROR(VLOOKUP(MYRANKS_P[[#This Row],[IDFANGRAPHS]],STEAMER_P[],COLUMN(STEAMER_P[SO]),FALSE),0)</f>
        <v>0</v>
      </c>
      <c r="O536" s="20">
        <f>IFERROR(VLOOKUP(MYRANKS_P[[#This Row],[IDFANGRAPHS]],STEAMER_P[],COLUMN(STEAMER_P[BB]),FALSE),0)</f>
        <v>0</v>
      </c>
      <c r="P536" s="20">
        <f>IFERROR(VLOOKUP(MYRANKS_P[[#This Row],[IDFANGRAPHS]],STEAMER_P[],COLUMN(STEAMER_P[FIP]),FALSE),0)</f>
        <v>0</v>
      </c>
      <c r="Q536" s="22">
        <f>IFERROR(MYRANKS_P[[#This Row],[ER]]*9/MYRANKS_P[[#This Row],[IP]],0)</f>
        <v>0</v>
      </c>
      <c r="R536" s="22">
        <f>IFERROR((MYRANKS_P[[#This Row],[BB]]+MYRANKS_P[[#This Row],[H]])/MYRANKS_P[[#This Row],[IP]],0)</f>
        <v>0</v>
      </c>
      <c r="S536" s="22">
        <f>MYRANKS_P[[#This Row],[W]]/3.03-VLOOKUP(MYRANKS_P[[#This Row],[POS]],ReplacementLevel_P[],COLUMN(ReplacementLevel_P[W]),FALSE)</f>
        <v>-3.23</v>
      </c>
      <c r="T536" s="22">
        <f>MYRANKS_P[[#This Row],[SV]]/9.95</f>
        <v>0</v>
      </c>
      <c r="U536" s="22">
        <f>MYRANKS_P[[#This Row],[SO]]/39.3-VLOOKUP(MYRANKS_P[[#This Row],[POS]],ReplacementLevel_P[],COLUMN(ReplacementLevel_P[SO]),FALSE)</f>
        <v>-2.68</v>
      </c>
      <c r="V536" s="22">
        <f>((475+MYRANKS_P[[#This Row],[ER]])*9/(1192+MYRANKS_P[[#This Row],[IP]])-3.59)/-0.076-VLOOKUP(MYRANKS_P[[#This Row],[POS]],ReplacementLevel_P[],COLUMN(ReplacementLevel_P[ERA]),FALSE)</f>
        <v>0.89724478982691325</v>
      </c>
      <c r="W536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36" s="22">
        <f>MYRANKS_P[[#This Row],[WSGP]]+MYRANKS_P[[#This Row],[SVSGP]]+MYRANKS_P[[#This Row],[SOSGP]]+MYRANKS_P[[#This Row],[ERASGP]]+MYRANKS_P[[#This Row],[WHIPSGP]]</f>
        <v>-4.1238066643117852</v>
      </c>
    </row>
    <row r="537" spans="1:24" x14ac:dyDescent="0.25">
      <c r="A537" s="7" t="s">
        <v>4509</v>
      </c>
      <c r="B537" s="18" t="str">
        <f>VLOOKUP(MYRANKS_P[[#This Row],[PLAYERID]],PLAYERIDMAP[],COLUMN(PLAYERIDMAP[LASTNAME]),FALSE)</f>
        <v>Perez</v>
      </c>
      <c r="C537" s="18" t="str">
        <f>VLOOKUP(MYRANKS_P[[#This Row],[PLAYERID]],PLAYERIDMAP[],COLUMN(PLAYERIDMAP[FIRSTNAME]),FALSE)</f>
        <v xml:space="preserve">Martin </v>
      </c>
      <c r="D537" s="18" t="str">
        <f>VLOOKUP(MYRANKS_P[[#This Row],[PLAYERID]],PLAYERIDMAP[],COLUMN(PLAYERIDMAP[TEAM]),FALSE)</f>
        <v>TEX</v>
      </c>
      <c r="E537" s="18" t="str">
        <f>VLOOKUP(MYRANKS_P[[#This Row],[PLAYERID]],PLAYERIDMAP[],COLUMN(PLAYERIDMAP[POS]),FALSE)</f>
        <v>P</v>
      </c>
      <c r="F537" s="18">
        <f>VLOOKUP(MYRANKS_P[[#This Row],[PLAYERID]],PLAYERIDMAP[],COLUMN(PLAYERIDMAP[IDFANGRAPHS]),FALSE)</f>
        <v>6902</v>
      </c>
      <c r="G537" s="20">
        <f>IFERROR(VLOOKUP(MYRANKS_P[[#This Row],[IDFANGRAPHS]],STEAMER_P[],COLUMN(STEAMER_P[W]),FALSE),0)</f>
        <v>9</v>
      </c>
      <c r="H537" s="20">
        <f>IFERROR(VLOOKUP(MYRANKS_P[[#This Row],[IDFANGRAPHS]],STEAMER_P[],COLUMN(STEAMER_P[GS]),FALSE),0)</f>
        <v>24</v>
      </c>
      <c r="I537" s="20">
        <f>IFERROR(VLOOKUP(MYRANKS_P[[#This Row],[IDFANGRAPHS]],STEAMER_P[],COLUMN(STEAMER_P[SV]),FALSE),0)</f>
        <v>0</v>
      </c>
      <c r="J537" s="20">
        <f>IFERROR(VLOOKUP(MYRANKS_P[[#This Row],[IDFANGRAPHS]],STEAMER_P[],COLUMN(STEAMER_P[IP]),FALSE),0)</f>
        <v>145</v>
      </c>
      <c r="K537" s="20">
        <f>IFERROR(VLOOKUP(MYRANKS_P[[#This Row],[IDFANGRAPHS]],STEAMER_P[],COLUMN(STEAMER_P[H]),FALSE),0)</f>
        <v>156</v>
      </c>
      <c r="L537" s="20">
        <f>IFERROR(VLOOKUP(MYRANKS_P[[#This Row],[IDFANGRAPHS]],STEAMER_P[],COLUMN(STEAMER_P[ER]),FALSE),0)</f>
        <v>75</v>
      </c>
      <c r="M537" s="20">
        <f>IFERROR(VLOOKUP(MYRANKS_P[[#This Row],[IDFANGRAPHS]],STEAMER_P[],COLUMN(STEAMER_P[HR]),FALSE),0)</f>
        <v>16</v>
      </c>
      <c r="N537" s="20">
        <f>IFERROR(VLOOKUP(MYRANKS_P[[#This Row],[IDFANGRAPHS]],STEAMER_P[],COLUMN(STEAMER_P[SO]),FALSE),0)</f>
        <v>97</v>
      </c>
      <c r="O537" s="20">
        <f>IFERROR(VLOOKUP(MYRANKS_P[[#This Row],[IDFANGRAPHS]],STEAMER_P[],COLUMN(STEAMER_P[BB]),FALSE),0)</f>
        <v>55</v>
      </c>
      <c r="P537" s="20">
        <f>IFERROR(VLOOKUP(MYRANKS_P[[#This Row],[IDFANGRAPHS]],STEAMER_P[],COLUMN(STEAMER_P[FIP]),FALSE),0)</f>
        <v>4.4400000000000004</v>
      </c>
      <c r="Q537" s="22">
        <f>IFERROR(MYRANKS_P[[#This Row],[ER]]*9/MYRANKS_P[[#This Row],[IP]],0)</f>
        <v>4.6551724137931032</v>
      </c>
      <c r="R537" s="22">
        <f>IFERROR((MYRANKS_P[[#This Row],[BB]]+MYRANKS_P[[#This Row],[H]])/MYRANKS_P[[#This Row],[IP]],0)</f>
        <v>1.4551724137931035</v>
      </c>
      <c r="S537" s="22">
        <f>MYRANKS_P[[#This Row],[W]]/3.03-VLOOKUP(MYRANKS_P[[#This Row],[POS]],ReplacementLevel_P[],COLUMN(ReplacementLevel_P[W]),FALSE)</f>
        <v>-0.25970297029702971</v>
      </c>
      <c r="T537" s="22">
        <f>MYRANKS_P[[#This Row],[SV]]/9.95</f>
        <v>0</v>
      </c>
      <c r="U537" s="22">
        <f>MYRANKS_P[[#This Row],[SO]]/39.3-VLOOKUP(MYRANKS_P[[#This Row],[POS]],ReplacementLevel_P[],COLUMN(ReplacementLevel_P[SO]),FALSE)</f>
        <v>-0.2118066157760814</v>
      </c>
      <c r="V537" s="22">
        <f>((475+MYRANKS_P[[#This Row],[ER]])*9/(1192+MYRANKS_P[[#This Row],[IP]])-3.59)/-0.076-VLOOKUP(MYRANKS_P[[#This Row],[POS]],ReplacementLevel_P[],COLUMN(ReplacementLevel_P[ERA]),FALSE)</f>
        <v>-0.62787662874463901</v>
      </c>
      <c r="W537" s="22">
        <f>((1466+MYRANKS_P[[#This Row],[BB]]+MYRANKS_P[[#This Row],[H]])/(1192+MYRANKS_P[[#This Row],[IP]])-1.23)/-0.015-VLOOKUP(MYRANKS_P[[#This Row],[POS]],ReplacementLevel_P[],COLUMN(ReplacementLevel_P[WHIP]),FALSE)</f>
        <v>-0.74004487658937712</v>
      </c>
      <c r="X537" s="22">
        <f>MYRANKS_P[[#This Row],[WSGP]]+MYRANKS_P[[#This Row],[SVSGP]]+MYRANKS_P[[#This Row],[SOSGP]]+MYRANKS_P[[#This Row],[ERASGP]]+MYRANKS_P[[#This Row],[WHIPSGP]]</f>
        <v>-1.8394310914071275</v>
      </c>
    </row>
    <row r="538" spans="1:24" x14ac:dyDescent="0.25">
      <c r="A538" s="7" t="s">
        <v>5544</v>
      </c>
      <c r="B538" s="18" t="str">
        <f>VLOOKUP(MYRANKS_P[[#This Row],[PLAYERID]],PLAYERIDMAP[],COLUMN(PLAYERIDMAP[LASTNAME]),FALSE)</f>
        <v>Wright</v>
      </c>
      <c r="C538" s="18" t="str">
        <f>VLOOKUP(MYRANKS_P[[#This Row],[PLAYERID]],PLAYERIDMAP[],COLUMN(PLAYERIDMAP[FIRSTNAME]),FALSE)</f>
        <v xml:space="preserve">Steven </v>
      </c>
      <c r="D538" s="18" t="str">
        <f>VLOOKUP(MYRANKS_P[[#This Row],[PLAYERID]],PLAYERIDMAP[],COLUMN(PLAYERIDMAP[TEAM]),FALSE)</f>
        <v>BOS</v>
      </c>
      <c r="E538" s="18" t="str">
        <f>VLOOKUP(MYRANKS_P[[#This Row],[PLAYERID]],PLAYERIDMAP[],COLUMN(PLAYERIDMAP[POS]),FALSE)</f>
        <v>P</v>
      </c>
      <c r="F538" s="18" t="str">
        <f>VLOOKUP(MYRANKS_P[[#This Row],[PLAYERID]],PLAYERIDMAP[],COLUMN(PLAYERIDMAP[IDFANGRAPHS]),FALSE)</f>
        <v>sa326530</v>
      </c>
      <c r="G538" s="20">
        <f>IFERROR(VLOOKUP(MYRANKS_P[[#This Row],[IDFANGRAPHS]],STEAMER_P[],COLUMN(STEAMER_P[W]),FALSE),0)</f>
        <v>0</v>
      </c>
      <c r="H538" s="20">
        <f>IFERROR(VLOOKUP(MYRANKS_P[[#This Row],[IDFANGRAPHS]],STEAMER_P[],COLUMN(STEAMER_P[GS]),FALSE),0)</f>
        <v>0</v>
      </c>
      <c r="I538" s="20">
        <f>IFERROR(VLOOKUP(MYRANKS_P[[#This Row],[IDFANGRAPHS]],STEAMER_P[],COLUMN(STEAMER_P[SV]),FALSE),0)</f>
        <v>0</v>
      </c>
      <c r="J538" s="20">
        <f>IFERROR(VLOOKUP(MYRANKS_P[[#This Row],[IDFANGRAPHS]],STEAMER_P[],COLUMN(STEAMER_P[IP]),FALSE),0)</f>
        <v>0</v>
      </c>
      <c r="K538" s="20">
        <f>IFERROR(VLOOKUP(MYRANKS_P[[#This Row],[IDFANGRAPHS]],STEAMER_P[],COLUMN(STEAMER_P[H]),FALSE),0)</f>
        <v>0</v>
      </c>
      <c r="L538" s="20">
        <f>IFERROR(VLOOKUP(MYRANKS_P[[#This Row],[IDFANGRAPHS]],STEAMER_P[],COLUMN(STEAMER_P[ER]),FALSE),0)</f>
        <v>0</v>
      </c>
      <c r="M538" s="20">
        <f>IFERROR(VLOOKUP(MYRANKS_P[[#This Row],[IDFANGRAPHS]],STEAMER_P[],COLUMN(STEAMER_P[HR]),FALSE),0)</f>
        <v>0</v>
      </c>
      <c r="N538" s="20">
        <f>IFERROR(VLOOKUP(MYRANKS_P[[#This Row],[IDFANGRAPHS]],STEAMER_P[],COLUMN(STEAMER_P[SO]),FALSE),0)</f>
        <v>0</v>
      </c>
      <c r="O538" s="20">
        <f>IFERROR(VLOOKUP(MYRANKS_P[[#This Row],[IDFANGRAPHS]],STEAMER_P[],COLUMN(STEAMER_P[BB]),FALSE),0)</f>
        <v>0</v>
      </c>
      <c r="P538" s="20">
        <f>IFERROR(VLOOKUP(MYRANKS_P[[#This Row],[IDFANGRAPHS]],STEAMER_P[],COLUMN(STEAMER_P[FIP]),FALSE),0)</f>
        <v>0</v>
      </c>
      <c r="Q538" s="22">
        <f>IFERROR(MYRANKS_P[[#This Row],[ER]]*9/MYRANKS_P[[#This Row],[IP]],0)</f>
        <v>0</v>
      </c>
      <c r="R538" s="22">
        <f>IFERROR((MYRANKS_P[[#This Row],[BB]]+MYRANKS_P[[#This Row],[H]])/MYRANKS_P[[#This Row],[IP]],0)</f>
        <v>0</v>
      </c>
      <c r="S538" s="22">
        <f>MYRANKS_P[[#This Row],[W]]/3.03-VLOOKUP(MYRANKS_P[[#This Row],[POS]],ReplacementLevel_P[],COLUMN(ReplacementLevel_P[W]),FALSE)</f>
        <v>-3.23</v>
      </c>
      <c r="T538" s="22">
        <f>MYRANKS_P[[#This Row],[SV]]/9.95</f>
        <v>0</v>
      </c>
      <c r="U538" s="22">
        <f>MYRANKS_P[[#This Row],[SO]]/39.3-VLOOKUP(MYRANKS_P[[#This Row],[POS]],ReplacementLevel_P[],COLUMN(ReplacementLevel_P[SO]),FALSE)</f>
        <v>-2.68</v>
      </c>
      <c r="V538" s="22">
        <f>((475+MYRANKS_P[[#This Row],[ER]])*9/(1192+MYRANKS_P[[#This Row],[IP]])-3.59)/-0.076-VLOOKUP(MYRANKS_P[[#This Row],[POS]],ReplacementLevel_P[],COLUMN(ReplacementLevel_P[ERA]),FALSE)</f>
        <v>0.89724478982691325</v>
      </c>
      <c r="W538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38" s="22">
        <f>MYRANKS_P[[#This Row],[WSGP]]+MYRANKS_P[[#This Row],[SVSGP]]+MYRANKS_P[[#This Row],[SOSGP]]+MYRANKS_P[[#This Row],[ERASGP]]+MYRANKS_P[[#This Row],[WHIPSGP]]</f>
        <v>-4.1238066643117852</v>
      </c>
    </row>
    <row r="539" spans="1:24" x14ac:dyDescent="0.25">
      <c r="A539" s="7" t="s">
        <v>5112</v>
      </c>
      <c r="B539" s="18" t="str">
        <f>VLOOKUP(MYRANKS_P[[#This Row],[PLAYERID]],PLAYERIDMAP[],COLUMN(PLAYERIDMAP[LASTNAME]),FALSE)</f>
        <v>Stinson</v>
      </c>
      <c r="C539" s="18" t="str">
        <f>VLOOKUP(MYRANKS_P[[#This Row],[PLAYERID]],PLAYERIDMAP[],COLUMN(PLAYERIDMAP[FIRSTNAME]),FALSE)</f>
        <v xml:space="preserve">Josh </v>
      </c>
      <c r="D539" s="18" t="str">
        <f>VLOOKUP(MYRANKS_P[[#This Row],[PLAYERID]],PLAYERIDMAP[],COLUMN(PLAYERIDMAP[TEAM]),FALSE)</f>
        <v>MIL</v>
      </c>
      <c r="E539" s="18" t="str">
        <f>VLOOKUP(MYRANKS_P[[#This Row],[PLAYERID]],PLAYERIDMAP[],COLUMN(PLAYERIDMAP[POS]),FALSE)</f>
        <v>P</v>
      </c>
      <c r="F539" s="18">
        <f>VLOOKUP(MYRANKS_P[[#This Row],[PLAYERID]],PLAYERIDMAP[],COLUMN(PLAYERIDMAP[IDFANGRAPHS]),FALSE)</f>
        <v>3219</v>
      </c>
      <c r="G539" s="20">
        <f>IFERROR(VLOOKUP(MYRANKS_P[[#This Row],[IDFANGRAPHS]],STEAMER_P[],COLUMN(STEAMER_P[W]),FALSE),0)</f>
        <v>1</v>
      </c>
      <c r="H539" s="20">
        <f>IFERROR(VLOOKUP(MYRANKS_P[[#This Row],[IDFANGRAPHS]],STEAMER_P[],COLUMN(STEAMER_P[GS]),FALSE),0)</f>
        <v>0</v>
      </c>
      <c r="I539" s="20">
        <f>IFERROR(VLOOKUP(MYRANKS_P[[#This Row],[IDFANGRAPHS]],STEAMER_P[],COLUMN(STEAMER_P[SV]),FALSE),0)</f>
        <v>0</v>
      </c>
      <c r="J539" s="20">
        <f>IFERROR(VLOOKUP(MYRANKS_P[[#This Row],[IDFANGRAPHS]],STEAMER_P[],COLUMN(STEAMER_P[IP]),FALSE),0)</f>
        <v>30</v>
      </c>
      <c r="K539" s="20">
        <f>IFERROR(VLOOKUP(MYRANKS_P[[#This Row],[IDFANGRAPHS]],STEAMER_P[],COLUMN(STEAMER_P[H]),FALSE),0)</f>
        <v>32</v>
      </c>
      <c r="L539" s="20">
        <f>IFERROR(VLOOKUP(MYRANKS_P[[#This Row],[IDFANGRAPHS]],STEAMER_P[],COLUMN(STEAMER_P[ER]),FALSE),0)</f>
        <v>16</v>
      </c>
      <c r="M539" s="20">
        <f>IFERROR(VLOOKUP(MYRANKS_P[[#This Row],[IDFANGRAPHS]],STEAMER_P[],COLUMN(STEAMER_P[HR]),FALSE),0)</f>
        <v>4</v>
      </c>
      <c r="N539" s="20">
        <f>IFERROR(VLOOKUP(MYRANKS_P[[#This Row],[IDFANGRAPHS]],STEAMER_P[],COLUMN(STEAMER_P[SO]),FALSE),0)</f>
        <v>19</v>
      </c>
      <c r="O539" s="20">
        <f>IFERROR(VLOOKUP(MYRANKS_P[[#This Row],[IDFANGRAPHS]],STEAMER_P[],COLUMN(STEAMER_P[BB]),FALSE),0)</f>
        <v>12</v>
      </c>
      <c r="P539" s="20">
        <f>IFERROR(VLOOKUP(MYRANKS_P[[#This Row],[IDFANGRAPHS]],STEAMER_P[],COLUMN(STEAMER_P[FIP]),FALSE),0)</f>
        <v>4.97</v>
      </c>
      <c r="Q539" s="22">
        <f>IFERROR(MYRANKS_P[[#This Row],[ER]]*9/MYRANKS_P[[#This Row],[IP]],0)</f>
        <v>4.8</v>
      </c>
      <c r="R539" s="22">
        <f>IFERROR((MYRANKS_P[[#This Row],[BB]]+MYRANKS_P[[#This Row],[H]])/MYRANKS_P[[#This Row],[IP]],0)</f>
        <v>1.4666666666666666</v>
      </c>
      <c r="S539" s="22">
        <f>MYRANKS_P[[#This Row],[W]]/3.03-VLOOKUP(MYRANKS_P[[#This Row],[POS]],ReplacementLevel_P[],COLUMN(ReplacementLevel_P[W]),FALSE)</f>
        <v>-2.89996699669967</v>
      </c>
      <c r="T539" s="22">
        <f>MYRANKS_P[[#This Row],[SV]]/9.95</f>
        <v>0</v>
      </c>
      <c r="U539" s="22">
        <f>MYRANKS_P[[#This Row],[SO]]/39.3-VLOOKUP(MYRANKS_P[[#This Row],[POS]],ReplacementLevel_P[],COLUMN(ReplacementLevel_P[SO]),FALSE)</f>
        <v>-2.1965394402035625</v>
      </c>
      <c r="V539" s="22">
        <f>((475+MYRANKS_P[[#This Row],[ER]])*9/(1192+MYRANKS_P[[#This Row],[IP]])-3.59)/-0.076-VLOOKUP(MYRANKS_P[[#This Row],[POS]],ReplacementLevel_P[],COLUMN(ReplacementLevel_P[ERA]),FALSE)</f>
        <v>0.5052243948660522</v>
      </c>
      <c r="W539" s="22">
        <f>((1466+MYRANKS_P[[#This Row],[BB]]+MYRANKS_P[[#This Row],[H]])/(1192+MYRANKS_P[[#This Row],[IP]])-1.23)/-0.015-VLOOKUP(MYRANKS_P[[#This Row],[POS]],ReplacementLevel_P[],COLUMN(ReplacementLevel_P[WHIP]),FALSE)</f>
        <v>0.50138570649208269</v>
      </c>
      <c r="X539" s="22">
        <f>MYRANKS_P[[#This Row],[WSGP]]+MYRANKS_P[[#This Row],[SVSGP]]+MYRANKS_P[[#This Row],[SOSGP]]+MYRANKS_P[[#This Row],[ERASGP]]+MYRANKS_P[[#This Row],[WHIPSGP]]</f>
        <v>-4.0898963355450979</v>
      </c>
    </row>
    <row r="540" spans="1:24" x14ac:dyDescent="0.25">
      <c r="A540" s="7" t="s">
        <v>5343</v>
      </c>
      <c r="B540" s="18" t="str">
        <f>VLOOKUP(MYRANKS_P[[#This Row],[PLAYERID]],PLAYERIDMAP[],COLUMN(PLAYERIDMAP[LASTNAME]),FALSE)</f>
        <v>Vasquez</v>
      </c>
      <c r="C540" s="18" t="str">
        <f>VLOOKUP(MYRANKS_P[[#This Row],[PLAYERID]],PLAYERIDMAP[],COLUMN(PLAYERIDMAP[FIRSTNAME]),FALSE)</f>
        <v xml:space="preserve">Esmerling </v>
      </c>
      <c r="D540" s="18" t="str">
        <f>VLOOKUP(MYRANKS_P[[#This Row],[PLAYERID]],PLAYERIDMAP[],COLUMN(PLAYERIDMAP[TEAM]),FALSE)</f>
        <v>MIN</v>
      </c>
      <c r="E540" s="18" t="str">
        <f>VLOOKUP(MYRANKS_P[[#This Row],[PLAYERID]],PLAYERIDMAP[],COLUMN(PLAYERIDMAP[POS]),FALSE)</f>
        <v>P</v>
      </c>
      <c r="F540" s="18">
        <f>VLOOKUP(MYRANKS_P[[#This Row],[PLAYERID]],PLAYERIDMAP[],COLUMN(PLAYERIDMAP[IDFANGRAPHS]),FALSE)</f>
        <v>5280</v>
      </c>
      <c r="G540" s="20">
        <f>IFERROR(VLOOKUP(MYRANKS_P[[#This Row],[IDFANGRAPHS]],STEAMER_P[],COLUMN(STEAMER_P[W]),FALSE),0)</f>
        <v>0</v>
      </c>
      <c r="H540" s="20">
        <f>IFERROR(VLOOKUP(MYRANKS_P[[#This Row],[IDFANGRAPHS]],STEAMER_P[],COLUMN(STEAMER_P[GS]),FALSE),0)</f>
        <v>0</v>
      </c>
      <c r="I540" s="20">
        <f>IFERROR(VLOOKUP(MYRANKS_P[[#This Row],[IDFANGRAPHS]],STEAMER_P[],COLUMN(STEAMER_P[SV]),FALSE),0)</f>
        <v>0</v>
      </c>
      <c r="J540" s="20">
        <f>IFERROR(VLOOKUP(MYRANKS_P[[#This Row],[IDFANGRAPHS]],STEAMER_P[],COLUMN(STEAMER_P[IP]),FALSE),0)</f>
        <v>0</v>
      </c>
      <c r="K540" s="20">
        <f>IFERROR(VLOOKUP(MYRANKS_P[[#This Row],[IDFANGRAPHS]],STEAMER_P[],COLUMN(STEAMER_P[H]),FALSE),0)</f>
        <v>0</v>
      </c>
      <c r="L540" s="20">
        <f>IFERROR(VLOOKUP(MYRANKS_P[[#This Row],[IDFANGRAPHS]],STEAMER_P[],COLUMN(STEAMER_P[ER]),FALSE),0)</f>
        <v>0</v>
      </c>
      <c r="M540" s="20">
        <f>IFERROR(VLOOKUP(MYRANKS_P[[#This Row],[IDFANGRAPHS]],STEAMER_P[],COLUMN(STEAMER_P[HR]),FALSE),0)</f>
        <v>0</v>
      </c>
      <c r="N540" s="20">
        <f>IFERROR(VLOOKUP(MYRANKS_P[[#This Row],[IDFANGRAPHS]],STEAMER_P[],COLUMN(STEAMER_P[SO]),FALSE),0)</f>
        <v>0</v>
      </c>
      <c r="O540" s="20">
        <f>IFERROR(VLOOKUP(MYRANKS_P[[#This Row],[IDFANGRAPHS]],STEAMER_P[],COLUMN(STEAMER_P[BB]),FALSE),0)</f>
        <v>0</v>
      </c>
      <c r="P540" s="20">
        <f>IFERROR(VLOOKUP(MYRANKS_P[[#This Row],[IDFANGRAPHS]],STEAMER_P[],COLUMN(STEAMER_P[FIP]),FALSE),0)</f>
        <v>0</v>
      </c>
      <c r="Q540" s="22">
        <f>IFERROR(MYRANKS_P[[#This Row],[ER]]*9/MYRANKS_P[[#This Row],[IP]],0)</f>
        <v>0</v>
      </c>
      <c r="R540" s="22">
        <f>IFERROR((MYRANKS_P[[#This Row],[BB]]+MYRANKS_P[[#This Row],[H]])/MYRANKS_P[[#This Row],[IP]],0)</f>
        <v>0</v>
      </c>
      <c r="S540" s="22">
        <f>MYRANKS_P[[#This Row],[W]]/3.03-VLOOKUP(MYRANKS_P[[#This Row],[POS]],ReplacementLevel_P[],COLUMN(ReplacementLevel_P[W]),FALSE)</f>
        <v>-3.23</v>
      </c>
      <c r="T540" s="22">
        <f>MYRANKS_P[[#This Row],[SV]]/9.95</f>
        <v>0</v>
      </c>
      <c r="U540" s="22">
        <f>MYRANKS_P[[#This Row],[SO]]/39.3-VLOOKUP(MYRANKS_P[[#This Row],[POS]],ReplacementLevel_P[],COLUMN(ReplacementLevel_P[SO]),FALSE)</f>
        <v>-2.68</v>
      </c>
      <c r="V540" s="22">
        <f>((475+MYRANKS_P[[#This Row],[ER]])*9/(1192+MYRANKS_P[[#This Row],[IP]])-3.59)/-0.076-VLOOKUP(MYRANKS_P[[#This Row],[POS]],ReplacementLevel_P[],COLUMN(ReplacementLevel_P[ERA]),FALSE)</f>
        <v>0.89724478982691325</v>
      </c>
      <c r="W540" s="22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40" s="22">
        <f>MYRANKS_P[[#This Row],[WSGP]]+MYRANKS_P[[#This Row],[SVSGP]]+MYRANKS_P[[#This Row],[SOSGP]]+MYRANKS_P[[#This Row],[ERASGP]]+MYRANKS_P[[#This Row],[WHIPSGP]]</f>
        <v>-4.1238066643117852</v>
      </c>
    </row>
    <row r="541" spans="1:24" x14ac:dyDescent="0.25">
      <c r="A541" s="9" t="s">
        <v>3537</v>
      </c>
      <c r="B541" s="19" t="str">
        <f>VLOOKUP(MYRANKS_P[[#This Row],[PLAYERID]],PLAYERIDMAP[],COLUMN(PLAYERIDMAP[LASTNAME]),FALSE)</f>
        <v>Jurrjens</v>
      </c>
      <c r="C541" s="19" t="str">
        <f>VLOOKUP(MYRANKS_P[[#This Row],[PLAYERID]],PLAYERIDMAP[],COLUMN(PLAYERIDMAP[FIRSTNAME]),FALSE)</f>
        <v xml:space="preserve">Jair </v>
      </c>
      <c r="D541" s="19" t="str">
        <f>VLOOKUP(MYRANKS_P[[#This Row],[PLAYERID]],PLAYERIDMAP[],COLUMN(PLAYERIDMAP[TEAM]),FALSE)</f>
        <v>ATL</v>
      </c>
      <c r="E541" s="19" t="str">
        <f>VLOOKUP(MYRANKS_P[[#This Row],[PLAYERID]],PLAYERIDMAP[],COLUMN(PLAYERIDMAP[POS]),FALSE)</f>
        <v>P</v>
      </c>
      <c r="F541" s="19">
        <f>VLOOKUP(MYRANKS_P[[#This Row],[PLAYERID]],PLAYERIDMAP[],COLUMN(PLAYERIDMAP[IDFANGRAPHS]),FALSE)</f>
        <v>5556</v>
      </c>
      <c r="G541" s="21">
        <f>IFERROR(VLOOKUP(MYRANKS_P[[#This Row],[IDFANGRAPHS]],STEAMER_P[],COLUMN(STEAMER_P[W]),FALSE),0)</f>
        <v>0</v>
      </c>
      <c r="H541" s="21">
        <f>IFERROR(VLOOKUP(MYRANKS_P[[#This Row],[IDFANGRAPHS]],STEAMER_P[],COLUMN(STEAMER_P[GS]),FALSE),0)</f>
        <v>0</v>
      </c>
      <c r="I541" s="21">
        <f>IFERROR(VLOOKUP(MYRANKS_P[[#This Row],[IDFANGRAPHS]],STEAMER_P[],COLUMN(STEAMER_P[SV]),FALSE),0)</f>
        <v>0</v>
      </c>
      <c r="J541" s="21">
        <f>IFERROR(VLOOKUP(MYRANKS_P[[#This Row],[IDFANGRAPHS]],STEAMER_P[],COLUMN(STEAMER_P[IP]),FALSE),0)</f>
        <v>0</v>
      </c>
      <c r="K541" s="21">
        <f>IFERROR(VLOOKUP(MYRANKS_P[[#This Row],[IDFANGRAPHS]],STEAMER_P[],COLUMN(STEAMER_P[H]),FALSE),0)</f>
        <v>0</v>
      </c>
      <c r="L541" s="21">
        <f>IFERROR(VLOOKUP(MYRANKS_P[[#This Row],[IDFANGRAPHS]],STEAMER_P[],COLUMN(STEAMER_P[ER]),FALSE),0)</f>
        <v>0</v>
      </c>
      <c r="M541" s="21">
        <f>IFERROR(VLOOKUP(MYRANKS_P[[#This Row],[IDFANGRAPHS]],STEAMER_P[],COLUMN(STEAMER_P[HR]),FALSE),0)</f>
        <v>0</v>
      </c>
      <c r="N541" s="21">
        <f>IFERROR(VLOOKUP(MYRANKS_P[[#This Row],[IDFANGRAPHS]],STEAMER_P[],COLUMN(STEAMER_P[SO]),FALSE),0)</f>
        <v>0</v>
      </c>
      <c r="O541" s="21">
        <f>IFERROR(VLOOKUP(MYRANKS_P[[#This Row],[IDFANGRAPHS]],STEAMER_P[],COLUMN(STEAMER_P[BB]),FALSE),0)</f>
        <v>0</v>
      </c>
      <c r="P541" s="21">
        <f>IFERROR(VLOOKUP(MYRANKS_P[[#This Row],[IDFANGRAPHS]],STEAMER_P[],COLUMN(STEAMER_P[FIP]),FALSE),0)</f>
        <v>0</v>
      </c>
      <c r="Q541" s="24">
        <f>IFERROR(MYRANKS_P[[#This Row],[ER]]*9/MYRANKS_P[[#This Row],[IP]],0)</f>
        <v>0</v>
      </c>
      <c r="R541" s="24">
        <f>IFERROR((MYRANKS_P[[#This Row],[BB]]+MYRANKS_P[[#This Row],[H]])/MYRANKS_P[[#This Row],[IP]],0)</f>
        <v>0</v>
      </c>
      <c r="S541" s="24">
        <f>MYRANKS_P[[#This Row],[W]]/3.03-VLOOKUP(MYRANKS_P[[#This Row],[POS]],ReplacementLevel_P[],COLUMN(ReplacementLevel_P[W]),FALSE)</f>
        <v>-3.23</v>
      </c>
      <c r="T541" s="24">
        <f>MYRANKS_P[[#This Row],[SV]]/9.95</f>
        <v>0</v>
      </c>
      <c r="U541" s="24">
        <f>MYRANKS_P[[#This Row],[SO]]/39.3-VLOOKUP(MYRANKS_P[[#This Row],[POS]],ReplacementLevel_P[],COLUMN(ReplacementLevel_P[SO]),FALSE)</f>
        <v>-2.68</v>
      </c>
      <c r="V541" s="24">
        <f>((475+MYRANKS_P[[#This Row],[ER]])*9/(1192+MYRANKS_P[[#This Row],[IP]])-3.59)/-0.076-VLOOKUP(MYRANKS_P[[#This Row],[POS]],ReplacementLevel_P[],COLUMN(ReplacementLevel_P[ERA]),FALSE)</f>
        <v>0.89724478982691325</v>
      </c>
      <c r="W541" s="24">
        <f>((1466+MYRANKS_P[[#This Row],[BB]]+MYRANKS_P[[#This Row],[H]])/(1192+MYRANKS_P[[#This Row],[IP]])-1.23)/-0.015-VLOOKUP(MYRANKS_P[[#This Row],[POS]],ReplacementLevel_P[],COLUMN(ReplacementLevel_P[WHIP]),FALSE)</f>
        <v>0.88894854586130179</v>
      </c>
      <c r="X541" s="24">
        <f>MYRANKS_P[[#This Row],[WSGP]]+MYRANKS_P[[#This Row],[SVSGP]]+MYRANKS_P[[#This Row],[SOSGP]]+MYRANKS_P[[#This Row],[ERASGP]]+MYRANKS_P[[#This Row],[WHIPSGP]]</f>
        <v>-4.1238066643117852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35"/>
  <sheetViews>
    <sheetView zoomScale="75" zoomScaleNormal="75" workbookViewId="0">
      <selection activeCell="G21" sqref="G21"/>
    </sheetView>
  </sheetViews>
  <sheetFormatPr defaultRowHeight="15" x14ac:dyDescent="0.25"/>
  <cols>
    <col min="1" max="1" width="11.42578125" customWidth="1"/>
    <col min="2" max="2" width="26.5703125" bestFit="1" customWidth="1"/>
    <col min="3" max="3" width="14.42578125" bestFit="1" customWidth="1"/>
    <col min="4" max="4" width="13.5703125" customWidth="1"/>
    <col min="5" max="5" width="16.7109375" customWidth="1"/>
    <col min="6" max="6" width="7.7109375" bestFit="1" customWidth="1"/>
    <col min="7" max="7" width="15.85546875" customWidth="1"/>
    <col min="9" max="9" width="21.7109375" bestFit="1" customWidth="1"/>
    <col min="10" max="10" width="9.42578125" bestFit="1" customWidth="1"/>
    <col min="11" max="11" width="21.7109375" bestFit="1" customWidth="1"/>
    <col min="12" max="12" width="15.5703125" bestFit="1" customWidth="1"/>
    <col min="13" max="13" width="11.7109375" bestFit="1" customWidth="1"/>
    <col min="14" max="14" width="12.5703125" bestFit="1" customWidth="1"/>
    <col min="15" max="15" width="10.85546875" bestFit="1" customWidth="1"/>
    <col min="16" max="16" width="22.28515625" bestFit="1" customWidth="1"/>
    <col min="17" max="17" width="21.7109375" bestFit="1" customWidth="1"/>
  </cols>
  <sheetData>
    <row r="1" spans="1:17" x14ac:dyDescent="0.25">
      <c r="A1" t="s">
        <v>1609</v>
      </c>
      <c r="B1" t="s">
        <v>1610</v>
      </c>
      <c r="C1" t="s">
        <v>1611</v>
      </c>
      <c r="D1" t="s">
        <v>1612</v>
      </c>
      <c r="E1" t="s">
        <v>1613</v>
      </c>
      <c r="F1" t="s">
        <v>1614</v>
      </c>
      <c r="G1" t="s">
        <v>1615</v>
      </c>
      <c r="H1" t="s">
        <v>1616</v>
      </c>
      <c r="I1" t="s">
        <v>1617</v>
      </c>
      <c r="J1" t="s">
        <v>1618</v>
      </c>
      <c r="K1" t="s">
        <v>1619</v>
      </c>
      <c r="L1" t="s">
        <v>1620</v>
      </c>
      <c r="M1" t="s">
        <v>1621</v>
      </c>
      <c r="N1" t="s">
        <v>1622</v>
      </c>
      <c r="O1" t="s">
        <v>1623</v>
      </c>
      <c r="P1" t="s">
        <v>1624</v>
      </c>
      <c r="Q1" t="s">
        <v>1625</v>
      </c>
    </row>
    <row r="2" spans="1:17" x14ac:dyDescent="0.25">
      <c r="A2" t="s">
        <v>1626</v>
      </c>
      <c r="B2" t="s">
        <v>1269</v>
      </c>
      <c r="C2" s="2" t="str">
        <f>LEFT(PLAYERIDMAP[[#This Row],[PLAYERNAME]],FIND(" ",PLAYERIDMAP[[#This Row],[PLAYERNAME]],1))</f>
        <v xml:space="preserve">David </v>
      </c>
      <c r="D2" s="2" t="str">
        <f>MID(PLAYERIDMAP[PLAYERNAME],FIND(" ",PLAYERIDMAP[PLAYERNAME],1)+1,255)</f>
        <v>Aardsma</v>
      </c>
      <c r="E2" t="s">
        <v>1627</v>
      </c>
      <c r="F2" t="s">
        <v>1628</v>
      </c>
      <c r="G2" s="3">
        <v>1902</v>
      </c>
      <c r="H2">
        <v>430911</v>
      </c>
      <c r="I2" t="s">
        <v>1269</v>
      </c>
      <c r="J2" s="2">
        <v>479025</v>
      </c>
      <c r="K2" s="2" t="s">
        <v>1269</v>
      </c>
      <c r="L2" s="2" t="s">
        <v>1629</v>
      </c>
      <c r="M2" s="2" t="s">
        <v>1630</v>
      </c>
      <c r="N2" s="2" t="s">
        <v>1626</v>
      </c>
      <c r="O2" s="2">
        <v>7307</v>
      </c>
      <c r="P2" s="2" t="s">
        <v>1631</v>
      </c>
      <c r="Q2" s="2" t="s">
        <v>1269</v>
      </c>
    </row>
    <row r="3" spans="1:17" x14ac:dyDescent="0.25">
      <c r="A3" t="s">
        <v>1632</v>
      </c>
      <c r="B3" t="s">
        <v>1315</v>
      </c>
      <c r="C3" s="2" t="str">
        <f>LEFT(PLAYERIDMAP[[#This Row],[PLAYERNAME]],FIND(" ",PLAYERIDMAP[[#This Row],[PLAYERNAME]],1))</f>
        <v xml:space="preserve">Fernando </v>
      </c>
      <c r="D3" s="2" t="str">
        <f>MID(PLAYERIDMAP[PLAYERNAME],FIND(" ",PLAYERIDMAP[PLAYERNAME],1)+1,255)</f>
        <v>Abad</v>
      </c>
      <c r="E3" t="s">
        <v>1633</v>
      </c>
      <c r="F3" t="s">
        <v>1628</v>
      </c>
      <c r="G3" s="3">
        <v>4994</v>
      </c>
      <c r="H3">
        <v>472551</v>
      </c>
      <c r="I3" t="s">
        <v>1315</v>
      </c>
      <c r="J3" s="2">
        <v>1723564</v>
      </c>
      <c r="K3" s="2" t="s">
        <v>1315</v>
      </c>
      <c r="L3" s="2" t="s">
        <v>1634</v>
      </c>
      <c r="M3" s="2" t="s">
        <v>1635</v>
      </c>
      <c r="N3" s="2" t="s">
        <v>1632</v>
      </c>
      <c r="O3" s="2">
        <v>8767</v>
      </c>
      <c r="P3" s="2" t="s">
        <v>1636</v>
      </c>
      <c r="Q3" s="2" t="s">
        <v>1315</v>
      </c>
    </row>
    <row r="4" spans="1:17" hidden="1" x14ac:dyDescent="0.25">
      <c r="A4" t="s">
        <v>1637</v>
      </c>
      <c r="B4" t="s">
        <v>388</v>
      </c>
      <c r="C4" t="str">
        <f>LEFT(PLAYERIDMAP[[#This Row],[PLAYERNAME]],FIND(" ",PLAYERIDMAP[[#This Row],[PLAYERNAME]],1))</f>
        <v xml:space="preserve">Bobby </v>
      </c>
      <c r="D4" t="str">
        <f>MID(PLAYERIDMAP[PLAYERNAME],FIND(" ",PLAYERIDMAP[PLAYERNAME],1)+1,255)</f>
        <v>Abreu</v>
      </c>
      <c r="E4" t="s">
        <v>1638</v>
      </c>
      <c r="F4" t="s">
        <v>1639</v>
      </c>
      <c r="G4" s="3">
        <v>945</v>
      </c>
      <c r="H4">
        <v>110029</v>
      </c>
      <c r="I4" t="s">
        <v>388</v>
      </c>
      <c r="J4" s="2">
        <v>7367</v>
      </c>
      <c r="K4" s="2" t="s">
        <v>388</v>
      </c>
      <c r="L4" s="2" t="s">
        <v>1640</v>
      </c>
      <c r="M4" s="2" t="s">
        <v>1641</v>
      </c>
      <c r="N4" s="2" t="s">
        <v>1637</v>
      </c>
      <c r="O4" s="2">
        <v>5698</v>
      </c>
      <c r="P4" s="2" t="s">
        <v>1642</v>
      </c>
      <c r="Q4" s="2" t="s">
        <v>388</v>
      </c>
    </row>
    <row r="5" spans="1:17" hidden="1" x14ac:dyDescent="0.25">
      <c r="A5" t="s">
        <v>1643</v>
      </c>
      <c r="B5" t="s">
        <v>50</v>
      </c>
      <c r="C5" t="str">
        <f>LEFT(PLAYERIDMAP[[#This Row],[PLAYERNAME]],FIND(" ",PLAYERIDMAP[[#This Row],[PLAYERNAME]],1))</f>
        <v xml:space="preserve">Tony </v>
      </c>
      <c r="D5" t="str">
        <f>MID(PLAYERIDMAP[PLAYERNAME],FIND(" ",PLAYERIDMAP[PLAYERNAME],1)+1,255)</f>
        <v>Abreu</v>
      </c>
      <c r="E5" t="s">
        <v>1644</v>
      </c>
      <c r="F5" t="s">
        <v>741</v>
      </c>
      <c r="G5" s="3">
        <v>5053</v>
      </c>
      <c r="H5">
        <v>473234</v>
      </c>
      <c r="I5" t="s">
        <v>50</v>
      </c>
      <c r="J5" s="2">
        <v>593265</v>
      </c>
      <c r="K5" s="2" t="s">
        <v>50</v>
      </c>
      <c r="L5" s="2" t="s">
        <v>1645</v>
      </c>
      <c r="M5" s="2" t="s">
        <v>1646</v>
      </c>
      <c r="N5" s="2" t="s">
        <v>1643</v>
      </c>
      <c r="O5" s="2">
        <v>8033</v>
      </c>
      <c r="P5" s="2" t="s">
        <v>1647</v>
      </c>
      <c r="Q5" s="2" t="s">
        <v>50</v>
      </c>
    </row>
    <row r="6" spans="1:17" x14ac:dyDescent="0.25">
      <c r="A6" t="s">
        <v>1648</v>
      </c>
      <c r="B6" t="s">
        <v>1272</v>
      </c>
      <c r="C6" s="2" t="str">
        <f>LEFT(PLAYERIDMAP[[#This Row],[PLAYERNAME]],FIND(" ",PLAYERIDMAP[[#This Row],[PLAYERNAME]],1))</f>
        <v xml:space="preserve">Jeremy </v>
      </c>
      <c r="D6" s="2" t="str">
        <f>MID(PLAYERIDMAP[PLAYERNAME],FIND(" ",PLAYERIDMAP[PLAYERNAME],1)+1,255)</f>
        <v>Accardo</v>
      </c>
      <c r="E6" t="s">
        <v>1649</v>
      </c>
      <c r="F6" t="s">
        <v>1628</v>
      </c>
      <c r="G6" s="3">
        <v>6428</v>
      </c>
      <c r="H6">
        <v>435618</v>
      </c>
      <c r="I6" t="s">
        <v>1272</v>
      </c>
      <c r="J6" s="2">
        <v>490429</v>
      </c>
      <c r="K6" s="2" t="s">
        <v>1272</v>
      </c>
      <c r="L6" s="2" t="s">
        <v>1650</v>
      </c>
      <c r="M6" s="2" t="s">
        <v>1651</v>
      </c>
      <c r="N6" s="2" t="s">
        <v>1648</v>
      </c>
      <c r="O6" s="2">
        <v>7534</v>
      </c>
      <c r="P6" s="2" t="s">
        <v>1652</v>
      </c>
      <c r="Q6" s="2" t="s">
        <v>1272</v>
      </c>
    </row>
    <row r="7" spans="1:17" x14ac:dyDescent="0.25">
      <c r="A7" t="s">
        <v>1653</v>
      </c>
      <c r="B7" t="s">
        <v>1290</v>
      </c>
      <c r="C7" s="2" t="str">
        <f>LEFT(PLAYERIDMAP[[#This Row],[PLAYERNAME]],FIND(" ",PLAYERIDMAP[[#This Row],[PLAYERNAME]],1))</f>
        <v xml:space="preserve">Alfredo </v>
      </c>
      <c r="D7" s="2" t="str">
        <f>MID(PLAYERIDMAP[PLAYERNAME],FIND(" ",PLAYERIDMAP[PLAYERNAME],1)+1,255)</f>
        <v>Aceves</v>
      </c>
      <c r="E7" t="s">
        <v>1654</v>
      </c>
      <c r="F7" t="s">
        <v>1628</v>
      </c>
      <c r="G7" s="3">
        <v>5164</v>
      </c>
      <c r="H7">
        <v>469686</v>
      </c>
      <c r="I7" t="s">
        <v>1290</v>
      </c>
      <c r="J7" s="2">
        <v>1638980</v>
      </c>
      <c r="K7" s="2" t="s">
        <v>1290</v>
      </c>
      <c r="L7" s="2" t="s">
        <v>1655</v>
      </c>
      <c r="M7" s="2" t="s">
        <v>1656</v>
      </c>
      <c r="N7" s="2" t="s">
        <v>1653</v>
      </c>
      <c r="O7" s="2">
        <v>8336</v>
      </c>
      <c r="P7" s="2" t="s">
        <v>1657</v>
      </c>
      <c r="Q7" s="2" t="s">
        <v>1290</v>
      </c>
    </row>
    <row r="8" spans="1:17" hidden="1" x14ac:dyDescent="0.25">
      <c r="A8" t="s">
        <v>1658</v>
      </c>
      <c r="B8" t="s">
        <v>422</v>
      </c>
      <c r="C8" t="str">
        <f>LEFT(PLAYERIDMAP[[#This Row],[PLAYERNAME]],FIND(" ",PLAYERIDMAP[[#This Row],[PLAYERNAME]],1))</f>
        <v xml:space="preserve">Dustin </v>
      </c>
      <c r="D8" t="str">
        <f>MID(PLAYERIDMAP[PLAYERNAME],FIND(" ",PLAYERIDMAP[PLAYERNAME],1)+1,255)</f>
        <v>Ackley</v>
      </c>
      <c r="E8" t="s">
        <v>1659</v>
      </c>
      <c r="F8" t="s">
        <v>741</v>
      </c>
      <c r="G8" s="3">
        <v>10099</v>
      </c>
      <c r="H8">
        <v>554429</v>
      </c>
      <c r="I8" t="s">
        <v>422</v>
      </c>
      <c r="J8" s="2">
        <v>1699742</v>
      </c>
      <c r="K8" s="2" t="s">
        <v>422</v>
      </c>
      <c r="L8" s="2" t="s">
        <v>1660</v>
      </c>
      <c r="M8" s="2" t="s">
        <v>1661</v>
      </c>
      <c r="N8" s="2" t="s">
        <v>1658</v>
      </c>
      <c r="O8" s="2">
        <v>8648</v>
      </c>
      <c r="P8" s="2" t="s">
        <v>1662</v>
      </c>
      <c r="Q8" s="2" t="s">
        <v>422</v>
      </c>
    </row>
    <row r="9" spans="1:17" hidden="1" x14ac:dyDescent="0.25">
      <c r="A9" t="s">
        <v>1663</v>
      </c>
      <c r="B9" t="s">
        <v>381</v>
      </c>
      <c r="C9" t="str">
        <f>LEFT(PLAYERIDMAP[[#This Row],[PLAYERNAME]],FIND(" ",PLAYERIDMAP[[#This Row],[PLAYERNAME]],1))</f>
        <v xml:space="preserve">David </v>
      </c>
      <c r="D9" t="str">
        <f>MID(PLAYERIDMAP[PLAYERNAME],FIND(" ",PLAYERIDMAP[PLAYERNAME],1)+1,255)</f>
        <v>Adams</v>
      </c>
      <c r="E9" t="s">
        <v>1627</v>
      </c>
      <c r="F9" t="s">
        <v>741</v>
      </c>
      <c r="G9" s="3" t="s">
        <v>380</v>
      </c>
      <c r="H9">
        <v>458691</v>
      </c>
      <c r="I9" t="s">
        <v>381</v>
      </c>
      <c r="J9" s="4" t="s">
        <v>1664</v>
      </c>
      <c r="K9" s="4" t="s">
        <v>1664</v>
      </c>
      <c r="L9" s="4" t="s">
        <v>1664</v>
      </c>
      <c r="M9" s="4" t="s">
        <v>1664</v>
      </c>
      <c r="N9" s="4" t="s">
        <v>1664</v>
      </c>
      <c r="O9" s="4" t="s">
        <v>1664</v>
      </c>
      <c r="P9" s="4" t="s">
        <v>1664</v>
      </c>
      <c r="Q9" s="4" t="s">
        <v>1664</v>
      </c>
    </row>
    <row r="10" spans="1:17" hidden="1" x14ac:dyDescent="0.25">
      <c r="A10" t="s">
        <v>1665</v>
      </c>
      <c r="B10" t="s">
        <v>535</v>
      </c>
      <c r="C10" t="str">
        <f>LEFT(PLAYERIDMAP[[#This Row],[PLAYERNAME]],FIND(" ",PLAYERIDMAP[[#This Row],[PLAYERNAME]],1))</f>
        <v xml:space="preserve">Matt </v>
      </c>
      <c r="D10" t="str">
        <f>MID(PLAYERIDMAP[PLAYERNAME],FIND(" ",PLAYERIDMAP[PLAYERNAME],1)+1,255)</f>
        <v>Adams</v>
      </c>
      <c r="E10" t="s">
        <v>1666</v>
      </c>
      <c r="F10" t="s">
        <v>1667</v>
      </c>
      <c r="G10" s="3">
        <v>9393</v>
      </c>
      <c r="H10">
        <v>571431</v>
      </c>
      <c r="I10" t="s">
        <v>535</v>
      </c>
      <c r="J10" s="2">
        <v>1810388</v>
      </c>
      <c r="K10" s="2" t="s">
        <v>535</v>
      </c>
      <c r="L10" s="4" t="s">
        <v>1664</v>
      </c>
      <c r="M10" s="4" t="s">
        <v>1664</v>
      </c>
      <c r="N10" s="2" t="s">
        <v>1665</v>
      </c>
      <c r="O10" s="2">
        <v>9100</v>
      </c>
      <c r="P10" s="2" t="s">
        <v>1668</v>
      </c>
      <c r="Q10" s="2" t="s">
        <v>535</v>
      </c>
    </row>
    <row r="11" spans="1:17" x14ac:dyDescent="0.25">
      <c r="A11" t="s">
        <v>1669</v>
      </c>
      <c r="B11" t="s">
        <v>772</v>
      </c>
      <c r="C11" s="2" t="str">
        <f>LEFT(PLAYERIDMAP[[#This Row],[PLAYERNAME]],FIND(" ",PLAYERIDMAP[[#This Row],[PLAYERNAME]],1))</f>
        <v xml:space="preserve">Mike </v>
      </c>
      <c r="D11" s="2" t="str">
        <f>MID(PLAYERIDMAP[PLAYERNAME],FIND(" ",PLAYERIDMAP[PLAYERNAME],1)+1,255)</f>
        <v>Adams</v>
      </c>
      <c r="E11" t="s">
        <v>1670</v>
      </c>
      <c r="F11" t="s">
        <v>1628</v>
      </c>
      <c r="G11" s="3">
        <v>1937</v>
      </c>
      <c r="H11">
        <v>430606</v>
      </c>
      <c r="I11" t="s">
        <v>772</v>
      </c>
      <c r="J11" s="2">
        <v>392251</v>
      </c>
      <c r="K11" s="2" t="s">
        <v>772</v>
      </c>
      <c r="L11" s="2" t="s">
        <v>1671</v>
      </c>
      <c r="M11" s="2" t="s">
        <v>1672</v>
      </c>
      <c r="N11" s="2" t="s">
        <v>1669</v>
      </c>
      <c r="O11" s="2">
        <v>7332</v>
      </c>
      <c r="P11" s="2" t="s">
        <v>1673</v>
      </c>
      <c r="Q11" s="2" t="s">
        <v>772</v>
      </c>
    </row>
    <row r="12" spans="1:17" x14ac:dyDescent="0.25">
      <c r="A12" t="s">
        <v>1674</v>
      </c>
      <c r="B12" t="s">
        <v>1421</v>
      </c>
      <c r="C12" s="2" t="str">
        <f>LEFT(PLAYERIDMAP[[#This Row],[PLAYERNAME]],FIND(" ",PLAYERIDMAP[[#This Row],[PLAYERNAME]],1))</f>
        <v xml:space="preserve">Jeremy </v>
      </c>
      <c r="D12" s="2" t="str">
        <f>MID(PLAYERIDMAP[PLAYERNAME],FIND(" ",PLAYERIDMAP[PLAYERNAME],1)+1,255)</f>
        <v>Affeldt</v>
      </c>
      <c r="E12" t="s">
        <v>1644</v>
      </c>
      <c r="F12" t="s">
        <v>1628</v>
      </c>
      <c r="G12" s="3">
        <v>583</v>
      </c>
      <c r="H12">
        <v>346793</v>
      </c>
      <c r="I12" t="s">
        <v>1421</v>
      </c>
      <c r="J12" s="2">
        <v>223741</v>
      </c>
      <c r="K12" s="2" t="s">
        <v>1421</v>
      </c>
      <c r="L12" s="2" t="s">
        <v>1675</v>
      </c>
      <c r="M12" s="2" t="s">
        <v>1676</v>
      </c>
      <c r="N12" s="2" t="s">
        <v>1674</v>
      </c>
      <c r="O12" s="2">
        <v>6883</v>
      </c>
      <c r="P12" s="2" t="s">
        <v>1677</v>
      </c>
      <c r="Q12" s="2" t="s">
        <v>1421</v>
      </c>
    </row>
    <row r="13" spans="1:17" x14ac:dyDescent="0.25">
      <c r="A13" t="s">
        <v>1678</v>
      </c>
      <c r="B13" t="s">
        <v>1300</v>
      </c>
      <c r="C13" s="2" t="str">
        <f>LEFT(PLAYERIDMAP[[#This Row],[PLAYERNAME]],FIND(" ",PLAYERIDMAP[[#This Row],[PLAYERNAME]],1))</f>
        <v xml:space="preserve">Matt </v>
      </c>
      <c r="D13" s="2" t="str">
        <f>MID(PLAYERIDMAP[PLAYERNAME],FIND(" ",PLAYERIDMAP[PLAYERNAME],1)+1,255)</f>
        <v>Albers</v>
      </c>
      <c r="E13" t="s">
        <v>1679</v>
      </c>
      <c r="F13" t="s">
        <v>1628</v>
      </c>
      <c r="G13" s="3">
        <v>4300</v>
      </c>
      <c r="H13">
        <v>458006</v>
      </c>
      <c r="I13" t="s">
        <v>1300</v>
      </c>
      <c r="J13" s="2">
        <v>580567</v>
      </c>
      <c r="K13" s="2" t="s">
        <v>1300</v>
      </c>
      <c r="L13" s="2" t="s">
        <v>1680</v>
      </c>
      <c r="M13" s="2" t="s">
        <v>1681</v>
      </c>
      <c r="N13" s="2" t="s">
        <v>1678</v>
      </c>
      <c r="O13" s="2">
        <v>7820</v>
      </c>
      <c r="P13" s="2" t="s">
        <v>1682</v>
      </c>
      <c r="Q13" s="2" t="s">
        <v>1300</v>
      </c>
    </row>
    <row r="14" spans="1:17" x14ac:dyDescent="0.25">
      <c r="A14" t="s">
        <v>1683</v>
      </c>
      <c r="B14" t="s">
        <v>1416</v>
      </c>
      <c r="C14" s="2" t="str">
        <f>LEFT(PLAYERIDMAP[[#This Row],[PLAYERNAME]],FIND(" ",PLAYERIDMAP[[#This Row],[PLAYERNAME]],1))</f>
        <v xml:space="preserve">Al </v>
      </c>
      <c r="D14" s="2" t="str">
        <f>MID(PLAYERIDMAP[PLAYERNAME],FIND(" ",PLAYERIDMAP[PLAYERNAME],1)+1,255)</f>
        <v>Alburquerque</v>
      </c>
      <c r="E14" t="s">
        <v>1684</v>
      </c>
      <c r="F14" t="s">
        <v>1628</v>
      </c>
      <c r="G14" s="3">
        <v>6324</v>
      </c>
      <c r="H14">
        <v>456379</v>
      </c>
      <c r="I14" t="s">
        <v>1416</v>
      </c>
      <c r="J14" s="2">
        <v>1725468</v>
      </c>
      <c r="K14" s="2" t="s">
        <v>1416</v>
      </c>
      <c r="L14" s="2" t="s">
        <v>1685</v>
      </c>
      <c r="M14" s="2" t="s">
        <v>1686</v>
      </c>
      <c r="N14" s="2" t="s">
        <v>1683</v>
      </c>
      <c r="O14" s="2">
        <v>8843</v>
      </c>
      <c r="P14" s="2" t="s">
        <v>1687</v>
      </c>
      <c r="Q14" s="2" t="s">
        <v>1416</v>
      </c>
    </row>
    <row r="15" spans="1:17" hidden="1" x14ac:dyDescent="0.25">
      <c r="A15" t="s">
        <v>1688</v>
      </c>
      <c r="B15" t="s">
        <v>306</v>
      </c>
      <c r="C15" t="str">
        <f>LEFT(PLAYERIDMAP[[#This Row],[PLAYERNAME]],FIND(" ",PLAYERIDMAP[[#This Row],[PLAYERNAME]],1))</f>
        <v xml:space="preserve">Zoilo </v>
      </c>
      <c r="D15" t="str">
        <f>MID(PLAYERIDMAP[PLAYERNAME],FIND(" ",PLAYERIDMAP[PLAYERNAME],1)+1,255)</f>
        <v>Almonte</v>
      </c>
      <c r="E15" t="s">
        <v>1627</v>
      </c>
      <c r="F15" t="s">
        <v>1639</v>
      </c>
      <c r="G15" s="3" t="s">
        <v>305</v>
      </c>
      <c r="H15">
        <v>501660</v>
      </c>
      <c r="I15" t="s">
        <v>306</v>
      </c>
      <c r="J15" s="4" t="s">
        <v>1664</v>
      </c>
      <c r="K15" s="4" t="s">
        <v>1664</v>
      </c>
      <c r="L15" s="4" t="s">
        <v>1664</v>
      </c>
      <c r="M15" s="4" t="s">
        <v>1664</v>
      </c>
      <c r="N15" s="4" t="s">
        <v>1664</v>
      </c>
      <c r="O15" s="4" t="s">
        <v>1664</v>
      </c>
      <c r="P15" s="4" t="s">
        <v>1664</v>
      </c>
      <c r="Q15" s="4" t="s">
        <v>1664</v>
      </c>
    </row>
    <row r="16" spans="1:17" hidden="1" x14ac:dyDescent="0.25">
      <c r="A16" t="s">
        <v>1689</v>
      </c>
      <c r="B16" t="s">
        <v>553</v>
      </c>
      <c r="C16" t="str">
        <f>LEFT(PLAYERIDMAP[[#This Row],[PLAYERNAME]],FIND(" ",PLAYERIDMAP[[#This Row],[PLAYERNAME]],1))</f>
        <v xml:space="preserve">Yonder </v>
      </c>
      <c r="D16" t="str">
        <f>MID(PLAYERIDMAP[PLAYERNAME],FIND(" ",PLAYERIDMAP[PLAYERNAME],1)+1,255)</f>
        <v>Alonso</v>
      </c>
      <c r="E16" t="s">
        <v>1690</v>
      </c>
      <c r="F16" t="s">
        <v>1667</v>
      </c>
      <c r="G16" s="3">
        <v>2530</v>
      </c>
      <c r="H16">
        <v>475174</v>
      </c>
      <c r="I16" t="s">
        <v>553</v>
      </c>
      <c r="J16" s="2">
        <v>1629156</v>
      </c>
      <c r="K16" s="2" t="s">
        <v>553</v>
      </c>
      <c r="L16" s="2" t="s">
        <v>1691</v>
      </c>
      <c r="M16" s="2" t="s">
        <v>1692</v>
      </c>
      <c r="N16" s="2" t="s">
        <v>1689</v>
      </c>
      <c r="O16" s="2">
        <v>8660</v>
      </c>
      <c r="P16" s="2" t="s">
        <v>1693</v>
      </c>
      <c r="Q16" s="2" t="s">
        <v>553</v>
      </c>
    </row>
    <row r="17" spans="1:17" hidden="1" x14ac:dyDescent="0.25">
      <c r="A17" t="s">
        <v>1694</v>
      </c>
      <c r="B17" t="s">
        <v>555</v>
      </c>
      <c r="C17" t="str">
        <f>LEFT(PLAYERIDMAP[[#This Row],[PLAYERNAME]],FIND(" ",PLAYERIDMAP[[#This Row],[PLAYERNAME]],1))</f>
        <v xml:space="preserve">Jose </v>
      </c>
      <c r="D17" t="str">
        <f>MID(PLAYERIDMAP[PLAYERNAME],FIND(" ",PLAYERIDMAP[PLAYERNAME],1)+1,255)</f>
        <v>Altuve</v>
      </c>
      <c r="E17" t="s">
        <v>1633</v>
      </c>
      <c r="F17" t="s">
        <v>741</v>
      </c>
      <c r="G17" s="3">
        <v>5417</v>
      </c>
      <c r="H17">
        <v>514888</v>
      </c>
      <c r="I17" t="s">
        <v>555</v>
      </c>
      <c r="J17" s="2">
        <v>1839905</v>
      </c>
      <c r="K17" s="2" t="s">
        <v>555</v>
      </c>
      <c r="L17" s="4" t="s">
        <v>1664</v>
      </c>
      <c r="M17" s="2" t="s">
        <v>1695</v>
      </c>
      <c r="N17" s="2" t="s">
        <v>1694</v>
      </c>
      <c r="O17" s="2">
        <v>8996</v>
      </c>
      <c r="P17" s="2" t="s">
        <v>1696</v>
      </c>
      <c r="Q17" s="2" t="s">
        <v>555</v>
      </c>
    </row>
    <row r="18" spans="1:17" x14ac:dyDescent="0.25">
      <c r="A18" t="s">
        <v>1697</v>
      </c>
      <c r="B18" t="s">
        <v>969</v>
      </c>
      <c r="C18" s="2" t="str">
        <f>LEFT(PLAYERIDMAP[[#This Row],[PLAYERNAME]],FIND(" ",PLAYERIDMAP[[#This Row],[PLAYERNAME]],1))</f>
        <v xml:space="preserve">Henderson </v>
      </c>
      <c r="D18" s="2" t="str">
        <f>MID(PLAYERIDMAP[PLAYERNAME],FIND(" ",PLAYERIDMAP[PLAYERNAME],1)+1,255)</f>
        <v>Alvarez</v>
      </c>
      <c r="E18" t="s">
        <v>1698</v>
      </c>
      <c r="F18" t="s">
        <v>1628</v>
      </c>
      <c r="G18" s="3">
        <v>5669</v>
      </c>
      <c r="H18">
        <v>506693</v>
      </c>
      <c r="I18" t="s">
        <v>969</v>
      </c>
      <c r="J18" s="2">
        <v>1756627</v>
      </c>
      <c r="K18" s="2" t="s">
        <v>969</v>
      </c>
      <c r="L18" s="2" t="s">
        <v>1699</v>
      </c>
      <c r="M18" s="2" t="s">
        <v>1700</v>
      </c>
      <c r="N18" s="2" t="s">
        <v>1697</v>
      </c>
      <c r="O18" s="2">
        <v>9011</v>
      </c>
      <c r="P18" s="2" t="s">
        <v>1701</v>
      </c>
      <c r="Q18" s="2" t="s">
        <v>969</v>
      </c>
    </row>
    <row r="19" spans="1:17" hidden="1" x14ac:dyDescent="0.25">
      <c r="A19" t="s">
        <v>1702</v>
      </c>
      <c r="B19" t="s">
        <v>596</v>
      </c>
      <c r="C19" t="str">
        <f>LEFT(PLAYERIDMAP[[#This Row],[PLAYERNAME]],FIND(" ",PLAYERIDMAP[[#This Row],[PLAYERNAME]],1))</f>
        <v xml:space="preserve">Pedro </v>
      </c>
      <c r="D19" t="str">
        <f>MID(PLAYERIDMAP[PLAYERNAME],FIND(" ",PLAYERIDMAP[PLAYERNAME],1)+1,255)</f>
        <v>Alvarez</v>
      </c>
      <c r="E19" t="s">
        <v>1703</v>
      </c>
      <c r="F19" t="s">
        <v>740</v>
      </c>
      <c r="G19" s="3">
        <v>2495</v>
      </c>
      <c r="H19">
        <v>476883</v>
      </c>
      <c r="I19" t="s">
        <v>596</v>
      </c>
      <c r="J19" s="2">
        <v>1630071</v>
      </c>
      <c r="K19" s="2" t="s">
        <v>596</v>
      </c>
      <c r="L19" s="2" t="s">
        <v>1704</v>
      </c>
      <c r="M19" s="2" t="s">
        <v>1705</v>
      </c>
      <c r="N19" s="2" t="s">
        <v>1702</v>
      </c>
      <c r="O19" s="2">
        <v>8645</v>
      </c>
      <c r="P19" s="2" t="s">
        <v>1706</v>
      </c>
      <c r="Q19" s="2" t="s">
        <v>596</v>
      </c>
    </row>
    <row r="20" spans="1:17" hidden="1" x14ac:dyDescent="0.25">
      <c r="A20" t="s">
        <v>1707</v>
      </c>
      <c r="B20" t="s">
        <v>122</v>
      </c>
      <c r="C20" t="str">
        <f>LEFT(PLAYERIDMAP[[#This Row],[PLAYERNAME]],FIND(" ",PLAYERIDMAP[[#This Row],[PLAYERNAME]],1))</f>
        <v xml:space="preserve">Alexi </v>
      </c>
      <c r="D20" t="str">
        <f>MID(PLAYERIDMAP[PLAYERNAME],FIND(" ",PLAYERIDMAP[PLAYERNAME],1)+1,255)</f>
        <v>Amarista</v>
      </c>
      <c r="E20" t="s">
        <v>1690</v>
      </c>
      <c r="F20" t="s">
        <v>741</v>
      </c>
      <c r="G20" s="3">
        <v>9063</v>
      </c>
      <c r="H20">
        <v>506560</v>
      </c>
      <c r="I20" t="s">
        <v>122</v>
      </c>
      <c r="J20" s="2">
        <v>1735053</v>
      </c>
      <c r="K20" s="2" t="s">
        <v>122</v>
      </c>
      <c r="L20" s="4" t="s">
        <v>1664</v>
      </c>
      <c r="M20" s="2" t="s">
        <v>1708</v>
      </c>
      <c r="N20" s="2" t="s">
        <v>1707</v>
      </c>
      <c r="O20" s="2">
        <v>8914</v>
      </c>
      <c r="P20" s="2" t="s">
        <v>1709</v>
      </c>
      <c r="Q20" s="2" t="s">
        <v>122</v>
      </c>
    </row>
    <row r="21" spans="1:17" x14ac:dyDescent="0.25">
      <c r="A21" t="s">
        <v>1710</v>
      </c>
      <c r="B21" t="s">
        <v>1104</v>
      </c>
      <c r="C21" s="2" t="str">
        <f>LEFT(PLAYERIDMAP[[#This Row],[PLAYERNAME]],FIND(" ",PLAYERIDMAP[[#This Row],[PLAYERNAME]],1))</f>
        <v xml:space="preserve">Hector </v>
      </c>
      <c r="D21" s="2" t="str">
        <f>MID(PLAYERIDMAP[PLAYERNAME],FIND(" ",PLAYERIDMAP[PLAYERNAME],1)+1,255)</f>
        <v>Ambriz</v>
      </c>
      <c r="E21" t="s">
        <v>1633</v>
      </c>
      <c r="F21" t="s">
        <v>1628</v>
      </c>
      <c r="G21" s="3">
        <v>559</v>
      </c>
      <c r="H21">
        <v>459932</v>
      </c>
      <c r="I21" t="s">
        <v>1104</v>
      </c>
      <c r="J21" s="2">
        <v>1531174</v>
      </c>
      <c r="K21" s="2" t="s">
        <v>1104</v>
      </c>
      <c r="L21" s="4" t="s">
        <v>1664</v>
      </c>
      <c r="M21" s="4" t="s">
        <v>1664</v>
      </c>
      <c r="N21" s="2" t="s">
        <v>1710</v>
      </c>
      <c r="O21" s="2">
        <v>8697</v>
      </c>
      <c r="P21" s="2" t="s">
        <v>1711</v>
      </c>
      <c r="Q21" s="2" t="s">
        <v>1104</v>
      </c>
    </row>
    <row r="22" spans="1:17" x14ac:dyDescent="0.25">
      <c r="A22" t="s">
        <v>1712</v>
      </c>
      <c r="B22" t="s">
        <v>799</v>
      </c>
      <c r="C22" s="2" t="str">
        <f>LEFT(PLAYERIDMAP[[#This Row],[PLAYERNAME]],FIND(" ",PLAYERIDMAP[[#This Row],[PLAYERNAME]],1))</f>
        <v xml:space="preserve">Brett </v>
      </c>
      <c r="D22" s="2" t="str">
        <f>MID(PLAYERIDMAP[PLAYERNAME],FIND(" ",PLAYERIDMAP[PLAYERNAME],1)+1,255)</f>
        <v>Anderson</v>
      </c>
      <c r="E22" t="s">
        <v>1649</v>
      </c>
      <c r="F22" t="s">
        <v>1628</v>
      </c>
      <c r="G22" s="3">
        <v>8223</v>
      </c>
      <c r="H22">
        <v>474463</v>
      </c>
      <c r="I22" t="s">
        <v>799</v>
      </c>
      <c r="J22" s="2">
        <v>1611137</v>
      </c>
      <c r="K22" s="2" t="s">
        <v>799</v>
      </c>
      <c r="L22" s="2" t="s">
        <v>1713</v>
      </c>
      <c r="M22" s="2" t="s">
        <v>1714</v>
      </c>
      <c r="N22" s="2" t="s">
        <v>1712</v>
      </c>
      <c r="O22" s="2">
        <v>8409</v>
      </c>
      <c r="P22" s="2" t="s">
        <v>1715</v>
      </c>
      <c r="Q22" s="2" t="s">
        <v>799</v>
      </c>
    </row>
    <row r="23" spans="1:17" hidden="1" x14ac:dyDescent="0.25">
      <c r="A23" t="s">
        <v>1716</v>
      </c>
      <c r="B23" t="s">
        <v>126</v>
      </c>
      <c r="C23" t="str">
        <f>LEFT(PLAYERIDMAP[[#This Row],[PLAYERNAME]],FIND(" ",PLAYERIDMAP[[#This Row],[PLAYERNAME]],1))</f>
        <v xml:space="preserve">Bryan </v>
      </c>
      <c r="D23" t="str">
        <f>MID(PLAYERIDMAP[PLAYERNAME],FIND(" ",PLAYERIDMAP[PLAYERNAME],1)+1,255)</f>
        <v>Anderson</v>
      </c>
      <c r="E23" t="s">
        <v>1666</v>
      </c>
      <c r="F23" t="s">
        <v>1717</v>
      </c>
      <c r="G23" s="3">
        <v>9871</v>
      </c>
      <c r="H23">
        <v>457762</v>
      </c>
      <c r="I23" t="s">
        <v>126</v>
      </c>
      <c r="J23" s="2">
        <v>593266</v>
      </c>
      <c r="K23" s="2" t="s">
        <v>1718</v>
      </c>
      <c r="L23" s="2" t="s">
        <v>1719</v>
      </c>
      <c r="M23" s="2" t="s">
        <v>1720</v>
      </c>
      <c r="N23" s="2" t="s">
        <v>1716</v>
      </c>
      <c r="O23" s="2">
        <v>8708</v>
      </c>
      <c r="P23" s="2" t="s">
        <v>1721</v>
      </c>
      <c r="Q23" s="2" t="s">
        <v>126</v>
      </c>
    </row>
    <row r="24" spans="1:17" hidden="1" x14ac:dyDescent="0.25">
      <c r="A24" t="s">
        <v>1722</v>
      </c>
      <c r="B24" t="s">
        <v>351</v>
      </c>
      <c r="C24" t="str">
        <f>LEFT(PLAYERIDMAP[[#This Row],[PLAYERNAME]],FIND(" ",PLAYERIDMAP[[#This Row],[PLAYERNAME]],1))</f>
        <v xml:space="preserve">Lars </v>
      </c>
      <c r="D24" t="str">
        <f>MID(PLAYERIDMAP[PLAYERNAME],FIND(" ",PLAYERIDMAP[PLAYERNAME],1)+1,255)</f>
        <v>Anderson</v>
      </c>
      <c r="E24" t="s">
        <v>1723</v>
      </c>
      <c r="F24" t="s">
        <v>1667</v>
      </c>
      <c r="G24" s="3">
        <v>9018</v>
      </c>
      <c r="H24" s="5" t="s">
        <v>1664</v>
      </c>
      <c r="I24" s="5" t="s">
        <v>1664</v>
      </c>
      <c r="J24" s="4" t="s">
        <v>1664</v>
      </c>
      <c r="K24" s="4" t="s">
        <v>1664</v>
      </c>
      <c r="L24" s="4" t="s">
        <v>1664</v>
      </c>
      <c r="M24" s="4" t="s">
        <v>1664</v>
      </c>
      <c r="N24" s="4" t="s">
        <v>1664</v>
      </c>
      <c r="O24" s="4" t="s">
        <v>1664</v>
      </c>
      <c r="P24" s="4" t="s">
        <v>1664</v>
      </c>
      <c r="Q24" s="4" t="s">
        <v>1664</v>
      </c>
    </row>
    <row r="25" spans="1:17" hidden="1" x14ac:dyDescent="0.25">
      <c r="A25" t="s">
        <v>1724</v>
      </c>
      <c r="B25" t="s">
        <v>62</v>
      </c>
      <c r="C25" t="str">
        <f>LEFT(PLAYERIDMAP[[#This Row],[PLAYERNAME]],FIND(" ",PLAYERIDMAP[[#This Row],[PLAYERNAME]],1))</f>
        <v xml:space="preserve">Robert </v>
      </c>
      <c r="D25" t="str">
        <f>MID(PLAYERIDMAP[PLAYERNAME],FIND(" ",PLAYERIDMAP[PLAYERNAME],1)+1,255)</f>
        <v>Andino</v>
      </c>
      <c r="E25" t="s">
        <v>1659</v>
      </c>
      <c r="F25" t="s">
        <v>741</v>
      </c>
      <c r="G25" s="3">
        <v>4900</v>
      </c>
      <c r="H25">
        <v>435180</v>
      </c>
      <c r="I25" t="s">
        <v>62</v>
      </c>
      <c r="J25" s="2">
        <v>546224</v>
      </c>
      <c r="K25" s="2" t="s">
        <v>62</v>
      </c>
      <c r="L25" s="2" t="s">
        <v>1725</v>
      </c>
      <c r="M25" s="2" t="s">
        <v>1726</v>
      </c>
      <c r="N25" s="2" t="s">
        <v>1724</v>
      </c>
      <c r="O25" s="2">
        <v>7648</v>
      </c>
      <c r="P25" s="2" t="s">
        <v>1727</v>
      </c>
      <c r="Q25" s="2" t="s">
        <v>62</v>
      </c>
    </row>
    <row r="26" spans="1:17" hidden="1" x14ac:dyDescent="0.25">
      <c r="A26" t="s">
        <v>1728</v>
      </c>
      <c r="B26" t="s">
        <v>505</v>
      </c>
      <c r="C26" t="str">
        <f>LEFT(PLAYERIDMAP[[#This Row],[PLAYERNAME]],FIND(" ",PLAYERIDMAP[[#This Row],[PLAYERNAME]],1))</f>
        <v xml:space="preserve">Elvis </v>
      </c>
      <c r="D26" t="str">
        <f>MID(PLAYERIDMAP[PLAYERNAME],FIND(" ",PLAYERIDMAP[PLAYERNAME],1)+1,255)</f>
        <v>Andrus</v>
      </c>
      <c r="E26" t="s">
        <v>1729</v>
      </c>
      <c r="F26" t="s">
        <v>1730</v>
      </c>
      <c r="G26" s="3">
        <v>8709</v>
      </c>
      <c r="H26">
        <v>462101</v>
      </c>
      <c r="I26" t="s">
        <v>505</v>
      </c>
      <c r="J26" s="2">
        <v>1099374</v>
      </c>
      <c r="K26" s="2" t="s">
        <v>505</v>
      </c>
      <c r="L26" s="2" t="s">
        <v>1731</v>
      </c>
      <c r="M26" s="2" t="s">
        <v>1732</v>
      </c>
      <c r="N26" s="2" t="s">
        <v>1728</v>
      </c>
      <c r="O26" s="2">
        <v>8401</v>
      </c>
      <c r="P26" s="2" t="s">
        <v>1733</v>
      </c>
      <c r="Q26" s="2" t="s">
        <v>505</v>
      </c>
    </row>
    <row r="27" spans="1:17" hidden="1" x14ac:dyDescent="0.25">
      <c r="A27" t="s">
        <v>1734</v>
      </c>
      <c r="B27" t="s">
        <v>168</v>
      </c>
      <c r="C27" t="str">
        <f>LEFT(PLAYERIDMAP[[#This Row],[PLAYERNAME]],FIND(" ",PLAYERIDMAP[[#This Row],[PLAYERNAME]],1))</f>
        <v xml:space="preserve">Rick </v>
      </c>
      <c r="D27" t="str">
        <f>MID(PLAYERIDMAP[PLAYERNAME],FIND(" ",PLAYERIDMAP[PLAYERNAME],1)+1,255)</f>
        <v>Ankiel</v>
      </c>
      <c r="E27" t="s">
        <v>1735</v>
      </c>
      <c r="F27" t="s">
        <v>1639</v>
      </c>
      <c r="G27" s="3">
        <v>1142</v>
      </c>
      <c r="H27">
        <v>150449</v>
      </c>
      <c r="I27" t="s">
        <v>168</v>
      </c>
      <c r="J27" s="2">
        <v>22045</v>
      </c>
      <c r="K27" s="2" t="s">
        <v>168</v>
      </c>
      <c r="L27" s="2" t="s">
        <v>1736</v>
      </c>
      <c r="M27" s="2" t="s">
        <v>1737</v>
      </c>
      <c r="N27" s="2" t="s">
        <v>1734</v>
      </c>
      <c r="O27" s="2">
        <v>6320</v>
      </c>
      <c r="P27" s="2" t="s">
        <v>1738</v>
      </c>
      <c r="Q27" s="2" t="s">
        <v>168</v>
      </c>
    </row>
    <row r="28" spans="1:17" hidden="1" x14ac:dyDescent="0.25">
      <c r="A28" t="s">
        <v>1739</v>
      </c>
      <c r="B28" t="s">
        <v>581</v>
      </c>
      <c r="C28" t="str">
        <f>LEFT(PLAYERIDMAP[[#This Row],[PLAYERNAME]],FIND(" ",PLAYERIDMAP[[#This Row],[PLAYERNAME]],1))</f>
        <v xml:space="preserve">Norichika </v>
      </c>
      <c r="D28" t="str">
        <f>MID(PLAYERIDMAP[PLAYERNAME],FIND(" ",PLAYERIDMAP[PLAYERNAME],1)+1,255)</f>
        <v>Aoki</v>
      </c>
      <c r="E28" t="s">
        <v>1740</v>
      </c>
      <c r="F28" t="s">
        <v>1639</v>
      </c>
      <c r="G28" s="3">
        <v>13075</v>
      </c>
      <c r="H28">
        <v>493114</v>
      </c>
      <c r="I28" t="s">
        <v>581</v>
      </c>
      <c r="J28" s="2">
        <v>1937143</v>
      </c>
      <c r="K28" s="2" t="s">
        <v>581</v>
      </c>
      <c r="L28" s="4" t="s">
        <v>1664</v>
      </c>
      <c r="M28" s="4" t="s">
        <v>1664</v>
      </c>
      <c r="N28" s="2" t="s">
        <v>1739</v>
      </c>
      <c r="O28" s="2">
        <v>9094</v>
      </c>
      <c r="P28" s="2" t="s">
        <v>1741</v>
      </c>
      <c r="Q28" s="2" t="s">
        <v>581</v>
      </c>
    </row>
    <row r="29" spans="1:17" x14ac:dyDescent="0.25">
      <c r="A29" t="s">
        <v>1742</v>
      </c>
      <c r="B29" t="s">
        <v>857</v>
      </c>
      <c r="C29" s="2" t="str">
        <f>LEFT(PLAYERIDMAP[[#This Row],[PLAYERNAME]],FIND(" ",PLAYERIDMAP[[#This Row],[PLAYERNAME]],1))</f>
        <v xml:space="preserve">Chris </v>
      </c>
      <c r="D29" s="2" t="str">
        <f>MID(PLAYERIDMAP[PLAYERNAME],FIND(" ",PLAYERIDMAP[PLAYERNAME],1)+1,255)</f>
        <v>Archer</v>
      </c>
      <c r="E29" t="s">
        <v>1743</v>
      </c>
      <c r="F29" t="s">
        <v>1628</v>
      </c>
      <c r="G29" s="3">
        <v>6345</v>
      </c>
      <c r="H29">
        <v>502042</v>
      </c>
      <c r="I29" t="s">
        <v>857</v>
      </c>
      <c r="J29" s="2">
        <v>1758899</v>
      </c>
      <c r="K29" s="2" t="s">
        <v>857</v>
      </c>
      <c r="L29" s="4" t="s">
        <v>1664</v>
      </c>
      <c r="M29" s="4" t="s">
        <v>1664</v>
      </c>
      <c r="N29" s="2" t="s">
        <v>1742</v>
      </c>
      <c r="O29" s="2">
        <v>8849</v>
      </c>
      <c r="P29" s="2" t="s">
        <v>1744</v>
      </c>
      <c r="Q29" s="2" t="s">
        <v>857</v>
      </c>
    </row>
    <row r="30" spans="1:17" hidden="1" x14ac:dyDescent="0.25">
      <c r="A30" t="s">
        <v>1745</v>
      </c>
      <c r="B30" t="s">
        <v>575</v>
      </c>
      <c r="C30" t="str">
        <f>LEFT(PLAYERIDMAP[[#This Row],[PLAYERNAME]],FIND(" ",PLAYERIDMAP[[#This Row],[PLAYERNAME]],1))</f>
        <v xml:space="preserve">Nolan </v>
      </c>
      <c r="D30" t="str">
        <f>MID(PLAYERIDMAP[PLAYERNAME],FIND(" ",PLAYERIDMAP[PLAYERNAME],1)+1,255)</f>
        <v>Arenado</v>
      </c>
      <c r="E30" t="s">
        <v>1664</v>
      </c>
      <c r="F30" t="s">
        <v>740</v>
      </c>
      <c r="G30" s="3" t="s">
        <v>574</v>
      </c>
      <c r="H30">
        <v>571448</v>
      </c>
      <c r="I30" t="s">
        <v>575</v>
      </c>
      <c r="J30" s="4" t="s">
        <v>1664</v>
      </c>
      <c r="K30" s="4" t="s">
        <v>1664</v>
      </c>
      <c r="L30" s="4" t="s">
        <v>1664</v>
      </c>
      <c r="M30" s="4" t="s">
        <v>1664</v>
      </c>
      <c r="N30" s="2" t="s">
        <v>1745</v>
      </c>
      <c r="O30" s="2">
        <v>9105</v>
      </c>
      <c r="P30" s="2" t="s">
        <v>1746</v>
      </c>
      <c r="Q30" s="2" t="s">
        <v>575</v>
      </c>
    </row>
    <row r="31" spans="1:17" hidden="1" x14ac:dyDescent="0.25">
      <c r="A31" t="s">
        <v>1747</v>
      </c>
      <c r="B31" t="s">
        <v>528</v>
      </c>
      <c r="C31" t="str">
        <f>LEFT(PLAYERIDMAP[[#This Row],[PLAYERNAME]],FIND(" ",PLAYERIDMAP[[#This Row],[PLAYERNAME]],1))</f>
        <v xml:space="preserve">J.P. </v>
      </c>
      <c r="D31" t="str">
        <f>MID(PLAYERIDMAP[PLAYERNAME],FIND(" ",PLAYERIDMAP[PLAYERNAME],1)+1,255)</f>
        <v>Arencibia</v>
      </c>
      <c r="E31" t="s">
        <v>1723</v>
      </c>
      <c r="F31" t="s">
        <v>1717</v>
      </c>
      <c r="G31" s="3">
        <v>697</v>
      </c>
      <c r="H31">
        <v>450317</v>
      </c>
      <c r="I31" t="s">
        <v>528</v>
      </c>
      <c r="J31" s="2">
        <v>1522585</v>
      </c>
      <c r="K31" s="2" t="s">
        <v>528</v>
      </c>
      <c r="L31" s="4" t="s">
        <v>1664</v>
      </c>
      <c r="M31" s="2" t="s">
        <v>1748</v>
      </c>
      <c r="N31" s="2" t="s">
        <v>1747</v>
      </c>
      <c r="O31" s="2">
        <v>8655</v>
      </c>
      <c r="P31" s="2" t="s">
        <v>1749</v>
      </c>
      <c r="Q31" s="2" t="s">
        <v>528</v>
      </c>
    </row>
    <row r="32" spans="1:17" hidden="1" x14ac:dyDescent="0.25">
      <c r="A32" t="s">
        <v>1750</v>
      </c>
      <c r="B32" t="s">
        <v>94</v>
      </c>
      <c r="C32" t="str">
        <f>LEFT(PLAYERIDMAP[[#This Row],[PLAYERNAME]],FIND(" ",PLAYERIDMAP[[#This Row],[PLAYERNAME]],1))</f>
        <v xml:space="preserve">Joaquin </v>
      </c>
      <c r="D32" t="str">
        <f>MID(PLAYERIDMAP[PLAYERNAME],FIND(" ",PLAYERIDMAP[PLAYERNAME],1)+1,255)</f>
        <v>Arias</v>
      </c>
      <c r="E32" t="s">
        <v>1644</v>
      </c>
      <c r="F32" t="s">
        <v>741</v>
      </c>
      <c r="G32" s="3">
        <v>3817</v>
      </c>
      <c r="H32">
        <v>435078</v>
      </c>
      <c r="I32" t="s">
        <v>94</v>
      </c>
      <c r="J32" s="2">
        <v>538911</v>
      </c>
      <c r="K32" s="2" t="s">
        <v>94</v>
      </c>
      <c r="L32" s="2" t="s">
        <v>1751</v>
      </c>
      <c r="M32" s="2" t="s">
        <v>1752</v>
      </c>
      <c r="N32" s="2" t="s">
        <v>1750</v>
      </c>
      <c r="O32" s="2">
        <v>7880</v>
      </c>
      <c r="P32" s="2" t="s">
        <v>1753</v>
      </c>
      <c r="Q32" s="2" t="s">
        <v>94</v>
      </c>
    </row>
    <row r="33" spans="1:17" x14ac:dyDescent="0.25">
      <c r="A33" t="s">
        <v>1754</v>
      </c>
      <c r="B33" t="s">
        <v>825</v>
      </c>
      <c r="C33" s="2" t="str">
        <f>LEFT(PLAYERIDMAP[[#This Row],[PLAYERNAME]],FIND(" ",PLAYERIDMAP[[#This Row],[PLAYERNAME]],1))</f>
        <v xml:space="preserve">Jose </v>
      </c>
      <c r="D33" s="2" t="str">
        <f>MID(PLAYERIDMAP[PLAYERNAME],FIND(" ",PLAYERIDMAP[PLAYERNAME],1)+1,255)</f>
        <v>Arredondo</v>
      </c>
      <c r="E33" t="s">
        <v>1755</v>
      </c>
      <c r="F33" t="s">
        <v>1628</v>
      </c>
      <c r="G33" s="3">
        <v>4722</v>
      </c>
      <c r="H33">
        <v>461766</v>
      </c>
      <c r="I33" t="s">
        <v>825</v>
      </c>
      <c r="J33" s="2">
        <v>580578</v>
      </c>
      <c r="K33" s="2" t="s">
        <v>825</v>
      </c>
      <c r="L33" s="2" t="s">
        <v>1756</v>
      </c>
      <c r="M33" s="2" t="s">
        <v>1757</v>
      </c>
      <c r="N33" s="2" t="s">
        <v>1754</v>
      </c>
      <c r="O33" s="2">
        <v>8231</v>
      </c>
      <c r="P33" s="2" t="s">
        <v>1758</v>
      </c>
      <c r="Q33" s="2" t="s">
        <v>825</v>
      </c>
    </row>
    <row r="34" spans="1:17" x14ac:dyDescent="0.25">
      <c r="A34" t="s">
        <v>1759</v>
      </c>
      <c r="B34" t="s">
        <v>932</v>
      </c>
      <c r="C34" s="2" t="str">
        <f>LEFT(PLAYERIDMAP[[#This Row],[PLAYERNAME]],FIND(" ",PLAYERIDMAP[[#This Row],[PLAYERNAME]],1))</f>
        <v xml:space="preserve">Jake </v>
      </c>
      <c r="D34" s="2" t="str">
        <f>MID(PLAYERIDMAP[PLAYERNAME],FIND(" ",PLAYERIDMAP[PLAYERNAME],1)+1,255)</f>
        <v>Arrieta</v>
      </c>
      <c r="E34" t="s">
        <v>1760</v>
      </c>
      <c r="F34" t="s">
        <v>1628</v>
      </c>
      <c r="G34" s="3">
        <v>4153</v>
      </c>
      <c r="H34">
        <v>453562</v>
      </c>
      <c r="I34" t="s">
        <v>932</v>
      </c>
      <c r="J34" s="2">
        <v>1619229</v>
      </c>
      <c r="K34" s="2" t="s">
        <v>932</v>
      </c>
      <c r="L34" s="2" t="s">
        <v>1761</v>
      </c>
      <c r="M34" s="2" t="s">
        <v>1762</v>
      </c>
      <c r="N34" s="2" t="s">
        <v>1759</v>
      </c>
      <c r="O34" s="2">
        <v>8623</v>
      </c>
      <c r="P34" s="2" t="s">
        <v>1763</v>
      </c>
      <c r="Q34" s="2" t="s">
        <v>932</v>
      </c>
    </row>
    <row r="35" spans="1:17" x14ac:dyDescent="0.25">
      <c r="A35" t="s">
        <v>1764</v>
      </c>
      <c r="B35" t="s">
        <v>961</v>
      </c>
      <c r="C35" s="2" t="str">
        <f>LEFT(PLAYERIDMAP[[#This Row],[PLAYERNAME]],FIND(" ",PLAYERIDMAP[[#This Row],[PLAYERNAME]],1))</f>
        <v xml:space="preserve">Bronson </v>
      </c>
      <c r="D35" s="2" t="str">
        <f>MID(PLAYERIDMAP[PLAYERNAME],FIND(" ",PLAYERIDMAP[PLAYERNAME],1)+1,255)</f>
        <v>Arroyo</v>
      </c>
      <c r="E35" t="s">
        <v>1755</v>
      </c>
      <c r="F35" t="s">
        <v>1628</v>
      </c>
      <c r="G35" s="3">
        <v>978</v>
      </c>
      <c r="H35">
        <v>276520</v>
      </c>
      <c r="I35" t="s">
        <v>961</v>
      </c>
      <c r="J35" s="2">
        <v>22106</v>
      </c>
      <c r="K35" s="2" t="s">
        <v>961</v>
      </c>
      <c r="L35" s="2" t="s">
        <v>1765</v>
      </c>
      <c r="M35" s="2" t="s">
        <v>1766</v>
      </c>
      <c r="N35" s="2" t="s">
        <v>1764</v>
      </c>
      <c r="O35" s="2">
        <v>6498</v>
      </c>
      <c r="P35" s="2" t="s">
        <v>1767</v>
      </c>
      <c r="Q35" s="2" t="s">
        <v>961</v>
      </c>
    </row>
    <row r="36" spans="1:17" x14ac:dyDescent="0.25">
      <c r="A36" t="s">
        <v>1768</v>
      </c>
      <c r="B36" t="s">
        <v>1439</v>
      </c>
      <c r="C36" s="2" t="str">
        <f>LEFT(PLAYERIDMAP[[#This Row],[PLAYERNAME]],FIND(" ",PLAYERIDMAP[[#This Row],[PLAYERNAME]],1))</f>
        <v xml:space="preserve">Scott </v>
      </c>
      <c r="D36" s="2" t="str">
        <f>MID(PLAYERIDMAP[PLAYERNAME],FIND(" ",PLAYERIDMAP[PLAYERNAME],1)+1,255)</f>
        <v>Atchison</v>
      </c>
      <c r="E36" t="s">
        <v>1654</v>
      </c>
      <c r="F36" t="s">
        <v>1628</v>
      </c>
      <c r="G36" s="3">
        <v>2642</v>
      </c>
      <c r="H36">
        <v>425786</v>
      </c>
      <c r="I36" t="s">
        <v>1439</v>
      </c>
      <c r="J36" s="2">
        <v>293126</v>
      </c>
      <c r="K36" s="2" t="s">
        <v>1439</v>
      </c>
      <c r="L36" s="4" t="s">
        <v>1664</v>
      </c>
      <c r="M36" s="2" t="s">
        <v>1769</v>
      </c>
      <c r="N36" s="2" t="s">
        <v>1768</v>
      </c>
      <c r="O36" s="2">
        <v>7391</v>
      </c>
      <c r="P36" s="2" t="s">
        <v>1770</v>
      </c>
      <c r="Q36" s="2" t="s">
        <v>1439</v>
      </c>
    </row>
    <row r="37" spans="1:17" x14ac:dyDescent="0.25">
      <c r="A37" t="s">
        <v>1771</v>
      </c>
      <c r="B37" t="s">
        <v>1154</v>
      </c>
      <c r="C37" s="2" t="str">
        <f>LEFT(PLAYERIDMAP[[#This Row],[PLAYERNAME]],FIND(" ",PLAYERIDMAP[[#This Row],[PLAYERNAME]],1))</f>
        <v xml:space="preserve">Phillippe </v>
      </c>
      <c r="D37" s="2" t="str">
        <f>MID(PLAYERIDMAP[PLAYERNAME],FIND(" ",PLAYERIDMAP[PLAYERNAME],1)+1,255)</f>
        <v>Aumont</v>
      </c>
      <c r="E37" t="s">
        <v>1670</v>
      </c>
      <c r="F37" t="s">
        <v>1628</v>
      </c>
      <c r="G37" s="3">
        <v>5362</v>
      </c>
      <c r="H37">
        <v>518418</v>
      </c>
      <c r="I37" t="s">
        <v>1154</v>
      </c>
      <c r="J37" s="2">
        <v>1499971</v>
      </c>
      <c r="K37" s="2" t="s">
        <v>1154</v>
      </c>
      <c r="L37" s="4" t="s">
        <v>1664</v>
      </c>
      <c r="M37" s="4" t="s">
        <v>1664</v>
      </c>
      <c r="N37" s="2" t="s">
        <v>1771</v>
      </c>
      <c r="O37" s="2">
        <v>8643</v>
      </c>
      <c r="P37" s="2" t="s">
        <v>1772</v>
      </c>
      <c r="Q37" s="2" t="s">
        <v>1154</v>
      </c>
    </row>
    <row r="38" spans="1:17" hidden="1" x14ac:dyDescent="0.25">
      <c r="A38" t="s">
        <v>1773</v>
      </c>
      <c r="B38" t="s">
        <v>187</v>
      </c>
      <c r="C38" t="str">
        <f>LEFT(PLAYERIDMAP[[#This Row],[PLAYERNAME]],FIND(" ",PLAYERIDMAP[[#This Row],[PLAYERNAME]],1))</f>
        <v xml:space="preserve">Xavier </v>
      </c>
      <c r="D38" t="str">
        <f>MID(PLAYERIDMAP[PLAYERNAME],FIND(" ",PLAYERIDMAP[PLAYERNAME],1)+1,255)</f>
        <v>Avery</v>
      </c>
      <c r="E38" t="s">
        <v>1760</v>
      </c>
      <c r="F38" t="s">
        <v>1639</v>
      </c>
      <c r="G38" s="3">
        <v>8471</v>
      </c>
      <c r="H38">
        <v>542897</v>
      </c>
      <c r="I38" t="s">
        <v>187</v>
      </c>
      <c r="J38" s="2">
        <v>1741206</v>
      </c>
      <c r="K38" s="2" t="s">
        <v>187</v>
      </c>
      <c r="L38" s="4" t="s">
        <v>1664</v>
      </c>
      <c r="M38" s="4" t="s">
        <v>1664</v>
      </c>
      <c r="N38" s="2" t="s">
        <v>1773</v>
      </c>
      <c r="O38" s="2">
        <v>9181</v>
      </c>
      <c r="P38" s="2" t="s">
        <v>1774</v>
      </c>
      <c r="Q38" s="2" t="s">
        <v>187</v>
      </c>
    </row>
    <row r="39" spans="1:17" hidden="1" x14ac:dyDescent="0.25">
      <c r="A39" t="s">
        <v>1775</v>
      </c>
      <c r="B39" t="s">
        <v>622</v>
      </c>
      <c r="C39" t="str">
        <f>LEFT(PLAYERIDMAP[[#This Row],[PLAYERNAME]],FIND(" ",PLAYERIDMAP[[#This Row],[PLAYERNAME]],1))</f>
        <v xml:space="preserve">Alex </v>
      </c>
      <c r="D39" t="str">
        <f>MID(PLAYERIDMAP[PLAYERNAME],FIND(" ",PLAYERIDMAP[PLAYERNAME],1)+1,255)</f>
        <v>Avila</v>
      </c>
      <c r="E39" t="s">
        <v>1684</v>
      </c>
      <c r="F39" t="s">
        <v>1717</v>
      </c>
      <c r="G39" s="3">
        <v>7476</v>
      </c>
      <c r="H39">
        <v>488671</v>
      </c>
      <c r="I39" t="s">
        <v>622</v>
      </c>
      <c r="J39" s="2">
        <v>1660422</v>
      </c>
      <c r="K39" s="2" t="s">
        <v>622</v>
      </c>
      <c r="L39" s="2" t="s">
        <v>1776</v>
      </c>
      <c r="M39" s="2" t="s">
        <v>1777</v>
      </c>
      <c r="N39" s="2" t="s">
        <v>1775</v>
      </c>
      <c r="O39" s="2">
        <v>8550</v>
      </c>
      <c r="P39" s="2" t="s">
        <v>1778</v>
      </c>
      <c r="Q39" s="2" t="s">
        <v>622</v>
      </c>
    </row>
    <row r="40" spans="1:17" x14ac:dyDescent="0.25">
      <c r="A40" t="s">
        <v>1779</v>
      </c>
      <c r="B40" t="s">
        <v>1084</v>
      </c>
      <c r="C40" s="2" t="str">
        <f>LEFT(PLAYERIDMAP[[#This Row],[PLAYERNAME]],FIND(" ",PLAYERIDMAP[[#This Row],[PLAYERNAME]],1))</f>
        <v xml:space="preserve">Luis </v>
      </c>
      <c r="D40" s="2" t="str">
        <f>MID(PLAYERIDMAP[PLAYERNAME],FIND(" ",PLAYERIDMAP[PLAYERNAME],1)+1,255)</f>
        <v>Avilan</v>
      </c>
      <c r="E40" t="s">
        <v>1780</v>
      </c>
      <c r="F40" t="s">
        <v>1628</v>
      </c>
      <c r="G40" s="3">
        <v>2882</v>
      </c>
      <c r="H40">
        <v>501593</v>
      </c>
      <c r="I40" t="s">
        <v>1084</v>
      </c>
      <c r="J40" s="2">
        <v>1812884</v>
      </c>
      <c r="K40" s="2" t="s">
        <v>1084</v>
      </c>
      <c r="L40" s="4" t="s">
        <v>1664</v>
      </c>
      <c r="M40" s="4" t="s">
        <v>1664</v>
      </c>
      <c r="N40" s="2" t="s">
        <v>1779</v>
      </c>
      <c r="O40" s="2">
        <v>9233</v>
      </c>
      <c r="P40" s="2" t="s">
        <v>1781</v>
      </c>
      <c r="Q40" s="2" t="s">
        <v>1084</v>
      </c>
    </row>
    <row r="41" spans="1:17" hidden="1" x14ac:dyDescent="0.25">
      <c r="A41" t="s">
        <v>1782</v>
      </c>
      <c r="B41" t="s">
        <v>246</v>
      </c>
      <c r="C41" t="str">
        <f>LEFT(PLAYERIDMAP[[#This Row],[PLAYERNAME]],FIND(" ",PLAYERIDMAP[[#This Row],[PLAYERNAME]],1))</f>
        <v xml:space="preserve">Mike </v>
      </c>
      <c r="D41" t="str">
        <f>MID(PLAYERIDMAP[PLAYERNAME],FIND(" ",PLAYERIDMAP[PLAYERNAME],1)+1,255)</f>
        <v>Aviles</v>
      </c>
      <c r="E41" t="s">
        <v>1679</v>
      </c>
      <c r="F41" t="s">
        <v>1730</v>
      </c>
      <c r="G41" s="3">
        <v>5986</v>
      </c>
      <c r="H41">
        <v>449107</v>
      </c>
      <c r="I41" t="s">
        <v>246</v>
      </c>
      <c r="J41" s="2">
        <v>490430</v>
      </c>
      <c r="K41" s="2" t="s">
        <v>246</v>
      </c>
      <c r="L41" s="2" t="s">
        <v>1783</v>
      </c>
      <c r="M41" s="2" t="s">
        <v>1784</v>
      </c>
      <c r="N41" s="2" t="s">
        <v>1782</v>
      </c>
      <c r="O41" s="2">
        <v>8260</v>
      </c>
      <c r="P41" s="2" t="s">
        <v>1785</v>
      </c>
      <c r="Q41" s="2" t="s">
        <v>246</v>
      </c>
    </row>
    <row r="42" spans="1:17" hidden="1" x14ac:dyDescent="0.25">
      <c r="A42" t="s">
        <v>1786</v>
      </c>
      <c r="B42" t="s">
        <v>1158</v>
      </c>
      <c r="C42" s="2" t="str">
        <f>LEFT(PLAYERIDMAP[[#This Row],[PLAYERNAME]],FIND(" ",PLAYERIDMAP[[#This Row],[PLAYERNAME]],1))</f>
        <v xml:space="preserve">Dylan </v>
      </c>
      <c r="D42" s="2" t="str">
        <f>MID(PLAYERIDMAP[PLAYERNAME],FIND(" ",PLAYERIDMAP[PLAYERNAME],1)+1,255)</f>
        <v>Axelrod</v>
      </c>
      <c r="E42" t="s">
        <v>1787</v>
      </c>
      <c r="F42" s="5" t="s">
        <v>1664</v>
      </c>
      <c r="G42" s="3">
        <v>9303</v>
      </c>
      <c r="H42" s="5" t="s">
        <v>1664</v>
      </c>
      <c r="I42" s="5" t="s">
        <v>1664</v>
      </c>
      <c r="J42" s="4" t="s">
        <v>1664</v>
      </c>
      <c r="K42" s="4" t="s">
        <v>1664</v>
      </c>
      <c r="L42" s="4" t="s">
        <v>1664</v>
      </c>
      <c r="M42" s="4" t="s">
        <v>1664</v>
      </c>
      <c r="N42" s="4" t="s">
        <v>1664</v>
      </c>
      <c r="O42" s="4" t="s">
        <v>1664</v>
      </c>
      <c r="P42" s="4" t="s">
        <v>1664</v>
      </c>
      <c r="Q42" s="4" t="s">
        <v>1664</v>
      </c>
    </row>
    <row r="43" spans="1:17" x14ac:dyDescent="0.25">
      <c r="A43" t="s">
        <v>1788</v>
      </c>
      <c r="B43" t="s">
        <v>819</v>
      </c>
      <c r="C43" s="2" t="str">
        <f>LEFT(PLAYERIDMAP[[#This Row],[PLAYERNAME]],FIND(" ",PLAYERIDMAP[[#This Row],[PLAYERNAME]],1))</f>
        <v xml:space="preserve">John </v>
      </c>
      <c r="D43" s="2" t="str">
        <f>MID(PLAYERIDMAP[PLAYERNAME],FIND(" ",PLAYERIDMAP[PLAYERNAME],1)+1,255)</f>
        <v>Axford</v>
      </c>
      <c r="E43" t="s">
        <v>1740</v>
      </c>
      <c r="F43" t="s">
        <v>1628</v>
      </c>
      <c r="G43" s="3">
        <v>9059</v>
      </c>
      <c r="H43">
        <v>446099</v>
      </c>
      <c r="I43" t="s">
        <v>819</v>
      </c>
      <c r="J43" s="2">
        <v>1707287</v>
      </c>
      <c r="K43" s="2" t="s">
        <v>819</v>
      </c>
      <c r="L43" s="2" t="s">
        <v>1789</v>
      </c>
      <c r="M43" s="2" t="s">
        <v>1790</v>
      </c>
      <c r="N43" s="2" t="s">
        <v>1788</v>
      </c>
      <c r="O43" s="2">
        <v>8583</v>
      </c>
      <c r="P43" s="2" t="s">
        <v>1791</v>
      </c>
      <c r="Q43" s="2" t="s">
        <v>819</v>
      </c>
    </row>
    <row r="44" spans="1:17" x14ac:dyDescent="0.25">
      <c r="A44" t="s">
        <v>1792</v>
      </c>
      <c r="B44" t="s">
        <v>1317</v>
      </c>
      <c r="C44" s="2" t="str">
        <f>LEFT(PLAYERIDMAP[[#This Row],[PLAYERNAME]],FIND(" ",PLAYERIDMAP[[#This Row],[PLAYERNAME]],1))</f>
        <v xml:space="preserve">Luis </v>
      </c>
      <c r="D44" s="2" t="str">
        <f>MID(PLAYERIDMAP[PLAYERNAME],FIND(" ",PLAYERIDMAP[PLAYERNAME],1)+1,255)</f>
        <v>Ayala</v>
      </c>
      <c r="E44" t="s">
        <v>1760</v>
      </c>
      <c r="F44" t="s">
        <v>1628</v>
      </c>
      <c r="G44" s="3">
        <v>1650</v>
      </c>
      <c r="H44">
        <v>425646</v>
      </c>
      <c r="I44" t="s">
        <v>1317</v>
      </c>
      <c r="J44" s="2">
        <v>225309</v>
      </c>
      <c r="K44" s="2" t="s">
        <v>1317</v>
      </c>
      <c r="L44" s="2" t="s">
        <v>1793</v>
      </c>
      <c r="M44" s="2" t="s">
        <v>1794</v>
      </c>
      <c r="N44" s="2" t="s">
        <v>1792</v>
      </c>
      <c r="O44" s="2">
        <v>7080</v>
      </c>
      <c r="P44" s="2" t="s">
        <v>1795</v>
      </c>
      <c r="Q44" s="2" t="s">
        <v>1317</v>
      </c>
    </row>
    <row r="45" spans="1:17" hidden="1" x14ac:dyDescent="0.25">
      <c r="A45" t="s">
        <v>1796</v>
      </c>
      <c r="B45" t="s">
        <v>454</v>
      </c>
      <c r="C45" t="str">
        <f>LEFT(PLAYERIDMAP[[#This Row],[PLAYERNAME]],FIND(" ",PLAYERIDMAP[[#This Row],[PLAYERNAME]],1))</f>
        <v xml:space="preserve">Erick </v>
      </c>
      <c r="D45" t="str">
        <f>MID(PLAYERIDMAP[PLAYERNAME],FIND(" ",PLAYERIDMAP[PLAYERNAME],1)+1,255)</f>
        <v>Aybar</v>
      </c>
      <c r="E45" t="s">
        <v>1797</v>
      </c>
      <c r="F45" t="s">
        <v>1730</v>
      </c>
      <c r="G45" s="3">
        <v>4082</v>
      </c>
      <c r="H45">
        <v>430947</v>
      </c>
      <c r="I45" t="s">
        <v>454</v>
      </c>
      <c r="J45" s="2">
        <v>479165</v>
      </c>
      <c r="K45" s="2" t="s">
        <v>454</v>
      </c>
      <c r="L45" s="2" t="s">
        <v>1798</v>
      </c>
      <c r="M45" s="2" t="s">
        <v>1799</v>
      </c>
      <c r="N45" s="2" t="s">
        <v>1796</v>
      </c>
      <c r="O45" s="2">
        <v>7744</v>
      </c>
      <c r="P45" s="2" t="s">
        <v>1800</v>
      </c>
      <c r="Q45" s="2" t="s">
        <v>454</v>
      </c>
    </row>
    <row r="46" spans="1:17" x14ac:dyDescent="0.25">
      <c r="A46" t="s">
        <v>1801</v>
      </c>
      <c r="B46" t="s">
        <v>1330</v>
      </c>
      <c r="C46" s="2" t="str">
        <f>LEFT(PLAYERIDMAP[[#This Row],[PLAYERNAME]],FIND(" ",PLAYERIDMAP[[#This Row],[PLAYERNAME]],1))</f>
        <v xml:space="preserve">Burke </v>
      </c>
      <c r="D46" s="2" t="str">
        <f>MID(PLAYERIDMAP[PLAYERNAME],FIND(" ",PLAYERIDMAP[PLAYERNAME],1)+1,255)</f>
        <v>Badenhop</v>
      </c>
      <c r="E46" t="s">
        <v>1740</v>
      </c>
      <c r="F46" t="s">
        <v>1628</v>
      </c>
      <c r="G46" s="3">
        <v>9736</v>
      </c>
      <c r="H46">
        <v>488674</v>
      </c>
      <c r="I46" t="s">
        <v>1330</v>
      </c>
      <c r="J46" s="2">
        <v>1473574</v>
      </c>
      <c r="K46" s="2" t="s">
        <v>1330</v>
      </c>
      <c r="L46" s="2" t="s">
        <v>1802</v>
      </c>
      <c r="M46" s="2" t="s">
        <v>1803</v>
      </c>
      <c r="N46" s="2" t="s">
        <v>1801</v>
      </c>
      <c r="O46" s="2">
        <v>8215</v>
      </c>
      <c r="P46" s="2" t="s">
        <v>1804</v>
      </c>
      <c r="Q46" s="2" t="s">
        <v>1330</v>
      </c>
    </row>
    <row r="47" spans="1:17" x14ac:dyDescent="0.25">
      <c r="A47" t="s">
        <v>1805</v>
      </c>
      <c r="B47" t="s">
        <v>851</v>
      </c>
      <c r="C47" s="2" t="str">
        <f>LEFT(PLAYERIDMAP[[#This Row],[PLAYERNAME]],FIND(" ",PLAYERIDMAP[[#This Row],[PLAYERNAME]],1))</f>
        <v xml:space="preserve">Andrew </v>
      </c>
      <c r="D47" s="2" t="str">
        <f>MID(PLAYERIDMAP[PLAYERNAME],FIND(" ",PLAYERIDMAP[PLAYERNAME],1)+1,255)</f>
        <v>Bailey</v>
      </c>
      <c r="E47" t="s">
        <v>1654</v>
      </c>
      <c r="F47" t="s">
        <v>1628</v>
      </c>
      <c r="G47" s="3">
        <v>1368</v>
      </c>
      <c r="H47">
        <v>457732</v>
      </c>
      <c r="I47" t="s">
        <v>851</v>
      </c>
      <c r="J47" s="2">
        <v>1655624</v>
      </c>
      <c r="K47" s="2" t="s">
        <v>851</v>
      </c>
      <c r="L47" s="2" t="s">
        <v>1806</v>
      </c>
      <c r="M47" s="2" t="s">
        <v>1807</v>
      </c>
      <c r="N47" s="2" t="s">
        <v>1805</v>
      </c>
      <c r="O47" s="2">
        <v>8440</v>
      </c>
      <c r="P47" s="2" t="s">
        <v>1808</v>
      </c>
      <c r="Q47" s="2" t="s">
        <v>851</v>
      </c>
    </row>
    <row r="48" spans="1:17" x14ac:dyDescent="0.25">
      <c r="A48" t="s">
        <v>1809</v>
      </c>
      <c r="B48" t="s">
        <v>883</v>
      </c>
      <c r="C48" s="2" t="str">
        <f>LEFT(PLAYERIDMAP[[#This Row],[PLAYERNAME]],FIND(" ",PLAYERIDMAP[[#This Row],[PLAYERNAME]],1))</f>
        <v xml:space="preserve">Homer </v>
      </c>
      <c r="D48" s="2" t="str">
        <f>MID(PLAYERIDMAP[PLAYERNAME],FIND(" ",PLAYERIDMAP[PLAYERNAME],1)+1,255)</f>
        <v>Bailey</v>
      </c>
      <c r="E48" t="s">
        <v>1755</v>
      </c>
      <c r="F48" t="s">
        <v>1628</v>
      </c>
      <c r="G48" s="3">
        <v>8362</v>
      </c>
      <c r="H48">
        <v>456701</v>
      </c>
      <c r="I48" t="s">
        <v>883</v>
      </c>
      <c r="J48" s="2">
        <v>583492</v>
      </c>
      <c r="K48" s="2" t="s">
        <v>883</v>
      </c>
      <c r="L48" s="2" t="s">
        <v>1810</v>
      </c>
      <c r="M48" s="2" t="s">
        <v>1811</v>
      </c>
      <c r="N48" s="2" t="s">
        <v>1809</v>
      </c>
      <c r="O48" s="2">
        <v>7944</v>
      </c>
      <c r="P48" s="2" t="s">
        <v>1812</v>
      </c>
      <c r="Q48" s="2" t="s">
        <v>883</v>
      </c>
    </row>
    <row r="49" spans="1:17" hidden="1" x14ac:dyDescent="0.25">
      <c r="A49" t="s">
        <v>1813</v>
      </c>
      <c r="B49" t="s">
        <v>90</v>
      </c>
      <c r="C49" t="str">
        <f>LEFT(PLAYERIDMAP[[#This Row],[PLAYERNAME]],FIND(" ",PLAYERIDMAP[[#This Row],[PLAYERNAME]],1))</f>
        <v xml:space="preserve">John </v>
      </c>
      <c r="D49" t="str">
        <f>MID(PLAYERIDMAP[PLAYERNAME],FIND(" ",PLAYERIDMAP[PLAYERNAME],1)+1,255)</f>
        <v>Baker</v>
      </c>
      <c r="E49" t="s">
        <v>1690</v>
      </c>
      <c r="F49" t="s">
        <v>1717</v>
      </c>
      <c r="G49" s="3">
        <v>4756</v>
      </c>
      <c r="H49">
        <v>434633</v>
      </c>
      <c r="I49" t="s">
        <v>90</v>
      </c>
      <c r="J49" s="2">
        <v>532994</v>
      </c>
      <c r="K49" s="2" t="s">
        <v>90</v>
      </c>
      <c r="L49" s="2" t="s">
        <v>1814</v>
      </c>
      <c r="M49" s="2" t="s">
        <v>1815</v>
      </c>
      <c r="N49" s="2" t="s">
        <v>1813</v>
      </c>
      <c r="O49" s="2">
        <v>8297</v>
      </c>
      <c r="P49" s="2" t="s">
        <v>1816</v>
      </c>
      <c r="Q49" s="2" t="s">
        <v>90</v>
      </c>
    </row>
    <row r="50" spans="1:17" x14ac:dyDescent="0.25">
      <c r="A50" t="s">
        <v>1817</v>
      </c>
      <c r="B50" t="s">
        <v>1393</v>
      </c>
      <c r="C50" s="2" t="str">
        <f>LEFT(PLAYERIDMAP[[#This Row],[PLAYERNAME]],FIND(" ",PLAYERIDMAP[[#This Row],[PLAYERNAME]],1))</f>
        <v xml:space="preserve">Scott </v>
      </c>
      <c r="D50" s="2" t="str">
        <f>MID(PLAYERIDMAP[PLAYERNAME],FIND(" ",PLAYERIDMAP[PLAYERNAME],1)+1,255)</f>
        <v>Baker</v>
      </c>
      <c r="E50" t="s">
        <v>1818</v>
      </c>
      <c r="F50" t="s">
        <v>1628</v>
      </c>
      <c r="G50" s="3">
        <v>6176</v>
      </c>
      <c r="H50">
        <v>435044</v>
      </c>
      <c r="I50" t="s">
        <v>1393</v>
      </c>
      <c r="J50" s="2">
        <v>546225</v>
      </c>
      <c r="K50" s="2" t="s">
        <v>1393</v>
      </c>
      <c r="L50" s="2" t="s">
        <v>1819</v>
      </c>
      <c r="M50" s="2" t="s">
        <v>1820</v>
      </c>
      <c r="N50" s="2" t="s">
        <v>1817</v>
      </c>
      <c r="O50" s="2">
        <v>7533</v>
      </c>
      <c r="P50" s="2" t="s">
        <v>1821</v>
      </c>
      <c r="Q50" s="2" t="s">
        <v>1393</v>
      </c>
    </row>
    <row r="51" spans="1:17" x14ac:dyDescent="0.25">
      <c r="A51" t="s">
        <v>1822</v>
      </c>
      <c r="B51" t="s">
        <v>998</v>
      </c>
      <c r="C51" s="2" t="str">
        <f>LEFT(PLAYERIDMAP[[#This Row],[PLAYERNAME]],FIND(" ",PLAYERIDMAP[[#This Row],[PLAYERNAME]],1))</f>
        <v xml:space="preserve">Collin </v>
      </c>
      <c r="D51" s="2" t="str">
        <f>MID(PLAYERIDMAP[PLAYERNAME],FIND(" ",PLAYERIDMAP[PLAYERNAME],1)+1,255)</f>
        <v>Balester</v>
      </c>
      <c r="E51" t="s">
        <v>1684</v>
      </c>
      <c r="F51" t="s">
        <v>1628</v>
      </c>
      <c r="G51" s="3">
        <v>6883</v>
      </c>
      <c r="H51">
        <v>444446</v>
      </c>
      <c r="I51" t="s">
        <v>998</v>
      </c>
      <c r="J51" s="2">
        <v>1262856</v>
      </c>
      <c r="K51" s="2" t="s">
        <v>998</v>
      </c>
      <c r="L51" s="2" t="s">
        <v>1823</v>
      </c>
      <c r="M51" s="2" t="s">
        <v>1824</v>
      </c>
      <c r="N51" s="2" t="s">
        <v>1822</v>
      </c>
      <c r="O51" s="2">
        <v>8184</v>
      </c>
      <c r="P51" s="2" t="s">
        <v>1825</v>
      </c>
      <c r="Q51" s="2" t="s">
        <v>998</v>
      </c>
    </row>
    <row r="52" spans="1:17" x14ac:dyDescent="0.25">
      <c r="A52" t="s">
        <v>1826</v>
      </c>
      <c r="B52" t="s">
        <v>818</v>
      </c>
      <c r="C52" s="2" t="str">
        <f>LEFT(PLAYERIDMAP[[#This Row],[PLAYERNAME]],FIND(" ",PLAYERIDMAP[[#This Row],[PLAYERNAME]],1))</f>
        <v xml:space="preserve">Grant </v>
      </c>
      <c r="D52" s="2" t="str">
        <f>MID(PLAYERIDMAP[PLAYERNAME],FIND(" ",PLAYERIDMAP[PLAYERNAME],1)+1,255)</f>
        <v>Balfour</v>
      </c>
      <c r="E52" t="s">
        <v>1649</v>
      </c>
      <c r="F52" t="s">
        <v>1628</v>
      </c>
      <c r="G52" s="3">
        <v>718</v>
      </c>
      <c r="H52">
        <v>346797</v>
      </c>
      <c r="I52" t="s">
        <v>818</v>
      </c>
      <c r="J52" s="2">
        <v>223474</v>
      </c>
      <c r="K52" s="2" t="s">
        <v>818</v>
      </c>
      <c r="L52" s="2" t="s">
        <v>1827</v>
      </c>
      <c r="M52" s="2" t="s">
        <v>1828</v>
      </c>
      <c r="N52" s="2" t="s">
        <v>1826</v>
      </c>
      <c r="O52" s="2">
        <v>6765</v>
      </c>
      <c r="P52" s="2" t="s">
        <v>1829</v>
      </c>
      <c r="Q52" s="2" t="s">
        <v>818</v>
      </c>
    </row>
    <row r="53" spans="1:17" hidden="1" x14ac:dyDescent="0.25">
      <c r="A53" t="s">
        <v>1830</v>
      </c>
      <c r="B53" t="s">
        <v>481</v>
      </c>
      <c r="C53" t="str">
        <f>LEFT(PLAYERIDMAP[[#This Row],[PLAYERNAME]],FIND(" ",PLAYERIDMAP[[#This Row],[PLAYERNAME]],1))</f>
        <v xml:space="preserve">Rod </v>
      </c>
      <c r="D53" t="str">
        <f>MID(PLAYERIDMAP[PLAYERNAME],FIND(" ",PLAYERIDMAP[PLAYERNAME],1)+1,255)</f>
        <v>Barajas</v>
      </c>
      <c r="E53" t="s">
        <v>1703</v>
      </c>
      <c r="F53" t="s">
        <v>1717</v>
      </c>
      <c r="G53" s="3">
        <v>45</v>
      </c>
      <c r="H53">
        <v>150148</v>
      </c>
      <c r="I53" t="s">
        <v>481</v>
      </c>
      <c r="J53" s="2">
        <v>22234</v>
      </c>
      <c r="K53" s="2" t="s">
        <v>481</v>
      </c>
      <c r="L53" s="2" t="s">
        <v>1831</v>
      </c>
      <c r="M53" s="2" t="s">
        <v>1832</v>
      </c>
      <c r="N53" s="2" t="s">
        <v>1830</v>
      </c>
      <c r="O53" s="2">
        <v>6368</v>
      </c>
      <c r="P53" s="2" t="s">
        <v>1833</v>
      </c>
      <c r="Q53" s="2" t="s">
        <v>481</v>
      </c>
    </row>
    <row r="54" spans="1:17" x14ac:dyDescent="0.25">
      <c r="A54" t="s">
        <v>1834</v>
      </c>
      <c r="B54" t="s">
        <v>1196</v>
      </c>
      <c r="C54" s="2" t="str">
        <f>LEFT(PLAYERIDMAP[[#This Row],[PLAYERNAME]],FIND(" ",PLAYERIDMAP[[#This Row],[PLAYERNAME]],1))</f>
        <v xml:space="preserve">Daniel </v>
      </c>
      <c r="D54" s="2" t="str">
        <f>MID(PLAYERIDMAP[PLAYERNAME],FIND(" ",PLAYERIDMAP[PLAYERNAME],1)+1,255)</f>
        <v>Bard</v>
      </c>
      <c r="E54" t="s">
        <v>1654</v>
      </c>
      <c r="F54" t="s">
        <v>1628</v>
      </c>
      <c r="G54" s="3">
        <v>7115</v>
      </c>
      <c r="H54">
        <v>453268</v>
      </c>
      <c r="I54" t="s">
        <v>1196</v>
      </c>
      <c r="J54" s="2">
        <v>1662777</v>
      </c>
      <c r="K54" s="2" t="s">
        <v>1196</v>
      </c>
      <c r="L54" s="2" t="s">
        <v>1835</v>
      </c>
      <c r="M54" s="2" t="s">
        <v>1836</v>
      </c>
      <c r="N54" s="2" t="s">
        <v>1834</v>
      </c>
      <c r="O54" s="2">
        <v>8470</v>
      </c>
      <c r="P54" s="2" t="s">
        <v>1837</v>
      </c>
      <c r="Q54" s="2" t="s">
        <v>1196</v>
      </c>
    </row>
    <row r="55" spans="1:17" hidden="1" x14ac:dyDescent="0.25">
      <c r="A55" t="s">
        <v>1838</v>
      </c>
      <c r="B55" t="s">
        <v>124</v>
      </c>
      <c r="C55" t="str">
        <f>LEFT(PLAYERIDMAP[[#This Row],[PLAYERNAME]],FIND(" ",PLAYERIDMAP[[#This Row],[PLAYERNAME]],1))</f>
        <v xml:space="preserve">Clint </v>
      </c>
      <c r="D55" t="str">
        <f>MID(PLAYERIDMAP[PLAYERNAME],FIND(" ",PLAYERIDMAP[PLAYERNAME],1)+1,255)</f>
        <v>Barmes</v>
      </c>
      <c r="E55" t="s">
        <v>1703</v>
      </c>
      <c r="F55" t="s">
        <v>1730</v>
      </c>
      <c r="G55" s="3">
        <v>1830</v>
      </c>
      <c r="H55">
        <v>425549</v>
      </c>
      <c r="I55" t="s">
        <v>124</v>
      </c>
      <c r="J55" s="2">
        <v>292678</v>
      </c>
      <c r="K55" s="2" t="s">
        <v>124</v>
      </c>
      <c r="L55" s="2" t="s">
        <v>1839</v>
      </c>
      <c r="M55" s="2" t="s">
        <v>1840</v>
      </c>
      <c r="N55" s="2" t="s">
        <v>1838</v>
      </c>
      <c r="O55" s="2">
        <v>7231</v>
      </c>
      <c r="P55" s="2" t="s">
        <v>1841</v>
      </c>
      <c r="Q55" s="2" t="s">
        <v>124</v>
      </c>
    </row>
    <row r="56" spans="1:17" hidden="1" x14ac:dyDescent="0.25">
      <c r="A56" t="s">
        <v>1842</v>
      </c>
      <c r="B56" t="s">
        <v>45</v>
      </c>
      <c r="C56" t="str">
        <f>LEFT(PLAYERIDMAP[[#This Row],[PLAYERNAME]],FIND(" ",PLAYERIDMAP[[#This Row],[PLAYERNAME]],1))</f>
        <v xml:space="preserve">Brandon </v>
      </c>
      <c r="D56" t="str">
        <f>MID(PLAYERIDMAP[PLAYERNAME],FIND(" ",PLAYERIDMAP[PLAYERNAME],1)+1,255)</f>
        <v>Barnes</v>
      </c>
      <c r="E56" t="s">
        <v>1633</v>
      </c>
      <c r="F56" t="s">
        <v>1639</v>
      </c>
      <c r="G56" s="3">
        <v>629</v>
      </c>
      <c r="H56">
        <v>488681</v>
      </c>
      <c r="I56" t="s">
        <v>45</v>
      </c>
      <c r="J56" s="2">
        <v>1740907</v>
      </c>
      <c r="K56" s="2" t="s">
        <v>45</v>
      </c>
      <c r="L56" s="4" t="s">
        <v>1664</v>
      </c>
      <c r="M56" s="4" t="s">
        <v>1664</v>
      </c>
      <c r="N56" s="2" t="s">
        <v>1842</v>
      </c>
      <c r="O56" s="2">
        <v>9263</v>
      </c>
      <c r="P56" s="2" t="s">
        <v>1843</v>
      </c>
      <c r="Q56" s="2" t="s">
        <v>45</v>
      </c>
    </row>
    <row r="57" spans="1:17" hidden="1" x14ac:dyDescent="0.25">
      <c r="A57" t="s">
        <v>1844</v>
      </c>
      <c r="B57" t="s">
        <v>274</v>
      </c>
      <c r="C57" t="str">
        <f>LEFT(PLAYERIDMAP[[#This Row],[PLAYERNAME]],FIND(" ",PLAYERIDMAP[[#This Row],[PLAYERNAME]],1))</f>
        <v xml:space="preserve">Darwin </v>
      </c>
      <c r="D57" t="str">
        <f>MID(PLAYERIDMAP[PLAYERNAME],FIND(" ",PLAYERIDMAP[PLAYERNAME],1)+1,255)</f>
        <v>Barney</v>
      </c>
      <c r="E57" t="s">
        <v>1818</v>
      </c>
      <c r="F57" t="s">
        <v>741</v>
      </c>
      <c r="G57" s="3">
        <v>2430</v>
      </c>
      <c r="H57">
        <v>446381</v>
      </c>
      <c r="I57" t="s">
        <v>274</v>
      </c>
      <c r="J57" s="2">
        <v>1599166</v>
      </c>
      <c r="K57" s="2" t="s">
        <v>274</v>
      </c>
      <c r="L57" s="4" t="s">
        <v>1664</v>
      </c>
      <c r="M57" s="2" t="s">
        <v>1845</v>
      </c>
      <c r="N57" s="2" t="s">
        <v>1844</v>
      </c>
      <c r="O57" s="2">
        <v>8787</v>
      </c>
      <c r="P57" s="2" t="s">
        <v>1846</v>
      </c>
      <c r="Q57" s="2" t="s">
        <v>274</v>
      </c>
    </row>
    <row r="58" spans="1:17" x14ac:dyDescent="0.25">
      <c r="A58" t="s">
        <v>1847</v>
      </c>
      <c r="B58" t="s">
        <v>1163</v>
      </c>
      <c r="C58" s="2" t="str">
        <f>LEFT(PLAYERIDMAP[[#This Row],[PLAYERNAME]],FIND(" ",PLAYERIDMAP[[#This Row],[PLAYERNAME]],1))</f>
        <v xml:space="preserve">Scott </v>
      </c>
      <c r="D58" s="2" t="str">
        <f>MID(PLAYERIDMAP[PLAYERNAME],FIND(" ",PLAYERIDMAP[PLAYERNAME],1)+1,255)</f>
        <v>Barnes</v>
      </c>
      <c r="E58" t="s">
        <v>1679</v>
      </c>
      <c r="F58" t="s">
        <v>1628</v>
      </c>
      <c r="G58" s="3">
        <v>8718</v>
      </c>
      <c r="H58">
        <v>488683</v>
      </c>
      <c r="I58" t="s">
        <v>1163</v>
      </c>
      <c r="J58" s="2">
        <v>1666820</v>
      </c>
      <c r="K58" s="2" t="s">
        <v>1163</v>
      </c>
      <c r="L58" s="2" t="s">
        <v>1848</v>
      </c>
      <c r="M58" s="4" t="s">
        <v>1664</v>
      </c>
      <c r="N58" s="2" t="s">
        <v>1847</v>
      </c>
      <c r="O58" s="2">
        <v>9199</v>
      </c>
      <c r="P58" s="2" t="s">
        <v>1849</v>
      </c>
      <c r="Q58" s="2" t="s">
        <v>1163</v>
      </c>
    </row>
    <row r="59" spans="1:17" hidden="1" x14ac:dyDescent="0.25">
      <c r="A59" t="s">
        <v>1850</v>
      </c>
      <c r="B59" t="s">
        <v>233</v>
      </c>
      <c r="C59" t="str">
        <f>LEFT(PLAYERIDMAP[[#This Row],[PLAYERNAME]],FIND(" ",PLAYERIDMAP[[#This Row],[PLAYERNAME]],1))</f>
        <v xml:space="preserve">Jason </v>
      </c>
      <c r="D59" t="str">
        <f>MID(PLAYERIDMAP[PLAYERNAME],FIND(" ",PLAYERIDMAP[PLAYERNAME],1)+1,255)</f>
        <v>Bartlett</v>
      </c>
      <c r="E59" t="s">
        <v>1690</v>
      </c>
      <c r="F59" t="s">
        <v>1730</v>
      </c>
      <c r="G59" s="3">
        <v>8219</v>
      </c>
      <c r="H59">
        <v>430583</v>
      </c>
      <c r="I59" t="s">
        <v>233</v>
      </c>
      <c r="J59" s="2">
        <v>392862</v>
      </c>
      <c r="K59" s="2" t="s">
        <v>233</v>
      </c>
      <c r="L59" s="2" t="s">
        <v>1851</v>
      </c>
      <c r="M59" s="2" t="s">
        <v>1852</v>
      </c>
      <c r="N59" s="2" t="s">
        <v>1850</v>
      </c>
      <c r="O59" s="2">
        <v>7388</v>
      </c>
      <c r="P59" s="2" t="s">
        <v>1853</v>
      </c>
      <c r="Q59" s="2" t="s">
        <v>233</v>
      </c>
    </row>
    <row r="60" spans="1:17" hidden="1" x14ac:dyDescent="0.25">
      <c r="A60" t="s">
        <v>1854</v>
      </c>
      <c r="B60" t="s">
        <v>517</v>
      </c>
      <c r="C60" t="str">
        <f>LEFT(PLAYERIDMAP[[#This Row],[PLAYERNAME]],FIND(" ",PLAYERIDMAP[[#This Row],[PLAYERNAME]],1))</f>
        <v xml:space="preserve">Daric </v>
      </c>
      <c r="D60" t="str">
        <f>MID(PLAYERIDMAP[PLAYERNAME],FIND(" ",PLAYERIDMAP[PLAYERNAME],1)+1,255)</f>
        <v>Barton</v>
      </c>
      <c r="E60" t="s">
        <v>1649</v>
      </c>
      <c r="F60" t="s">
        <v>1667</v>
      </c>
      <c r="G60" s="3">
        <v>5928</v>
      </c>
      <c r="H60">
        <v>435558</v>
      </c>
      <c r="I60" t="s">
        <v>517</v>
      </c>
      <c r="J60" s="2">
        <v>546496</v>
      </c>
      <c r="K60" s="2" t="s">
        <v>517</v>
      </c>
      <c r="L60" s="2" t="s">
        <v>1855</v>
      </c>
      <c r="M60" s="2" t="s">
        <v>1856</v>
      </c>
      <c r="N60" s="2" t="s">
        <v>1854</v>
      </c>
      <c r="O60" s="2">
        <v>7635</v>
      </c>
      <c r="P60" s="2" t="s">
        <v>1857</v>
      </c>
      <c r="Q60" s="2" t="s">
        <v>517</v>
      </c>
    </row>
    <row r="61" spans="1:17" x14ac:dyDescent="0.25">
      <c r="A61" t="s">
        <v>1858</v>
      </c>
      <c r="B61" t="s">
        <v>1337</v>
      </c>
      <c r="C61" s="2" t="str">
        <f>LEFT(PLAYERIDMAP[[#This Row],[PLAYERNAME]],FIND(" ",PLAYERIDMAP[[#This Row],[PLAYERNAME]],1))</f>
        <v xml:space="preserve">Anthony </v>
      </c>
      <c r="D61" s="2" t="str">
        <f>MID(PLAYERIDMAP[PLAYERNAME],FIND(" ",PLAYERIDMAP[PLAYERNAME],1)+1,255)</f>
        <v>Bass</v>
      </c>
      <c r="E61" t="s">
        <v>1690</v>
      </c>
      <c r="F61" t="s">
        <v>1628</v>
      </c>
      <c r="G61" s="3">
        <v>7982</v>
      </c>
      <c r="H61">
        <v>542914</v>
      </c>
      <c r="I61" t="s">
        <v>1337</v>
      </c>
      <c r="J61" s="2">
        <v>1793606</v>
      </c>
      <c r="K61" s="2" t="s">
        <v>1337</v>
      </c>
      <c r="L61" s="2" t="s">
        <v>1859</v>
      </c>
      <c r="M61" s="2" t="s">
        <v>1860</v>
      </c>
      <c r="N61" s="2" t="s">
        <v>1858</v>
      </c>
      <c r="O61" s="2">
        <v>8965</v>
      </c>
      <c r="P61" s="2" t="s">
        <v>1861</v>
      </c>
      <c r="Q61" s="2" t="s">
        <v>1337</v>
      </c>
    </row>
    <row r="62" spans="1:17" x14ac:dyDescent="0.25">
      <c r="A62" t="s">
        <v>1862</v>
      </c>
      <c r="B62" t="s">
        <v>822</v>
      </c>
      <c r="C62" s="2" t="str">
        <f>LEFT(PLAYERIDMAP[[#This Row],[PLAYERNAME]],FIND(" ",PLAYERIDMAP[[#This Row],[PLAYERNAME]],1))</f>
        <v xml:space="preserve">Antonio </v>
      </c>
      <c r="D62" s="2" t="str">
        <f>MID(PLAYERIDMAP[PLAYERNAME],FIND(" ",PLAYERIDMAP[PLAYERNAME],1)+1,255)</f>
        <v>Bastardo</v>
      </c>
      <c r="E62" t="s">
        <v>1670</v>
      </c>
      <c r="F62" t="s">
        <v>1628</v>
      </c>
      <c r="G62" s="3">
        <v>8844</v>
      </c>
      <c r="H62">
        <v>455374</v>
      </c>
      <c r="I62" t="s">
        <v>822</v>
      </c>
      <c r="J62" s="2">
        <v>1618624</v>
      </c>
      <c r="K62" s="2" t="s">
        <v>822</v>
      </c>
      <c r="L62" s="2" t="s">
        <v>1863</v>
      </c>
      <c r="M62" s="2" t="s">
        <v>1864</v>
      </c>
      <c r="N62" s="2" t="s">
        <v>1862</v>
      </c>
      <c r="O62" s="2">
        <v>8503</v>
      </c>
      <c r="P62" s="2" t="s">
        <v>1865</v>
      </c>
      <c r="Q62" s="2" t="s">
        <v>822</v>
      </c>
    </row>
    <row r="63" spans="1:17" x14ac:dyDescent="0.25">
      <c r="A63" t="s">
        <v>1866</v>
      </c>
      <c r="B63" t="s">
        <v>1029</v>
      </c>
      <c r="C63" s="2" t="str">
        <f>LEFT(PLAYERIDMAP[[#This Row],[PLAYERNAME]],FIND(" ",PLAYERIDMAP[[#This Row],[PLAYERNAME]],1))</f>
        <v xml:space="preserve">Miguel </v>
      </c>
      <c r="D63" s="2" t="str">
        <f>MID(PLAYERIDMAP[PLAYERNAME],FIND(" ",PLAYERIDMAP[PLAYERNAME],1)+1,255)</f>
        <v>Batista</v>
      </c>
      <c r="E63" t="s">
        <v>1780</v>
      </c>
      <c r="F63" t="s">
        <v>1628</v>
      </c>
      <c r="G63" s="3">
        <v>46</v>
      </c>
      <c r="H63">
        <v>110683</v>
      </c>
      <c r="I63" t="s">
        <v>1029</v>
      </c>
      <c r="J63" s="2">
        <v>8217</v>
      </c>
      <c r="K63" s="2" t="s">
        <v>1029</v>
      </c>
      <c r="L63" s="2" t="s">
        <v>1867</v>
      </c>
      <c r="M63" s="2" t="s">
        <v>1868</v>
      </c>
      <c r="N63" s="2" t="s">
        <v>1866</v>
      </c>
      <c r="O63" s="2">
        <v>4815</v>
      </c>
      <c r="P63" s="2" t="s">
        <v>1869</v>
      </c>
      <c r="Q63" s="2" t="s">
        <v>1029</v>
      </c>
    </row>
    <row r="64" spans="1:17" x14ac:dyDescent="0.25">
      <c r="A64" t="s">
        <v>1870</v>
      </c>
      <c r="B64" t="s">
        <v>933</v>
      </c>
      <c r="C64" s="2" t="str">
        <f>LEFT(PLAYERIDMAP[[#This Row],[PLAYERNAME]],FIND(" ",PLAYERIDMAP[[#This Row],[PLAYERNAME]],1))</f>
        <v xml:space="preserve">Trevor </v>
      </c>
      <c r="D64" s="2" t="str">
        <f>MID(PLAYERIDMAP[PLAYERNAME],FIND(" ",PLAYERIDMAP[PLAYERNAME],1)+1,255)</f>
        <v>Bauer</v>
      </c>
      <c r="E64" t="s">
        <v>1679</v>
      </c>
      <c r="F64" t="s">
        <v>1628</v>
      </c>
      <c r="G64" s="3">
        <v>12703</v>
      </c>
      <c r="H64">
        <v>545333</v>
      </c>
      <c r="I64" t="s">
        <v>933</v>
      </c>
      <c r="J64" s="2">
        <v>1852623</v>
      </c>
      <c r="K64" s="2" t="s">
        <v>933</v>
      </c>
      <c r="L64" s="2" t="s">
        <v>1871</v>
      </c>
      <c r="M64" s="4" t="s">
        <v>1664</v>
      </c>
      <c r="N64" s="2" t="s">
        <v>1870</v>
      </c>
      <c r="O64" s="2">
        <v>9122</v>
      </c>
      <c r="P64" s="2" t="s">
        <v>1872</v>
      </c>
      <c r="Q64" s="2" t="s">
        <v>933</v>
      </c>
    </row>
    <row r="65" spans="1:17" hidden="1" x14ac:dyDescent="0.25">
      <c r="A65" t="s">
        <v>1873</v>
      </c>
      <c r="B65" t="s">
        <v>720</v>
      </c>
      <c r="C65" t="str">
        <f>LEFT(PLAYERIDMAP[[#This Row],[PLAYERNAME]],FIND(" ",PLAYERIDMAP[[#This Row],[PLAYERNAME]],1))</f>
        <v xml:space="preserve">Jose </v>
      </c>
      <c r="D65" t="str">
        <f>MID(PLAYERIDMAP[PLAYERNAME],FIND(" ",PLAYERIDMAP[PLAYERNAME],1)+1,255)</f>
        <v>Bautista</v>
      </c>
      <c r="E65" t="s">
        <v>1723</v>
      </c>
      <c r="F65" t="s">
        <v>1639</v>
      </c>
      <c r="G65" s="3">
        <v>1887</v>
      </c>
      <c r="H65">
        <v>430832</v>
      </c>
      <c r="I65" t="s">
        <v>720</v>
      </c>
      <c r="J65" s="2">
        <v>392528</v>
      </c>
      <c r="K65" s="2" t="s">
        <v>720</v>
      </c>
      <c r="L65" s="2" t="s">
        <v>1874</v>
      </c>
      <c r="M65" s="2" t="s">
        <v>1875</v>
      </c>
      <c r="N65" s="2" t="s">
        <v>1873</v>
      </c>
      <c r="O65" s="2">
        <v>7264</v>
      </c>
      <c r="P65" s="2" t="s">
        <v>1876</v>
      </c>
      <c r="Q65" s="2" t="s">
        <v>720</v>
      </c>
    </row>
    <row r="66" spans="1:17" hidden="1" x14ac:dyDescent="0.25">
      <c r="A66" t="s">
        <v>1877</v>
      </c>
      <c r="B66" t="s">
        <v>486</v>
      </c>
      <c r="C66" t="str">
        <f>LEFT(PLAYERIDMAP[[#This Row],[PLAYERNAME]],FIND(" ",PLAYERIDMAP[[#This Row],[PLAYERNAME]],1))</f>
        <v xml:space="preserve">Mike </v>
      </c>
      <c r="D66" t="str">
        <f>MID(PLAYERIDMAP[PLAYERNAME],FIND(" ",PLAYERIDMAP[PLAYERNAME],1)+1,255)</f>
        <v>Baxter</v>
      </c>
      <c r="E66" t="s">
        <v>1878</v>
      </c>
      <c r="F66" t="s">
        <v>1639</v>
      </c>
      <c r="G66" s="3">
        <v>4464</v>
      </c>
      <c r="H66">
        <v>488689</v>
      </c>
      <c r="I66" t="s">
        <v>486</v>
      </c>
      <c r="J66" s="2">
        <v>1200050</v>
      </c>
      <c r="K66" s="2" t="s">
        <v>486</v>
      </c>
      <c r="L66" s="4" t="s">
        <v>1664</v>
      </c>
      <c r="M66" s="2" t="s">
        <v>1879</v>
      </c>
      <c r="N66" s="2" t="s">
        <v>1877</v>
      </c>
      <c r="O66" s="2">
        <v>8820</v>
      </c>
      <c r="P66" s="2" t="s">
        <v>1880</v>
      </c>
      <c r="Q66" s="2" t="s">
        <v>486</v>
      </c>
    </row>
    <row r="67" spans="1:17" hidden="1" x14ac:dyDescent="0.25">
      <c r="A67" t="s">
        <v>1881</v>
      </c>
      <c r="B67" t="s">
        <v>210</v>
      </c>
      <c r="C67" t="str">
        <f>LEFT(PLAYERIDMAP[[#This Row],[PLAYERNAME]],FIND(" ",PLAYERIDMAP[[#This Row],[PLAYERNAME]],1))</f>
        <v xml:space="preserve">Jason </v>
      </c>
      <c r="D67" t="str">
        <f>MID(PLAYERIDMAP[PLAYERNAME],FIND(" ",PLAYERIDMAP[PLAYERNAME],1)+1,255)</f>
        <v>Bay</v>
      </c>
      <c r="E67" t="s">
        <v>1659</v>
      </c>
      <c r="F67" t="s">
        <v>1639</v>
      </c>
      <c r="G67" s="3">
        <v>1717</v>
      </c>
      <c r="H67">
        <v>424726</v>
      </c>
      <c r="I67" t="s">
        <v>210</v>
      </c>
      <c r="J67" s="2">
        <v>390795</v>
      </c>
      <c r="K67" s="2" t="s">
        <v>210</v>
      </c>
      <c r="L67" s="2" t="s">
        <v>1882</v>
      </c>
      <c r="M67" s="2" t="s">
        <v>1883</v>
      </c>
      <c r="N67" s="2" t="s">
        <v>1881</v>
      </c>
      <c r="O67" s="2">
        <v>7143</v>
      </c>
      <c r="P67" s="2" t="s">
        <v>1884</v>
      </c>
      <c r="Q67" s="2" t="s">
        <v>210</v>
      </c>
    </row>
    <row r="68" spans="1:17" x14ac:dyDescent="0.25">
      <c r="A68" t="s">
        <v>1885</v>
      </c>
      <c r="B68" t="s">
        <v>875</v>
      </c>
      <c r="C68" s="2" t="str">
        <f>LEFT(PLAYERIDMAP[[#This Row],[PLAYERNAME]],FIND(" ",PLAYERIDMAP[[#This Row],[PLAYERNAME]],1))</f>
        <v xml:space="preserve">Brandon </v>
      </c>
      <c r="D68" s="2" t="str">
        <f>MID(PLAYERIDMAP[PLAYERNAME],FIND(" ",PLAYERIDMAP[PLAYERNAME],1)+1,255)</f>
        <v>Beachy</v>
      </c>
      <c r="E68" t="s">
        <v>1780</v>
      </c>
      <c r="F68" t="s">
        <v>1628</v>
      </c>
      <c r="G68" s="3">
        <v>8851</v>
      </c>
      <c r="H68">
        <v>545404</v>
      </c>
      <c r="I68" t="s">
        <v>875</v>
      </c>
      <c r="J68" s="2">
        <v>1770803</v>
      </c>
      <c r="K68" s="2" t="s">
        <v>875</v>
      </c>
      <c r="L68" s="2" t="s">
        <v>1886</v>
      </c>
      <c r="M68" s="2" t="s">
        <v>1887</v>
      </c>
      <c r="N68" s="2" t="s">
        <v>1885</v>
      </c>
      <c r="O68" s="2">
        <v>8837</v>
      </c>
      <c r="P68" s="2" t="s">
        <v>1888</v>
      </c>
      <c r="Q68" s="2" t="s">
        <v>875</v>
      </c>
    </row>
    <row r="69" spans="1:17" x14ac:dyDescent="0.25">
      <c r="A69" t="s">
        <v>1889</v>
      </c>
      <c r="B69" t="s">
        <v>965</v>
      </c>
      <c r="C69" s="2" t="str">
        <f>LEFT(PLAYERIDMAP[[#This Row],[PLAYERNAME]],FIND(" ",PLAYERIDMAP[[#This Row],[PLAYERNAME]],1))</f>
        <v xml:space="preserve">Blake </v>
      </c>
      <c r="D69" s="2" t="str">
        <f>MID(PLAYERIDMAP[PLAYERNAME],FIND(" ",PLAYERIDMAP[PLAYERNAME],1)+1,255)</f>
        <v>Beavan</v>
      </c>
      <c r="E69" t="s">
        <v>1659</v>
      </c>
      <c r="F69" t="s">
        <v>1628</v>
      </c>
      <c r="G69" s="3">
        <v>338</v>
      </c>
      <c r="H69">
        <v>518444</v>
      </c>
      <c r="I69" t="s">
        <v>965</v>
      </c>
      <c r="J69" s="2">
        <v>1755140</v>
      </c>
      <c r="K69" s="2" t="s">
        <v>965</v>
      </c>
      <c r="L69" s="2" t="s">
        <v>1890</v>
      </c>
      <c r="M69" s="2" t="s">
        <v>1891</v>
      </c>
      <c r="N69" s="2" t="s">
        <v>1889</v>
      </c>
      <c r="O69" s="2">
        <v>8981</v>
      </c>
      <c r="P69" s="2" t="s">
        <v>1892</v>
      </c>
      <c r="Q69" s="2" t="s">
        <v>965</v>
      </c>
    </row>
    <row r="70" spans="1:17" x14ac:dyDescent="0.25">
      <c r="A70" t="s">
        <v>1893</v>
      </c>
      <c r="B70" t="s">
        <v>1197</v>
      </c>
      <c r="C70" s="2" t="str">
        <f>LEFT(PLAYERIDMAP[[#This Row],[PLAYERNAME]],FIND(" ",PLAYERIDMAP[[#This Row],[PLAYERNAME]],1))</f>
        <v xml:space="preserve">Chad </v>
      </c>
      <c r="D70" s="2" t="str">
        <f>MID(PLAYERIDMAP[PLAYERNAME],FIND(" ",PLAYERIDMAP[PLAYERNAME],1)+1,255)</f>
        <v>Beck</v>
      </c>
      <c r="E70" t="s">
        <v>1723</v>
      </c>
      <c r="F70" t="s">
        <v>1628</v>
      </c>
      <c r="G70" s="3">
        <v>9258</v>
      </c>
      <c r="H70">
        <v>444447</v>
      </c>
      <c r="I70" t="s">
        <v>1197</v>
      </c>
      <c r="J70" s="2">
        <v>1895572</v>
      </c>
      <c r="K70" s="2" t="s">
        <v>1197</v>
      </c>
      <c r="L70" s="4" t="s">
        <v>1664</v>
      </c>
      <c r="M70" s="2" t="s">
        <v>1894</v>
      </c>
      <c r="N70" s="2" t="s">
        <v>1893</v>
      </c>
      <c r="O70" s="2">
        <v>9071</v>
      </c>
      <c r="P70" s="2" t="s">
        <v>1895</v>
      </c>
      <c r="Q70" s="2" t="s">
        <v>1197</v>
      </c>
    </row>
    <row r="71" spans="1:17" x14ac:dyDescent="0.25">
      <c r="A71" t="s">
        <v>1896</v>
      </c>
      <c r="B71" t="s">
        <v>904</v>
      </c>
      <c r="C71" s="2" t="str">
        <f>LEFT(PLAYERIDMAP[[#This Row],[PLAYERNAME]],FIND(" ",PLAYERIDMAP[[#This Row],[PLAYERNAME]],1))</f>
        <v xml:space="preserve">Josh </v>
      </c>
      <c r="D71" s="2" t="str">
        <f>MID(PLAYERIDMAP[PLAYERNAME],FIND(" ",PLAYERIDMAP[PLAYERNAME],1)+1,255)</f>
        <v>Beckett</v>
      </c>
      <c r="E71" t="s">
        <v>1638</v>
      </c>
      <c r="F71" t="s">
        <v>1628</v>
      </c>
      <c r="G71" s="3">
        <v>510</v>
      </c>
      <c r="H71">
        <v>277417</v>
      </c>
      <c r="I71" t="s">
        <v>904</v>
      </c>
      <c r="J71" s="2">
        <v>174887</v>
      </c>
      <c r="K71" s="2" t="s">
        <v>904</v>
      </c>
      <c r="L71" s="2" t="s">
        <v>1897</v>
      </c>
      <c r="M71" s="2" t="s">
        <v>1898</v>
      </c>
      <c r="N71" s="2" t="s">
        <v>1896</v>
      </c>
      <c r="O71" s="2">
        <v>6403</v>
      </c>
      <c r="P71" s="2" t="s">
        <v>1899</v>
      </c>
      <c r="Q71" s="2" t="s">
        <v>904</v>
      </c>
    </row>
    <row r="72" spans="1:17" hidden="1" x14ac:dyDescent="0.25">
      <c r="A72" t="s">
        <v>1900</v>
      </c>
      <c r="B72" t="s">
        <v>440</v>
      </c>
      <c r="C72" t="str">
        <f>LEFT(PLAYERIDMAP[[#This Row],[PLAYERNAME]],FIND(" ",PLAYERIDMAP[[#This Row],[PLAYERNAME]],1))</f>
        <v xml:space="preserve">Gordon </v>
      </c>
      <c r="D72" t="str">
        <f>MID(PLAYERIDMAP[PLAYERNAME],FIND(" ",PLAYERIDMAP[PLAYERNAME],1)+1,255)</f>
        <v>Beckham</v>
      </c>
      <c r="E72" t="s">
        <v>1787</v>
      </c>
      <c r="F72" t="s">
        <v>741</v>
      </c>
      <c r="G72" s="3">
        <v>9015</v>
      </c>
      <c r="H72">
        <v>493596</v>
      </c>
      <c r="I72" t="s">
        <v>440</v>
      </c>
      <c r="J72" s="2">
        <v>1660445</v>
      </c>
      <c r="K72" s="2" t="s">
        <v>440</v>
      </c>
      <c r="L72" s="2" t="s">
        <v>1901</v>
      </c>
      <c r="M72" s="2" t="s">
        <v>1902</v>
      </c>
      <c r="N72" s="2" t="s">
        <v>1900</v>
      </c>
      <c r="O72" s="2">
        <v>8422</v>
      </c>
      <c r="P72" s="2" t="s">
        <v>1903</v>
      </c>
      <c r="Q72" s="2" t="s">
        <v>440</v>
      </c>
    </row>
    <row r="73" spans="1:17" x14ac:dyDescent="0.25">
      <c r="A73" t="s">
        <v>1904</v>
      </c>
      <c r="B73" t="s">
        <v>1233</v>
      </c>
      <c r="C73" s="2" t="str">
        <f>LEFT(PLAYERIDMAP[[#This Row],[PLAYERNAME]],FIND(" ",PLAYERIDMAP[[#This Row],[PLAYERNAME]],1))</f>
        <v xml:space="preserve">Erik </v>
      </c>
      <c r="D73" s="2" t="str">
        <f>MID(PLAYERIDMAP[PLAYERNAME],FIND(" ",PLAYERIDMAP[PLAYERNAME],1)+1,255)</f>
        <v>Bedard</v>
      </c>
      <c r="E73" t="s">
        <v>1703</v>
      </c>
      <c r="F73" t="s">
        <v>1628</v>
      </c>
      <c r="G73" s="3">
        <v>126</v>
      </c>
      <c r="H73">
        <v>407853</v>
      </c>
      <c r="I73" t="s">
        <v>1233</v>
      </c>
      <c r="J73" s="2">
        <v>288939</v>
      </c>
      <c r="K73" s="2" t="s">
        <v>1233</v>
      </c>
      <c r="L73" s="2" t="s">
        <v>1905</v>
      </c>
      <c r="M73" s="2" t="s">
        <v>1906</v>
      </c>
      <c r="N73" s="2" t="s">
        <v>1904</v>
      </c>
      <c r="O73" s="2">
        <v>6910</v>
      </c>
      <c r="P73" s="2" t="s">
        <v>1907</v>
      </c>
      <c r="Q73" s="2" t="s">
        <v>1233</v>
      </c>
    </row>
    <row r="74" spans="1:17" x14ac:dyDescent="0.25">
      <c r="A74" t="s">
        <v>1908</v>
      </c>
      <c r="B74" t="s">
        <v>1445</v>
      </c>
      <c r="C74" s="2" t="str">
        <f>LEFT(PLAYERIDMAP[[#This Row],[PLAYERNAME]],FIND(" ",PLAYERIDMAP[[#This Row],[PLAYERNAME]],1))</f>
        <v xml:space="preserve">Matt </v>
      </c>
      <c r="D74" s="2" t="str">
        <f>MID(PLAYERIDMAP[PLAYERNAME],FIND(" ",PLAYERIDMAP[PLAYERNAME],1)+1,255)</f>
        <v>Belisle</v>
      </c>
      <c r="E74" t="s">
        <v>1909</v>
      </c>
      <c r="F74" t="s">
        <v>1628</v>
      </c>
      <c r="G74" s="3">
        <v>1837</v>
      </c>
      <c r="H74">
        <v>279571</v>
      </c>
      <c r="I74" t="s">
        <v>1445</v>
      </c>
      <c r="J74" s="2">
        <v>174984</v>
      </c>
      <c r="K74" s="2" t="s">
        <v>1445</v>
      </c>
      <c r="L74" s="2" t="s">
        <v>1910</v>
      </c>
      <c r="M74" s="2" t="s">
        <v>1911</v>
      </c>
      <c r="N74" s="2" t="s">
        <v>1908</v>
      </c>
      <c r="O74" s="2">
        <v>7240</v>
      </c>
      <c r="P74" s="2" t="s">
        <v>1912</v>
      </c>
      <c r="Q74" s="2" t="s">
        <v>1445</v>
      </c>
    </row>
    <row r="75" spans="1:17" x14ac:dyDescent="0.25">
      <c r="A75" t="s">
        <v>1913</v>
      </c>
      <c r="B75" t="s">
        <v>1364</v>
      </c>
      <c r="C75" s="2" t="str">
        <f>LEFT(PLAYERIDMAP[[#This Row],[PLAYERNAME]],FIND(" ",PLAYERIDMAP[[#This Row],[PLAYERNAME]],1))</f>
        <v xml:space="preserve">Ronald </v>
      </c>
      <c r="D75" s="2" t="str">
        <f>MID(PLAYERIDMAP[PLAYERNAME],FIND(" ",PLAYERIDMAP[PLAYERNAME],1)+1,255)</f>
        <v>Belisario</v>
      </c>
      <c r="E75" t="s">
        <v>1638</v>
      </c>
      <c r="F75" t="s">
        <v>1628</v>
      </c>
      <c r="G75" s="3">
        <v>2203</v>
      </c>
      <c r="H75">
        <v>430613</v>
      </c>
      <c r="I75" t="s">
        <v>1364</v>
      </c>
      <c r="J75" s="2">
        <v>448908</v>
      </c>
      <c r="K75" s="2" t="s">
        <v>1364</v>
      </c>
      <c r="L75" s="2" t="s">
        <v>1914</v>
      </c>
      <c r="M75" s="4" t="s">
        <v>1664</v>
      </c>
      <c r="N75" s="2" t="s">
        <v>1913</v>
      </c>
      <c r="O75" s="2">
        <v>8442</v>
      </c>
      <c r="P75" s="2" t="s">
        <v>1915</v>
      </c>
      <c r="Q75" s="2" t="s">
        <v>1364</v>
      </c>
    </row>
    <row r="76" spans="1:17" x14ac:dyDescent="0.25">
      <c r="A76" t="s">
        <v>1916</v>
      </c>
      <c r="B76" t="s">
        <v>1058</v>
      </c>
      <c r="C76" s="2" t="str">
        <f>LEFT(PLAYERIDMAP[[#This Row],[PLAYERNAME]],FIND(" ",PLAYERIDMAP[[#This Row],[PLAYERNAME]],1))</f>
        <v xml:space="preserve">Jeff </v>
      </c>
      <c r="D76" s="2" t="str">
        <f>MID(PLAYERIDMAP[PLAYERNAME],FIND(" ",PLAYERIDMAP[PLAYERNAME],1)+1,255)</f>
        <v>Beliveau</v>
      </c>
      <c r="E76" t="s">
        <v>1729</v>
      </c>
      <c r="F76" t="s">
        <v>1628</v>
      </c>
      <c r="G76" s="3">
        <v>8504</v>
      </c>
      <c r="H76">
        <v>542924</v>
      </c>
      <c r="I76" t="s">
        <v>1058</v>
      </c>
      <c r="J76" s="2">
        <v>1915127</v>
      </c>
      <c r="K76" s="2" t="s">
        <v>1058</v>
      </c>
      <c r="L76" s="4" t="s">
        <v>1664</v>
      </c>
      <c r="M76" s="4" t="s">
        <v>1664</v>
      </c>
      <c r="N76" s="2" t="s">
        <v>1916</v>
      </c>
      <c r="O76" s="2">
        <v>9246</v>
      </c>
      <c r="P76" s="2" t="s">
        <v>1917</v>
      </c>
      <c r="Q76" s="2" t="s">
        <v>1058</v>
      </c>
    </row>
    <row r="77" spans="1:17" x14ac:dyDescent="0.25">
      <c r="A77" t="s">
        <v>1918</v>
      </c>
      <c r="B77" t="s">
        <v>1435</v>
      </c>
      <c r="C77" s="2" t="str">
        <f>LEFT(PLAYERIDMAP[[#This Row],[PLAYERNAME]],FIND(" ",PLAYERIDMAP[[#This Row],[PLAYERNAME]],1))</f>
        <v xml:space="preserve">Heath </v>
      </c>
      <c r="D77" s="2" t="str">
        <f>MID(PLAYERIDMAP[PLAYERNAME],FIND(" ",PLAYERIDMAP[PLAYERNAME],1)+1,255)</f>
        <v>Bell</v>
      </c>
      <c r="E77" t="s">
        <v>1919</v>
      </c>
      <c r="F77" t="s">
        <v>1628</v>
      </c>
      <c r="G77" s="3">
        <v>2080</v>
      </c>
      <c r="H77">
        <v>425514</v>
      </c>
      <c r="I77" t="s">
        <v>1435</v>
      </c>
      <c r="J77" s="2">
        <v>383399</v>
      </c>
      <c r="K77" s="2" t="s">
        <v>1435</v>
      </c>
      <c r="L77" s="2" t="s">
        <v>1920</v>
      </c>
      <c r="M77" s="2" t="s">
        <v>1921</v>
      </c>
      <c r="N77" s="2" t="s">
        <v>1918</v>
      </c>
      <c r="O77" s="2">
        <v>7418</v>
      </c>
      <c r="P77" s="2" t="s">
        <v>1922</v>
      </c>
      <c r="Q77" s="2" t="s">
        <v>1435</v>
      </c>
    </row>
    <row r="78" spans="1:17" hidden="1" x14ac:dyDescent="0.25">
      <c r="A78" t="s">
        <v>1923</v>
      </c>
      <c r="B78" t="s">
        <v>195</v>
      </c>
      <c r="C78" t="str">
        <f>LEFT(PLAYERIDMAP[[#This Row],[PLAYERNAME]],FIND(" ",PLAYERIDMAP[[#This Row],[PLAYERNAME]],1))</f>
        <v xml:space="preserve">Josh </v>
      </c>
      <c r="D78" t="str">
        <f>MID(PLAYERIDMAP[PLAYERNAME],FIND(" ",PLAYERIDMAP[PLAYERNAME],1)+1,255)</f>
        <v>Bell</v>
      </c>
      <c r="E78" t="s">
        <v>1919</v>
      </c>
      <c r="F78" t="s">
        <v>740</v>
      </c>
      <c r="G78" s="3">
        <v>2510</v>
      </c>
      <c r="H78">
        <v>458679</v>
      </c>
      <c r="I78" t="s">
        <v>195</v>
      </c>
      <c r="J78" s="2">
        <v>1208691</v>
      </c>
      <c r="K78" s="2" t="s">
        <v>195</v>
      </c>
      <c r="L78" s="2" t="s">
        <v>1924</v>
      </c>
      <c r="M78" s="2" t="s">
        <v>1925</v>
      </c>
      <c r="N78" s="2" t="s">
        <v>1923</v>
      </c>
      <c r="O78" s="2">
        <v>8625</v>
      </c>
      <c r="P78" s="2" t="s">
        <v>1926</v>
      </c>
      <c r="Q78" s="2" t="s">
        <v>195</v>
      </c>
    </row>
    <row r="79" spans="1:17" x14ac:dyDescent="0.25">
      <c r="A79" t="s">
        <v>1927</v>
      </c>
      <c r="B79" t="s">
        <v>1073</v>
      </c>
      <c r="C79" s="2" t="str">
        <f>LEFT(PLAYERIDMAP[[#This Row],[PLAYERNAME]],FIND(" ",PLAYERIDMAP[[#This Row],[PLAYERNAME]],1))</f>
        <v xml:space="preserve">Duane </v>
      </c>
      <c r="D79" s="2" t="str">
        <f>MID(PLAYERIDMAP[PLAYERNAME],FIND(" ",PLAYERIDMAP[PLAYERNAME],1)+1,255)</f>
        <v>Below</v>
      </c>
      <c r="E79" t="s">
        <v>1684</v>
      </c>
      <c r="F79" t="s">
        <v>1628</v>
      </c>
      <c r="G79" s="3">
        <v>3124</v>
      </c>
      <c r="H79">
        <v>502102</v>
      </c>
      <c r="I79" t="s">
        <v>1073</v>
      </c>
      <c r="J79" s="2">
        <v>1784663</v>
      </c>
      <c r="K79" s="2" t="s">
        <v>1073</v>
      </c>
      <c r="L79" s="2" t="s">
        <v>1928</v>
      </c>
      <c r="M79" s="2" t="s">
        <v>1929</v>
      </c>
      <c r="N79" s="2" t="s">
        <v>1927</v>
      </c>
      <c r="O79" s="2">
        <v>8993</v>
      </c>
      <c r="P79" s="2" t="s">
        <v>1930</v>
      </c>
      <c r="Q79" s="2" t="s">
        <v>1073</v>
      </c>
    </row>
    <row r="80" spans="1:17" hidden="1" x14ac:dyDescent="0.25">
      <c r="A80" t="s">
        <v>1931</v>
      </c>
      <c r="B80" t="s">
        <v>668</v>
      </c>
      <c r="C80" t="str">
        <f>LEFT(PLAYERIDMAP[[#This Row],[PLAYERNAME]],FIND(" ",PLAYERIDMAP[[#This Row],[PLAYERNAME]],1))</f>
        <v xml:space="preserve">Brandon </v>
      </c>
      <c r="D80" t="str">
        <f>MID(PLAYERIDMAP[PLAYERNAME],FIND(" ",PLAYERIDMAP[PLAYERNAME],1)+1,255)</f>
        <v>Belt</v>
      </c>
      <c r="E80" t="s">
        <v>1644</v>
      </c>
      <c r="F80" t="s">
        <v>1667</v>
      </c>
      <c r="G80" s="3">
        <v>10264</v>
      </c>
      <c r="H80">
        <v>474832</v>
      </c>
      <c r="I80" t="s">
        <v>668</v>
      </c>
      <c r="J80" s="2">
        <v>1757973</v>
      </c>
      <c r="K80" s="2" t="s">
        <v>668</v>
      </c>
      <c r="L80" s="4" t="s">
        <v>1664</v>
      </c>
      <c r="M80" s="2" t="s">
        <v>1932</v>
      </c>
      <c r="N80" s="2" t="s">
        <v>1931</v>
      </c>
      <c r="O80" s="2">
        <v>8795</v>
      </c>
      <c r="P80" s="2" t="s">
        <v>1933</v>
      </c>
      <c r="Q80" s="2" t="s">
        <v>668</v>
      </c>
    </row>
    <row r="81" spans="1:17" hidden="1" x14ac:dyDescent="0.25">
      <c r="A81" t="s">
        <v>1934</v>
      </c>
      <c r="B81" t="s">
        <v>702</v>
      </c>
      <c r="C81" t="str">
        <f>LEFT(PLAYERIDMAP[[#This Row],[PLAYERNAME]],FIND(" ",PLAYERIDMAP[[#This Row],[PLAYERNAME]],1))</f>
        <v xml:space="preserve">Adrian </v>
      </c>
      <c r="D81" t="str">
        <f>MID(PLAYERIDMAP[PLAYERNAME],FIND(" ",PLAYERIDMAP[PLAYERNAME],1)+1,255)</f>
        <v>Beltre</v>
      </c>
      <c r="E81" t="s">
        <v>1729</v>
      </c>
      <c r="F81" t="s">
        <v>740</v>
      </c>
      <c r="G81" s="3">
        <v>639</v>
      </c>
      <c r="H81">
        <v>134181</v>
      </c>
      <c r="I81" t="s">
        <v>702</v>
      </c>
      <c r="J81" s="2">
        <v>11491</v>
      </c>
      <c r="K81" s="2" t="s">
        <v>702</v>
      </c>
      <c r="L81" s="2" t="s">
        <v>1935</v>
      </c>
      <c r="M81" s="2" t="s">
        <v>1936</v>
      </c>
      <c r="N81" s="2" t="s">
        <v>1934</v>
      </c>
      <c r="O81" s="2">
        <v>6039</v>
      </c>
      <c r="P81" s="2" t="s">
        <v>1937</v>
      </c>
      <c r="Q81" s="2" t="s">
        <v>702</v>
      </c>
    </row>
    <row r="82" spans="1:17" hidden="1" x14ac:dyDescent="0.25">
      <c r="A82" t="s">
        <v>1938</v>
      </c>
      <c r="B82" t="s">
        <v>672</v>
      </c>
      <c r="C82" t="str">
        <f>LEFT(PLAYERIDMAP[[#This Row],[PLAYERNAME]],FIND(" ",PLAYERIDMAP[[#This Row],[PLAYERNAME]],1))</f>
        <v xml:space="preserve">Carlos </v>
      </c>
      <c r="D82" t="str">
        <f>MID(PLAYERIDMAP[PLAYERNAME],FIND(" ",PLAYERIDMAP[PLAYERNAME],1)+1,255)</f>
        <v>Beltran</v>
      </c>
      <c r="E82" t="s">
        <v>1666</v>
      </c>
      <c r="F82" t="s">
        <v>1639</v>
      </c>
      <c r="G82" s="3">
        <v>589</v>
      </c>
      <c r="H82">
        <v>136860</v>
      </c>
      <c r="I82" t="s">
        <v>672</v>
      </c>
      <c r="J82" s="2">
        <v>18817</v>
      </c>
      <c r="K82" s="2" t="s">
        <v>672</v>
      </c>
      <c r="L82" s="2" t="s">
        <v>1939</v>
      </c>
      <c r="M82" s="2" t="s">
        <v>1940</v>
      </c>
      <c r="N82" s="2" t="s">
        <v>1938</v>
      </c>
      <c r="O82" s="2">
        <v>6132</v>
      </c>
      <c r="P82" s="2" t="s">
        <v>1941</v>
      </c>
      <c r="Q82" s="2" t="s">
        <v>672</v>
      </c>
    </row>
    <row r="83" spans="1:17" x14ac:dyDescent="0.25">
      <c r="A83" t="s">
        <v>1942</v>
      </c>
      <c r="B83" t="s">
        <v>860</v>
      </c>
      <c r="C83" s="2" t="str">
        <f>LEFT(PLAYERIDMAP[[#This Row],[PLAYERNAME]],FIND(" ",PLAYERIDMAP[[#This Row],[PLAYERNAME]],1))</f>
        <v xml:space="preserve">Joaquin </v>
      </c>
      <c r="D83" s="2" t="str">
        <f>MID(PLAYERIDMAP[PLAYERNAME],FIND(" ",PLAYERIDMAP[PLAYERNAME],1)+1,255)</f>
        <v>Benoit</v>
      </c>
      <c r="E83" t="s">
        <v>1684</v>
      </c>
      <c r="F83" t="s">
        <v>1628</v>
      </c>
      <c r="G83" s="3">
        <v>1437</v>
      </c>
      <c r="H83">
        <v>276542</v>
      </c>
      <c r="I83" t="s">
        <v>860</v>
      </c>
      <c r="J83" s="2">
        <v>174659</v>
      </c>
      <c r="K83" s="2" t="s">
        <v>860</v>
      </c>
      <c r="L83" s="2" t="s">
        <v>1943</v>
      </c>
      <c r="M83" s="2" t="s">
        <v>1944</v>
      </c>
      <c r="N83" s="2" t="s">
        <v>1942</v>
      </c>
      <c r="O83" s="2">
        <v>6659</v>
      </c>
      <c r="P83" s="2" t="s">
        <v>1945</v>
      </c>
      <c r="Q83" s="2" t="s">
        <v>860</v>
      </c>
    </row>
    <row r="84" spans="1:17" hidden="1" x14ac:dyDescent="0.25">
      <c r="A84" t="s">
        <v>1946</v>
      </c>
      <c r="B84" t="s">
        <v>701</v>
      </c>
      <c r="C84" t="str">
        <f>LEFT(PLAYERIDMAP[[#This Row],[PLAYERNAME]],FIND(" ",PLAYERIDMAP[[#This Row],[PLAYERNAME]],1))</f>
        <v xml:space="preserve">Lance </v>
      </c>
      <c r="D84" t="str">
        <f>MID(PLAYERIDMAP[PLAYERNAME],FIND(" ",PLAYERIDMAP[PLAYERNAME],1)+1,255)</f>
        <v>Berkman</v>
      </c>
      <c r="E84" t="s">
        <v>1729</v>
      </c>
      <c r="F84" t="s">
        <v>1667</v>
      </c>
      <c r="G84" s="3">
        <v>548</v>
      </c>
      <c r="H84">
        <v>204020</v>
      </c>
      <c r="I84" t="s">
        <v>701</v>
      </c>
      <c r="J84" s="2">
        <v>22419</v>
      </c>
      <c r="K84" s="2" t="s">
        <v>701</v>
      </c>
      <c r="L84" s="2" t="s">
        <v>1947</v>
      </c>
      <c r="M84" s="2" t="s">
        <v>1948</v>
      </c>
      <c r="N84" s="2" t="s">
        <v>1946</v>
      </c>
      <c r="O84" s="2">
        <v>6279</v>
      </c>
      <c r="P84" s="2" t="s">
        <v>1949</v>
      </c>
      <c r="Q84" s="2" t="s">
        <v>701</v>
      </c>
    </row>
    <row r="85" spans="1:17" hidden="1" x14ac:dyDescent="0.25">
      <c r="A85" t="s">
        <v>1950</v>
      </c>
      <c r="B85" t="s">
        <v>438</v>
      </c>
      <c r="C85" t="str">
        <f>LEFT(PLAYERIDMAP[[#This Row],[PLAYERNAME]],FIND(" ",PLAYERIDMAP[[#This Row],[PLAYERNAME]],1))</f>
        <v xml:space="preserve">Roger </v>
      </c>
      <c r="D85" t="str">
        <f>MID(PLAYERIDMAP[PLAYERNAME],FIND(" ",PLAYERIDMAP[PLAYERNAME],1)+1,255)</f>
        <v>Bernadina</v>
      </c>
      <c r="E85" t="s">
        <v>1735</v>
      </c>
      <c r="F85" t="s">
        <v>1639</v>
      </c>
      <c r="G85" s="3">
        <v>6421</v>
      </c>
      <c r="H85">
        <v>465668</v>
      </c>
      <c r="I85" t="s">
        <v>438</v>
      </c>
      <c r="J85" s="2">
        <v>547419</v>
      </c>
      <c r="K85" s="2" t="s">
        <v>438</v>
      </c>
      <c r="L85" s="2" t="s">
        <v>1951</v>
      </c>
      <c r="M85" s="2" t="s">
        <v>1952</v>
      </c>
      <c r="N85" s="2" t="s">
        <v>1950</v>
      </c>
      <c r="O85" s="2">
        <v>8288</v>
      </c>
      <c r="P85" s="2" t="s">
        <v>1953</v>
      </c>
      <c r="Q85" s="2" t="s">
        <v>438</v>
      </c>
    </row>
    <row r="86" spans="1:17" hidden="1" x14ac:dyDescent="0.25">
      <c r="A86" t="s">
        <v>1954</v>
      </c>
      <c r="B86" t="s">
        <v>93</v>
      </c>
      <c r="C86" t="str">
        <f>LEFT(PLAYERIDMAP[[#This Row],[PLAYERNAME]],FIND(" ",PLAYERIDMAP[[#This Row],[PLAYERNAME]],1))</f>
        <v xml:space="preserve">Quintin </v>
      </c>
      <c r="D86" t="str">
        <f>MID(PLAYERIDMAP[PLAYERNAME],FIND(" ",PLAYERIDMAP[PLAYERNAME],1)+1,255)</f>
        <v>Berry</v>
      </c>
      <c r="E86" t="s">
        <v>1684</v>
      </c>
      <c r="F86" t="s">
        <v>1639</v>
      </c>
      <c r="G86" s="3">
        <v>9414</v>
      </c>
      <c r="H86">
        <v>450641</v>
      </c>
      <c r="I86" t="s">
        <v>93</v>
      </c>
      <c r="J86" s="2">
        <v>1603009</v>
      </c>
      <c r="K86" s="2" t="s">
        <v>93</v>
      </c>
      <c r="L86" s="4" t="s">
        <v>1664</v>
      </c>
      <c r="M86" s="4" t="s">
        <v>1664</v>
      </c>
      <c r="N86" s="2" t="s">
        <v>1954</v>
      </c>
      <c r="O86" s="2">
        <v>9194</v>
      </c>
      <c r="P86" s="2" t="s">
        <v>1955</v>
      </c>
      <c r="Q86" s="2" t="s">
        <v>93</v>
      </c>
    </row>
    <row r="87" spans="1:17" x14ac:dyDescent="0.25">
      <c r="A87" t="s">
        <v>1956</v>
      </c>
      <c r="B87" t="s">
        <v>976</v>
      </c>
      <c r="C87" s="2" t="str">
        <f>LEFT(PLAYERIDMAP[[#This Row],[PLAYERNAME]],FIND(" ",PLAYERIDMAP[[#This Row],[PLAYERNAME]],1))</f>
        <v xml:space="preserve">Dellin </v>
      </c>
      <c r="D87" s="2" t="str">
        <f>MID(PLAYERIDMAP[PLAYERNAME],FIND(" ",PLAYERIDMAP[PLAYERNAME],1)+1,255)</f>
        <v>Betances</v>
      </c>
      <c r="E87" t="s">
        <v>1627</v>
      </c>
      <c r="F87" t="s">
        <v>1628</v>
      </c>
      <c r="G87" s="3">
        <v>6216</v>
      </c>
      <c r="H87">
        <v>476454</v>
      </c>
      <c r="I87" t="s">
        <v>976</v>
      </c>
      <c r="J87" s="2">
        <v>1623765</v>
      </c>
      <c r="K87" s="2" t="s">
        <v>976</v>
      </c>
      <c r="L87" s="2" t="s">
        <v>1957</v>
      </c>
      <c r="M87" s="2" t="s">
        <v>1958</v>
      </c>
      <c r="N87" s="2" t="s">
        <v>1956</v>
      </c>
      <c r="O87" s="2">
        <v>9063</v>
      </c>
      <c r="P87" s="2" t="s">
        <v>1959</v>
      </c>
      <c r="Q87" s="2" t="s">
        <v>976</v>
      </c>
    </row>
    <row r="88" spans="1:17" x14ac:dyDescent="0.25">
      <c r="A88" t="s">
        <v>1960</v>
      </c>
      <c r="B88" t="s">
        <v>1451</v>
      </c>
      <c r="C88" s="2" t="str">
        <f>LEFT(PLAYERIDMAP[[#This Row],[PLAYERNAME]],FIND(" ",PLAYERIDMAP[[#This Row],[PLAYERNAME]],1))</f>
        <v xml:space="preserve">Rafael </v>
      </c>
      <c r="D88" s="2" t="str">
        <f>MID(PLAYERIDMAP[PLAYERNAME],FIND(" ",PLAYERIDMAP[PLAYERNAME],1)+1,255)</f>
        <v>Betancourt</v>
      </c>
      <c r="E88" t="s">
        <v>1909</v>
      </c>
      <c r="F88" t="s">
        <v>1628</v>
      </c>
      <c r="G88" s="3">
        <v>177</v>
      </c>
      <c r="H88">
        <v>429783</v>
      </c>
      <c r="I88" t="s">
        <v>1451</v>
      </c>
      <c r="J88" s="2">
        <v>223412</v>
      </c>
      <c r="K88" s="2" t="s">
        <v>1451</v>
      </c>
      <c r="L88" s="2" t="s">
        <v>1961</v>
      </c>
      <c r="M88" s="2" t="s">
        <v>1962</v>
      </c>
      <c r="N88" s="2" t="s">
        <v>1960</v>
      </c>
      <c r="O88" s="2">
        <v>6146</v>
      </c>
      <c r="P88" s="2" t="s">
        <v>1963</v>
      </c>
      <c r="Q88" s="2" t="s">
        <v>1451</v>
      </c>
    </row>
    <row r="89" spans="1:17" hidden="1" x14ac:dyDescent="0.25">
      <c r="A89" t="s">
        <v>1964</v>
      </c>
      <c r="B89" t="s">
        <v>340</v>
      </c>
      <c r="C89" t="str">
        <f>LEFT(PLAYERIDMAP[[#This Row],[PLAYERNAME]],FIND(" ",PLAYERIDMAP[[#This Row],[PLAYERNAME]],1))</f>
        <v xml:space="preserve">Yuniesky </v>
      </c>
      <c r="D89" t="str">
        <f>MID(PLAYERIDMAP[PLAYERNAME],FIND(" ",PLAYERIDMAP[PLAYERNAME],1)+1,255)</f>
        <v>Betancourt</v>
      </c>
      <c r="E89" t="s">
        <v>1965</v>
      </c>
      <c r="F89" t="s">
        <v>741</v>
      </c>
      <c r="G89" s="3">
        <v>8585</v>
      </c>
      <c r="H89">
        <v>435358</v>
      </c>
      <c r="I89" t="s">
        <v>340</v>
      </c>
      <c r="J89" s="2">
        <v>541865</v>
      </c>
      <c r="K89" s="2" t="s">
        <v>340</v>
      </c>
      <c r="L89" s="2" t="s">
        <v>1966</v>
      </c>
      <c r="M89" s="2" t="s">
        <v>1967</v>
      </c>
      <c r="N89" s="2" t="s">
        <v>1964</v>
      </c>
      <c r="O89" s="2">
        <v>7511</v>
      </c>
      <c r="P89" s="2" t="s">
        <v>1968</v>
      </c>
      <c r="Q89" s="2" t="s">
        <v>340</v>
      </c>
    </row>
    <row r="90" spans="1:17" hidden="1" x14ac:dyDescent="0.25">
      <c r="A90" t="s">
        <v>1969</v>
      </c>
      <c r="B90" t="s">
        <v>541</v>
      </c>
      <c r="C90" t="str">
        <f>LEFT(PLAYERIDMAP[[#This Row],[PLAYERNAME]],FIND(" ",PLAYERIDMAP[[#This Row],[PLAYERNAME]],1))</f>
        <v xml:space="preserve">Wilson </v>
      </c>
      <c r="D90" t="str">
        <f>MID(PLAYERIDMAP[PLAYERNAME],FIND(" ",PLAYERIDMAP[PLAYERNAME],1)+1,255)</f>
        <v>Betemit</v>
      </c>
      <c r="E90" t="s">
        <v>1760</v>
      </c>
      <c r="F90" t="s">
        <v>740</v>
      </c>
      <c r="G90" s="3">
        <v>1861</v>
      </c>
      <c r="H90">
        <v>400140</v>
      </c>
      <c r="I90" t="s">
        <v>541</v>
      </c>
      <c r="J90" s="2">
        <v>212252</v>
      </c>
      <c r="K90" s="2" t="s">
        <v>541</v>
      </c>
      <c r="L90" s="2" t="s">
        <v>1970</v>
      </c>
      <c r="M90" s="2" t="s">
        <v>1971</v>
      </c>
      <c r="N90" s="2" t="s">
        <v>1969</v>
      </c>
      <c r="O90" s="2">
        <v>6811</v>
      </c>
      <c r="P90" s="2" t="s">
        <v>1972</v>
      </c>
      <c r="Q90" s="2" t="s">
        <v>541</v>
      </c>
    </row>
    <row r="91" spans="1:17" hidden="1" x14ac:dyDescent="0.25">
      <c r="A91" t="s">
        <v>1973</v>
      </c>
      <c r="B91" t="s">
        <v>110</v>
      </c>
      <c r="C91" t="str">
        <f>LEFT(PLAYERIDMAP[[#This Row],[PLAYERNAME]],FIND(" ",PLAYERIDMAP[[#This Row],[PLAYERNAME]],1))</f>
        <v xml:space="preserve">Jeff </v>
      </c>
      <c r="D91" t="str">
        <f>MID(PLAYERIDMAP[PLAYERNAME],FIND(" ",PLAYERIDMAP[PLAYERNAME],1)+1,255)</f>
        <v>Bianchi</v>
      </c>
      <c r="E91" t="s">
        <v>1740</v>
      </c>
      <c r="F91" t="s">
        <v>1730</v>
      </c>
      <c r="G91" s="3">
        <v>9958</v>
      </c>
      <c r="H91">
        <v>488703</v>
      </c>
      <c r="I91" t="s">
        <v>110</v>
      </c>
      <c r="J91" s="2">
        <v>1725410</v>
      </c>
      <c r="K91" s="2" t="s">
        <v>110</v>
      </c>
      <c r="L91" s="4" t="s">
        <v>1664</v>
      </c>
      <c r="M91" s="4" t="s">
        <v>1664</v>
      </c>
      <c r="N91" s="2" t="s">
        <v>1973</v>
      </c>
      <c r="O91" s="2">
        <v>9234</v>
      </c>
      <c r="P91" s="2" t="s">
        <v>1974</v>
      </c>
      <c r="Q91" s="2" t="s">
        <v>110</v>
      </c>
    </row>
    <row r="92" spans="1:17" x14ac:dyDescent="0.25">
      <c r="A92" t="s">
        <v>1975</v>
      </c>
      <c r="B92" t="s">
        <v>833</v>
      </c>
      <c r="C92" s="2" t="str">
        <f>LEFT(PLAYERIDMAP[[#This Row],[PLAYERNAME]],FIND(" ",PLAYERIDMAP[[#This Row],[PLAYERNAME]],1))</f>
        <v xml:space="preserve">Chad </v>
      </c>
      <c r="D92" s="2" t="str">
        <f>MID(PLAYERIDMAP[PLAYERNAME],FIND(" ",PLAYERIDMAP[PLAYERNAME],1)+1,255)</f>
        <v>Billingsley</v>
      </c>
      <c r="E92" t="s">
        <v>1638</v>
      </c>
      <c r="F92" t="s">
        <v>1628</v>
      </c>
      <c r="G92" s="3">
        <v>5842</v>
      </c>
      <c r="H92">
        <v>451532</v>
      </c>
      <c r="I92" t="s">
        <v>833</v>
      </c>
      <c r="J92" s="2">
        <v>584799</v>
      </c>
      <c r="K92" s="2" t="s">
        <v>833</v>
      </c>
      <c r="L92" s="2" t="s">
        <v>1976</v>
      </c>
      <c r="M92" s="2" t="s">
        <v>1977</v>
      </c>
      <c r="N92" s="2" t="s">
        <v>1975</v>
      </c>
      <c r="O92" s="2">
        <v>7705</v>
      </c>
      <c r="P92" s="2" t="s">
        <v>1978</v>
      </c>
      <c r="Q92" s="2" t="s">
        <v>833</v>
      </c>
    </row>
    <row r="93" spans="1:17" hidden="1" x14ac:dyDescent="0.25">
      <c r="A93" t="s">
        <v>1979</v>
      </c>
      <c r="B93" t="s">
        <v>32</v>
      </c>
      <c r="C93" t="str">
        <f>LEFT(PLAYERIDMAP[[#This Row],[PLAYERNAME]],FIND(" ",PLAYERIDMAP[[#This Row],[PLAYERNAME]],1))</f>
        <v xml:space="preserve">Brian </v>
      </c>
      <c r="D93" t="str">
        <f>MID(PLAYERIDMAP[PLAYERNAME],FIND(" ",PLAYERIDMAP[PLAYERNAME],1)+1,255)</f>
        <v>Bixler</v>
      </c>
      <c r="E93" t="s">
        <v>1633</v>
      </c>
      <c r="F93" t="s">
        <v>741</v>
      </c>
      <c r="G93" s="3">
        <v>8055</v>
      </c>
      <c r="H93">
        <v>444448</v>
      </c>
      <c r="I93" t="s">
        <v>32</v>
      </c>
      <c r="J93" s="2">
        <v>1099498</v>
      </c>
      <c r="K93" s="2" t="s">
        <v>32</v>
      </c>
      <c r="L93" s="2" t="s">
        <v>1980</v>
      </c>
      <c r="M93" s="2" t="s">
        <v>1981</v>
      </c>
      <c r="N93" s="2" t="s">
        <v>1979</v>
      </c>
      <c r="O93" s="2">
        <v>8214</v>
      </c>
      <c r="P93" s="2" t="s">
        <v>1982</v>
      </c>
      <c r="Q93" s="2" t="s">
        <v>32</v>
      </c>
    </row>
    <row r="94" spans="1:17" hidden="1" x14ac:dyDescent="0.25">
      <c r="A94" t="s">
        <v>1983</v>
      </c>
      <c r="B94" t="s">
        <v>534</v>
      </c>
      <c r="C94" t="str">
        <f>LEFT(PLAYERIDMAP[[#This Row],[PLAYERNAME]],FIND(" ",PLAYERIDMAP[[#This Row],[PLAYERNAME]],1))</f>
        <v xml:space="preserve">Charlie </v>
      </c>
      <c r="D94" t="str">
        <f>MID(PLAYERIDMAP[PLAYERNAME],FIND(" ",PLAYERIDMAP[PLAYERNAME],1)+1,255)</f>
        <v>Blackmon</v>
      </c>
      <c r="E94" t="s">
        <v>1909</v>
      </c>
      <c r="F94" t="s">
        <v>1639</v>
      </c>
      <c r="G94" s="3">
        <v>7859</v>
      </c>
      <c r="H94">
        <v>453568</v>
      </c>
      <c r="I94" t="s">
        <v>534</v>
      </c>
      <c r="J94" s="2">
        <v>1800284</v>
      </c>
      <c r="K94" s="2" t="s">
        <v>534</v>
      </c>
      <c r="L94" s="4" t="s">
        <v>1664</v>
      </c>
      <c r="M94" s="2" t="s">
        <v>1984</v>
      </c>
      <c r="N94" s="2" t="s">
        <v>1983</v>
      </c>
      <c r="O94" s="2">
        <v>8957</v>
      </c>
      <c r="P94" s="2" t="s">
        <v>1985</v>
      </c>
      <c r="Q94" s="2" t="s">
        <v>534</v>
      </c>
    </row>
    <row r="95" spans="1:17" x14ac:dyDescent="0.25">
      <c r="A95" t="s">
        <v>1986</v>
      </c>
      <c r="B95" t="s">
        <v>1040</v>
      </c>
      <c r="C95" s="2" t="str">
        <f>LEFT(PLAYERIDMAP[[#This Row],[PLAYERNAME]],FIND(" ",PLAYERIDMAP[[#This Row],[PLAYERNAME]],1))</f>
        <v xml:space="preserve">Nick </v>
      </c>
      <c r="D95" s="2" t="str">
        <f>MID(PLAYERIDMAP[PLAYERNAME],FIND(" ",PLAYERIDMAP[PLAYERNAME],1)+1,255)</f>
        <v>Blackburn</v>
      </c>
      <c r="E95" t="s">
        <v>1987</v>
      </c>
      <c r="F95" t="s">
        <v>1628</v>
      </c>
      <c r="G95" s="3">
        <v>4270</v>
      </c>
      <c r="H95">
        <v>448147</v>
      </c>
      <c r="I95" t="s">
        <v>1040</v>
      </c>
      <c r="J95" s="2">
        <v>1262918</v>
      </c>
      <c r="K95" s="2" t="s">
        <v>1040</v>
      </c>
      <c r="L95" s="2" t="s">
        <v>1988</v>
      </c>
      <c r="M95" s="2" t="s">
        <v>1989</v>
      </c>
      <c r="N95" s="2" t="s">
        <v>1986</v>
      </c>
      <c r="O95" s="2">
        <v>8120</v>
      </c>
      <c r="P95" s="2" t="s">
        <v>1990</v>
      </c>
      <c r="Q95" s="2" t="s">
        <v>1040</v>
      </c>
    </row>
    <row r="96" spans="1:17" x14ac:dyDescent="0.25">
      <c r="A96" t="s">
        <v>1991</v>
      </c>
      <c r="B96" t="s">
        <v>1291</v>
      </c>
      <c r="C96" s="2" t="str">
        <f>LEFT(PLAYERIDMAP[[#This Row],[PLAYERNAME]],FIND(" ",PLAYERIDMAP[[#This Row],[PLAYERNAME]],1))</f>
        <v xml:space="preserve">Travis </v>
      </c>
      <c r="D96" s="2" t="str">
        <f>MID(PLAYERIDMAP[PLAYERNAME],FIND(" ",PLAYERIDMAP[PLAYERNAME],1)+1,255)</f>
        <v>Blackley</v>
      </c>
      <c r="E96" t="s">
        <v>1649</v>
      </c>
      <c r="F96" t="s">
        <v>1628</v>
      </c>
      <c r="G96" s="3">
        <v>3234</v>
      </c>
      <c r="H96">
        <v>429715</v>
      </c>
      <c r="I96" t="s">
        <v>1291</v>
      </c>
      <c r="J96" s="2">
        <v>392325</v>
      </c>
      <c r="K96" s="2" t="s">
        <v>1291</v>
      </c>
      <c r="L96" s="2" t="s">
        <v>1992</v>
      </c>
      <c r="M96" s="4" t="s">
        <v>1664</v>
      </c>
      <c r="N96" s="2" t="s">
        <v>1991</v>
      </c>
      <c r="O96" s="2">
        <v>7369</v>
      </c>
      <c r="P96" s="2" t="s">
        <v>1993</v>
      </c>
      <c r="Q96" s="2" t="s">
        <v>1291</v>
      </c>
    </row>
    <row r="97" spans="1:17" hidden="1" x14ac:dyDescent="0.25">
      <c r="A97" t="s">
        <v>1994</v>
      </c>
      <c r="B97" t="s">
        <v>263</v>
      </c>
      <c r="C97" t="str">
        <f>LEFT(PLAYERIDMAP[[#This Row],[PLAYERNAME]],FIND(" ",PLAYERIDMAP[[#This Row],[PLAYERNAME]],1))</f>
        <v xml:space="preserve">Gregor </v>
      </c>
      <c r="D97" t="str">
        <f>MID(PLAYERIDMAP[PLAYERNAME],FIND(" ",PLAYERIDMAP[PLAYERNAME],1)+1,255)</f>
        <v>Blanco</v>
      </c>
      <c r="E97" t="s">
        <v>1644</v>
      </c>
      <c r="F97" t="s">
        <v>1639</v>
      </c>
      <c r="G97" s="3">
        <v>3123</v>
      </c>
      <c r="H97">
        <v>453923</v>
      </c>
      <c r="I97" t="s">
        <v>263</v>
      </c>
      <c r="J97" s="2">
        <v>1205708</v>
      </c>
      <c r="K97" s="2" t="s">
        <v>263</v>
      </c>
      <c r="L97" s="2" t="s">
        <v>1995</v>
      </c>
      <c r="M97" s="2" t="s">
        <v>1996</v>
      </c>
      <c r="N97" s="2" t="s">
        <v>1994</v>
      </c>
      <c r="O97" s="2">
        <v>7937</v>
      </c>
      <c r="P97" s="2" t="s">
        <v>1997</v>
      </c>
      <c r="Q97" s="2" t="s">
        <v>263</v>
      </c>
    </row>
    <row r="98" spans="1:17" hidden="1" x14ac:dyDescent="0.25">
      <c r="A98" t="s">
        <v>1998</v>
      </c>
      <c r="B98" t="s">
        <v>458</v>
      </c>
      <c r="C98" t="str">
        <f>LEFT(PLAYERIDMAP[[#This Row],[PLAYERNAME]],FIND(" ",PLAYERIDMAP[[#This Row],[PLAYERNAME]],1))</f>
        <v xml:space="preserve">Henry </v>
      </c>
      <c r="D98" t="str">
        <f>MID(PLAYERIDMAP[PLAYERNAME],FIND(" ",PLAYERIDMAP[PLAYERNAME],1)+1,255)</f>
        <v>Blanco</v>
      </c>
      <c r="E98" t="s">
        <v>1723</v>
      </c>
      <c r="F98" t="s">
        <v>1717</v>
      </c>
      <c r="G98" s="3">
        <v>81</v>
      </c>
      <c r="H98">
        <v>111072</v>
      </c>
      <c r="I98" t="s">
        <v>458</v>
      </c>
      <c r="J98" s="2">
        <v>7437</v>
      </c>
      <c r="K98" s="2" t="s">
        <v>458</v>
      </c>
      <c r="L98" s="2" t="s">
        <v>1999</v>
      </c>
      <c r="M98" s="2" t="s">
        <v>2000</v>
      </c>
      <c r="N98" s="2" t="s">
        <v>1998</v>
      </c>
      <c r="O98" s="2">
        <v>5862</v>
      </c>
      <c r="P98" s="2" t="s">
        <v>2001</v>
      </c>
      <c r="Q98" s="2" t="s">
        <v>458</v>
      </c>
    </row>
    <row r="99" spans="1:17" hidden="1" x14ac:dyDescent="0.25">
      <c r="A99" t="s">
        <v>2002</v>
      </c>
      <c r="B99" t="s">
        <v>409</v>
      </c>
      <c r="C99" t="str">
        <f>LEFT(PLAYERIDMAP[[#This Row],[PLAYERNAME]],FIND(" ",PLAYERIDMAP[[#This Row],[PLAYERNAME]],1))</f>
        <v xml:space="preserve">Kyle </v>
      </c>
      <c r="D99" t="str">
        <f>MID(PLAYERIDMAP[PLAYERNAME],FIND(" ",PLAYERIDMAP[PLAYERNAME],1)+1,255)</f>
        <v>Blanks</v>
      </c>
      <c r="E99" t="s">
        <v>1690</v>
      </c>
      <c r="F99" t="s">
        <v>1639</v>
      </c>
      <c r="G99" s="3">
        <v>49</v>
      </c>
      <c r="H99">
        <v>452035</v>
      </c>
      <c r="I99" t="s">
        <v>409</v>
      </c>
      <c r="J99" s="2">
        <v>1543508</v>
      </c>
      <c r="K99" s="2" t="s">
        <v>409</v>
      </c>
      <c r="L99" s="2" t="s">
        <v>2003</v>
      </c>
      <c r="M99" s="2" t="s">
        <v>2004</v>
      </c>
      <c r="N99" s="2" t="s">
        <v>2002</v>
      </c>
      <c r="O99" s="2">
        <v>8413</v>
      </c>
      <c r="P99" s="2" t="s">
        <v>2005</v>
      </c>
      <c r="Q99" s="2" t="s">
        <v>409</v>
      </c>
    </row>
    <row r="100" spans="1:17" x14ac:dyDescent="0.25">
      <c r="A100" t="s">
        <v>2006</v>
      </c>
      <c r="B100" t="s">
        <v>906</v>
      </c>
      <c r="C100" s="2" t="str">
        <f>LEFT(PLAYERIDMAP[[#This Row],[PLAYERNAME]],FIND(" ",PLAYERIDMAP[[#This Row],[PLAYERNAME]],1))</f>
        <v xml:space="preserve">Joe </v>
      </c>
      <c r="D100" s="2" t="str">
        <f>MID(PLAYERIDMAP[PLAYERNAME],FIND(" ",PLAYERIDMAP[PLAYERNAME],1)+1,255)</f>
        <v>Blanton</v>
      </c>
      <c r="E100" t="s">
        <v>1797</v>
      </c>
      <c r="F100" t="s">
        <v>1628</v>
      </c>
      <c r="G100" s="3">
        <v>4849</v>
      </c>
      <c r="H100">
        <v>430599</v>
      </c>
      <c r="I100" t="s">
        <v>906</v>
      </c>
      <c r="J100" s="2">
        <v>477983</v>
      </c>
      <c r="K100" s="2" t="s">
        <v>906</v>
      </c>
      <c r="L100" s="2" t="s">
        <v>2007</v>
      </c>
      <c r="M100" s="2" t="s">
        <v>2008</v>
      </c>
      <c r="N100" s="2" t="s">
        <v>2006</v>
      </c>
      <c r="O100" s="2">
        <v>7461</v>
      </c>
      <c r="P100" s="2" t="s">
        <v>2009</v>
      </c>
      <c r="Q100" s="2" t="s">
        <v>906</v>
      </c>
    </row>
    <row r="101" spans="1:17" x14ac:dyDescent="0.25">
      <c r="A101" t="s">
        <v>2010</v>
      </c>
      <c r="B101" t="s">
        <v>1358</v>
      </c>
      <c r="C101" s="2" t="str">
        <f>LEFT(PLAYERIDMAP[[#This Row],[PLAYERNAME]],FIND(" ",PLAYERIDMAP[[#This Row],[PLAYERNAME]],1))</f>
        <v xml:space="preserve">Jerry </v>
      </c>
      <c r="D101" s="2" t="str">
        <f>MID(PLAYERIDMAP[PLAYERNAME],FIND(" ",PLAYERIDMAP[PLAYERNAME],1)+1,255)</f>
        <v>Blevins</v>
      </c>
      <c r="E101" t="s">
        <v>1649</v>
      </c>
      <c r="F101" t="s">
        <v>1628</v>
      </c>
      <c r="G101" s="3">
        <v>7841</v>
      </c>
      <c r="H101">
        <v>460283</v>
      </c>
      <c r="I101" t="s">
        <v>1358</v>
      </c>
      <c r="J101" s="2">
        <v>1282514</v>
      </c>
      <c r="K101" s="2" t="s">
        <v>1358</v>
      </c>
      <c r="L101" s="2" t="s">
        <v>2011</v>
      </c>
      <c r="M101" s="2" t="s">
        <v>2012</v>
      </c>
      <c r="N101" s="2" t="s">
        <v>2010</v>
      </c>
      <c r="O101" s="2">
        <v>8141</v>
      </c>
      <c r="P101" s="2" t="s">
        <v>2013</v>
      </c>
      <c r="Q101" s="2" t="s">
        <v>1358</v>
      </c>
    </row>
    <row r="102" spans="1:17" hidden="1" x14ac:dyDescent="0.25">
      <c r="A102" t="s">
        <v>2014</v>
      </c>
      <c r="B102" t="s">
        <v>179</v>
      </c>
      <c r="C102" t="str">
        <f>LEFT(PLAYERIDMAP[[#This Row],[PLAYERNAME]],FIND(" ",PLAYERIDMAP[[#This Row],[PLAYERNAME]],1))</f>
        <v xml:space="preserve">Willie </v>
      </c>
      <c r="D102" t="str">
        <f>MID(PLAYERIDMAP[PLAYERNAME],FIND(" ",PLAYERIDMAP[PLAYERNAME],1)+1,255)</f>
        <v>Bloomquist</v>
      </c>
      <c r="E102" t="s">
        <v>1919</v>
      </c>
      <c r="F102" t="s">
        <v>1730</v>
      </c>
      <c r="G102" s="3">
        <v>1066</v>
      </c>
      <c r="H102">
        <v>217100</v>
      </c>
      <c r="I102" t="s">
        <v>179</v>
      </c>
      <c r="J102" s="2">
        <v>174661</v>
      </c>
      <c r="K102" s="2" t="s">
        <v>179</v>
      </c>
      <c r="L102" s="2" t="s">
        <v>2015</v>
      </c>
      <c r="M102" s="2" t="s">
        <v>2016</v>
      </c>
      <c r="N102" s="2" t="s">
        <v>2014</v>
      </c>
      <c r="O102" s="2">
        <v>6636</v>
      </c>
      <c r="P102" s="2" t="s">
        <v>2017</v>
      </c>
      <c r="Q102" s="2" t="s">
        <v>179</v>
      </c>
    </row>
    <row r="103" spans="1:17" hidden="1" x14ac:dyDescent="0.25">
      <c r="A103" t="s">
        <v>2018</v>
      </c>
      <c r="B103" t="s">
        <v>453</v>
      </c>
      <c r="C103" t="str">
        <f>LEFT(PLAYERIDMAP[[#This Row],[PLAYERNAME]],FIND(" ",PLAYERIDMAP[[#This Row],[PLAYERNAME]],1))</f>
        <v xml:space="preserve">Brennan </v>
      </c>
      <c r="D103" t="str">
        <f>MID(PLAYERIDMAP[PLAYERNAME],FIND(" ",PLAYERIDMAP[PLAYERNAME],1)+1,255)</f>
        <v>Boesch</v>
      </c>
      <c r="E103" t="s">
        <v>1684</v>
      </c>
      <c r="F103" t="s">
        <v>1639</v>
      </c>
      <c r="G103" s="3">
        <v>914</v>
      </c>
      <c r="H103">
        <v>453269</v>
      </c>
      <c r="I103" t="s">
        <v>453</v>
      </c>
      <c r="J103" s="2">
        <v>1208693</v>
      </c>
      <c r="K103" s="2" t="s">
        <v>453</v>
      </c>
      <c r="L103" s="2" t="s">
        <v>2019</v>
      </c>
      <c r="M103" s="2" t="s">
        <v>2020</v>
      </c>
      <c r="N103" s="2" t="s">
        <v>2018</v>
      </c>
      <c r="O103" s="2">
        <v>8713</v>
      </c>
      <c r="P103" s="2" t="s">
        <v>2021</v>
      </c>
      <c r="Q103" s="2" t="s">
        <v>453</v>
      </c>
    </row>
    <row r="104" spans="1:17" x14ac:dyDescent="0.25">
      <c r="A104" t="s">
        <v>2022</v>
      </c>
      <c r="B104" t="s">
        <v>1410</v>
      </c>
      <c r="C104" s="2" t="str">
        <f>LEFT(PLAYERIDMAP[[#This Row],[PLAYERNAME]],FIND(" ",PLAYERIDMAP[[#This Row],[PLAYERNAME]],1))</f>
        <v xml:space="preserve">Mitchell </v>
      </c>
      <c r="D104" s="2" t="str">
        <f>MID(PLAYERIDMAP[PLAYERNAME],FIND(" ",PLAYERIDMAP[PLAYERNAME],1)+1,255)</f>
        <v>Boggs</v>
      </c>
      <c r="E104" t="s">
        <v>1666</v>
      </c>
      <c r="F104" t="s">
        <v>1628</v>
      </c>
      <c r="G104" s="3">
        <v>3344</v>
      </c>
      <c r="H104">
        <v>459939</v>
      </c>
      <c r="I104" t="s">
        <v>1410</v>
      </c>
      <c r="J104" s="2">
        <v>1537179</v>
      </c>
      <c r="K104" s="2" t="s">
        <v>1410</v>
      </c>
      <c r="L104" s="2" t="s">
        <v>2023</v>
      </c>
      <c r="M104" s="2" t="s">
        <v>2024</v>
      </c>
      <c r="N104" s="2" t="s">
        <v>2022</v>
      </c>
      <c r="O104" s="2">
        <v>8268</v>
      </c>
      <c r="P104" s="2" t="s">
        <v>2025</v>
      </c>
      <c r="Q104" s="2" t="s">
        <v>1410</v>
      </c>
    </row>
    <row r="105" spans="1:17" hidden="1" x14ac:dyDescent="0.25">
      <c r="A105" t="s">
        <v>2026</v>
      </c>
      <c r="B105" t="s">
        <v>163</v>
      </c>
      <c r="C105" t="str">
        <f>LEFT(PLAYERIDMAP[[#This Row],[PLAYERNAME]],FIND(" ",PLAYERIDMAP[[#This Row],[PLAYERNAME]],1))</f>
        <v xml:space="preserve">Brian </v>
      </c>
      <c r="D105" t="str">
        <f>MID(PLAYERIDMAP[PLAYERNAME],FIND(" ",PLAYERIDMAP[PLAYERNAME],1)+1,255)</f>
        <v>Bogusevic</v>
      </c>
      <c r="E105" t="s">
        <v>1633</v>
      </c>
      <c r="F105" t="s">
        <v>1639</v>
      </c>
      <c r="G105" s="3">
        <v>4719</v>
      </c>
      <c r="H105">
        <v>460131</v>
      </c>
      <c r="I105" t="s">
        <v>163</v>
      </c>
      <c r="J105" s="2">
        <v>1630074</v>
      </c>
      <c r="K105" s="2" t="s">
        <v>163</v>
      </c>
      <c r="L105" s="2" t="s">
        <v>2027</v>
      </c>
      <c r="M105" s="2" t="s">
        <v>2028</v>
      </c>
      <c r="N105" s="2" t="s">
        <v>2026</v>
      </c>
      <c r="O105" s="2">
        <v>8797</v>
      </c>
      <c r="P105" s="2" t="s">
        <v>2029</v>
      </c>
      <c r="Q105" s="2" t="s">
        <v>163</v>
      </c>
    </row>
    <row r="106" spans="1:17" hidden="1" x14ac:dyDescent="0.25">
      <c r="A106" t="s">
        <v>2030</v>
      </c>
      <c r="B106" t="s">
        <v>166</v>
      </c>
      <c r="C106" t="str">
        <f>LEFT(PLAYERIDMAP[[#This Row],[PLAYERNAME]],FIND(" ",PLAYERIDMAP[[#This Row],[PLAYERNAME]],1))</f>
        <v xml:space="preserve">Emilio </v>
      </c>
      <c r="D106" t="str">
        <f>MID(PLAYERIDMAP[PLAYERNAME],FIND(" ",PLAYERIDMAP[PLAYERNAME],1)+1,255)</f>
        <v>Bonifacio</v>
      </c>
      <c r="E106" t="s">
        <v>1723</v>
      </c>
      <c r="F106" t="s">
        <v>1730</v>
      </c>
      <c r="G106" s="3">
        <v>4054</v>
      </c>
      <c r="H106">
        <v>466988</v>
      </c>
      <c r="I106" t="s">
        <v>166</v>
      </c>
      <c r="J106" s="2">
        <v>1174267</v>
      </c>
      <c r="K106" s="2" t="s">
        <v>166</v>
      </c>
      <c r="L106" s="2" t="s">
        <v>2031</v>
      </c>
      <c r="M106" s="2" t="s">
        <v>2032</v>
      </c>
      <c r="N106" s="2" t="s">
        <v>2030</v>
      </c>
      <c r="O106" s="2">
        <v>8112</v>
      </c>
      <c r="P106" s="2" t="s">
        <v>2033</v>
      </c>
      <c r="Q106" s="2" t="s">
        <v>166</v>
      </c>
    </row>
    <row r="107" spans="1:17" hidden="1" x14ac:dyDescent="0.25">
      <c r="A107" t="s">
        <v>2034</v>
      </c>
      <c r="B107" t="s">
        <v>0</v>
      </c>
      <c r="C107" t="str">
        <f>LEFT(PLAYERIDMAP[[#This Row],[PLAYERNAME]],FIND(" ",PLAYERIDMAP[[#This Row],[PLAYERNAME]],1))</f>
        <v xml:space="preserve">J.C. </v>
      </c>
      <c r="D107" t="str">
        <f>MID(PLAYERIDMAP[PLAYERNAME],FIND(" ",PLAYERIDMAP[PLAYERNAME],1)+1,255)</f>
        <v>Boscan</v>
      </c>
      <c r="E107" t="s">
        <v>1780</v>
      </c>
      <c r="F107" t="s">
        <v>1717</v>
      </c>
      <c r="G107" s="3">
        <v>2324</v>
      </c>
      <c r="H107">
        <v>400268</v>
      </c>
      <c r="I107" t="s">
        <v>0</v>
      </c>
      <c r="J107" s="2">
        <v>223541</v>
      </c>
      <c r="K107" s="2" t="s">
        <v>0</v>
      </c>
      <c r="L107" s="4" t="s">
        <v>1664</v>
      </c>
      <c r="M107" s="2" t="s">
        <v>2035</v>
      </c>
      <c r="N107" s="2" t="s">
        <v>2034</v>
      </c>
      <c r="O107" s="2">
        <v>8804</v>
      </c>
      <c r="P107" s="2" t="s">
        <v>2036</v>
      </c>
      <c r="Q107" s="2" t="s">
        <v>0</v>
      </c>
    </row>
    <row r="108" spans="1:17" hidden="1" x14ac:dyDescent="0.25">
      <c r="A108" t="s">
        <v>2037</v>
      </c>
      <c r="B108" t="s">
        <v>23</v>
      </c>
      <c r="C108" t="str">
        <f>LEFT(PLAYERIDMAP[[#This Row],[PLAYERNAME]],FIND(" ",PLAYERIDMAP[[#This Row],[PLAYERNAME]],1))</f>
        <v xml:space="preserve">Jason </v>
      </c>
      <c r="D108" t="str">
        <f>MID(PLAYERIDMAP[PLAYERNAME],FIND(" ",PLAYERIDMAP[PLAYERNAME],1)+1,255)</f>
        <v>Bourgeois</v>
      </c>
      <c r="E108" t="s">
        <v>1965</v>
      </c>
      <c r="F108" t="s">
        <v>1639</v>
      </c>
      <c r="G108" s="3">
        <v>2225</v>
      </c>
      <c r="H108">
        <v>430652</v>
      </c>
      <c r="I108" t="s">
        <v>23</v>
      </c>
      <c r="J108" s="2">
        <v>292037</v>
      </c>
      <c r="K108" s="2" t="s">
        <v>23</v>
      </c>
      <c r="L108" s="2" t="s">
        <v>2038</v>
      </c>
      <c r="M108" s="2" t="s">
        <v>2039</v>
      </c>
      <c r="N108" s="2" t="s">
        <v>2037</v>
      </c>
      <c r="O108" s="2">
        <v>8377</v>
      </c>
      <c r="P108" s="2" t="s">
        <v>2040</v>
      </c>
      <c r="Q108" s="2" t="s">
        <v>23</v>
      </c>
    </row>
    <row r="109" spans="1:17" hidden="1" x14ac:dyDescent="0.25">
      <c r="A109" t="s">
        <v>2041</v>
      </c>
      <c r="B109" t="s">
        <v>392</v>
      </c>
      <c r="C109" t="str">
        <f>LEFT(PLAYERIDMAP[[#This Row],[PLAYERNAME]],FIND(" ",PLAYERIDMAP[[#This Row],[PLAYERNAME]],1))</f>
        <v xml:space="preserve">Peter </v>
      </c>
      <c r="D109" t="str">
        <f>MID(PLAYERIDMAP[PLAYERNAME],FIND(" ",PLAYERIDMAP[PLAYERNAME],1)+1,255)</f>
        <v>Bourjos</v>
      </c>
      <c r="E109" t="s">
        <v>1797</v>
      </c>
      <c r="F109" t="s">
        <v>1639</v>
      </c>
      <c r="G109" s="3">
        <v>2578</v>
      </c>
      <c r="H109">
        <v>488721</v>
      </c>
      <c r="I109" t="s">
        <v>392</v>
      </c>
      <c r="J109" s="2">
        <v>1099038</v>
      </c>
      <c r="K109" s="2" t="s">
        <v>392</v>
      </c>
      <c r="L109" s="4" t="s">
        <v>1664</v>
      </c>
      <c r="M109" s="2" t="s">
        <v>2042</v>
      </c>
      <c r="N109" s="2" t="s">
        <v>2041</v>
      </c>
      <c r="O109" s="2">
        <v>8777</v>
      </c>
      <c r="P109" s="2" t="s">
        <v>2043</v>
      </c>
      <c r="Q109" s="2" t="s">
        <v>392</v>
      </c>
    </row>
    <row r="110" spans="1:17" hidden="1" x14ac:dyDescent="0.25">
      <c r="A110" t="s">
        <v>2044</v>
      </c>
      <c r="B110" t="s">
        <v>423</v>
      </c>
      <c r="C110" t="str">
        <f>LEFT(PLAYERIDMAP[[#This Row],[PLAYERNAME]],FIND(" ",PLAYERIDMAP[[#This Row],[PLAYERNAME]],1))</f>
        <v xml:space="preserve">Michael </v>
      </c>
      <c r="D110" t="str">
        <f>MID(PLAYERIDMAP[PLAYERNAME],FIND(" ",PLAYERIDMAP[PLAYERNAME],1)+1,255)</f>
        <v>Bourn</v>
      </c>
      <c r="E110" t="s">
        <v>1679</v>
      </c>
      <c r="F110" t="s">
        <v>1639</v>
      </c>
      <c r="G110" s="3">
        <v>6387</v>
      </c>
      <c r="H110">
        <v>456422</v>
      </c>
      <c r="I110" t="s">
        <v>423</v>
      </c>
      <c r="J110" s="2">
        <v>548112</v>
      </c>
      <c r="K110" s="2" t="s">
        <v>423</v>
      </c>
      <c r="L110" s="2" t="s">
        <v>2045</v>
      </c>
      <c r="M110" s="2" t="s">
        <v>2046</v>
      </c>
      <c r="N110" s="2" t="s">
        <v>2044</v>
      </c>
      <c r="O110" s="2">
        <v>7828</v>
      </c>
      <c r="P110" s="2" t="s">
        <v>2047</v>
      </c>
      <c r="Q110" s="2" t="s">
        <v>423</v>
      </c>
    </row>
    <row r="111" spans="1:17" x14ac:dyDescent="0.25">
      <c r="A111" t="s">
        <v>2048</v>
      </c>
      <c r="B111" t="s">
        <v>1255</v>
      </c>
      <c r="C111" s="2" t="str">
        <f>LEFT(PLAYERIDMAP[[#This Row],[PLAYERNAME]],FIND(" ",PLAYERIDMAP[[#This Row],[PLAYERNAME]],1))</f>
        <v xml:space="preserve">Michael </v>
      </c>
      <c r="D111" s="2" t="str">
        <f>MID(PLAYERIDMAP[PLAYERNAME],FIND(" ",PLAYERIDMAP[PLAYERNAME],1)+1,255)</f>
        <v>Bowden</v>
      </c>
      <c r="E111" t="s">
        <v>1818</v>
      </c>
      <c r="F111" t="s">
        <v>1628</v>
      </c>
      <c r="G111" s="3">
        <v>4440</v>
      </c>
      <c r="H111">
        <v>476601</v>
      </c>
      <c r="I111" t="s">
        <v>1255</v>
      </c>
      <c r="J111" s="2">
        <v>1539221</v>
      </c>
      <c r="K111" s="2" t="s">
        <v>1255</v>
      </c>
      <c r="L111" s="2" t="s">
        <v>2049</v>
      </c>
      <c r="M111" s="2" t="s">
        <v>2050</v>
      </c>
      <c r="N111" s="2" t="s">
        <v>2048</v>
      </c>
      <c r="O111" s="2">
        <v>8341</v>
      </c>
      <c r="P111" s="2" t="s">
        <v>2051</v>
      </c>
      <c r="Q111" s="2" t="s">
        <v>1255</v>
      </c>
    </row>
    <row r="112" spans="1:17" x14ac:dyDescent="0.25">
      <c r="A112" t="s">
        <v>2052</v>
      </c>
      <c r="B112" t="s">
        <v>1392</v>
      </c>
      <c r="C112" s="2" t="str">
        <f>LEFT(PLAYERIDMAP[[#This Row],[PLAYERNAME]],FIND(" ",PLAYERIDMAP[[#This Row],[PLAYERNAME]],1))</f>
        <v xml:space="preserve">Brad </v>
      </c>
      <c r="D112" s="2" t="str">
        <f>MID(PLAYERIDMAP[PLAYERNAME],FIND(" ",PLAYERIDMAP[PLAYERNAME],1)+1,255)</f>
        <v>Boxberger</v>
      </c>
      <c r="E112" t="s">
        <v>1690</v>
      </c>
      <c r="F112" t="s">
        <v>1628</v>
      </c>
      <c r="G112" s="3">
        <v>10133</v>
      </c>
      <c r="H112">
        <v>502202</v>
      </c>
      <c r="I112" t="s">
        <v>1392</v>
      </c>
      <c r="J112" s="2">
        <v>1813265</v>
      </c>
      <c r="K112" s="2" t="s">
        <v>1392</v>
      </c>
      <c r="L112" s="2" t="s">
        <v>2053</v>
      </c>
      <c r="M112" s="4" t="s">
        <v>1664</v>
      </c>
      <c r="N112" s="2" t="s">
        <v>2052</v>
      </c>
      <c r="O112" s="2">
        <v>9215</v>
      </c>
      <c r="P112" s="2" t="s">
        <v>2054</v>
      </c>
      <c r="Q112" s="2" t="s">
        <v>1392</v>
      </c>
    </row>
    <row r="113" spans="1:17" x14ac:dyDescent="0.25">
      <c r="A113" t="s">
        <v>2055</v>
      </c>
      <c r="B113" t="s">
        <v>1415</v>
      </c>
      <c r="C113" s="2" t="str">
        <f>LEFT(PLAYERIDMAP[[#This Row],[PLAYERNAME]],FIND(" ",PLAYERIDMAP[[#This Row],[PLAYERNAME]],1))</f>
        <v xml:space="preserve">Brad </v>
      </c>
      <c r="D113" s="2" t="str">
        <f>MID(PLAYERIDMAP[PLAYERNAME],FIND(" ",PLAYERIDMAP[PLAYERNAME],1)+1,255)</f>
        <v>Brach</v>
      </c>
      <c r="E113" t="s">
        <v>1690</v>
      </c>
      <c r="F113" t="s">
        <v>1628</v>
      </c>
      <c r="G113" s="3">
        <v>6627</v>
      </c>
      <c r="H113">
        <v>542960</v>
      </c>
      <c r="I113" t="s">
        <v>1415</v>
      </c>
      <c r="J113" s="2">
        <v>1793607</v>
      </c>
      <c r="K113" s="2" t="s">
        <v>1415</v>
      </c>
      <c r="L113" s="4" t="s">
        <v>1664</v>
      </c>
      <c r="M113" s="2" t="s">
        <v>2056</v>
      </c>
      <c r="N113" s="2" t="s">
        <v>2055</v>
      </c>
      <c r="O113" s="2">
        <v>9040</v>
      </c>
      <c r="P113" s="2" t="s">
        <v>2057</v>
      </c>
      <c r="Q113" s="2" t="s">
        <v>1415</v>
      </c>
    </row>
    <row r="114" spans="1:17" x14ac:dyDescent="0.25">
      <c r="A114" t="s">
        <v>2058</v>
      </c>
      <c r="B114" t="s">
        <v>1333</v>
      </c>
      <c r="C114" s="2" t="str">
        <f>LEFT(PLAYERIDMAP[[#This Row],[PLAYERNAME]],FIND(" ",PLAYERIDMAP[[#This Row],[PLAYERNAME]],1))</f>
        <v xml:space="preserve">Dallas </v>
      </c>
      <c r="D114" s="2" t="str">
        <f>MID(PLAYERIDMAP[PLAYERNAME],FIND(" ",PLAYERIDMAP[PLAYERNAME],1)+1,255)</f>
        <v>Braden</v>
      </c>
      <c r="E114" t="s">
        <v>1649</v>
      </c>
      <c r="F114" t="s">
        <v>1628</v>
      </c>
      <c r="G114" s="3">
        <v>8099</v>
      </c>
      <c r="H114">
        <v>460284</v>
      </c>
      <c r="I114" t="s">
        <v>1333</v>
      </c>
      <c r="J114" s="2">
        <v>1186193</v>
      </c>
      <c r="K114" s="2" t="s">
        <v>1333</v>
      </c>
      <c r="L114" s="2" t="s">
        <v>2059</v>
      </c>
      <c r="M114" s="2" t="s">
        <v>2060</v>
      </c>
      <c r="N114" s="2" t="s">
        <v>2058</v>
      </c>
      <c r="O114" s="2">
        <v>8014</v>
      </c>
      <c r="P114" s="2" t="s">
        <v>2061</v>
      </c>
      <c r="Q114" s="2" t="s">
        <v>1333</v>
      </c>
    </row>
    <row r="115" spans="1:17" hidden="1" x14ac:dyDescent="0.25">
      <c r="A115" t="s">
        <v>2062</v>
      </c>
      <c r="B115" t="s">
        <v>450</v>
      </c>
      <c r="C115" t="str">
        <f>LEFT(PLAYERIDMAP[[#This Row],[PLAYERNAME]],FIND(" ",PLAYERIDMAP[[#This Row],[PLAYERNAME]],1))</f>
        <v xml:space="preserve">Jackie </v>
      </c>
      <c r="D115" t="str">
        <f>MID(PLAYERIDMAP[PLAYERNAME],FIND(" ",PLAYERIDMAP[PLAYERNAME],1)+1,255)</f>
        <v>Bradley</v>
      </c>
      <c r="E115" t="s">
        <v>1654</v>
      </c>
      <c r="F115" t="s">
        <v>1639</v>
      </c>
      <c r="G115" s="3" t="s">
        <v>449</v>
      </c>
      <c r="H115">
        <v>598265</v>
      </c>
      <c r="I115" t="s">
        <v>450</v>
      </c>
      <c r="J115" s="4" t="s">
        <v>1664</v>
      </c>
      <c r="K115" s="4" t="s">
        <v>1664</v>
      </c>
      <c r="L115" s="4" t="s">
        <v>1664</v>
      </c>
      <c r="M115" s="4" t="s">
        <v>1664</v>
      </c>
      <c r="N115" s="4" t="s">
        <v>1664</v>
      </c>
      <c r="O115" s="2">
        <v>9338</v>
      </c>
      <c r="P115" s="2" t="s">
        <v>2063</v>
      </c>
      <c r="Q115" s="2" t="s">
        <v>450</v>
      </c>
    </row>
    <row r="116" spans="1:17" hidden="1" x14ac:dyDescent="0.25">
      <c r="A116" t="s">
        <v>2064</v>
      </c>
      <c r="B116" t="s">
        <v>477</v>
      </c>
      <c r="C116" t="str">
        <f>LEFT(PLAYERIDMAP[[#This Row],[PLAYERNAME]],FIND(" ",PLAYERIDMAP[[#This Row],[PLAYERNAME]],1))</f>
        <v xml:space="preserve">Michael </v>
      </c>
      <c r="D116" t="str">
        <f>MID(PLAYERIDMAP[PLAYERNAME],FIND(" ",PLAYERIDMAP[PLAYERNAME],1)+1,255)</f>
        <v>Brantley</v>
      </c>
      <c r="E116" t="s">
        <v>1679</v>
      </c>
      <c r="F116" t="s">
        <v>1639</v>
      </c>
      <c r="G116" s="3">
        <v>4106</v>
      </c>
      <c r="H116">
        <v>488726</v>
      </c>
      <c r="I116" t="s">
        <v>477</v>
      </c>
      <c r="J116" s="2">
        <v>1103277</v>
      </c>
      <c r="K116" s="2" t="s">
        <v>477</v>
      </c>
      <c r="L116" s="2" t="s">
        <v>2065</v>
      </c>
      <c r="M116" s="2" t="s">
        <v>2066</v>
      </c>
      <c r="N116" s="2" t="s">
        <v>2064</v>
      </c>
      <c r="O116" s="2">
        <v>8575</v>
      </c>
      <c r="P116" s="2" t="s">
        <v>2067</v>
      </c>
      <c r="Q116" s="2" t="s">
        <v>477</v>
      </c>
    </row>
    <row r="117" spans="1:17" hidden="1" x14ac:dyDescent="0.25">
      <c r="A117" t="s">
        <v>2068</v>
      </c>
      <c r="B117" t="s">
        <v>316</v>
      </c>
      <c r="C117" t="str">
        <f>LEFT(PLAYERIDMAP[[#This Row],[PLAYERNAME]],FIND(" ",PLAYERIDMAP[[#This Row],[PLAYERNAME]],1))</f>
        <v xml:space="preserve">Rob </v>
      </c>
      <c r="D117" t="str">
        <f>MID(PLAYERIDMAP[PLAYERNAME],FIND(" ",PLAYERIDMAP[PLAYERNAME],1)+1,255)</f>
        <v>Brantly</v>
      </c>
      <c r="E117" t="s">
        <v>1698</v>
      </c>
      <c r="F117" t="s">
        <v>1717</v>
      </c>
      <c r="G117" s="3">
        <v>10655</v>
      </c>
      <c r="H117">
        <v>542963</v>
      </c>
      <c r="I117" t="s">
        <v>316</v>
      </c>
      <c r="J117" s="2">
        <v>1794304</v>
      </c>
      <c r="K117" s="2" t="s">
        <v>316</v>
      </c>
      <c r="L117" s="4" t="s">
        <v>1664</v>
      </c>
      <c r="M117" s="4" t="s">
        <v>1664</v>
      </c>
      <c r="N117" s="2" t="s">
        <v>2068</v>
      </c>
      <c r="O117" s="2">
        <v>9265</v>
      </c>
      <c r="P117" s="2" t="s">
        <v>2069</v>
      </c>
      <c r="Q117" s="2" t="s">
        <v>316</v>
      </c>
    </row>
    <row r="118" spans="1:17" hidden="1" x14ac:dyDescent="0.25">
      <c r="A118" t="s">
        <v>2070</v>
      </c>
      <c r="B118" t="s">
        <v>717</v>
      </c>
      <c r="C118" t="str">
        <f>LEFT(PLAYERIDMAP[[#This Row],[PLAYERNAME]],FIND(" ",PLAYERIDMAP[[#This Row],[PLAYERNAME]],1))</f>
        <v xml:space="preserve">Ryan </v>
      </c>
      <c r="D118" t="str">
        <f>MID(PLAYERIDMAP[PLAYERNAME],FIND(" ",PLAYERIDMAP[PLAYERNAME],1)+1,255)</f>
        <v>Braun</v>
      </c>
      <c r="E118" t="s">
        <v>1740</v>
      </c>
      <c r="F118" t="s">
        <v>1639</v>
      </c>
      <c r="G118" s="3">
        <v>3410</v>
      </c>
      <c r="H118">
        <v>460075</v>
      </c>
      <c r="I118" t="s">
        <v>717</v>
      </c>
      <c r="J118" s="2">
        <v>1103045</v>
      </c>
      <c r="K118" s="2" t="s">
        <v>717</v>
      </c>
      <c r="L118" s="2" t="s">
        <v>2071</v>
      </c>
      <c r="M118" s="2" t="s">
        <v>2072</v>
      </c>
      <c r="N118" s="2" t="s">
        <v>2070</v>
      </c>
      <c r="O118" s="2">
        <v>8034</v>
      </c>
      <c r="P118" s="2" t="s">
        <v>2073</v>
      </c>
      <c r="Q118" s="2" t="s">
        <v>717</v>
      </c>
    </row>
    <row r="119" spans="1:17" x14ac:dyDescent="0.25">
      <c r="A119" t="s">
        <v>2074</v>
      </c>
      <c r="B119" t="s">
        <v>1405</v>
      </c>
      <c r="C119" s="2" t="str">
        <f>LEFT(PLAYERIDMAP[[#This Row],[PLAYERNAME]],FIND(" ",PLAYERIDMAP[[#This Row],[PLAYERNAME]],1))</f>
        <v xml:space="preserve">Craig </v>
      </c>
      <c r="D119" s="2" t="str">
        <f>MID(PLAYERIDMAP[PLAYERNAME],FIND(" ",PLAYERIDMAP[PLAYERNAME],1)+1,255)</f>
        <v>Breslow</v>
      </c>
      <c r="E119" t="s">
        <v>1654</v>
      </c>
      <c r="F119" t="s">
        <v>1628</v>
      </c>
      <c r="G119" s="3">
        <v>4363</v>
      </c>
      <c r="H119">
        <v>444520</v>
      </c>
      <c r="I119" t="s">
        <v>1405</v>
      </c>
      <c r="J119" s="2">
        <v>557093</v>
      </c>
      <c r="K119" s="2" t="s">
        <v>1405</v>
      </c>
      <c r="L119" s="2" t="s">
        <v>2075</v>
      </c>
      <c r="M119" s="2" t="s">
        <v>2076</v>
      </c>
      <c r="N119" s="2" t="s">
        <v>2074</v>
      </c>
      <c r="O119" s="2">
        <v>7610</v>
      </c>
      <c r="P119" s="2" t="s">
        <v>2077</v>
      </c>
      <c r="Q119" s="2" t="s">
        <v>1405</v>
      </c>
    </row>
    <row r="120" spans="1:17" hidden="1" x14ac:dyDescent="0.25">
      <c r="A120" t="s">
        <v>2078</v>
      </c>
      <c r="B120" t="s">
        <v>367</v>
      </c>
      <c r="C120" t="str">
        <f>LEFT(PLAYERIDMAP[[#This Row],[PLAYERNAME]],FIND(" ",PLAYERIDMAP[[#This Row],[PLAYERNAME]],1))</f>
        <v xml:space="preserve">Reid </v>
      </c>
      <c r="D120" t="str">
        <f>MID(PLAYERIDMAP[PLAYERNAME],FIND(" ",PLAYERIDMAP[PLAYERNAME],1)+1,255)</f>
        <v>Brignac</v>
      </c>
      <c r="E120" t="s">
        <v>1909</v>
      </c>
      <c r="F120" s="5" t="s">
        <v>1664</v>
      </c>
      <c r="G120" s="3">
        <v>8380</v>
      </c>
      <c r="H120" s="5" t="s">
        <v>1664</v>
      </c>
      <c r="I120" s="5" t="s">
        <v>1664</v>
      </c>
      <c r="J120" s="4" t="s">
        <v>1664</v>
      </c>
      <c r="K120" s="4" t="s">
        <v>1664</v>
      </c>
      <c r="L120" s="4" t="s">
        <v>1664</v>
      </c>
      <c r="M120" s="4" t="s">
        <v>1664</v>
      </c>
      <c r="N120" s="4" t="s">
        <v>1664</v>
      </c>
      <c r="O120" s="4" t="s">
        <v>1664</v>
      </c>
      <c r="P120" s="4" t="s">
        <v>1664</v>
      </c>
      <c r="Q120" s="4" t="s">
        <v>1664</v>
      </c>
    </row>
    <row r="121" spans="1:17" x14ac:dyDescent="0.25">
      <c r="A121" t="s">
        <v>2079</v>
      </c>
      <c r="B121" t="s">
        <v>944</v>
      </c>
      <c r="C121" s="2" t="str">
        <f>LEFT(PLAYERIDMAP[[#This Row],[PLAYERNAME]],FIND(" ",PLAYERIDMAP[[#This Row],[PLAYERNAME]],1))</f>
        <v xml:space="preserve">Zach </v>
      </c>
      <c r="D121" s="2" t="str">
        <f>MID(PLAYERIDMAP[PLAYERNAME],FIND(" ",PLAYERIDMAP[PLAYERNAME],1)+1,255)</f>
        <v>Britton</v>
      </c>
      <c r="E121" t="s">
        <v>1760</v>
      </c>
      <c r="F121" t="s">
        <v>1628</v>
      </c>
      <c r="G121" s="3">
        <v>3240</v>
      </c>
      <c r="H121">
        <v>502154</v>
      </c>
      <c r="I121" t="s">
        <v>944</v>
      </c>
      <c r="J121" s="2">
        <v>1733482</v>
      </c>
      <c r="K121" s="2" t="s">
        <v>944</v>
      </c>
      <c r="L121" s="2" t="s">
        <v>2080</v>
      </c>
      <c r="M121" s="2" t="s">
        <v>2081</v>
      </c>
      <c r="N121" s="2" t="s">
        <v>2079</v>
      </c>
      <c r="O121" s="2">
        <v>8771</v>
      </c>
      <c r="P121" s="2" t="s">
        <v>2082</v>
      </c>
      <c r="Q121" s="2" t="s">
        <v>944</v>
      </c>
    </row>
    <row r="122" spans="1:17" x14ac:dyDescent="0.25">
      <c r="A122" t="s">
        <v>2083</v>
      </c>
      <c r="B122" t="s">
        <v>1404</v>
      </c>
      <c r="C122" s="2" t="str">
        <f>LEFT(PLAYERIDMAP[[#This Row],[PLAYERNAME]],FIND(" ",PLAYERIDMAP[[#This Row],[PLAYERNAME]],1))</f>
        <v xml:space="preserve">Rex </v>
      </c>
      <c r="D122" s="2" t="str">
        <f>MID(PLAYERIDMAP[PLAYERNAME],FIND(" ",PLAYERIDMAP[PLAYERNAME],1)+1,255)</f>
        <v>Brothers</v>
      </c>
      <c r="E122" t="s">
        <v>1909</v>
      </c>
      <c r="F122" t="s">
        <v>1628</v>
      </c>
      <c r="G122" s="3">
        <v>9794</v>
      </c>
      <c r="H122">
        <v>571521</v>
      </c>
      <c r="I122" t="s">
        <v>1404</v>
      </c>
      <c r="J122" s="2">
        <v>1757974</v>
      </c>
      <c r="K122" s="2" t="s">
        <v>1404</v>
      </c>
      <c r="L122" s="2" t="s">
        <v>2084</v>
      </c>
      <c r="M122" s="2" t="s">
        <v>2085</v>
      </c>
      <c r="N122" s="2" t="s">
        <v>2083</v>
      </c>
      <c r="O122" s="2">
        <v>8944</v>
      </c>
      <c r="P122" s="2" t="s">
        <v>2086</v>
      </c>
      <c r="Q122" s="2" t="s">
        <v>1404</v>
      </c>
    </row>
    <row r="123" spans="1:17" hidden="1" x14ac:dyDescent="0.25">
      <c r="A123" t="s">
        <v>2087</v>
      </c>
      <c r="B123" t="s">
        <v>220</v>
      </c>
      <c r="C123" t="str">
        <f>LEFT(PLAYERIDMAP[[#This Row],[PLAYERNAME]],FIND(" ",PLAYERIDMAP[[#This Row],[PLAYERNAME]],1))</f>
        <v xml:space="preserve">Andrew </v>
      </c>
      <c r="D123" t="str">
        <f>MID(PLAYERIDMAP[PLAYERNAME],FIND(" ",PLAYERIDMAP[PLAYERNAME],1)+1,255)</f>
        <v>Brown</v>
      </c>
      <c r="E123" t="s">
        <v>1909</v>
      </c>
      <c r="F123" t="s">
        <v>1639</v>
      </c>
      <c r="G123" s="3">
        <v>3837</v>
      </c>
      <c r="H123">
        <v>518500</v>
      </c>
      <c r="I123" t="s">
        <v>220</v>
      </c>
      <c r="J123" s="2">
        <v>1811889</v>
      </c>
      <c r="K123" s="2" t="s">
        <v>220</v>
      </c>
      <c r="L123" s="4" t="s">
        <v>1664</v>
      </c>
      <c r="M123" s="4" t="s">
        <v>1664</v>
      </c>
      <c r="N123" s="2" t="s">
        <v>2087</v>
      </c>
      <c r="O123" s="2">
        <v>8966</v>
      </c>
      <c r="P123" s="2" t="s">
        <v>2088</v>
      </c>
      <c r="Q123" s="2" t="s">
        <v>220</v>
      </c>
    </row>
    <row r="124" spans="1:17" x14ac:dyDescent="0.25">
      <c r="A124" t="s">
        <v>2089</v>
      </c>
      <c r="B124" t="s">
        <v>1162</v>
      </c>
      <c r="C124" s="2" t="str">
        <f>LEFT(PLAYERIDMAP[[#This Row],[PLAYERNAME]],FIND(" ",PLAYERIDMAP[[#This Row],[PLAYERNAME]],1))</f>
        <v xml:space="preserve">Barret </v>
      </c>
      <c r="D124" s="2" t="str">
        <f>MID(PLAYERIDMAP[PLAYERNAME],FIND(" ",PLAYERIDMAP[PLAYERNAME],1)+1,255)</f>
        <v>Browning</v>
      </c>
      <c r="E124" t="s">
        <v>1666</v>
      </c>
      <c r="F124" t="s">
        <v>1628</v>
      </c>
      <c r="G124" s="3">
        <v>9356</v>
      </c>
      <c r="H124">
        <v>446135</v>
      </c>
      <c r="I124" t="s">
        <v>1162</v>
      </c>
      <c r="J124" s="2">
        <v>1601526</v>
      </c>
      <c r="K124" s="2" t="s">
        <v>1162</v>
      </c>
      <c r="L124" s="2" t="s">
        <v>2090</v>
      </c>
      <c r="M124" s="4" t="s">
        <v>1664</v>
      </c>
      <c r="N124" s="2" t="s">
        <v>2089</v>
      </c>
      <c r="O124" s="2">
        <v>9227</v>
      </c>
      <c r="P124" s="2" t="s">
        <v>2091</v>
      </c>
      <c r="Q124" s="2" t="s">
        <v>1162</v>
      </c>
    </row>
    <row r="125" spans="1:17" hidden="1" x14ac:dyDescent="0.25">
      <c r="A125" t="s">
        <v>2092</v>
      </c>
      <c r="B125" t="s">
        <v>656</v>
      </c>
      <c r="C125" t="str">
        <f>LEFT(PLAYERIDMAP[[#This Row],[PLAYERNAME]],FIND(" ",PLAYERIDMAP[[#This Row],[PLAYERNAME]],1))</f>
        <v xml:space="preserve">Domonic </v>
      </c>
      <c r="D125" t="str">
        <f>MID(PLAYERIDMAP[PLAYERNAME],FIND(" ",PLAYERIDMAP[PLAYERNAME],1)+1,255)</f>
        <v>Brown</v>
      </c>
      <c r="E125" t="s">
        <v>1670</v>
      </c>
      <c r="F125" t="s">
        <v>1639</v>
      </c>
      <c r="G125" s="3">
        <v>3154</v>
      </c>
      <c r="H125">
        <v>502126</v>
      </c>
      <c r="I125" t="s">
        <v>656</v>
      </c>
      <c r="J125" s="2">
        <v>1597678</v>
      </c>
      <c r="K125" s="2" t="s">
        <v>656</v>
      </c>
      <c r="L125" s="4" t="s">
        <v>1664</v>
      </c>
      <c r="M125" s="2" t="s">
        <v>2093</v>
      </c>
      <c r="N125" s="2" t="s">
        <v>2092</v>
      </c>
      <c r="O125" s="2">
        <v>8644</v>
      </c>
      <c r="P125" s="2" t="s">
        <v>2094</v>
      </c>
      <c r="Q125" s="2" t="s">
        <v>656</v>
      </c>
    </row>
    <row r="126" spans="1:17" x14ac:dyDescent="0.25">
      <c r="A126" t="s">
        <v>2095</v>
      </c>
      <c r="B126" t="s">
        <v>783</v>
      </c>
      <c r="C126" s="2" t="str">
        <f>LEFT(PLAYERIDMAP[[#This Row],[PLAYERNAME]],FIND(" ",PLAYERIDMAP[[#This Row],[PLAYERNAME]],1))</f>
        <v xml:space="preserve">Jonathan </v>
      </c>
      <c r="D126" s="2" t="str">
        <f>MID(PLAYERIDMAP[PLAYERNAME],FIND(" ",PLAYERIDMAP[PLAYERNAME],1)+1,255)</f>
        <v>Broxton</v>
      </c>
      <c r="E126" t="s">
        <v>1755</v>
      </c>
      <c r="F126" t="s">
        <v>1628</v>
      </c>
      <c r="G126" s="3">
        <v>4759</v>
      </c>
      <c r="H126">
        <v>455009</v>
      </c>
      <c r="I126" t="s">
        <v>783</v>
      </c>
      <c r="J126" s="2">
        <v>558833</v>
      </c>
      <c r="K126" s="2" t="s">
        <v>783</v>
      </c>
      <c r="L126" s="2" t="s">
        <v>2096</v>
      </c>
      <c r="M126" s="2" t="s">
        <v>2097</v>
      </c>
      <c r="N126" s="2" t="s">
        <v>2095</v>
      </c>
      <c r="O126" s="2">
        <v>7613</v>
      </c>
      <c r="P126" s="2" t="s">
        <v>2098</v>
      </c>
      <c r="Q126" s="2" t="s">
        <v>783</v>
      </c>
    </row>
    <row r="127" spans="1:17" hidden="1" x14ac:dyDescent="0.25">
      <c r="A127" t="s">
        <v>2099</v>
      </c>
      <c r="B127" t="s">
        <v>688</v>
      </c>
      <c r="C127" t="str">
        <f>LEFT(PLAYERIDMAP[[#This Row],[PLAYERNAME]],FIND(" ",PLAYERIDMAP[[#This Row],[PLAYERNAME]],1))</f>
        <v xml:space="preserve">Jay </v>
      </c>
      <c r="D127" t="str">
        <f>MID(PLAYERIDMAP[PLAYERNAME],FIND(" ",PLAYERIDMAP[PLAYERNAME],1)+1,255)</f>
        <v>Bruce</v>
      </c>
      <c r="E127" t="s">
        <v>1755</v>
      </c>
      <c r="F127" t="s">
        <v>1639</v>
      </c>
      <c r="G127" s="3">
        <v>9892</v>
      </c>
      <c r="H127">
        <v>457803</v>
      </c>
      <c r="I127" t="s">
        <v>688</v>
      </c>
      <c r="J127" s="2">
        <v>1133731</v>
      </c>
      <c r="K127" s="2" t="s">
        <v>688</v>
      </c>
      <c r="L127" s="2" t="s">
        <v>2100</v>
      </c>
      <c r="M127" s="2" t="s">
        <v>2101</v>
      </c>
      <c r="N127" s="2" t="s">
        <v>2099</v>
      </c>
      <c r="O127" s="2">
        <v>8171</v>
      </c>
      <c r="P127" s="2" t="s">
        <v>2102</v>
      </c>
      <c r="Q127" s="2" t="s">
        <v>688</v>
      </c>
    </row>
    <row r="128" spans="1:17" x14ac:dyDescent="0.25">
      <c r="A128" t="s">
        <v>2103</v>
      </c>
      <c r="B128" t="s">
        <v>947</v>
      </c>
      <c r="C128" s="2" t="str">
        <f>LEFT(PLAYERIDMAP[[#This Row],[PLAYERNAME]],FIND(" ",PLAYERIDMAP[[#This Row],[PLAYERNAME]],1))</f>
        <v xml:space="preserve">Clay </v>
      </c>
      <c r="D128" s="2" t="str">
        <f>MID(PLAYERIDMAP[PLAYERNAME],FIND(" ",PLAYERIDMAP[PLAYERNAME],1)+1,255)</f>
        <v>Buchholz</v>
      </c>
      <c r="E128" t="s">
        <v>1654</v>
      </c>
      <c r="F128" t="s">
        <v>1628</v>
      </c>
      <c r="G128" s="3">
        <v>3543</v>
      </c>
      <c r="H128">
        <v>453329</v>
      </c>
      <c r="I128" t="s">
        <v>947</v>
      </c>
      <c r="J128" s="2">
        <v>1184594</v>
      </c>
      <c r="K128" s="2" t="s">
        <v>947</v>
      </c>
      <c r="L128" s="2" t="s">
        <v>2104</v>
      </c>
      <c r="M128" s="2" t="s">
        <v>2105</v>
      </c>
      <c r="N128" s="2" t="s">
        <v>2103</v>
      </c>
      <c r="O128" s="2">
        <v>8090</v>
      </c>
      <c r="P128" s="2" t="s">
        <v>2106</v>
      </c>
      <c r="Q128" s="2" t="s">
        <v>947</v>
      </c>
    </row>
    <row r="129" spans="1:17" hidden="1" x14ac:dyDescent="0.25">
      <c r="A129" t="s">
        <v>2107</v>
      </c>
      <c r="B129" t="s">
        <v>345</v>
      </c>
      <c r="C129" t="str">
        <f>LEFT(PLAYERIDMAP[[#This Row],[PLAYERNAME]],FIND(" ",PLAYERIDMAP[[#This Row],[PLAYERNAME]],1))</f>
        <v xml:space="preserve">John </v>
      </c>
      <c r="D129" t="str">
        <f>MID(PLAYERIDMAP[PLAYERNAME],FIND(" ",PLAYERIDMAP[PLAYERNAME],1)+1,255)</f>
        <v>Buck</v>
      </c>
      <c r="E129" t="s">
        <v>1878</v>
      </c>
      <c r="F129" t="s">
        <v>1717</v>
      </c>
      <c r="G129" s="3">
        <v>2041</v>
      </c>
      <c r="H129">
        <v>407833</v>
      </c>
      <c r="I129" t="s">
        <v>345</v>
      </c>
      <c r="J129" s="2">
        <v>284577</v>
      </c>
      <c r="K129" s="2" t="s">
        <v>345</v>
      </c>
      <c r="L129" s="2" t="s">
        <v>2108</v>
      </c>
      <c r="M129" s="2" t="s">
        <v>2109</v>
      </c>
      <c r="N129" s="2" t="s">
        <v>2107</v>
      </c>
      <c r="O129" s="2">
        <v>7056</v>
      </c>
      <c r="P129" s="2" t="s">
        <v>2110</v>
      </c>
      <c r="Q129" s="2" t="s">
        <v>345</v>
      </c>
    </row>
    <row r="130" spans="1:17" x14ac:dyDescent="0.25">
      <c r="A130" t="s">
        <v>2111</v>
      </c>
      <c r="B130" t="s">
        <v>949</v>
      </c>
      <c r="C130" s="2" t="str">
        <f>LEFT(PLAYERIDMAP[[#This Row],[PLAYERNAME]],FIND(" ",PLAYERIDMAP[[#This Row],[PLAYERNAME]],1))</f>
        <v xml:space="preserve">Mark </v>
      </c>
      <c r="D130" s="2" t="str">
        <f>MID(PLAYERIDMAP[PLAYERNAME],FIND(" ",PLAYERIDMAP[PLAYERNAME],1)+1,255)</f>
        <v>Buehrle</v>
      </c>
      <c r="E130" t="s">
        <v>1723</v>
      </c>
      <c r="F130" t="s">
        <v>1628</v>
      </c>
      <c r="G130" s="3">
        <v>225</v>
      </c>
      <c r="H130">
        <v>279824</v>
      </c>
      <c r="I130" t="s">
        <v>949</v>
      </c>
      <c r="J130" s="2">
        <v>174775</v>
      </c>
      <c r="K130" s="2" t="s">
        <v>949</v>
      </c>
      <c r="L130" s="2" t="s">
        <v>2112</v>
      </c>
      <c r="M130" s="2" t="s">
        <v>2113</v>
      </c>
      <c r="N130" s="2" t="s">
        <v>2111</v>
      </c>
      <c r="O130" s="2">
        <v>6525</v>
      </c>
      <c r="P130" s="2" t="s">
        <v>2114</v>
      </c>
      <c r="Q130" s="2" t="s">
        <v>949</v>
      </c>
    </row>
    <row r="131" spans="1:17" x14ac:dyDescent="0.25">
      <c r="A131" t="s">
        <v>2115</v>
      </c>
      <c r="B131" t="s">
        <v>806</v>
      </c>
      <c r="C131" s="2" t="str">
        <f>LEFT(PLAYERIDMAP[[#This Row],[PLAYERNAME]],FIND(" ",PLAYERIDMAP[[#This Row],[PLAYERNAME]],1))</f>
        <v xml:space="preserve">Madison </v>
      </c>
      <c r="D131" s="2" t="str">
        <f>MID(PLAYERIDMAP[PLAYERNAME],FIND(" ",PLAYERIDMAP[PLAYERNAME],1)+1,255)</f>
        <v>Bumgarner</v>
      </c>
      <c r="E131" t="s">
        <v>1644</v>
      </c>
      <c r="F131" t="s">
        <v>1628</v>
      </c>
      <c r="G131" s="3">
        <v>5524</v>
      </c>
      <c r="H131">
        <v>518516</v>
      </c>
      <c r="I131" t="s">
        <v>806</v>
      </c>
      <c r="J131" s="2">
        <v>1619074</v>
      </c>
      <c r="K131" s="2" t="s">
        <v>806</v>
      </c>
      <c r="L131" s="2" t="s">
        <v>2116</v>
      </c>
      <c r="M131" s="2" t="s">
        <v>2117</v>
      </c>
      <c r="N131" s="2" t="s">
        <v>2115</v>
      </c>
      <c r="O131" s="2">
        <v>8590</v>
      </c>
      <c r="P131" s="2" t="s">
        <v>2118</v>
      </c>
      <c r="Q131" s="2" t="s">
        <v>806</v>
      </c>
    </row>
    <row r="132" spans="1:17" x14ac:dyDescent="0.25">
      <c r="A132" t="s">
        <v>2119</v>
      </c>
      <c r="B132" t="s">
        <v>832</v>
      </c>
      <c r="C132" s="2" t="str">
        <f>LEFT(PLAYERIDMAP[[#This Row],[PLAYERNAME]],FIND(" ",PLAYERIDMAP[[#This Row],[PLAYERNAME]],1))</f>
        <v xml:space="preserve">Dylan </v>
      </c>
      <c r="D132" s="2" t="str">
        <f>MID(PLAYERIDMAP[PLAYERNAME],FIND(" ",PLAYERIDMAP[PLAYERNAME],1)+1,255)</f>
        <v>Bundy</v>
      </c>
      <c r="E132" t="s">
        <v>1760</v>
      </c>
      <c r="F132" t="s">
        <v>1628</v>
      </c>
      <c r="G132" s="3">
        <v>12917</v>
      </c>
      <c r="H132">
        <v>605164</v>
      </c>
      <c r="I132" t="s">
        <v>832</v>
      </c>
      <c r="J132" s="2">
        <v>1894623</v>
      </c>
      <c r="K132" s="2" t="s">
        <v>832</v>
      </c>
      <c r="L132" s="4" t="s">
        <v>1664</v>
      </c>
      <c r="M132" s="4" t="s">
        <v>1664</v>
      </c>
      <c r="N132" s="2" t="s">
        <v>2119</v>
      </c>
      <c r="O132" s="2">
        <v>9125</v>
      </c>
      <c r="P132" s="2" t="s">
        <v>2120</v>
      </c>
      <c r="Q132" s="2" t="s">
        <v>832</v>
      </c>
    </row>
    <row r="133" spans="1:17" x14ac:dyDescent="0.25">
      <c r="A133" t="s">
        <v>2121</v>
      </c>
      <c r="B133" t="s">
        <v>1224</v>
      </c>
      <c r="C133" s="2" t="str">
        <f>LEFT(PLAYERIDMAP[[#This Row],[PLAYERNAME]],FIND(" ",PLAYERIDMAP[[#This Row],[PLAYERNAME]],1))</f>
        <v xml:space="preserve">Greg </v>
      </c>
      <c r="D133" s="2" t="str">
        <f>MID(PLAYERIDMAP[PLAYERNAME],FIND(" ",PLAYERIDMAP[PLAYERNAME],1)+1,255)</f>
        <v>Burke</v>
      </c>
      <c r="E133" t="s">
        <v>1878</v>
      </c>
      <c r="F133" t="s">
        <v>1628</v>
      </c>
      <c r="G133" s="3">
        <v>6282</v>
      </c>
      <c r="H133">
        <v>457566</v>
      </c>
      <c r="I133" t="s">
        <v>1224</v>
      </c>
      <c r="J133" s="4" t="s">
        <v>1664</v>
      </c>
      <c r="K133" s="4" t="s">
        <v>1664</v>
      </c>
      <c r="L133" s="4" t="s">
        <v>1664</v>
      </c>
      <c r="M133" s="4" t="s">
        <v>1664</v>
      </c>
      <c r="N133" s="2" t="s">
        <v>2121</v>
      </c>
      <c r="O133" s="2">
        <v>8476</v>
      </c>
      <c r="P133" s="2" t="s">
        <v>2122</v>
      </c>
      <c r="Q133" s="2" t="s">
        <v>1224</v>
      </c>
    </row>
    <row r="134" spans="1:17" x14ac:dyDescent="0.25">
      <c r="A134" t="s">
        <v>2123</v>
      </c>
      <c r="B134" t="s">
        <v>869</v>
      </c>
      <c r="C134" s="2" t="str">
        <f>LEFT(PLAYERIDMAP[[#This Row],[PLAYERNAME]],FIND(" ",PLAYERIDMAP[[#This Row],[PLAYERNAME]],1))</f>
        <v xml:space="preserve">A.J. </v>
      </c>
      <c r="D134" s="2" t="str">
        <f>MID(PLAYERIDMAP[PLAYERNAME],FIND(" ",PLAYERIDMAP[PLAYERNAME],1)+1,255)</f>
        <v>Burnett</v>
      </c>
      <c r="E134" t="s">
        <v>1703</v>
      </c>
      <c r="F134" t="s">
        <v>1628</v>
      </c>
      <c r="G134" s="3">
        <v>512</v>
      </c>
      <c r="H134">
        <v>150359</v>
      </c>
      <c r="I134" t="s">
        <v>869</v>
      </c>
      <c r="J134" s="2">
        <v>21508</v>
      </c>
      <c r="K134" s="2" t="s">
        <v>869</v>
      </c>
      <c r="L134" s="2" t="s">
        <v>2124</v>
      </c>
      <c r="M134" s="2" t="s">
        <v>2125</v>
      </c>
      <c r="N134" s="2" t="s">
        <v>2123</v>
      </c>
      <c r="O134" s="2">
        <v>6314</v>
      </c>
      <c r="P134" s="2" t="s">
        <v>2126</v>
      </c>
      <c r="Q134" s="2" t="s">
        <v>869</v>
      </c>
    </row>
    <row r="135" spans="1:17" x14ac:dyDescent="0.25">
      <c r="A135" t="s">
        <v>2127</v>
      </c>
      <c r="B135" t="s">
        <v>1257</v>
      </c>
      <c r="C135" s="2" t="str">
        <f>LEFT(PLAYERIDMAP[[#This Row],[PLAYERNAME]],FIND(" ",PLAYERIDMAP[[#This Row],[PLAYERNAME]],1))</f>
        <v xml:space="preserve">Alex </v>
      </c>
      <c r="D135" s="2" t="str">
        <f>MID(PLAYERIDMAP[PLAYERNAME],FIND(" ",PLAYERIDMAP[PLAYERNAME],1)+1,255)</f>
        <v>Burnett</v>
      </c>
      <c r="E135" t="s">
        <v>1987</v>
      </c>
      <c r="F135" t="s">
        <v>1628</v>
      </c>
      <c r="G135" s="3">
        <v>4065</v>
      </c>
      <c r="H135">
        <v>488751</v>
      </c>
      <c r="I135" t="s">
        <v>1257</v>
      </c>
      <c r="J135" s="2">
        <v>1670990</v>
      </c>
      <c r="K135" s="2" t="s">
        <v>1257</v>
      </c>
      <c r="L135" s="2" t="s">
        <v>2124</v>
      </c>
      <c r="M135" s="2" t="s">
        <v>2128</v>
      </c>
      <c r="N135" s="2" t="s">
        <v>2127</v>
      </c>
      <c r="O135" s="2">
        <v>8698</v>
      </c>
      <c r="P135" s="2" t="s">
        <v>2129</v>
      </c>
      <c r="Q135" s="2" t="s">
        <v>1257</v>
      </c>
    </row>
    <row r="136" spans="1:17" x14ac:dyDescent="0.25">
      <c r="A136" t="s">
        <v>2130</v>
      </c>
      <c r="B136" t="s">
        <v>1434</v>
      </c>
      <c r="C136" s="2" t="str">
        <f>LEFT(PLAYERIDMAP[[#This Row],[PLAYERNAME]],FIND(" ",PLAYERIDMAP[[#This Row],[PLAYERNAME]],1))</f>
        <v xml:space="preserve">Sean </v>
      </c>
      <c r="D136" s="2" t="str">
        <f>MID(PLAYERIDMAP[PLAYERNAME],FIND(" ",PLAYERIDMAP[PLAYERNAME],1)+1,255)</f>
        <v>Burnett</v>
      </c>
      <c r="E136" t="s">
        <v>1797</v>
      </c>
      <c r="F136" t="s">
        <v>1628</v>
      </c>
      <c r="G136" s="3">
        <v>1886</v>
      </c>
      <c r="H136">
        <v>430634</v>
      </c>
      <c r="I136" t="s">
        <v>1434</v>
      </c>
      <c r="J136" s="2">
        <v>448914</v>
      </c>
      <c r="K136" s="2" t="s">
        <v>1434</v>
      </c>
      <c r="L136" s="2" t="s">
        <v>2131</v>
      </c>
      <c r="M136" s="2" t="s">
        <v>2132</v>
      </c>
      <c r="N136" s="2" t="s">
        <v>2130</v>
      </c>
      <c r="O136" s="2">
        <v>7073</v>
      </c>
      <c r="P136" s="2" t="s">
        <v>2133</v>
      </c>
      <c r="Q136" s="2" t="s">
        <v>1434</v>
      </c>
    </row>
    <row r="137" spans="1:17" x14ac:dyDescent="0.25">
      <c r="A137" t="s">
        <v>2134</v>
      </c>
      <c r="B137" t="s">
        <v>1296</v>
      </c>
      <c r="C137" s="2" t="str">
        <f>LEFT(PLAYERIDMAP[[#This Row],[PLAYERNAME]],FIND(" ",PLAYERIDMAP[[#This Row],[PLAYERNAME]],1))</f>
        <v xml:space="preserve">Jared </v>
      </c>
      <c r="D137" s="2" t="str">
        <f>MID(PLAYERIDMAP[PLAYERNAME],FIND(" ",PLAYERIDMAP[PLAYERNAME],1)+1,255)</f>
        <v>Burton</v>
      </c>
      <c r="E137" t="s">
        <v>1987</v>
      </c>
      <c r="F137" t="s">
        <v>1628</v>
      </c>
      <c r="G137" s="3">
        <v>8346</v>
      </c>
      <c r="H137">
        <v>454537</v>
      </c>
      <c r="I137" t="s">
        <v>1296</v>
      </c>
      <c r="J137" s="2">
        <v>1098902</v>
      </c>
      <c r="K137" s="2" t="s">
        <v>1296</v>
      </c>
      <c r="L137" s="2" t="s">
        <v>2135</v>
      </c>
      <c r="M137" s="2" t="s">
        <v>2136</v>
      </c>
      <c r="N137" s="2" t="s">
        <v>2134</v>
      </c>
      <c r="O137" s="2">
        <v>8001</v>
      </c>
      <c r="P137" s="2" t="s">
        <v>2137</v>
      </c>
      <c r="Q137" s="2" t="s">
        <v>1296</v>
      </c>
    </row>
    <row r="138" spans="1:17" hidden="1" x14ac:dyDescent="0.25">
      <c r="A138" t="s">
        <v>2138</v>
      </c>
      <c r="B138" t="s">
        <v>20</v>
      </c>
      <c r="C138" t="str">
        <f>LEFT(PLAYERIDMAP[[#This Row],[PLAYERNAME]],FIND(" ",PLAYERIDMAP[[#This Row],[PLAYERNAME]],1))</f>
        <v xml:space="preserve">Drew </v>
      </c>
      <c r="D138" t="str">
        <f>MID(PLAYERIDMAP[PLAYERNAME],FIND(" ",PLAYERIDMAP[PLAYERNAME],1)+1,255)</f>
        <v>Butera</v>
      </c>
      <c r="E138" t="s">
        <v>1987</v>
      </c>
      <c r="F138" t="s">
        <v>1717</v>
      </c>
      <c r="G138" s="3">
        <v>3411</v>
      </c>
      <c r="H138">
        <v>460077</v>
      </c>
      <c r="I138" t="s">
        <v>20</v>
      </c>
      <c r="J138" s="2">
        <v>593268</v>
      </c>
      <c r="K138" s="2" t="s">
        <v>20</v>
      </c>
      <c r="L138" s="2" t="s">
        <v>2139</v>
      </c>
      <c r="M138" s="2" t="s">
        <v>2140</v>
      </c>
      <c r="N138" s="2" t="s">
        <v>2138</v>
      </c>
      <c r="O138" s="2">
        <v>8696</v>
      </c>
      <c r="P138" s="2" t="s">
        <v>2141</v>
      </c>
      <c r="Q138" s="2" t="s">
        <v>20</v>
      </c>
    </row>
    <row r="139" spans="1:17" hidden="1" x14ac:dyDescent="0.25">
      <c r="A139" t="s">
        <v>2142</v>
      </c>
      <c r="B139" t="s">
        <v>698</v>
      </c>
      <c r="C139" t="str">
        <f>LEFT(PLAYERIDMAP[[#This Row],[PLAYERNAME]],FIND(" ",PLAYERIDMAP[[#This Row],[PLAYERNAME]],1))</f>
        <v xml:space="preserve">Billy </v>
      </c>
      <c r="D139" t="str">
        <f>MID(PLAYERIDMAP[PLAYERNAME],FIND(" ",PLAYERIDMAP[PLAYERNAME],1)+1,255)</f>
        <v>Butler</v>
      </c>
      <c r="E139" t="s">
        <v>1965</v>
      </c>
      <c r="F139" t="s">
        <v>1667</v>
      </c>
      <c r="G139" s="3">
        <v>7399</v>
      </c>
      <c r="H139">
        <v>456714</v>
      </c>
      <c r="I139" t="s">
        <v>698</v>
      </c>
      <c r="J139" s="2">
        <v>584800</v>
      </c>
      <c r="K139" s="2" t="s">
        <v>698</v>
      </c>
      <c r="L139" s="2" t="s">
        <v>2143</v>
      </c>
      <c r="M139" s="2" t="s">
        <v>2144</v>
      </c>
      <c r="N139" s="2" t="s">
        <v>2142</v>
      </c>
      <c r="O139" s="2">
        <v>7634</v>
      </c>
      <c r="P139" s="2" t="s">
        <v>2145</v>
      </c>
      <c r="Q139" s="2" t="s">
        <v>698</v>
      </c>
    </row>
    <row r="140" spans="1:17" x14ac:dyDescent="0.25">
      <c r="A140" t="s">
        <v>2146</v>
      </c>
      <c r="B140" t="s">
        <v>1359</v>
      </c>
      <c r="C140" s="2" t="str">
        <f>LEFT(PLAYERIDMAP[[#This Row],[PLAYERNAME]],FIND(" ",PLAYERIDMAP[[#This Row],[PLAYERNAME]],1))</f>
        <v xml:space="preserve">Tim </v>
      </c>
      <c r="D140" s="2" t="str">
        <f>MID(PLAYERIDMAP[PLAYERNAME],FIND(" ",PLAYERIDMAP[PLAYERNAME],1)+1,255)</f>
        <v>Byrdak</v>
      </c>
      <c r="E140" t="s">
        <v>1878</v>
      </c>
      <c r="F140" t="s">
        <v>1628</v>
      </c>
      <c r="G140" s="3">
        <v>1995</v>
      </c>
      <c r="H140">
        <v>136263</v>
      </c>
      <c r="I140" t="s">
        <v>1359</v>
      </c>
      <c r="J140" s="2">
        <v>13117</v>
      </c>
      <c r="K140" s="2" t="s">
        <v>1359</v>
      </c>
      <c r="L140" s="2" t="s">
        <v>2147</v>
      </c>
      <c r="M140" s="2" t="s">
        <v>2148</v>
      </c>
      <c r="N140" s="2" t="s">
        <v>2146</v>
      </c>
      <c r="O140" s="2">
        <v>6071</v>
      </c>
      <c r="P140" s="2" t="s">
        <v>2149</v>
      </c>
      <c r="Q140" s="2" t="s">
        <v>1359</v>
      </c>
    </row>
    <row r="141" spans="1:17" hidden="1" x14ac:dyDescent="0.25">
      <c r="A141" t="s">
        <v>2150</v>
      </c>
      <c r="B141" t="s">
        <v>295</v>
      </c>
      <c r="C141" t="str">
        <f>LEFT(PLAYERIDMAP[[#This Row],[PLAYERNAME]],FIND(" ",PLAYERIDMAP[[#This Row],[PLAYERNAME]],1))</f>
        <v xml:space="preserve">Marlon </v>
      </c>
      <c r="D141" t="str">
        <f>MID(PLAYERIDMAP[PLAYERNAME],FIND(" ",PLAYERIDMAP[PLAYERNAME],1)+1,255)</f>
        <v>Byrd</v>
      </c>
      <c r="E141" t="s">
        <v>1654</v>
      </c>
      <c r="F141" t="s">
        <v>1639</v>
      </c>
      <c r="G141" s="3">
        <v>950</v>
      </c>
      <c r="H141">
        <v>407781</v>
      </c>
      <c r="I141" t="s">
        <v>295</v>
      </c>
      <c r="J141" s="2">
        <v>284578</v>
      </c>
      <c r="K141" s="2" t="s">
        <v>295</v>
      </c>
      <c r="L141" s="2" t="s">
        <v>2151</v>
      </c>
      <c r="M141" s="2" t="s">
        <v>2152</v>
      </c>
      <c r="N141" s="2" t="s">
        <v>2150</v>
      </c>
      <c r="O141" s="2">
        <v>6863</v>
      </c>
      <c r="P141" s="2" t="s">
        <v>2153</v>
      </c>
      <c r="Q141" s="2" t="s">
        <v>295</v>
      </c>
    </row>
    <row r="142" spans="1:17" hidden="1" x14ac:dyDescent="0.25">
      <c r="A142" t="s">
        <v>2154</v>
      </c>
      <c r="B142" t="s">
        <v>598</v>
      </c>
      <c r="C142" t="str">
        <f>LEFT(PLAYERIDMAP[[#This Row],[PLAYERNAME]],FIND(" ",PLAYERIDMAP[[#This Row],[PLAYERNAME]],1))</f>
        <v xml:space="preserve">Asdrubal </v>
      </c>
      <c r="D142" t="str">
        <f>MID(PLAYERIDMAP[PLAYERNAME],FIND(" ",PLAYERIDMAP[PLAYERNAME],1)+1,255)</f>
        <v>Cabrera</v>
      </c>
      <c r="E142" t="s">
        <v>1679</v>
      </c>
      <c r="F142" t="s">
        <v>1730</v>
      </c>
      <c r="G142" s="3">
        <v>4962</v>
      </c>
      <c r="H142">
        <v>452678</v>
      </c>
      <c r="I142" t="s">
        <v>598</v>
      </c>
      <c r="J142" s="2">
        <v>548513</v>
      </c>
      <c r="K142" s="2" t="s">
        <v>598</v>
      </c>
      <c r="L142" s="2" t="s">
        <v>2155</v>
      </c>
      <c r="M142" s="2" t="s">
        <v>2156</v>
      </c>
      <c r="N142" s="2" t="s">
        <v>2154</v>
      </c>
      <c r="O142" s="2">
        <v>7947</v>
      </c>
      <c r="P142" s="2" t="s">
        <v>2157</v>
      </c>
      <c r="Q142" s="2" t="s">
        <v>598</v>
      </c>
    </row>
    <row r="143" spans="1:17" hidden="1" x14ac:dyDescent="0.25">
      <c r="A143" t="s">
        <v>2158</v>
      </c>
      <c r="B143" t="s">
        <v>142</v>
      </c>
      <c r="C143" t="str">
        <f>LEFT(PLAYERIDMAP[[#This Row],[PLAYERNAME]],FIND(" ",PLAYERIDMAP[[#This Row],[PLAYERNAME]],1))</f>
        <v xml:space="preserve">Everth </v>
      </c>
      <c r="D143" t="str">
        <f>MID(PLAYERIDMAP[PLAYERNAME],FIND(" ",PLAYERIDMAP[PLAYERNAME],1)+1,255)</f>
        <v>Cabrera</v>
      </c>
      <c r="E143" t="s">
        <v>1690</v>
      </c>
      <c r="F143" t="s">
        <v>1730</v>
      </c>
      <c r="G143" s="3">
        <v>8155</v>
      </c>
      <c r="H143">
        <v>465784</v>
      </c>
      <c r="I143" t="s">
        <v>142</v>
      </c>
      <c r="J143" s="2">
        <v>1655635</v>
      </c>
      <c r="K143" s="2" t="s">
        <v>142</v>
      </c>
      <c r="L143" s="2" t="s">
        <v>2159</v>
      </c>
      <c r="M143" s="2" t="s">
        <v>2160</v>
      </c>
      <c r="N143" s="2" t="s">
        <v>2158</v>
      </c>
      <c r="O143" s="2">
        <v>8430</v>
      </c>
      <c r="P143" s="2" t="s">
        <v>2161</v>
      </c>
      <c r="Q143" s="2" t="s">
        <v>142</v>
      </c>
    </row>
    <row r="144" spans="1:17" hidden="1" x14ac:dyDescent="0.25">
      <c r="A144" t="s">
        <v>2162</v>
      </c>
      <c r="B144" t="s">
        <v>657</v>
      </c>
      <c r="C144" t="str">
        <f>LEFT(PLAYERIDMAP[[#This Row],[PLAYERNAME]],FIND(" ",PLAYERIDMAP[[#This Row],[PLAYERNAME]],1))</f>
        <v xml:space="preserve">Melky </v>
      </c>
      <c r="D144" t="str">
        <f>MID(PLAYERIDMAP[PLAYERNAME],FIND(" ",PLAYERIDMAP[PLAYERNAME],1)+1,255)</f>
        <v>Cabrera</v>
      </c>
      <c r="E144" t="s">
        <v>1723</v>
      </c>
      <c r="F144" t="s">
        <v>1639</v>
      </c>
      <c r="G144" s="3">
        <v>4022</v>
      </c>
      <c r="H144">
        <v>466320</v>
      </c>
      <c r="I144" t="s">
        <v>657</v>
      </c>
      <c r="J144" s="2">
        <v>547679</v>
      </c>
      <c r="K144" s="2" t="s">
        <v>657</v>
      </c>
      <c r="L144" s="2" t="s">
        <v>2163</v>
      </c>
      <c r="M144" s="2" t="s">
        <v>2164</v>
      </c>
      <c r="N144" s="2" t="s">
        <v>2162</v>
      </c>
      <c r="O144" s="2">
        <v>7595</v>
      </c>
      <c r="P144" s="2" t="s">
        <v>2165</v>
      </c>
      <c r="Q144" s="2" t="s">
        <v>657</v>
      </c>
    </row>
    <row r="145" spans="1:17" hidden="1" x14ac:dyDescent="0.25">
      <c r="A145" t="s">
        <v>2166</v>
      </c>
      <c r="B145" t="s">
        <v>719</v>
      </c>
      <c r="C145" t="str">
        <f>LEFT(PLAYERIDMAP[[#This Row],[PLAYERNAME]],FIND(" ",PLAYERIDMAP[[#This Row],[PLAYERNAME]],1))</f>
        <v xml:space="preserve">Miguel </v>
      </c>
      <c r="D145" t="str">
        <f>MID(PLAYERIDMAP[PLAYERNAME],FIND(" ",PLAYERIDMAP[PLAYERNAME],1)+1,255)</f>
        <v>Cabrera</v>
      </c>
      <c r="E145" t="s">
        <v>1684</v>
      </c>
      <c r="F145" t="s">
        <v>740</v>
      </c>
      <c r="G145" s="3">
        <v>1744</v>
      </c>
      <c r="H145">
        <v>408234</v>
      </c>
      <c r="I145" t="s">
        <v>719</v>
      </c>
      <c r="J145" s="2">
        <v>288897</v>
      </c>
      <c r="K145" s="2" t="s">
        <v>719</v>
      </c>
      <c r="L145" s="2" t="s">
        <v>2163</v>
      </c>
      <c r="M145" s="2" t="s">
        <v>2167</v>
      </c>
      <c r="N145" s="2" t="s">
        <v>2166</v>
      </c>
      <c r="O145" s="2">
        <v>7163</v>
      </c>
      <c r="P145" s="2" t="s">
        <v>2168</v>
      </c>
      <c r="Q145" s="2" t="s">
        <v>719</v>
      </c>
    </row>
    <row r="146" spans="1:17" x14ac:dyDescent="0.25">
      <c r="A146" t="s">
        <v>2169</v>
      </c>
      <c r="B146" t="s">
        <v>898</v>
      </c>
      <c r="C146" s="2" t="str">
        <f>LEFT(PLAYERIDMAP[[#This Row],[PLAYERNAME]],FIND(" ",PLAYERIDMAP[[#This Row],[PLAYERNAME]],1))</f>
        <v xml:space="preserve">Trevor </v>
      </c>
      <c r="D146" s="2" t="str">
        <f>MID(PLAYERIDMAP[PLAYERNAME],FIND(" ",PLAYERIDMAP[PLAYERNAME],1)+1,255)</f>
        <v>Cahill</v>
      </c>
      <c r="E146" t="s">
        <v>1919</v>
      </c>
      <c r="F146" t="s">
        <v>1628</v>
      </c>
      <c r="G146" s="3">
        <v>6249</v>
      </c>
      <c r="H146">
        <v>502239</v>
      </c>
      <c r="I146" t="s">
        <v>898</v>
      </c>
      <c r="J146" s="2">
        <v>1619075</v>
      </c>
      <c r="K146" s="2" t="s">
        <v>898</v>
      </c>
      <c r="L146" s="2" t="s">
        <v>2170</v>
      </c>
      <c r="M146" s="2" t="s">
        <v>2171</v>
      </c>
      <c r="N146" s="2" t="s">
        <v>2169</v>
      </c>
      <c r="O146" s="2">
        <v>8410</v>
      </c>
      <c r="P146" s="2" t="s">
        <v>2172</v>
      </c>
      <c r="Q146" s="2" t="s">
        <v>898</v>
      </c>
    </row>
    <row r="147" spans="1:17" hidden="1" x14ac:dyDescent="0.25">
      <c r="A147" t="s">
        <v>2173</v>
      </c>
      <c r="B147" t="s">
        <v>400</v>
      </c>
      <c r="C147" t="str">
        <f>LEFT(PLAYERIDMAP[[#This Row],[PLAYERNAME]],FIND(" ",PLAYERIDMAP[[#This Row],[PLAYERNAME]],1))</f>
        <v xml:space="preserve">Lorenzo </v>
      </c>
      <c r="D147" t="str">
        <f>MID(PLAYERIDMAP[PLAYERNAME],FIND(" ",PLAYERIDMAP[PLAYERNAME],1)+1,255)</f>
        <v>Cain</v>
      </c>
      <c r="E147" t="s">
        <v>1965</v>
      </c>
      <c r="F147" t="s">
        <v>1639</v>
      </c>
      <c r="G147" s="3">
        <v>9077</v>
      </c>
      <c r="H147">
        <v>456715</v>
      </c>
      <c r="I147" t="s">
        <v>400</v>
      </c>
      <c r="J147" s="2">
        <v>1103279</v>
      </c>
      <c r="K147" s="2" t="s">
        <v>400</v>
      </c>
      <c r="L147" s="2" t="s">
        <v>2174</v>
      </c>
      <c r="M147" s="2" t="s">
        <v>2175</v>
      </c>
      <c r="N147" s="2" t="s">
        <v>2173</v>
      </c>
      <c r="O147" s="2">
        <v>8762</v>
      </c>
      <c r="P147" s="2" t="s">
        <v>2176</v>
      </c>
      <c r="Q147" s="2" t="s">
        <v>400</v>
      </c>
    </row>
    <row r="148" spans="1:17" x14ac:dyDescent="0.25">
      <c r="A148" t="s">
        <v>2177</v>
      </c>
      <c r="B148" t="s">
        <v>829</v>
      </c>
      <c r="C148" s="2" t="str">
        <f>LEFT(PLAYERIDMAP[[#This Row],[PLAYERNAME]],FIND(" ",PLAYERIDMAP[[#This Row],[PLAYERNAME]],1))</f>
        <v xml:space="preserve">Matt </v>
      </c>
      <c r="D148" s="2" t="str">
        <f>MID(PLAYERIDMAP[PLAYERNAME],FIND(" ",PLAYERIDMAP[PLAYERNAME],1)+1,255)</f>
        <v>Cain</v>
      </c>
      <c r="E148" t="s">
        <v>1644</v>
      </c>
      <c r="F148" t="s">
        <v>1628</v>
      </c>
      <c r="G148" s="3">
        <v>4732</v>
      </c>
      <c r="H148">
        <v>430912</v>
      </c>
      <c r="I148" t="s">
        <v>829</v>
      </c>
      <c r="J148" s="2">
        <v>479027</v>
      </c>
      <c r="K148" s="2" t="s">
        <v>829</v>
      </c>
      <c r="L148" s="2" t="s">
        <v>2178</v>
      </c>
      <c r="M148" s="2" t="s">
        <v>2179</v>
      </c>
      <c r="N148" s="2" t="s">
        <v>2177</v>
      </c>
      <c r="O148" s="2">
        <v>7495</v>
      </c>
      <c r="P148" s="2" t="s">
        <v>2180</v>
      </c>
      <c r="Q148" s="2" t="s">
        <v>829</v>
      </c>
    </row>
    <row r="149" spans="1:17" hidden="1" x14ac:dyDescent="0.25">
      <c r="A149" t="s">
        <v>2181</v>
      </c>
      <c r="B149" t="s">
        <v>247</v>
      </c>
      <c r="C149" t="str">
        <f>LEFT(PLAYERIDMAP[[#This Row],[PLAYERNAME]],FIND(" ",PLAYERIDMAP[[#This Row],[PLAYERNAME]],1))</f>
        <v xml:space="preserve">Kole </v>
      </c>
      <c r="D149" t="str">
        <f>MID(PLAYERIDMAP[PLAYERNAME],FIND(" ",PLAYERIDMAP[PLAYERNAME],1)+1,255)</f>
        <v>Calhoun</v>
      </c>
      <c r="E149" t="s">
        <v>1797</v>
      </c>
      <c r="F149" t="s">
        <v>1639</v>
      </c>
      <c r="G149" s="3">
        <v>11200</v>
      </c>
      <c r="H149">
        <v>594777</v>
      </c>
      <c r="I149" t="s">
        <v>247</v>
      </c>
      <c r="J149" s="2">
        <v>1811964</v>
      </c>
      <c r="K149" s="2" t="s">
        <v>247</v>
      </c>
      <c r="L149" s="4" t="s">
        <v>1664</v>
      </c>
      <c r="M149" s="4" t="s">
        <v>1664</v>
      </c>
      <c r="N149" s="2" t="s">
        <v>2181</v>
      </c>
      <c r="O149" s="2">
        <v>9191</v>
      </c>
      <c r="P149" s="2" t="s">
        <v>2182</v>
      </c>
      <c r="Q149" s="2" t="s">
        <v>247</v>
      </c>
    </row>
    <row r="150" spans="1:17" hidden="1" x14ac:dyDescent="0.25">
      <c r="A150" t="s">
        <v>2183</v>
      </c>
      <c r="B150" t="s">
        <v>460</v>
      </c>
      <c r="C150" t="str">
        <f>LEFT(PLAYERIDMAP[[#This Row],[PLAYERNAME]],FIND(" ",PLAYERIDMAP[[#This Row],[PLAYERNAME]],1))</f>
        <v xml:space="preserve">Alberto </v>
      </c>
      <c r="D150" t="str">
        <f>MID(PLAYERIDMAP[PLAYERNAME],FIND(" ",PLAYERIDMAP[PLAYERNAME],1)+1,255)</f>
        <v>Callaspo</v>
      </c>
      <c r="E150" t="s">
        <v>1797</v>
      </c>
      <c r="F150" t="s">
        <v>740</v>
      </c>
      <c r="G150" s="3">
        <v>3336</v>
      </c>
      <c r="H150">
        <v>430948</v>
      </c>
      <c r="I150" t="s">
        <v>460</v>
      </c>
      <c r="J150" s="2">
        <v>479166</v>
      </c>
      <c r="K150" s="2" t="s">
        <v>460</v>
      </c>
      <c r="L150" s="2" t="s">
        <v>2184</v>
      </c>
      <c r="M150" s="2" t="s">
        <v>2185</v>
      </c>
      <c r="N150" s="2" t="s">
        <v>2183</v>
      </c>
      <c r="O150" s="2">
        <v>7832</v>
      </c>
      <c r="P150" s="2" t="s">
        <v>2186</v>
      </c>
      <c r="Q150" s="2" t="s">
        <v>460</v>
      </c>
    </row>
    <row r="151" spans="1:17" hidden="1" x14ac:dyDescent="0.25">
      <c r="A151" t="s">
        <v>2187</v>
      </c>
      <c r="B151" t="s">
        <v>95</v>
      </c>
      <c r="C151" t="str">
        <f>LEFT(PLAYERIDMAP[[#This Row],[PLAYERNAME]],FIND(" ",PLAYERIDMAP[[#This Row],[PLAYERNAME]],1))</f>
        <v xml:space="preserve">Tony </v>
      </c>
      <c r="D151" t="str">
        <f>MID(PLAYERIDMAP[PLAYERNAME],FIND(" ",PLAYERIDMAP[PLAYERNAME],1)+1,255)</f>
        <v>Campana</v>
      </c>
      <c r="E151" t="s">
        <v>1919</v>
      </c>
      <c r="F151" t="s">
        <v>1639</v>
      </c>
      <c r="G151" s="3">
        <v>4964</v>
      </c>
      <c r="H151">
        <v>542999</v>
      </c>
      <c r="I151" t="s">
        <v>95</v>
      </c>
      <c r="J151" s="2">
        <v>1665403</v>
      </c>
      <c r="K151" s="2" t="s">
        <v>95</v>
      </c>
      <c r="L151" s="4" t="s">
        <v>1664</v>
      </c>
      <c r="M151" s="2" t="s">
        <v>2188</v>
      </c>
      <c r="N151" s="2" t="s">
        <v>2187</v>
      </c>
      <c r="O151" s="2">
        <v>8933</v>
      </c>
      <c r="P151" s="2" t="s">
        <v>2189</v>
      </c>
      <c r="Q151" s="2" t="s">
        <v>95</v>
      </c>
    </row>
    <row r="152" spans="1:17" x14ac:dyDescent="0.25">
      <c r="A152" t="s">
        <v>2190</v>
      </c>
      <c r="B152" t="s">
        <v>1366</v>
      </c>
      <c r="C152" s="2" t="str">
        <f>LEFT(PLAYERIDMAP[[#This Row],[PLAYERNAME]],FIND(" ",PLAYERIDMAP[[#This Row],[PLAYERNAME]],1))</f>
        <v xml:space="preserve">Shawn </v>
      </c>
      <c r="D152" s="2" t="str">
        <f>MID(PLAYERIDMAP[PLAYERNAME],FIND(" ",PLAYERIDMAP[PLAYERNAME],1)+1,255)</f>
        <v>Camp</v>
      </c>
      <c r="E152" t="s">
        <v>1818</v>
      </c>
      <c r="F152" t="s">
        <v>1628</v>
      </c>
      <c r="G152" s="3">
        <v>1855</v>
      </c>
      <c r="H152">
        <v>425861</v>
      </c>
      <c r="I152" t="s">
        <v>1366</v>
      </c>
      <c r="J152" s="2">
        <v>132641</v>
      </c>
      <c r="K152" s="2" t="s">
        <v>1366</v>
      </c>
      <c r="L152" s="2" t="s">
        <v>2191</v>
      </c>
      <c r="M152" s="2" t="s">
        <v>2192</v>
      </c>
      <c r="N152" s="2" t="s">
        <v>2190</v>
      </c>
      <c r="O152" s="2">
        <v>7304</v>
      </c>
      <c r="P152" s="2" t="s">
        <v>2193</v>
      </c>
      <c r="Q152" s="2" t="s">
        <v>1366</v>
      </c>
    </row>
    <row r="153" spans="1:17" hidden="1" x14ac:dyDescent="0.25">
      <c r="A153" t="s">
        <v>2194</v>
      </c>
      <c r="B153" t="s">
        <v>712</v>
      </c>
      <c r="C153" t="str">
        <f>LEFT(PLAYERIDMAP[[#This Row],[PLAYERNAME]],FIND(" ",PLAYERIDMAP[[#This Row],[PLAYERNAME]],1))</f>
        <v xml:space="preserve">Robinson </v>
      </c>
      <c r="D153" t="str">
        <f>MID(PLAYERIDMAP[PLAYERNAME],FIND(" ",PLAYERIDMAP[PLAYERNAME],1)+1,255)</f>
        <v>Cano</v>
      </c>
      <c r="E153" t="s">
        <v>1627</v>
      </c>
      <c r="F153" t="s">
        <v>741</v>
      </c>
      <c r="G153" s="3">
        <v>3269</v>
      </c>
      <c r="H153">
        <v>429664</v>
      </c>
      <c r="I153" t="s">
        <v>712</v>
      </c>
      <c r="J153" s="2">
        <v>532997</v>
      </c>
      <c r="K153" s="2" t="s">
        <v>712</v>
      </c>
      <c r="L153" s="2" t="s">
        <v>2195</v>
      </c>
      <c r="M153" s="2" t="s">
        <v>2196</v>
      </c>
      <c r="N153" s="2" t="s">
        <v>2194</v>
      </c>
      <c r="O153" s="2">
        <v>7497</v>
      </c>
      <c r="P153" s="2" t="s">
        <v>2197</v>
      </c>
      <c r="Q153" s="2" t="s">
        <v>712</v>
      </c>
    </row>
    <row r="154" spans="1:17" hidden="1" x14ac:dyDescent="0.25">
      <c r="A154" t="s">
        <v>2198</v>
      </c>
      <c r="B154" t="s">
        <v>420</v>
      </c>
      <c r="C154" t="str">
        <f>LEFT(PLAYERIDMAP[[#This Row],[PLAYERNAME]],FIND(" ",PLAYERIDMAP[[#This Row],[PLAYERNAME]],1))</f>
        <v xml:space="preserve">Russ </v>
      </c>
      <c r="D154" t="str">
        <f>MID(PLAYERIDMAP[PLAYERNAME],FIND(" ",PLAYERIDMAP[PLAYERNAME],1)+1,255)</f>
        <v>Canzler</v>
      </c>
      <c r="E154" t="s">
        <v>1760</v>
      </c>
      <c r="F154" t="s">
        <v>740</v>
      </c>
      <c r="G154" s="3">
        <v>8265</v>
      </c>
      <c r="H154">
        <v>444453</v>
      </c>
      <c r="I154" t="s">
        <v>420</v>
      </c>
      <c r="J154" s="2">
        <v>1670991</v>
      </c>
      <c r="K154" s="2" t="s">
        <v>420</v>
      </c>
      <c r="L154" s="4" t="s">
        <v>1664</v>
      </c>
      <c r="M154" s="2" t="s">
        <v>2199</v>
      </c>
      <c r="N154" s="2" t="s">
        <v>2198</v>
      </c>
      <c r="O154" s="2">
        <v>9079</v>
      </c>
      <c r="P154" s="2" t="s">
        <v>2200</v>
      </c>
      <c r="Q154" s="2" t="s">
        <v>420</v>
      </c>
    </row>
    <row r="155" spans="1:17" x14ac:dyDescent="0.25">
      <c r="A155" t="s">
        <v>2201</v>
      </c>
      <c r="B155" t="s">
        <v>1305</v>
      </c>
      <c r="C155" s="2" t="str">
        <f>LEFT(PLAYERIDMAP[[#This Row],[PLAYERNAME]],FIND(" ",PLAYERIDMAP[[#This Row],[PLAYERNAME]],1))</f>
        <v xml:space="preserve">Carter </v>
      </c>
      <c r="D155" s="2" t="str">
        <f>MID(PLAYERIDMAP[PLAYERNAME],FIND(" ",PLAYERIDMAP[PLAYERNAME],1)+1,255)</f>
        <v>Capps</v>
      </c>
      <c r="E155" t="s">
        <v>1659</v>
      </c>
      <c r="F155" t="s">
        <v>1628</v>
      </c>
      <c r="G155" s="3">
        <v>12803</v>
      </c>
      <c r="H155">
        <v>605169</v>
      </c>
      <c r="I155" t="s">
        <v>1305</v>
      </c>
      <c r="J155" s="2">
        <v>1962637</v>
      </c>
      <c r="K155" s="2" t="s">
        <v>1305</v>
      </c>
      <c r="L155" s="2" t="s">
        <v>2202</v>
      </c>
      <c r="M155" s="4" t="s">
        <v>1664</v>
      </c>
      <c r="N155" s="2" t="s">
        <v>2201</v>
      </c>
      <c r="O155" s="2">
        <v>9250</v>
      </c>
      <c r="P155" s="2" t="s">
        <v>2203</v>
      </c>
      <c r="Q155" s="2" t="s">
        <v>1305</v>
      </c>
    </row>
    <row r="156" spans="1:17" x14ac:dyDescent="0.25">
      <c r="A156" t="s">
        <v>2204</v>
      </c>
      <c r="B156" t="s">
        <v>917</v>
      </c>
      <c r="C156" s="2" t="str">
        <f>LEFT(PLAYERIDMAP[[#This Row],[PLAYERNAME]],FIND(" ",PLAYERIDMAP[[#This Row],[PLAYERNAME]],1))</f>
        <v xml:space="preserve">Chris </v>
      </c>
      <c r="D156" s="2" t="str">
        <f>MID(PLAYERIDMAP[PLAYERNAME],FIND(" ",PLAYERIDMAP[PLAYERNAME],1)+1,255)</f>
        <v>Capuano</v>
      </c>
      <c r="E156" t="s">
        <v>1638</v>
      </c>
      <c r="F156" t="s">
        <v>1628</v>
      </c>
      <c r="G156" s="3">
        <v>1701</v>
      </c>
      <c r="H156">
        <v>425626</v>
      </c>
      <c r="I156" t="s">
        <v>917</v>
      </c>
      <c r="J156" s="2">
        <v>223612</v>
      </c>
      <c r="K156" s="2" t="s">
        <v>917</v>
      </c>
      <c r="L156" s="2" t="s">
        <v>2205</v>
      </c>
      <c r="M156" s="2" t="s">
        <v>2206</v>
      </c>
      <c r="N156" s="2" t="s">
        <v>2204</v>
      </c>
      <c r="O156" s="2">
        <v>7132</v>
      </c>
      <c r="P156" s="2" t="s">
        <v>2207</v>
      </c>
      <c r="Q156" s="2" t="s">
        <v>917</v>
      </c>
    </row>
    <row r="157" spans="1:17" hidden="1" x14ac:dyDescent="0.25">
      <c r="A157" t="s">
        <v>2208</v>
      </c>
      <c r="B157" t="s">
        <v>311</v>
      </c>
      <c r="C157" t="str">
        <f>LEFT(PLAYERIDMAP[[#This Row],[PLAYERNAME]],FIND(" ",PLAYERIDMAP[[#This Row],[PLAYERNAME]],1))</f>
        <v xml:space="preserve">Adrian </v>
      </c>
      <c r="D157" t="str">
        <f>MID(PLAYERIDMAP[PLAYERNAME],FIND(" ",PLAYERIDMAP[PLAYERNAME],1)+1,255)</f>
        <v>Cardenas</v>
      </c>
      <c r="E157" t="s">
        <v>1818</v>
      </c>
      <c r="F157" t="s">
        <v>741</v>
      </c>
      <c r="G157" s="3">
        <v>9514</v>
      </c>
      <c r="H157">
        <v>502133</v>
      </c>
      <c r="I157" t="s">
        <v>311</v>
      </c>
      <c r="J157" s="2">
        <v>1208646</v>
      </c>
      <c r="K157" s="2" t="s">
        <v>311</v>
      </c>
      <c r="L157" s="4" t="s">
        <v>1664</v>
      </c>
      <c r="M157" s="4" t="s">
        <v>1664</v>
      </c>
      <c r="N157" s="2" t="s">
        <v>2208</v>
      </c>
      <c r="O157" s="2">
        <v>8639</v>
      </c>
      <c r="P157" s="2" t="s">
        <v>2209</v>
      </c>
      <c r="Q157" s="2" t="s">
        <v>311</v>
      </c>
    </row>
    <row r="158" spans="1:17" x14ac:dyDescent="0.25">
      <c r="A158" t="s">
        <v>2210</v>
      </c>
      <c r="B158" t="s">
        <v>1361</v>
      </c>
      <c r="C158" s="2" t="str">
        <f>LEFT(PLAYERIDMAP[[#This Row],[PLAYERNAME]],FIND(" ",PLAYERIDMAP[[#This Row],[PLAYERNAME]],1))</f>
        <v xml:space="preserve">Andrew </v>
      </c>
      <c r="D158" s="2" t="str">
        <f>MID(PLAYERIDMAP[PLAYERNAME],FIND(" ",PLAYERIDMAP[PLAYERNAME],1)+1,255)</f>
        <v>Carignan</v>
      </c>
      <c r="E158" t="s">
        <v>1649</v>
      </c>
      <c r="F158" t="s">
        <v>1628</v>
      </c>
      <c r="G158" s="3">
        <v>2431</v>
      </c>
      <c r="H158">
        <v>446398</v>
      </c>
      <c r="I158" t="s">
        <v>1361</v>
      </c>
      <c r="J158" s="2">
        <v>1655625</v>
      </c>
      <c r="K158" s="2" t="s">
        <v>1361</v>
      </c>
      <c r="L158" s="4" t="s">
        <v>1664</v>
      </c>
      <c r="M158" s="2" t="s">
        <v>2211</v>
      </c>
      <c r="N158" s="2" t="s">
        <v>2210</v>
      </c>
      <c r="O158" s="2">
        <v>9055</v>
      </c>
      <c r="P158" s="2" t="s">
        <v>2212</v>
      </c>
      <c r="Q158" s="2" t="s">
        <v>1361</v>
      </c>
    </row>
    <row r="159" spans="1:17" x14ac:dyDescent="0.25">
      <c r="A159" t="s">
        <v>2213</v>
      </c>
      <c r="B159" t="s">
        <v>1156</v>
      </c>
      <c r="C159" s="2" t="str">
        <f>LEFT(PLAYERIDMAP[[#This Row],[PLAYERNAME]],FIND(" ",PLAYERIDMAP[[#This Row],[PLAYERNAME]],1))</f>
        <v xml:space="preserve">Roberto </v>
      </c>
      <c r="D159" s="2" t="str">
        <f>MID(PLAYERIDMAP[PLAYERNAME],FIND(" ",PLAYERIDMAP[PLAYERNAME],1)+1,255)</f>
        <v>Hernandez</v>
      </c>
      <c r="E159" t="s">
        <v>1743</v>
      </c>
      <c r="F159" t="s">
        <v>1628</v>
      </c>
      <c r="G159" s="3">
        <v>3273</v>
      </c>
      <c r="H159">
        <v>433584</v>
      </c>
      <c r="I159" t="s">
        <v>2214</v>
      </c>
      <c r="J159" s="2">
        <v>533051</v>
      </c>
      <c r="K159" s="2" t="s">
        <v>2214</v>
      </c>
      <c r="L159" s="2" t="s">
        <v>2215</v>
      </c>
      <c r="M159" s="2" t="s">
        <v>2216</v>
      </c>
      <c r="N159" s="2" t="s">
        <v>2213</v>
      </c>
      <c r="O159" s="2">
        <v>7603</v>
      </c>
      <c r="P159" s="2" t="s">
        <v>2217</v>
      </c>
      <c r="Q159" s="2" t="s">
        <v>2214</v>
      </c>
    </row>
    <row r="160" spans="1:17" x14ac:dyDescent="0.25">
      <c r="A160" t="s">
        <v>2218</v>
      </c>
      <c r="B160" t="s">
        <v>1168</v>
      </c>
      <c r="C160" s="2" t="str">
        <f>LEFT(PLAYERIDMAP[[#This Row],[PLAYERNAME]],FIND(" ",PLAYERIDMAP[[#This Row],[PLAYERNAME]],1))</f>
        <v xml:space="preserve">Andrew </v>
      </c>
      <c r="D160" s="2" t="str">
        <f>MID(PLAYERIDMAP[PLAYERNAME],FIND(" ",PLAYERIDMAP[PLAYERNAME],1)+1,255)</f>
        <v>Carpenter</v>
      </c>
      <c r="E160" t="s">
        <v>1690</v>
      </c>
      <c r="F160" t="s">
        <v>1628</v>
      </c>
      <c r="G160" s="3">
        <v>9533</v>
      </c>
      <c r="H160">
        <v>502165</v>
      </c>
      <c r="I160" t="s">
        <v>1168</v>
      </c>
      <c r="J160" s="2">
        <v>1638973</v>
      </c>
      <c r="K160" s="2" t="s">
        <v>2219</v>
      </c>
      <c r="L160" s="2" t="s">
        <v>2220</v>
      </c>
      <c r="M160" s="2" t="s">
        <v>2221</v>
      </c>
      <c r="N160" s="2" t="s">
        <v>2218</v>
      </c>
      <c r="O160" s="2">
        <v>8335</v>
      </c>
      <c r="P160" s="2" t="s">
        <v>2222</v>
      </c>
      <c r="Q160" s="2" t="s">
        <v>2223</v>
      </c>
    </row>
    <row r="161" spans="1:17" x14ac:dyDescent="0.25">
      <c r="A161" t="s">
        <v>2224</v>
      </c>
      <c r="B161" t="s">
        <v>858</v>
      </c>
      <c r="C161" s="2" t="str">
        <f>LEFT(PLAYERIDMAP[[#This Row],[PLAYERNAME]],FIND(" ",PLAYERIDMAP[[#This Row],[PLAYERNAME]],1))</f>
        <v xml:space="preserve">Chris </v>
      </c>
      <c r="D161" s="2" t="str">
        <f>MID(PLAYERIDMAP[PLAYERNAME],FIND(" ",PLAYERIDMAP[PLAYERNAME],1)+1,255)</f>
        <v>Carpenter</v>
      </c>
      <c r="E161" t="s">
        <v>1666</v>
      </c>
      <c r="F161" t="s">
        <v>1628</v>
      </c>
      <c r="G161" s="3">
        <v>1292</v>
      </c>
      <c r="H161">
        <v>112020</v>
      </c>
      <c r="I161" t="s">
        <v>858</v>
      </c>
      <c r="J161" s="2">
        <v>7495</v>
      </c>
      <c r="K161" s="2" t="s">
        <v>858</v>
      </c>
      <c r="L161" s="2" t="s">
        <v>2225</v>
      </c>
      <c r="M161" s="2" t="s">
        <v>2226</v>
      </c>
      <c r="N161" s="2" t="s">
        <v>2224</v>
      </c>
      <c r="O161" s="2">
        <v>5771</v>
      </c>
      <c r="P161" s="2" t="s">
        <v>2227</v>
      </c>
      <c r="Q161" s="2" t="s">
        <v>858</v>
      </c>
    </row>
    <row r="162" spans="1:17" x14ac:dyDescent="0.25">
      <c r="A162" t="s">
        <v>2228</v>
      </c>
      <c r="B162" t="s">
        <v>858</v>
      </c>
      <c r="C162" s="2" t="str">
        <f>LEFT(PLAYERIDMAP[[#This Row],[PLAYERNAME]],FIND(" ",PLAYERIDMAP[[#This Row],[PLAYERNAME]],1))</f>
        <v xml:space="preserve">Chris </v>
      </c>
      <c r="D162" s="2" t="str">
        <f>MID(PLAYERIDMAP[PLAYERNAME],FIND(" ",PLAYERIDMAP[PLAYERNAME],1)+1,255)</f>
        <v>Carpenter</v>
      </c>
      <c r="E162" t="s">
        <v>1818</v>
      </c>
      <c r="F162" t="s">
        <v>1628</v>
      </c>
      <c r="G162" s="3">
        <v>8556</v>
      </c>
      <c r="H162">
        <v>452764</v>
      </c>
      <c r="I162" t="s">
        <v>858</v>
      </c>
      <c r="J162" s="2">
        <v>1797883</v>
      </c>
      <c r="K162" s="2" t="s">
        <v>858</v>
      </c>
      <c r="L162" s="4" t="s">
        <v>1664</v>
      </c>
      <c r="M162" s="2" t="s">
        <v>2229</v>
      </c>
      <c r="N162" s="2" t="s">
        <v>2228</v>
      </c>
      <c r="O162" s="2">
        <v>8970</v>
      </c>
      <c r="P162" s="2" t="s">
        <v>2227</v>
      </c>
      <c r="Q162" s="2" t="s">
        <v>858</v>
      </c>
    </row>
    <row r="163" spans="1:17" x14ac:dyDescent="0.25">
      <c r="A163" t="s">
        <v>2230</v>
      </c>
      <c r="B163" t="s">
        <v>1298</v>
      </c>
      <c r="C163" s="2" t="str">
        <f>LEFT(PLAYERIDMAP[[#This Row],[PLAYERNAME]],FIND(" ",PLAYERIDMAP[[#This Row],[PLAYERNAME]],1))</f>
        <v xml:space="preserve">David </v>
      </c>
      <c r="D163" s="2" t="str">
        <f>MID(PLAYERIDMAP[PLAYERNAME],FIND(" ",PLAYERIDMAP[PLAYERNAME],1)+1,255)</f>
        <v>Carpenter</v>
      </c>
      <c r="E163" t="s">
        <v>1633</v>
      </c>
      <c r="F163" t="s">
        <v>1628</v>
      </c>
      <c r="G163" s="3">
        <v>3959</v>
      </c>
      <c r="H163">
        <v>502304</v>
      </c>
      <c r="I163" t="s">
        <v>1298</v>
      </c>
      <c r="J163" s="2">
        <v>1537180</v>
      </c>
      <c r="K163" s="2" t="s">
        <v>1298</v>
      </c>
      <c r="L163" s="4" t="s">
        <v>1664</v>
      </c>
      <c r="M163" s="2" t="s">
        <v>2231</v>
      </c>
      <c r="N163" s="2" t="s">
        <v>2230</v>
      </c>
      <c r="O163" s="2">
        <v>8978</v>
      </c>
      <c r="P163" s="2" t="s">
        <v>2232</v>
      </c>
      <c r="Q163" s="2" t="s">
        <v>1298</v>
      </c>
    </row>
    <row r="164" spans="1:17" x14ac:dyDescent="0.25">
      <c r="A164" t="s">
        <v>2233</v>
      </c>
      <c r="B164" t="s">
        <v>1298</v>
      </c>
      <c r="C164" s="2" t="str">
        <f>LEFT(PLAYERIDMAP[[#This Row],[PLAYERNAME]],FIND(" ",PLAYERIDMAP[[#This Row],[PLAYERNAME]],1))</f>
        <v xml:space="preserve">David </v>
      </c>
      <c r="D164" s="2" t="str">
        <f>MID(PLAYERIDMAP[PLAYERNAME],FIND(" ",PLAYERIDMAP[PLAYERNAME],1)+1,255)</f>
        <v>Carpenter</v>
      </c>
      <c r="E164" t="s">
        <v>1797</v>
      </c>
      <c r="F164" t="s">
        <v>1628</v>
      </c>
      <c r="G164" s="3">
        <v>9244</v>
      </c>
      <c r="H164">
        <v>518526</v>
      </c>
      <c r="I164" t="s">
        <v>1298</v>
      </c>
      <c r="J164" s="2">
        <v>1807505</v>
      </c>
      <c r="K164" s="2" t="s">
        <v>1298</v>
      </c>
      <c r="L164" s="2" t="s">
        <v>2234</v>
      </c>
      <c r="M164" s="4" t="s">
        <v>1664</v>
      </c>
      <c r="N164" s="2" t="s">
        <v>2233</v>
      </c>
      <c r="O164" s="2">
        <v>9154</v>
      </c>
      <c r="P164" s="2" t="s">
        <v>2232</v>
      </c>
      <c r="Q164" s="2" t="s">
        <v>2235</v>
      </c>
    </row>
    <row r="165" spans="1:17" hidden="1" x14ac:dyDescent="0.25">
      <c r="A165" t="s">
        <v>2236</v>
      </c>
      <c r="B165" t="s">
        <v>577</v>
      </c>
      <c r="C165" t="str">
        <f>LEFT(PLAYERIDMAP[[#This Row],[PLAYERNAME]],FIND(" ",PLAYERIDMAP[[#This Row],[PLAYERNAME]],1))</f>
        <v xml:space="preserve">Matt </v>
      </c>
      <c r="D165" t="str">
        <f>MID(PLAYERIDMAP[PLAYERNAME],FIND(" ",PLAYERIDMAP[PLAYERNAME],1)+1,255)</f>
        <v>Carpenter</v>
      </c>
      <c r="E165" t="s">
        <v>1666</v>
      </c>
      <c r="F165" t="s">
        <v>1667</v>
      </c>
      <c r="G165" s="3">
        <v>8090</v>
      </c>
      <c r="H165">
        <v>572761</v>
      </c>
      <c r="I165" t="s">
        <v>577</v>
      </c>
      <c r="J165" s="2">
        <v>1794765</v>
      </c>
      <c r="K165" s="2" t="s">
        <v>577</v>
      </c>
      <c r="L165" s="4" t="s">
        <v>1664</v>
      </c>
      <c r="M165" s="2" t="s">
        <v>2237</v>
      </c>
      <c r="N165" s="2" t="s">
        <v>2236</v>
      </c>
      <c r="O165" s="2">
        <v>8953</v>
      </c>
      <c r="P165" s="2" t="s">
        <v>2238</v>
      </c>
      <c r="Q165" s="2" t="s">
        <v>577</v>
      </c>
    </row>
    <row r="166" spans="1:17" hidden="1" x14ac:dyDescent="0.25">
      <c r="A166" t="s">
        <v>2239</v>
      </c>
      <c r="B166" t="s">
        <v>405</v>
      </c>
      <c r="C166" t="str">
        <f>LEFT(PLAYERIDMAP[[#This Row],[PLAYERNAME]],FIND(" ",PLAYERIDMAP[[#This Row],[PLAYERNAME]],1))</f>
        <v xml:space="preserve">Mike </v>
      </c>
      <c r="D166" t="str">
        <f>MID(PLAYERIDMAP[PLAYERNAME],FIND(" ",PLAYERIDMAP[PLAYERNAME],1)+1,255)</f>
        <v>Carp</v>
      </c>
      <c r="E166" t="s">
        <v>1654</v>
      </c>
      <c r="F166" t="s">
        <v>1639</v>
      </c>
      <c r="G166" s="3">
        <v>7480</v>
      </c>
      <c r="H166">
        <v>455077</v>
      </c>
      <c r="I166" t="s">
        <v>405</v>
      </c>
      <c r="J166" s="2">
        <v>1205578</v>
      </c>
      <c r="K166" s="2" t="s">
        <v>405</v>
      </c>
      <c r="L166" s="2" t="s">
        <v>2240</v>
      </c>
      <c r="M166" s="2" t="s">
        <v>2241</v>
      </c>
      <c r="N166" s="2" t="s">
        <v>2239</v>
      </c>
      <c r="O166" s="2">
        <v>8512</v>
      </c>
      <c r="P166" s="2" t="s">
        <v>2242</v>
      </c>
      <c r="Q166" s="2" t="s">
        <v>405</v>
      </c>
    </row>
    <row r="167" spans="1:17" x14ac:dyDescent="0.25">
      <c r="A167" t="s">
        <v>2243</v>
      </c>
      <c r="B167" t="s">
        <v>1105</v>
      </c>
      <c r="C167" s="2" t="str">
        <f>LEFT(PLAYERIDMAP[[#This Row],[PLAYERNAME]],FIND(" ",PLAYERIDMAP[[#This Row],[PLAYERNAME]],1))</f>
        <v xml:space="preserve">Carlos </v>
      </c>
      <c r="D167" s="2" t="str">
        <f>MID(PLAYERIDMAP[PLAYERNAME],FIND(" ",PLAYERIDMAP[PLAYERNAME],1)+1,255)</f>
        <v>Carrasco</v>
      </c>
      <c r="E167" t="s">
        <v>1679</v>
      </c>
      <c r="F167" t="s">
        <v>1628</v>
      </c>
      <c r="G167" s="3">
        <v>6632</v>
      </c>
      <c r="H167">
        <v>471911</v>
      </c>
      <c r="I167" t="s">
        <v>1105</v>
      </c>
      <c r="J167" s="2">
        <v>1231629</v>
      </c>
      <c r="K167" s="2" t="s">
        <v>1105</v>
      </c>
      <c r="L167" s="2" t="s">
        <v>2244</v>
      </c>
      <c r="M167" s="2" t="s">
        <v>2245</v>
      </c>
      <c r="N167" s="2" t="s">
        <v>2243</v>
      </c>
      <c r="O167" s="2">
        <v>8185</v>
      </c>
      <c r="P167" s="2" t="s">
        <v>2246</v>
      </c>
      <c r="Q167" s="2" t="s">
        <v>1105</v>
      </c>
    </row>
    <row r="168" spans="1:17" hidden="1" x14ac:dyDescent="0.25">
      <c r="A168" t="s">
        <v>2247</v>
      </c>
      <c r="B168" t="s">
        <v>269</v>
      </c>
      <c r="C168" t="str">
        <f>LEFT(PLAYERIDMAP[[#This Row],[PLAYERNAME]],FIND(" ",PLAYERIDMAP[[#This Row],[PLAYERNAME]],1))</f>
        <v xml:space="preserve">Ezequiel </v>
      </c>
      <c r="D168" t="str">
        <f>MID(PLAYERIDMAP[PLAYERNAME],FIND(" ",PLAYERIDMAP[PLAYERNAME],1)+1,255)</f>
        <v>Carrera</v>
      </c>
      <c r="E168" t="s">
        <v>1679</v>
      </c>
      <c r="F168" t="s">
        <v>1639</v>
      </c>
      <c r="G168" s="3">
        <v>9048</v>
      </c>
      <c r="H168">
        <v>485567</v>
      </c>
      <c r="I168" t="s">
        <v>269</v>
      </c>
      <c r="J168" s="2">
        <v>1589117</v>
      </c>
      <c r="K168" s="2" t="s">
        <v>269</v>
      </c>
      <c r="L168" s="2" t="s">
        <v>2248</v>
      </c>
      <c r="M168" s="2" t="s">
        <v>2249</v>
      </c>
      <c r="N168" s="2" t="s">
        <v>2247</v>
      </c>
      <c r="O168" s="2">
        <v>8673</v>
      </c>
      <c r="P168" s="2" t="s">
        <v>2250</v>
      </c>
      <c r="Q168" s="2" t="s">
        <v>269</v>
      </c>
    </row>
    <row r="169" spans="1:17" x14ac:dyDescent="0.25">
      <c r="A169" t="s">
        <v>2251</v>
      </c>
      <c r="B169" t="s">
        <v>1591</v>
      </c>
      <c r="C169" s="2" t="str">
        <f>LEFT(PLAYERIDMAP[[#This Row],[PLAYERNAME]],FIND(" ",PLAYERIDMAP[[#This Row],[PLAYERNAME]],1))</f>
        <v xml:space="preserve">Joel </v>
      </c>
      <c r="D169" s="2" t="str">
        <f>MID(PLAYERIDMAP[PLAYERNAME],FIND(" ",PLAYERIDMAP[PLAYERNAME],1)+1,255)</f>
        <v>Carreno</v>
      </c>
      <c r="E169" t="s">
        <v>1723</v>
      </c>
      <c r="F169" t="s">
        <v>1628</v>
      </c>
      <c r="G169" s="3">
        <v>2746</v>
      </c>
      <c r="H169">
        <v>468528</v>
      </c>
      <c r="I169" t="s">
        <v>1591</v>
      </c>
      <c r="J169" s="2">
        <v>1784929</v>
      </c>
      <c r="K169" s="2" t="s">
        <v>1591</v>
      </c>
      <c r="L169" s="2" t="s">
        <v>2252</v>
      </c>
      <c r="M169" s="2" t="s">
        <v>2253</v>
      </c>
      <c r="N169" s="2" t="s">
        <v>2251</v>
      </c>
      <c r="O169" s="2">
        <v>9021</v>
      </c>
      <c r="P169" s="2" t="s">
        <v>2254</v>
      </c>
      <c r="Q169" s="2" t="s">
        <v>1591</v>
      </c>
    </row>
    <row r="170" spans="1:17" hidden="1" x14ac:dyDescent="0.25">
      <c r="A170" t="s">
        <v>2255</v>
      </c>
      <c r="B170" t="s">
        <v>258</v>
      </c>
      <c r="C170" t="str">
        <f>LEFT(PLAYERIDMAP[[#This Row],[PLAYERNAME]],FIND(" ",PLAYERIDMAP[[#This Row],[PLAYERNAME]],1))</f>
        <v xml:space="preserve">Jamey </v>
      </c>
      <c r="D170" t="str">
        <f>MID(PLAYERIDMAP[PLAYERNAME],FIND(" ",PLAYERIDMAP[PLAYERNAME],1)+1,255)</f>
        <v>Carroll</v>
      </c>
      <c r="E170" t="s">
        <v>1987</v>
      </c>
      <c r="F170" t="s">
        <v>1730</v>
      </c>
      <c r="G170" s="3">
        <v>1591</v>
      </c>
      <c r="H170">
        <v>425206</v>
      </c>
      <c r="I170" t="s">
        <v>258</v>
      </c>
      <c r="J170" s="2">
        <v>174666</v>
      </c>
      <c r="K170" s="2" t="s">
        <v>258</v>
      </c>
      <c r="L170" s="2" t="s">
        <v>2256</v>
      </c>
      <c r="M170" s="2" t="s">
        <v>2257</v>
      </c>
      <c r="N170" s="2" t="s">
        <v>2255</v>
      </c>
      <c r="O170" s="2">
        <v>7024</v>
      </c>
      <c r="P170" s="2" t="s">
        <v>2258</v>
      </c>
      <c r="Q170" s="2" t="s">
        <v>258</v>
      </c>
    </row>
    <row r="171" spans="1:17" x14ac:dyDescent="0.25">
      <c r="A171" t="s">
        <v>2259</v>
      </c>
      <c r="B171" t="s">
        <v>1285</v>
      </c>
      <c r="C171" s="2" t="str">
        <f>LEFT(PLAYERIDMAP[[#This Row],[PLAYERNAME]],FIND(" ",PLAYERIDMAP[[#This Row],[PLAYERNAME]],1))</f>
        <v xml:space="preserve">Robert </v>
      </c>
      <c r="D171" s="2" t="str">
        <f>MID(PLAYERIDMAP[PLAYERNAME],FIND(" ",PLAYERIDMAP[PLAYERNAME],1)+1,255)</f>
        <v>Carson</v>
      </c>
      <c r="E171" t="s">
        <v>1878</v>
      </c>
      <c r="F171" t="s">
        <v>1628</v>
      </c>
      <c r="G171" s="3">
        <v>2570</v>
      </c>
      <c r="H171">
        <v>518533</v>
      </c>
      <c r="I171" t="s">
        <v>1285</v>
      </c>
      <c r="J171" s="2">
        <v>1915130</v>
      </c>
      <c r="K171" s="2" t="s">
        <v>1285</v>
      </c>
      <c r="L171" s="2" t="s">
        <v>2260</v>
      </c>
      <c r="M171" s="4" t="s">
        <v>1664</v>
      </c>
      <c r="N171" s="2" t="s">
        <v>2259</v>
      </c>
      <c r="O171" s="2">
        <v>9165</v>
      </c>
      <c r="P171" s="2" t="s">
        <v>2261</v>
      </c>
      <c r="Q171" s="2" t="s">
        <v>1285</v>
      </c>
    </row>
    <row r="172" spans="1:17" hidden="1" x14ac:dyDescent="0.25">
      <c r="A172" t="s">
        <v>2262</v>
      </c>
      <c r="B172" t="s">
        <v>652</v>
      </c>
      <c r="C172" t="str">
        <f>LEFT(PLAYERIDMAP[[#This Row],[PLAYERNAME]],FIND(" ",PLAYERIDMAP[[#This Row],[PLAYERNAME]],1))</f>
        <v xml:space="preserve">Chris </v>
      </c>
      <c r="D172" t="str">
        <f>MID(PLAYERIDMAP[PLAYERNAME],FIND(" ",PLAYERIDMAP[PLAYERNAME],1)+1,255)</f>
        <v>Carter</v>
      </c>
      <c r="E172" t="s">
        <v>1633</v>
      </c>
      <c r="F172" t="s">
        <v>1667</v>
      </c>
      <c r="G172" s="3">
        <v>9911</v>
      </c>
      <c r="H172">
        <v>452080</v>
      </c>
      <c r="I172" t="s">
        <v>652</v>
      </c>
      <c r="J172" s="2">
        <v>1098906</v>
      </c>
      <c r="K172" s="2" t="s">
        <v>652</v>
      </c>
      <c r="L172" s="4" t="s">
        <v>1664</v>
      </c>
      <c r="M172" s="4" t="s">
        <v>1664</v>
      </c>
      <c r="N172" s="4" t="s">
        <v>1664</v>
      </c>
      <c r="O172" s="4" t="s">
        <v>1664</v>
      </c>
      <c r="P172" s="4" t="s">
        <v>1664</v>
      </c>
      <c r="Q172" s="4" t="s">
        <v>1664</v>
      </c>
    </row>
    <row r="173" spans="1:17" x14ac:dyDescent="0.25">
      <c r="A173" t="s">
        <v>2263</v>
      </c>
      <c r="B173" t="s">
        <v>837</v>
      </c>
      <c r="C173" s="2" t="str">
        <f>LEFT(PLAYERIDMAP[[#This Row],[PLAYERNAME]],FIND(" ",PLAYERIDMAP[[#This Row],[PLAYERNAME]],1))</f>
        <v xml:space="preserve">Andrew </v>
      </c>
      <c r="D173" s="2" t="str">
        <f>MID(PLAYERIDMAP[PLAYERNAME],FIND(" ",PLAYERIDMAP[PLAYERNAME],1)+1,255)</f>
        <v>Cashner</v>
      </c>
      <c r="E173" t="s">
        <v>1690</v>
      </c>
      <c r="F173" t="s">
        <v>1628</v>
      </c>
      <c r="G173" s="3">
        <v>8782</v>
      </c>
      <c r="H173">
        <v>488768</v>
      </c>
      <c r="I173" t="s">
        <v>837</v>
      </c>
      <c r="J173" s="2">
        <v>1661425</v>
      </c>
      <c r="K173" s="2" t="s">
        <v>837</v>
      </c>
      <c r="L173" s="2" t="s">
        <v>2264</v>
      </c>
      <c r="M173" s="2" t="s">
        <v>2265</v>
      </c>
      <c r="N173" s="2" t="s">
        <v>2263</v>
      </c>
      <c r="O173" s="2">
        <v>8627</v>
      </c>
      <c r="P173" s="2" t="s">
        <v>2266</v>
      </c>
      <c r="Q173" s="2" t="s">
        <v>837</v>
      </c>
    </row>
    <row r="174" spans="1:17" hidden="1" x14ac:dyDescent="0.25">
      <c r="A174" t="s">
        <v>2267</v>
      </c>
      <c r="B174" t="s">
        <v>184</v>
      </c>
      <c r="C174" t="str">
        <f>LEFT(PLAYERIDMAP[[#This Row],[PLAYERNAME]],FIND(" ",PLAYERIDMAP[[#This Row],[PLAYERNAME]],1))</f>
        <v xml:space="preserve">Alexi </v>
      </c>
      <c r="D174" t="str">
        <f>MID(PLAYERIDMAP[PLAYERNAME],FIND(" ",PLAYERIDMAP[PLAYERNAME],1)+1,255)</f>
        <v>Casilla</v>
      </c>
      <c r="E174" t="s">
        <v>1760</v>
      </c>
      <c r="F174" t="s">
        <v>741</v>
      </c>
      <c r="G174" s="3">
        <v>5248</v>
      </c>
      <c r="H174">
        <v>458210</v>
      </c>
      <c r="I174" t="s">
        <v>184</v>
      </c>
      <c r="J174" s="2">
        <v>1103724</v>
      </c>
      <c r="K174" s="2" t="s">
        <v>184</v>
      </c>
      <c r="L174" s="2" t="s">
        <v>2268</v>
      </c>
      <c r="M174" s="2" t="s">
        <v>2269</v>
      </c>
      <c r="N174" s="2" t="s">
        <v>2267</v>
      </c>
      <c r="O174" s="2">
        <v>7855</v>
      </c>
      <c r="P174" s="2" t="s">
        <v>2270</v>
      </c>
      <c r="Q174" s="2" t="s">
        <v>184</v>
      </c>
    </row>
    <row r="175" spans="1:17" x14ac:dyDescent="0.25">
      <c r="A175" t="s">
        <v>2271</v>
      </c>
      <c r="B175" t="s">
        <v>1077</v>
      </c>
      <c r="C175" s="2" t="str">
        <f>LEFT(PLAYERIDMAP[[#This Row],[PLAYERNAME]],FIND(" ",PLAYERIDMAP[[#This Row],[PLAYERNAME]],1))</f>
        <v xml:space="preserve">Bobby </v>
      </c>
      <c r="D175" s="2" t="str">
        <f>MID(PLAYERIDMAP[PLAYERNAME],FIND(" ",PLAYERIDMAP[PLAYERNAME],1)+1,255)</f>
        <v>Cassevah</v>
      </c>
      <c r="E175" t="s">
        <v>1797</v>
      </c>
      <c r="F175" t="s">
        <v>1628</v>
      </c>
      <c r="G175" s="3">
        <v>6950</v>
      </c>
      <c r="H175">
        <v>445001</v>
      </c>
      <c r="I175" t="s">
        <v>1077</v>
      </c>
      <c r="J175" s="2">
        <v>1727407</v>
      </c>
      <c r="K175" s="2" t="s">
        <v>1077</v>
      </c>
      <c r="L175" s="4" t="s">
        <v>1664</v>
      </c>
      <c r="M175" s="2" t="s">
        <v>2272</v>
      </c>
      <c r="N175" s="2" t="s">
        <v>2271</v>
      </c>
      <c r="O175" s="2">
        <v>8705</v>
      </c>
      <c r="P175" s="2" t="s">
        <v>2273</v>
      </c>
      <c r="Q175" s="2" t="s">
        <v>1077</v>
      </c>
    </row>
    <row r="176" spans="1:17" hidden="1" x14ac:dyDescent="0.25">
      <c r="A176" t="s">
        <v>2274</v>
      </c>
      <c r="B176" t="s">
        <v>374</v>
      </c>
      <c r="C176" t="str">
        <f>LEFT(PLAYERIDMAP[[#This Row],[PLAYERNAME]],FIND(" ",PLAYERIDMAP[[#This Row],[PLAYERNAME]],1))</f>
        <v xml:space="preserve">Alex </v>
      </c>
      <c r="D176" t="str">
        <f>MID(PLAYERIDMAP[PLAYERNAME],FIND(" ",PLAYERIDMAP[PLAYERNAME],1)+1,255)</f>
        <v>Castellanos</v>
      </c>
      <c r="E176" t="s">
        <v>1638</v>
      </c>
      <c r="F176" t="s">
        <v>1639</v>
      </c>
      <c r="G176" s="3">
        <v>7223</v>
      </c>
      <c r="H176">
        <v>543008</v>
      </c>
      <c r="I176" t="s">
        <v>374</v>
      </c>
      <c r="J176" s="2">
        <v>1810665</v>
      </c>
      <c r="K176" s="2" t="s">
        <v>374</v>
      </c>
      <c r="L176" s="4" t="s">
        <v>1664</v>
      </c>
      <c r="M176" s="4" t="s">
        <v>1664</v>
      </c>
      <c r="N176" s="2" t="s">
        <v>2274</v>
      </c>
      <c r="O176" s="2">
        <v>9203</v>
      </c>
      <c r="P176" s="2" t="s">
        <v>2275</v>
      </c>
      <c r="Q176" s="2" t="s">
        <v>374</v>
      </c>
    </row>
    <row r="177" spans="1:17" hidden="1" x14ac:dyDescent="0.25">
      <c r="A177" t="s">
        <v>2276</v>
      </c>
      <c r="B177" t="s">
        <v>321</v>
      </c>
      <c r="C177" t="str">
        <f>LEFT(PLAYERIDMAP[[#This Row],[PLAYERNAME]],FIND(" ",PLAYERIDMAP[[#This Row],[PLAYERNAME]],1))</f>
        <v xml:space="preserve">Nick </v>
      </c>
      <c r="D177" t="str">
        <f>MID(PLAYERIDMAP[PLAYERNAME],FIND(" ",PLAYERIDMAP[PLAYERNAME],1)+1,255)</f>
        <v>Castellanos</v>
      </c>
      <c r="E177" t="s">
        <v>1684</v>
      </c>
      <c r="F177" t="s">
        <v>740</v>
      </c>
      <c r="G177" s="3" t="s">
        <v>320</v>
      </c>
      <c r="H177">
        <v>592206</v>
      </c>
      <c r="I177" t="s">
        <v>321</v>
      </c>
      <c r="J177" s="4" t="s">
        <v>1664</v>
      </c>
      <c r="K177" s="4" t="s">
        <v>1664</v>
      </c>
      <c r="L177" s="4" t="s">
        <v>1664</v>
      </c>
      <c r="M177" s="4" t="s">
        <v>1664</v>
      </c>
      <c r="N177" s="2" t="s">
        <v>2276</v>
      </c>
      <c r="O177" s="2">
        <v>9108</v>
      </c>
      <c r="P177" s="2" t="s">
        <v>2277</v>
      </c>
      <c r="Q177" s="2" t="s">
        <v>321</v>
      </c>
    </row>
    <row r="178" spans="1:17" hidden="1" x14ac:dyDescent="0.25">
      <c r="A178" t="s">
        <v>2278</v>
      </c>
      <c r="B178" t="s">
        <v>446</v>
      </c>
      <c r="C178" t="str">
        <f>LEFT(PLAYERIDMAP[[#This Row],[PLAYERNAME]],FIND(" ",PLAYERIDMAP[[#This Row],[PLAYERNAME]],1))</f>
        <v xml:space="preserve">Welington </v>
      </c>
      <c r="D178" t="str">
        <f>MID(PLAYERIDMAP[PLAYERNAME],FIND(" ",PLAYERIDMAP[PLAYERNAME],1)+1,255)</f>
        <v>Castillo</v>
      </c>
      <c r="E178" t="s">
        <v>1818</v>
      </c>
      <c r="F178" t="s">
        <v>1717</v>
      </c>
      <c r="G178" s="3">
        <v>3256</v>
      </c>
      <c r="H178">
        <v>456078</v>
      </c>
      <c r="I178" t="s">
        <v>446</v>
      </c>
      <c r="J178" s="2">
        <v>1495871</v>
      </c>
      <c r="K178" s="2" t="s">
        <v>446</v>
      </c>
      <c r="L178" s="2" t="s">
        <v>2279</v>
      </c>
      <c r="M178" s="2" t="s">
        <v>2280</v>
      </c>
      <c r="N178" s="2" t="s">
        <v>2278</v>
      </c>
      <c r="O178" s="2">
        <v>8784</v>
      </c>
      <c r="P178" s="2" t="s">
        <v>2281</v>
      </c>
      <c r="Q178" s="2" t="s">
        <v>446</v>
      </c>
    </row>
    <row r="179" spans="1:17" hidden="1" x14ac:dyDescent="0.25">
      <c r="A179" t="s">
        <v>2282</v>
      </c>
      <c r="B179" t="s">
        <v>270</v>
      </c>
      <c r="C179" t="str">
        <f>LEFT(PLAYERIDMAP[[#This Row],[PLAYERNAME]],FIND(" ",PLAYERIDMAP[[#This Row],[PLAYERNAME]],1))</f>
        <v xml:space="preserve">Jason </v>
      </c>
      <c r="D179" t="str">
        <f>MID(PLAYERIDMAP[PLAYERNAME],FIND(" ",PLAYERIDMAP[PLAYERNAME],1)+1,255)</f>
        <v>Castro</v>
      </c>
      <c r="E179" t="s">
        <v>1633</v>
      </c>
      <c r="F179" t="s">
        <v>1717</v>
      </c>
      <c r="G179" s="3">
        <v>8722</v>
      </c>
      <c r="H179">
        <v>488771</v>
      </c>
      <c r="I179" t="s">
        <v>270</v>
      </c>
      <c r="J179" s="2">
        <v>1657577</v>
      </c>
      <c r="K179" s="2" t="s">
        <v>270</v>
      </c>
      <c r="L179" s="4" t="s">
        <v>1664</v>
      </c>
      <c r="M179" s="2" t="s">
        <v>2283</v>
      </c>
      <c r="N179" s="2" t="s">
        <v>2282</v>
      </c>
      <c r="O179" s="2">
        <v>8635</v>
      </c>
      <c r="P179" s="2" t="s">
        <v>2284</v>
      </c>
      <c r="Q179" s="2" t="s">
        <v>270</v>
      </c>
    </row>
    <row r="180" spans="1:17" hidden="1" x14ac:dyDescent="0.25">
      <c r="A180" t="s">
        <v>2285</v>
      </c>
      <c r="B180" t="s">
        <v>636</v>
      </c>
      <c r="C180" t="str">
        <f>LEFT(PLAYERIDMAP[[#This Row],[PLAYERNAME]],FIND(" ",PLAYERIDMAP[[#This Row],[PLAYERNAME]],1))</f>
        <v xml:space="preserve">Starlin </v>
      </c>
      <c r="D180" t="str">
        <f>MID(PLAYERIDMAP[PLAYERNAME],FIND(" ",PLAYERIDMAP[PLAYERNAME],1)+1,255)</f>
        <v>Castro</v>
      </c>
      <c r="E180" t="s">
        <v>1818</v>
      </c>
      <c r="F180" t="s">
        <v>1730</v>
      </c>
      <c r="G180" s="3">
        <v>4579</v>
      </c>
      <c r="H180">
        <v>516770</v>
      </c>
      <c r="I180" t="s">
        <v>636</v>
      </c>
      <c r="J180" s="2">
        <v>1671044</v>
      </c>
      <c r="K180" s="2" t="s">
        <v>636</v>
      </c>
      <c r="L180" s="4" t="s">
        <v>1664</v>
      </c>
      <c r="M180" s="2" t="s">
        <v>2286</v>
      </c>
      <c r="N180" s="2" t="s">
        <v>2285</v>
      </c>
      <c r="O180" s="2">
        <v>8611</v>
      </c>
      <c r="P180" s="2" t="s">
        <v>2287</v>
      </c>
      <c r="Q180" s="2" t="s">
        <v>636</v>
      </c>
    </row>
    <row r="181" spans="1:17" x14ac:dyDescent="0.25">
      <c r="A181" t="s">
        <v>2288</v>
      </c>
      <c r="B181" t="s">
        <v>1204</v>
      </c>
      <c r="C181" s="2" t="str">
        <f>LEFT(PLAYERIDMAP[[#This Row],[PLAYERNAME]],FIND(" ",PLAYERIDMAP[[#This Row],[PLAYERNAME]],1))</f>
        <v xml:space="preserve">Brett </v>
      </c>
      <c r="D181" s="2" t="str">
        <f>MID(PLAYERIDMAP[PLAYERNAME],FIND(" ",PLAYERIDMAP[PLAYERNAME],1)+1,255)</f>
        <v>Cecil</v>
      </c>
      <c r="E181" t="s">
        <v>1723</v>
      </c>
      <c r="F181" t="s">
        <v>1628</v>
      </c>
      <c r="G181" s="3">
        <v>2660</v>
      </c>
      <c r="H181">
        <v>446399</v>
      </c>
      <c r="I181" t="s">
        <v>1204</v>
      </c>
      <c r="J181" s="2">
        <v>1603013</v>
      </c>
      <c r="K181" s="2" t="s">
        <v>1204</v>
      </c>
      <c r="L181" s="2" t="s">
        <v>2289</v>
      </c>
      <c r="M181" s="2" t="s">
        <v>2290</v>
      </c>
      <c r="N181" s="2" t="s">
        <v>2288</v>
      </c>
      <c r="O181" s="2">
        <v>8455</v>
      </c>
      <c r="P181" s="2" t="s">
        <v>2291</v>
      </c>
      <c r="Q181" s="2" t="s">
        <v>1204</v>
      </c>
    </row>
    <row r="182" spans="1:17" hidden="1" x14ac:dyDescent="0.25">
      <c r="A182" t="s">
        <v>2292</v>
      </c>
      <c r="B182" t="s">
        <v>111</v>
      </c>
      <c r="C182" t="str">
        <f>LEFT(PLAYERIDMAP[[#This Row],[PLAYERNAME]],FIND(" ",PLAYERIDMAP[[#This Row],[PLAYERNAME]],1))</f>
        <v xml:space="preserve">Ronny </v>
      </c>
      <c r="D182" t="str">
        <f>MID(PLAYERIDMAP[PLAYERNAME],FIND(" ",PLAYERIDMAP[PLAYERNAME],1)+1,255)</f>
        <v>Cedeno</v>
      </c>
      <c r="E182" t="s">
        <v>1666</v>
      </c>
      <c r="F182" t="s">
        <v>1730</v>
      </c>
      <c r="G182" s="3">
        <v>2179</v>
      </c>
      <c r="H182">
        <v>430592</v>
      </c>
      <c r="I182" t="s">
        <v>111</v>
      </c>
      <c r="J182" s="2">
        <v>392179</v>
      </c>
      <c r="K182" s="2" t="s">
        <v>111</v>
      </c>
      <c r="L182" s="2" t="s">
        <v>2293</v>
      </c>
      <c r="M182" s="2" t="s">
        <v>2294</v>
      </c>
      <c r="N182" s="2" t="s">
        <v>2292</v>
      </c>
      <c r="O182" s="2">
        <v>7527</v>
      </c>
      <c r="P182" s="2" t="s">
        <v>2295</v>
      </c>
      <c r="Q182" s="2" t="s">
        <v>111</v>
      </c>
    </row>
    <row r="183" spans="1:17" x14ac:dyDescent="0.25">
      <c r="A183" t="s">
        <v>2296</v>
      </c>
      <c r="B183" t="s">
        <v>1353</v>
      </c>
      <c r="C183" s="2" t="str">
        <f>LEFT(PLAYERIDMAP[[#This Row],[PLAYERNAME]],FIND(" ",PLAYERIDMAP[[#This Row],[PLAYERNAME]],1))</f>
        <v xml:space="preserve">Xavier </v>
      </c>
      <c r="D183" s="2" t="str">
        <f>MID(PLAYERIDMAP[PLAYERNAME],FIND(" ",PLAYERIDMAP[PLAYERNAME],1)+1,255)</f>
        <v>Cedeno</v>
      </c>
      <c r="E183" t="s">
        <v>1633</v>
      </c>
      <c r="F183" t="s">
        <v>1628</v>
      </c>
      <c r="G183" s="3">
        <v>36</v>
      </c>
      <c r="H183">
        <v>458584</v>
      </c>
      <c r="I183" t="s">
        <v>1353</v>
      </c>
      <c r="J183" s="2">
        <v>1896137</v>
      </c>
      <c r="K183" s="2" t="s">
        <v>1353</v>
      </c>
      <c r="L183" s="4" t="s">
        <v>1664</v>
      </c>
      <c r="M183" s="2" t="s">
        <v>2297</v>
      </c>
      <c r="N183" s="2" t="s">
        <v>2296</v>
      </c>
      <c r="O183" s="2">
        <v>9080</v>
      </c>
      <c r="P183" s="2" t="s">
        <v>2298</v>
      </c>
      <c r="Q183" s="2" t="s">
        <v>1353</v>
      </c>
    </row>
    <row r="184" spans="1:17" hidden="1" x14ac:dyDescent="0.25">
      <c r="A184" t="s">
        <v>2299</v>
      </c>
      <c r="B184" t="s">
        <v>123</v>
      </c>
      <c r="C184" t="str">
        <f>LEFT(PLAYERIDMAP[[#This Row],[PLAYERNAME]],FIND(" ",PLAYERIDMAP[[#This Row],[PLAYERNAME]],1))</f>
        <v xml:space="preserve">Francisco </v>
      </c>
      <c r="D184" t="str">
        <f>MID(PLAYERIDMAP[PLAYERNAME],FIND(" ",PLAYERIDMAP[PLAYERNAME],1)+1,255)</f>
        <v>Cervelli</v>
      </c>
      <c r="E184" t="s">
        <v>1627</v>
      </c>
      <c r="F184" t="s">
        <v>1717</v>
      </c>
      <c r="G184" s="3">
        <v>5275</v>
      </c>
      <c r="H184">
        <v>465041</v>
      </c>
      <c r="I184" t="s">
        <v>123</v>
      </c>
      <c r="J184" s="2">
        <v>1200051</v>
      </c>
      <c r="K184" s="2" t="s">
        <v>123</v>
      </c>
      <c r="L184" s="2" t="s">
        <v>2300</v>
      </c>
      <c r="M184" s="2" t="s">
        <v>2301</v>
      </c>
      <c r="N184" s="2" t="s">
        <v>2299</v>
      </c>
      <c r="O184" s="2">
        <v>8387</v>
      </c>
      <c r="P184" s="2" t="s">
        <v>2302</v>
      </c>
      <c r="Q184" s="2" t="s">
        <v>123</v>
      </c>
    </row>
    <row r="185" spans="1:17" hidden="1" x14ac:dyDescent="0.25">
      <c r="A185" t="s">
        <v>2303</v>
      </c>
      <c r="B185" t="s">
        <v>667</v>
      </c>
      <c r="C185" t="str">
        <f>LEFT(PLAYERIDMAP[[#This Row],[PLAYERNAME]],FIND(" ",PLAYERIDMAP[[#This Row],[PLAYERNAME]],1))</f>
        <v xml:space="preserve">Yoenis </v>
      </c>
      <c r="D185" t="str">
        <f>MID(PLAYERIDMAP[PLAYERNAME],FIND(" ",PLAYERIDMAP[PLAYERNAME],1)+1,255)</f>
        <v>Cespedes</v>
      </c>
      <c r="E185" t="s">
        <v>1649</v>
      </c>
      <c r="F185" t="s">
        <v>1639</v>
      </c>
      <c r="G185" s="3">
        <v>13110</v>
      </c>
      <c r="H185">
        <v>493316</v>
      </c>
      <c r="I185" t="s">
        <v>667</v>
      </c>
      <c r="J185" s="2">
        <v>1953406</v>
      </c>
      <c r="K185" s="2" t="s">
        <v>667</v>
      </c>
      <c r="L185" s="4" t="s">
        <v>1664</v>
      </c>
      <c r="M185" s="4" t="s">
        <v>1664</v>
      </c>
      <c r="N185" s="2" t="s">
        <v>2303</v>
      </c>
      <c r="O185" s="2">
        <v>9128</v>
      </c>
      <c r="P185" s="2" t="s">
        <v>2304</v>
      </c>
      <c r="Q185" s="2" t="s">
        <v>667</v>
      </c>
    </row>
    <row r="186" spans="1:17" x14ac:dyDescent="0.25">
      <c r="A186" t="s">
        <v>2305</v>
      </c>
      <c r="B186" t="s">
        <v>1254</v>
      </c>
      <c r="C186" s="2" t="str">
        <f>LEFT(PLAYERIDMAP[[#This Row],[PLAYERNAME]],FIND(" ",PLAYERIDMAP[[#This Row],[PLAYERNAME]],1))</f>
        <v xml:space="preserve">Jhoulys </v>
      </c>
      <c r="D186" s="2" t="str">
        <f>MID(PLAYERIDMAP[PLAYERNAME],FIND(" ",PLAYERIDMAP[PLAYERNAME],1)+1,255)</f>
        <v>Chacin</v>
      </c>
      <c r="E186" t="s">
        <v>1909</v>
      </c>
      <c r="F186" t="s">
        <v>1628</v>
      </c>
      <c r="G186" s="3">
        <v>2608</v>
      </c>
      <c r="H186">
        <v>468504</v>
      </c>
      <c r="I186" t="s">
        <v>1254</v>
      </c>
      <c r="J186" s="2">
        <v>1618705</v>
      </c>
      <c r="K186" s="2" t="s">
        <v>1254</v>
      </c>
      <c r="L186" s="2" t="s">
        <v>2306</v>
      </c>
      <c r="M186" s="2" t="s">
        <v>2307</v>
      </c>
      <c r="N186" s="2" t="s">
        <v>2305</v>
      </c>
      <c r="O186" s="2">
        <v>8534</v>
      </c>
      <c r="P186" s="2" t="s">
        <v>2308</v>
      </c>
      <c r="Q186" s="2" t="s">
        <v>1254</v>
      </c>
    </row>
    <row r="187" spans="1:17" hidden="1" x14ac:dyDescent="0.25">
      <c r="A187" t="s">
        <v>2309</v>
      </c>
      <c r="B187" t="s">
        <v>344</v>
      </c>
      <c r="C187" t="str">
        <f>LEFT(PLAYERIDMAP[[#This Row],[PLAYERNAME]],FIND(" ",PLAYERIDMAP[[#This Row],[PLAYERNAME]],1))</f>
        <v xml:space="preserve">Adron </v>
      </c>
      <c r="D187" t="str">
        <f>MID(PLAYERIDMAP[PLAYERNAME],FIND(" ",PLAYERIDMAP[PLAYERNAME],1)+1,255)</f>
        <v>Chambers</v>
      </c>
      <c r="E187" t="s">
        <v>1666</v>
      </c>
      <c r="F187" t="s">
        <v>1639</v>
      </c>
      <c r="G187" s="3">
        <v>7995</v>
      </c>
      <c r="H187">
        <v>518545</v>
      </c>
      <c r="I187" t="s">
        <v>344</v>
      </c>
      <c r="J187" s="2">
        <v>1741047</v>
      </c>
      <c r="K187" s="2" t="s">
        <v>344</v>
      </c>
      <c r="L187" s="4" t="s">
        <v>1664</v>
      </c>
      <c r="M187" s="2" t="s">
        <v>2310</v>
      </c>
      <c r="N187" s="2" t="s">
        <v>2309</v>
      </c>
      <c r="O187" s="2">
        <v>9070</v>
      </c>
      <c r="P187" s="2" t="s">
        <v>2311</v>
      </c>
      <c r="Q187" s="2" t="s">
        <v>344</v>
      </c>
    </row>
    <row r="188" spans="1:17" x14ac:dyDescent="0.25">
      <c r="A188" t="s">
        <v>2312</v>
      </c>
      <c r="B188" t="s">
        <v>809</v>
      </c>
      <c r="C188" s="2" t="str">
        <f>LEFT(PLAYERIDMAP[[#This Row],[PLAYERNAME]],FIND(" ",PLAYERIDMAP[[#This Row],[PLAYERNAME]],1))</f>
        <v xml:space="preserve">Joba </v>
      </c>
      <c r="D188" s="2" t="str">
        <f>MID(PLAYERIDMAP[PLAYERNAME],FIND(" ",PLAYERIDMAP[PLAYERNAME],1)+1,255)</f>
        <v>Chamberlain</v>
      </c>
      <c r="E188" t="s">
        <v>1627</v>
      </c>
      <c r="F188" t="s">
        <v>1628</v>
      </c>
      <c r="G188" s="3">
        <v>2692</v>
      </c>
      <c r="H188">
        <v>501955</v>
      </c>
      <c r="I188" t="s">
        <v>809</v>
      </c>
      <c r="J188" s="2">
        <v>1232125</v>
      </c>
      <c r="K188" s="2" t="s">
        <v>809</v>
      </c>
      <c r="L188" s="2" t="s">
        <v>2313</v>
      </c>
      <c r="M188" s="2" t="s">
        <v>2314</v>
      </c>
      <c r="N188" s="2" t="s">
        <v>2312</v>
      </c>
      <c r="O188" s="2">
        <v>8084</v>
      </c>
      <c r="P188" s="2" t="s">
        <v>2315</v>
      </c>
      <c r="Q188" s="2" t="s">
        <v>809</v>
      </c>
    </row>
    <row r="189" spans="1:17" x14ac:dyDescent="0.25">
      <c r="A189" t="s">
        <v>2316</v>
      </c>
      <c r="B189" t="s">
        <v>770</v>
      </c>
      <c r="C189" s="2" t="str">
        <f>LEFT(PLAYERIDMAP[[#This Row],[PLAYERNAME]],FIND(" ",PLAYERIDMAP[[#This Row],[PLAYERNAME]],1))</f>
        <v xml:space="preserve">Aroldis </v>
      </c>
      <c r="D189" s="2" t="str">
        <f>MID(PLAYERIDMAP[PLAYERNAME],FIND(" ",PLAYERIDMAP[PLAYERNAME],1)+1,255)</f>
        <v>Chapman</v>
      </c>
      <c r="E189" t="s">
        <v>1755</v>
      </c>
      <c r="F189" t="s">
        <v>1628</v>
      </c>
      <c r="G189" s="3">
        <v>10233</v>
      </c>
      <c r="H189">
        <v>547973</v>
      </c>
      <c r="I189" t="s">
        <v>770</v>
      </c>
      <c r="J189" s="2">
        <v>1717646</v>
      </c>
      <c r="K189" s="2" t="s">
        <v>770</v>
      </c>
      <c r="L189" s="4" t="s">
        <v>1664</v>
      </c>
      <c r="M189" s="2" t="s">
        <v>2317</v>
      </c>
      <c r="N189" s="2" t="s">
        <v>2316</v>
      </c>
      <c r="O189" s="2">
        <v>8616</v>
      </c>
      <c r="P189" s="2" t="s">
        <v>2318</v>
      </c>
      <c r="Q189" s="2" t="s">
        <v>770</v>
      </c>
    </row>
    <row r="190" spans="1:17" x14ac:dyDescent="0.25">
      <c r="A190" t="s">
        <v>2319</v>
      </c>
      <c r="B190" t="s">
        <v>1071</v>
      </c>
      <c r="C190" s="2" t="str">
        <f>LEFT(PLAYERIDMAP[[#This Row],[PLAYERNAME]],FIND(" ",PLAYERIDMAP[[#This Row],[PLAYERNAME]],1))</f>
        <v xml:space="preserve">Tyler </v>
      </c>
      <c r="D190" s="2" t="str">
        <f>MID(PLAYERIDMAP[PLAYERNAME],FIND(" ",PLAYERIDMAP[PLAYERNAME],1)+1,255)</f>
        <v>Chatwood</v>
      </c>
      <c r="E190" t="s">
        <v>1909</v>
      </c>
      <c r="F190" t="s">
        <v>1628</v>
      </c>
      <c r="G190" s="3">
        <v>4338</v>
      </c>
      <c r="H190">
        <v>543022</v>
      </c>
      <c r="I190" t="s">
        <v>1071</v>
      </c>
      <c r="J190" s="2">
        <v>1725478</v>
      </c>
      <c r="K190" s="2" t="s">
        <v>1071</v>
      </c>
      <c r="L190" s="2" t="s">
        <v>2320</v>
      </c>
      <c r="M190" s="2" t="s">
        <v>2321</v>
      </c>
      <c r="N190" s="2" t="s">
        <v>2319</v>
      </c>
      <c r="O190" s="2">
        <v>8862</v>
      </c>
      <c r="P190" s="2" t="s">
        <v>2322</v>
      </c>
      <c r="Q190" s="2" t="s">
        <v>1071</v>
      </c>
    </row>
    <row r="191" spans="1:17" hidden="1" x14ac:dyDescent="0.25">
      <c r="A191" t="s">
        <v>2323</v>
      </c>
      <c r="B191" t="s">
        <v>510</v>
      </c>
      <c r="C191" t="str">
        <f>LEFT(PLAYERIDMAP[[#This Row],[PLAYERNAME]],FIND(" ",PLAYERIDMAP[[#This Row],[PLAYERNAME]],1))</f>
        <v xml:space="preserve">Eric </v>
      </c>
      <c r="D191" t="str">
        <f>MID(PLAYERIDMAP[PLAYERNAME],FIND(" ",PLAYERIDMAP[PLAYERNAME],1)+1,255)</f>
        <v>Chavez</v>
      </c>
      <c r="E191" t="s">
        <v>1919</v>
      </c>
      <c r="F191" t="s">
        <v>740</v>
      </c>
      <c r="G191" s="3">
        <v>906</v>
      </c>
      <c r="H191">
        <v>136767</v>
      </c>
      <c r="I191" t="s">
        <v>510</v>
      </c>
      <c r="J191" s="2">
        <v>18738</v>
      </c>
      <c r="K191" s="2" t="s">
        <v>510</v>
      </c>
      <c r="L191" s="2" t="s">
        <v>2324</v>
      </c>
      <c r="M191" s="2" t="s">
        <v>2325</v>
      </c>
      <c r="N191" s="2" t="s">
        <v>2323</v>
      </c>
      <c r="O191" s="2">
        <v>6114</v>
      </c>
      <c r="P191" s="2" t="s">
        <v>2326</v>
      </c>
      <c r="Q191" s="2" t="s">
        <v>510</v>
      </c>
    </row>
    <row r="192" spans="1:17" x14ac:dyDescent="0.25">
      <c r="A192" t="s">
        <v>2327</v>
      </c>
      <c r="B192" t="s">
        <v>972</v>
      </c>
      <c r="C192" s="2" t="str">
        <f>LEFT(PLAYERIDMAP[[#This Row],[PLAYERNAME]],FIND(" ",PLAYERIDMAP[[#This Row],[PLAYERNAME]],1))</f>
        <v xml:space="preserve">Bruce </v>
      </c>
      <c r="D192" s="2" t="str">
        <f>MID(PLAYERIDMAP[PLAYERNAME],FIND(" ",PLAYERIDMAP[PLAYERNAME],1)+1,255)</f>
        <v>Chen</v>
      </c>
      <c r="E192" t="s">
        <v>1965</v>
      </c>
      <c r="F192" t="s">
        <v>1628</v>
      </c>
      <c r="G192" s="3">
        <v>769</v>
      </c>
      <c r="H192">
        <v>136600</v>
      </c>
      <c r="I192" t="s">
        <v>972</v>
      </c>
      <c r="J192" s="2">
        <v>18578</v>
      </c>
      <c r="K192" s="2" t="s">
        <v>972</v>
      </c>
      <c r="L192" s="2" t="s">
        <v>2328</v>
      </c>
      <c r="M192" s="2" t="s">
        <v>2329</v>
      </c>
      <c r="N192" s="2" t="s">
        <v>2327</v>
      </c>
      <c r="O192" s="2">
        <v>6087</v>
      </c>
      <c r="P192" s="2" t="s">
        <v>2330</v>
      </c>
      <c r="Q192" s="2" t="s">
        <v>972</v>
      </c>
    </row>
    <row r="193" spans="1:17" x14ac:dyDescent="0.25">
      <c r="A193" t="s">
        <v>2331</v>
      </c>
      <c r="B193" t="s">
        <v>934</v>
      </c>
      <c r="C193" s="2" t="str">
        <f>LEFT(PLAYERIDMAP[[#This Row],[PLAYERNAME]],FIND(" ",PLAYERIDMAP[[#This Row],[PLAYERNAME]],1))</f>
        <v xml:space="preserve">Wei-Yin </v>
      </c>
      <c r="D193" s="2" t="str">
        <f>MID(PLAYERIDMAP[PLAYERNAME],FIND(" ",PLAYERIDMAP[PLAYERNAME],1)+1,255)</f>
        <v>Chen</v>
      </c>
      <c r="E193" t="s">
        <v>1760</v>
      </c>
      <c r="F193" t="s">
        <v>1628</v>
      </c>
      <c r="G193" s="3">
        <v>13071</v>
      </c>
      <c r="H193">
        <v>612672</v>
      </c>
      <c r="I193" t="s">
        <v>934</v>
      </c>
      <c r="J193" s="2">
        <v>1935581</v>
      </c>
      <c r="K193" s="2" t="s">
        <v>934</v>
      </c>
      <c r="L193" s="2" t="s">
        <v>2332</v>
      </c>
      <c r="M193" s="4" t="s">
        <v>1664</v>
      </c>
      <c r="N193" s="2" t="s">
        <v>2331</v>
      </c>
      <c r="O193" s="2">
        <v>9093</v>
      </c>
      <c r="P193" s="2" t="s">
        <v>2333</v>
      </c>
      <c r="Q193" s="2" t="s">
        <v>934</v>
      </c>
    </row>
    <row r="194" spans="1:17" hidden="1" x14ac:dyDescent="0.25">
      <c r="A194" t="s">
        <v>2334</v>
      </c>
      <c r="B194" t="s">
        <v>419</v>
      </c>
      <c r="C194" t="str">
        <f>LEFT(PLAYERIDMAP[[#This Row],[PLAYERNAME]],FIND(" ",PLAYERIDMAP[[#This Row],[PLAYERNAME]],1))</f>
        <v xml:space="preserve">Lonnie </v>
      </c>
      <c r="D194" t="str">
        <f>MID(PLAYERIDMAP[PLAYERNAME],FIND(" ",PLAYERIDMAP[PLAYERNAME],1)+1,255)</f>
        <v>Chisenhall</v>
      </c>
      <c r="E194" t="s">
        <v>1679</v>
      </c>
      <c r="F194" t="s">
        <v>740</v>
      </c>
      <c r="G194" s="3">
        <v>7571</v>
      </c>
      <c r="H194">
        <v>502082</v>
      </c>
      <c r="I194" t="s">
        <v>419</v>
      </c>
      <c r="J194" s="2">
        <v>1697835</v>
      </c>
      <c r="K194" s="2" t="s">
        <v>419</v>
      </c>
      <c r="L194" s="4" t="s">
        <v>1664</v>
      </c>
      <c r="M194" s="2" t="s">
        <v>2335</v>
      </c>
      <c r="N194" s="2" t="s">
        <v>2334</v>
      </c>
      <c r="O194" s="2">
        <v>8852</v>
      </c>
      <c r="P194" s="2" t="s">
        <v>2336</v>
      </c>
      <c r="Q194" s="2" t="s">
        <v>419</v>
      </c>
    </row>
    <row r="195" spans="1:17" x14ac:dyDescent="0.25">
      <c r="A195" t="s">
        <v>2337</v>
      </c>
      <c r="B195" t="s">
        <v>1388</v>
      </c>
      <c r="C195" s="2" t="str">
        <f>LEFT(PLAYERIDMAP[[#This Row],[PLAYERNAME]],FIND(" ",PLAYERIDMAP[[#This Row],[PLAYERNAME]],1))</f>
        <v xml:space="preserve">Randy </v>
      </c>
      <c r="D195" s="2" t="str">
        <f>MID(PLAYERIDMAP[PLAYERNAME],FIND(" ",PLAYERIDMAP[PLAYERNAME],1)+1,255)</f>
        <v>Choate</v>
      </c>
      <c r="E195" t="s">
        <v>1666</v>
      </c>
      <c r="F195" t="s">
        <v>1628</v>
      </c>
      <c r="G195" s="3">
        <v>813</v>
      </c>
      <c r="H195">
        <v>329092</v>
      </c>
      <c r="I195" t="s">
        <v>1388</v>
      </c>
      <c r="J195" s="2">
        <v>196266</v>
      </c>
      <c r="K195" s="2" t="s">
        <v>1388</v>
      </c>
      <c r="L195" s="2" t="s">
        <v>2338</v>
      </c>
      <c r="M195" s="2" t="s">
        <v>2339</v>
      </c>
      <c r="N195" s="2" t="s">
        <v>2337</v>
      </c>
      <c r="O195" s="2">
        <v>6513</v>
      </c>
      <c r="P195" s="2" t="s">
        <v>2340</v>
      </c>
      <c r="Q195" s="2" t="s">
        <v>1388</v>
      </c>
    </row>
    <row r="196" spans="1:17" hidden="1" x14ac:dyDescent="0.25">
      <c r="A196" t="s">
        <v>2341</v>
      </c>
      <c r="B196" t="s">
        <v>704</v>
      </c>
      <c r="C196" t="str">
        <f>LEFT(PLAYERIDMAP[[#This Row],[PLAYERNAME]],FIND(" ",PLAYERIDMAP[[#This Row],[PLAYERNAME]],1))</f>
        <v xml:space="preserve">Shin-Soo </v>
      </c>
      <c r="D196" t="str">
        <f>MID(PLAYERIDMAP[PLAYERNAME],FIND(" ",PLAYERIDMAP[PLAYERNAME],1)+1,255)</f>
        <v>Choo</v>
      </c>
      <c r="E196" t="s">
        <v>1755</v>
      </c>
      <c r="F196" t="s">
        <v>1639</v>
      </c>
      <c r="G196" s="3">
        <v>3174</v>
      </c>
      <c r="H196">
        <v>425783</v>
      </c>
      <c r="I196" t="s">
        <v>704</v>
      </c>
      <c r="J196" s="2">
        <v>292740</v>
      </c>
      <c r="K196" s="2" t="s">
        <v>704</v>
      </c>
      <c r="L196" s="2" t="s">
        <v>2342</v>
      </c>
      <c r="M196" s="2" t="s">
        <v>2343</v>
      </c>
      <c r="N196" s="2" t="s">
        <v>2341</v>
      </c>
      <c r="O196" s="2">
        <v>7498</v>
      </c>
      <c r="P196" s="2" t="s">
        <v>2344</v>
      </c>
      <c r="Q196" s="2" t="s">
        <v>704</v>
      </c>
    </row>
    <row r="197" spans="1:17" x14ac:dyDescent="0.25">
      <c r="A197" t="s">
        <v>2345</v>
      </c>
      <c r="B197" t="s">
        <v>1214</v>
      </c>
      <c r="C197" s="2" t="str">
        <f>LEFT(PLAYERIDMAP[[#This Row],[PLAYERNAME]],FIND(" ",PLAYERIDMAP[[#This Row],[PLAYERNAME]],1))</f>
        <v xml:space="preserve">Vinnie </v>
      </c>
      <c r="D197" s="2" t="str">
        <f>MID(PLAYERIDMAP[PLAYERNAME],FIND(" ",PLAYERIDMAP[PLAYERNAME],1)+1,255)</f>
        <v>Chulk</v>
      </c>
      <c r="E197" t="s">
        <v>1740</v>
      </c>
      <c r="F197" t="s">
        <v>1628</v>
      </c>
      <c r="G197" s="3">
        <v>1838</v>
      </c>
      <c r="H197">
        <v>425562</v>
      </c>
      <c r="I197" t="s">
        <v>1214</v>
      </c>
      <c r="J197" s="2">
        <v>390767</v>
      </c>
      <c r="K197" s="2" t="s">
        <v>1214</v>
      </c>
      <c r="L197" s="2" t="s">
        <v>2346</v>
      </c>
      <c r="M197" s="2" t="s">
        <v>2347</v>
      </c>
      <c r="N197" s="2" t="s">
        <v>2345</v>
      </c>
      <c r="O197" s="2">
        <v>7076</v>
      </c>
      <c r="P197" s="2" t="s">
        <v>2348</v>
      </c>
      <c r="Q197" s="2" t="s">
        <v>1214</v>
      </c>
    </row>
    <row r="198" spans="1:17" x14ac:dyDescent="0.25">
      <c r="A198" t="s">
        <v>2349</v>
      </c>
      <c r="B198" t="s">
        <v>1259</v>
      </c>
      <c r="C198" s="2" t="str">
        <f>LEFT(PLAYERIDMAP[[#This Row],[PLAYERNAME]],FIND(" ",PLAYERIDMAP[[#This Row],[PLAYERNAME]],1))</f>
        <v xml:space="preserve">Tony </v>
      </c>
      <c r="D198" s="2" t="str">
        <f>MID(PLAYERIDMAP[PLAYERNAME],FIND(" ",PLAYERIDMAP[PLAYERNAME],1)+1,255)</f>
        <v>Cingrani</v>
      </c>
      <c r="E198" t="s">
        <v>1755</v>
      </c>
      <c r="F198" t="s">
        <v>1628</v>
      </c>
      <c r="G198" s="3">
        <v>12555</v>
      </c>
      <c r="H198">
        <v>571561</v>
      </c>
      <c r="I198" t="s">
        <v>1259</v>
      </c>
      <c r="J198" s="2">
        <v>1947829</v>
      </c>
      <c r="K198" s="2" t="s">
        <v>1259</v>
      </c>
      <c r="L198" s="4" t="s">
        <v>1664</v>
      </c>
      <c r="M198" s="4" t="s">
        <v>1664</v>
      </c>
      <c r="N198" s="2" t="s">
        <v>2349</v>
      </c>
      <c r="O198" s="2">
        <v>9296</v>
      </c>
      <c r="P198" s="2" t="s">
        <v>2350</v>
      </c>
      <c r="Q198" s="2" t="s">
        <v>1259</v>
      </c>
    </row>
    <row r="199" spans="1:17" hidden="1" x14ac:dyDescent="0.25">
      <c r="A199" t="s">
        <v>2351</v>
      </c>
      <c r="B199" t="s">
        <v>103</v>
      </c>
      <c r="C199" t="str">
        <f>LEFT(PLAYERIDMAP[[#This Row],[PLAYERNAME]],FIND(" ",PLAYERIDMAP[[#This Row],[PLAYERNAME]],1))</f>
        <v xml:space="preserve">Pedro </v>
      </c>
      <c r="D199" t="str">
        <f>MID(PLAYERIDMAP[PLAYERNAME],FIND(" ",PLAYERIDMAP[PLAYERNAME],1)+1,255)</f>
        <v>Ciriaco</v>
      </c>
      <c r="E199" t="s">
        <v>1654</v>
      </c>
      <c r="F199" t="s">
        <v>740</v>
      </c>
      <c r="G199" s="3">
        <v>5278</v>
      </c>
      <c r="H199">
        <v>465674</v>
      </c>
      <c r="I199" t="s">
        <v>103</v>
      </c>
      <c r="J199" s="2">
        <v>1654332</v>
      </c>
      <c r="K199" s="2" t="s">
        <v>103</v>
      </c>
      <c r="L199" s="2" t="s">
        <v>2352</v>
      </c>
      <c r="M199" s="2" t="s">
        <v>2353</v>
      </c>
      <c r="N199" s="2" t="s">
        <v>2351</v>
      </c>
      <c r="O199" s="2">
        <v>8822</v>
      </c>
      <c r="P199" s="2" t="s">
        <v>2354</v>
      </c>
      <c r="Q199" s="2" t="s">
        <v>103</v>
      </c>
    </row>
    <row r="200" spans="1:17" x14ac:dyDescent="0.25">
      <c r="A200" t="s">
        <v>2355</v>
      </c>
      <c r="B200" t="s">
        <v>789</v>
      </c>
      <c r="C200" s="2" t="str">
        <f>LEFT(PLAYERIDMAP[[#This Row],[PLAYERNAME]],FIND(" ",PLAYERIDMAP[[#This Row],[PLAYERNAME]],1))</f>
        <v xml:space="preserve">Steve </v>
      </c>
      <c r="D200" s="2" t="str">
        <f>MID(PLAYERIDMAP[PLAYERNAME],FIND(" ",PLAYERIDMAP[PLAYERNAME],1)+1,255)</f>
        <v>Cishek</v>
      </c>
      <c r="E200" t="s">
        <v>1698</v>
      </c>
      <c r="F200" t="s">
        <v>1628</v>
      </c>
      <c r="G200" s="3">
        <v>6483</v>
      </c>
      <c r="H200">
        <v>518553</v>
      </c>
      <c r="I200" t="s">
        <v>789</v>
      </c>
      <c r="J200" s="2">
        <v>1770784</v>
      </c>
      <c r="K200" s="2" t="s">
        <v>789</v>
      </c>
      <c r="L200" s="2" t="s">
        <v>2356</v>
      </c>
      <c r="M200" s="2" t="s">
        <v>2357</v>
      </c>
      <c r="N200" s="2" t="s">
        <v>2355</v>
      </c>
      <c r="O200" s="2">
        <v>8836</v>
      </c>
      <c r="P200" s="2" t="s">
        <v>2358</v>
      </c>
      <c r="Q200" s="2" t="s">
        <v>789</v>
      </c>
    </row>
    <row r="201" spans="1:17" hidden="1" x14ac:dyDescent="0.25">
      <c r="A201" t="s">
        <v>2359</v>
      </c>
      <c r="B201" t="s">
        <v>211</v>
      </c>
      <c r="C201" t="str">
        <f>LEFT(PLAYERIDMAP[[#This Row],[PLAYERNAME]],FIND(" ",PLAYERIDMAP[[#This Row],[PLAYERNAME]],1))</f>
        <v xml:space="preserve">Jeff </v>
      </c>
      <c r="D201" t="str">
        <f>MID(PLAYERIDMAP[PLAYERNAME],FIND(" ",PLAYERIDMAP[PLAYERNAME],1)+1,255)</f>
        <v>Clement</v>
      </c>
      <c r="E201" t="s">
        <v>1703</v>
      </c>
      <c r="F201" t="s">
        <v>1667</v>
      </c>
      <c r="G201" s="3">
        <v>4652</v>
      </c>
      <c r="H201">
        <v>459943</v>
      </c>
      <c r="I201" t="s">
        <v>211</v>
      </c>
      <c r="J201" s="2">
        <v>590370</v>
      </c>
      <c r="K201" s="2" t="s">
        <v>211</v>
      </c>
      <c r="L201" s="2" t="s">
        <v>2360</v>
      </c>
      <c r="M201" s="2" t="s">
        <v>2361</v>
      </c>
      <c r="N201" s="2" t="s">
        <v>2359</v>
      </c>
      <c r="O201" s="2">
        <v>7923</v>
      </c>
      <c r="P201" s="2" t="s">
        <v>2362</v>
      </c>
      <c r="Q201" s="4" t="s">
        <v>1664</v>
      </c>
    </row>
    <row r="202" spans="1:17" x14ac:dyDescent="0.25">
      <c r="A202" t="s">
        <v>2363</v>
      </c>
      <c r="B202" t="s">
        <v>881</v>
      </c>
      <c r="C202" s="2" t="str">
        <f>LEFT(PLAYERIDMAP[[#This Row],[PLAYERNAME]],FIND(" ",PLAYERIDMAP[[#This Row],[PLAYERNAME]],1))</f>
        <v xml:space="preserve">Maikel </v>
      </c>
      <c r="D202" s="2" t="str">
        <f>MID(PLAYERIDMAP[PLAYERNAME],FIND(" ",PLAYERIDMAP[PLAYERNAME],1)+1,255)</f>
        <v>Cleto</v>
      </c>
      <c r="E202" t="s">
        <v>1666</v>
      </c>
      <c r="F202" t="s">
        <v>1628</v>
      </c>
      <c r="G202" s="3">
        <v>5529</v>
      </c>
      <c r="H202">
        <v>521055</v>
      </c>
      <c r="I202" t="s">
        <v>881</v>
      </c>
      <c r="J202" s="2">
        <v>1784883</v>
      </c>
      <c r="K202" s="2" t="s">
        <v>881</v>
      </c>
      <c r="L202" s="4" t="s">
        <v>1664</v>
      </c>
      <c r="M202" s="2" t="s">
        <v>2364</v>
      </c>
      <c r="N202" s="2" t="s">
        <v>2363</v>
      </c>
      <c r="O202" s="2">
        <v>8951</v>
      </c>
      <c r="P202" s="2" t="s">
        <v>2365</v>
      </c>
      <c r="Q202" s="2" t="s">
        <v>881</v>
      </c>
    </row>
    <row r="203" spans="1:17" hidden="1" x14ac:dyDescent="0.25">
      <c r="A203" t="s">
        <v>2366</v>
      </c>
      <c r="B203" t="s">
        <v>285</v>
      </c>
      <c r="C203" t="str">
        <f>LEFT(PLAYERIDMAP[[#This Row],[PLAYERNAME]],FIND(" ",PLAYERIDMAP[[#This Row],[PLAYERNAME]],1))</f>
        <v xml:space="preserve">Steve </v>
      </c>
      <c r="D203" t="str">
        <f>MID(PLAYERIDMAP[PLAYERNAME],FIND(" ",PLAYERIDMAP[PLAYERNAME],1)+1,255)</f>
        <v>Clevenger</v>
      </c>
      <c r="E203" t="s">
        <v>1818</v>
      </c>
      <c r="F203" t="s">
        <v>1717</v>
      </c>
      <c r="G203" s="3">
        <v>9542</v>
      </c>
      <c r="H203">
        <v>502182</v>
      </c>
      <c r="I203" t="s">
        <v>285</v>
      </c>
      <c r="J203" s="2">
        <v>1661426</v>
      </c>
      <c r="K203" s="2" t="s">
        <v>285</v>
      </c>
      <c r="L203" s="4" t="s">
        <v>1664</v>
      </c>
      <c r="M203" s="2" t="s">
        <v>2367</v>
      </c>
      <c r="N203" s="2" t="s">
        <v>2366</v>
      </c>
      <c r="O203" s="2">
        <v>9087</v>
      </c>
      <c r="P203" s="2" t="s">
        <v>2368</v>
      </c>
      <c r="Q203" s="2" t="s">
        <v>285</v>
      </c>
    </row>
    <row r="204" spans="1:17" x14ac:dyDescent="0.25">
      <c r="A204" t="s">
        <v>2369</v>
      </c>
      <c r="B204" t="s">
        <v>814</v>
      </c>
      <c r="C204" s="2" t="str">
        <f>LEFT(PLAYERIDMAP[[#This Row],[PLAYERNAME]],FIND(" ",PLAYERIDMAP[[#This Row],[PLAYERNAME]],1))</f>
        <v xml:space="preserve">Tyler </v>
      </c>
      <c r="D204" s="2" t="str">
        <f>MID(PLAYERIDMAP[PLAYERNAME],FIND(" ",PLAYERIDMAP[PLAYERNAME],1)+1,255)</f>
        <v>Clippard</v>
      </c>
      <c r="E204" t="s">
        <v>1735</v>
      </c>
      <c r="F204" t="s">
        <v>1628</v>
      </c>
      <c r="G204" s="3">
        <v>5640</v>
      </c>
      <c r="H204">
        <v>461325</v>
      </c>
      <c r="I204" t="s">
        <v>814</v>
      </c>
      <c r="J204" s="2">
        <v>1179740</v>
      </c>
      <c r="K204" s="2" t="s">
        <v>814</v>
      </c>
      <c r="L204" s="2" t="s">
        <v>2370</v>
      </c>
      <c r="M204" s="2" t="s">
        <v>2371</v>
      </c>
      <c r="N204" s="2" t="s">
        <v>2369</v>
      </c>
      <c r="O204" s="2">
        <v>7970</v>
      </c>
      <c r="P204" s="2" t="s">
        <v>2372</v>
      </c>
      <c r="Q204" s="2" t="s">
        <v>814</v>
      </c>
    </row>
    <row r="205" spans="1:17" x14ac:dyDescent="0.25">
      <c r="A205" t="s">
        <v>2373</v>
      </c>
      <c r="B205" t="s">
        <v>1178</v>
      </c>
      <c r="C205" s="2" t="str">
        <f>LEFT(PLAYERIDMAP[[#This Row],[PLAYERNAME]],FIND(" ",PLAYERIDMAP[[#This Row],[PLAYERNAME]],1))</f>
        <v xml:space="preserve">Tyler </v>
      </c>
      <c r="D205" s="2" t="str">
        <f>MID(PLAYERIDMAP[PLAYERNAME],FIND(" ",PLAYERIDMAP[PLAYERNAME],1)+1,255)</f>
        <v>Cloyd</v>
      </c>
      <c r="E205" t="s">
        <v>1670</v>
      </c>
      <c r="F205" t="s">
        <v>1628</v>
      </c>
      <c r="G205" s="3">
        <v>8536</v>
      </c>
      <c r="H205">
        <v>543031</v>
      </c>
      <c r="I205" t="s">
        <v>1178</v>
      </c>
      <c r="J205" s="2">
        <v>1995708</v>
      </c>
      <c r="K205" s="2" t="s">
        <v>1178</v>
      </c>
      <c r="L205" s="2" t="s">
        <v>2374</v>
      </c>
      <c r="M205" s="4" t="s">
        <v>1664</v>
      </c>
      <c r="N205" s="2" t="s">
        <v>2373</v>
      </c>
      <c r="O205" s="2">
        <v>9278</v>
      </c>
      <c r="P205" s="2" t="s">
        <v>2375</v>
      </c>
      <c r="Q205" s="2" t="s">
        <v>1178</v>
      </c>
    </row>
    <row r="206" spans="1:17" x14ac:dyDescent="0.25">
      <c r="A206" t="s">
        <v>2376</v>
      </c>
      <c r="B206" t="s">
        <v>838</v>
      </c>
      <c r="C206" s="2" t="str">
        <f>LEFT(PLAYERIDMAP[[#This Row],[PLAYERNAME]],FIND(" ",PLAYERIDMAP[[#This Row],[PLAYERNAME]],1))</f>
        <v xml:space="preserve">Alex </v>
      </c>
      <c r="D206" s="2" t="str">
        <f>MID(PLAYERIDMAP[PLAYERNAME],FIND(" ",PLAYERIDMAP[PLAYERNAME],1)+1,255)</f>
        <v>Cobb</v>
      </c>
      <c r="E206" t="s">
        <v>1743</v>
      </c>
      <c r="F206" t="s">
        <v>1628</v>
      </c>
      <c r="G206" s="3">
        <v>6562</v>
      </c>
      <c r="H206">
        <v>502171</v>
      </c>
      <c r="I206" t="s">
        <v>838</v>
      </c>
      <c r="J206" s="2">
        <v>1784973</v>
      </c>
      <c r="K206" s="2" t="s">
        <v>838</v>
      </c>
      <c r="L206" s="2" t="s">
        <v>2377</v>
      </c>
      <c r="M206" s="2" t="s">
        <v>2378</v>
      </c>
      <c r="N206" s="2" t="s">
        <v>2376</v>
      </c>
      <c r="O206" s="2">
        <v>8918</v>
      </c>
      <c r="P206" s="2" t="s">
        <v>2379</v>
      </c>
      <c r="Q206" s="2" t="s">
        <v>838</v>
      </c>
    </row>
    <row r="207" spans="1:17" x14ac:dyDescent="0.25">
      <c r="A207" t="s">
        <v>2380</v>
      </c>
      <c r="B207" t="s">
        <v>1120</v>
      </c>
      <c r="C207" s="2" t="str">
        <f>LEFT(PLAYERIDMAP[[#This Row],[PLAYERNAME]],FIND(" ",PLAYERIDMAP[[#This Row],[PLAYERNAME]],1))</f>
        <v xml:space="preserve">Robert </v>
      </c>
      <c r="D207" s="2" t="str">
        <f>MID(PLAYERIDMAP[PLAYERNAME],FIND(" ",PLAYERIDMAP[PLAYERNAME],1)+1,255)</f>
        <v>Coello</v>
      </c>
      <c r="E207" t="s">
        <v>1723</v>
      </c>
      <c r="F207" t="s">
        <v>1628</v>
      </c>
      <c r="G207" s="3">
        <v>1149</v>
      </c>
      <c r="H207">
        <v>445193</v>
      </c>
      <c r="I207" t="s">
        <v>1120</v>
      </c>
      <c r="J207" s="2">
        <v>1769243</v>
      </c>
      <c r="K207" s="2" t="s">
        <v>1120</v>
      </c>
      <c r="L207" s="2" t="s">
        <v>2381</v>
      </c>
      <c r="M207" s="2" t="s">
        <v>2382</v>
      </c>
      <c r="N207" s="2" t="s">
        <v>2380</v>
      </c>
      <c r="O207" s="2">
        <v>8814</v>
      </c>
      <c r="P207" s="2" t="s">
        <v>2383</v>
      </c>
      <c r="Q207" s="2" t="s">
        <v>1120</v>
      </c>
    </row>
    <row r="208" spans="1:17" hidden="1" x14ac:dyDescent="0.25">
      <c r="A208" t="s">
        <v>2384</v>
      </c>
      <c r="B208" t="s">
        <v>401</v>
      </c>
      <c r="C208" t="str">
        <f>LEFT(PLAYERIDMAP[[#This Row],[PLAYERNAME]],FIND(" ",PLAYERIDMAP[[#This Row],[PLAYERNAME]],1))</f>
        <v xml:space="preserve">Chris </v>
      </c>
      <c r="D208" t="str">
        <f>MID(PLAYERIDMAP[PLAYERNAME],FIND(" ",PLAYERIDMAP[PLAYERNAME],1)+1,255)</f>
        <v>Coghlan</v>
      </c>
      <c r="E208" t="s">
        <v>1698</v>
      </c>
      <c r="F208" t="s">
        <v>1639</v>
      </c>
      <c r="G208" s="3">
        <v>6878</v>
      </c>
      <c r="H208">
        <v>458085</v>
      </c>
      <c r="I208" t="s">
        <v>401</v>
      </c>
      <c r="J208" s="2">
        <v>1473575</v>
      </c>
      <c r="K208" s="2" t="s">
        <v>401</v>
      </c>
      <c r="L208" s="2" t="s">
        <v>2385</v>
      </c>
      <c r="M208" s="2" t="s">
        <v>2386</v>
      </c>
      <c r="N208" s="2" t="s">
        <v>2384</v>
      </c>
      <c r="O208" s="2">
        <v>8469</v>
      </c>
      <c r="P208" s="2" t="s">
        <v>2387</v>
      </c>
      <c r="Q208" s="2" t="s">
        <v>401</v>
      </c>
    </row>
    <row r="209" spans="1:17" x14ac:dyDescent="0.25">
      <c r="A209" t="s">
        <v>2388</v>
      </c>
      <c r="B209" t="s">
        <v>867</v>
      </c>
      <c r="C209" s="2" t="str">
        <f>LEFT(PLAYERIDMAP[[#This Row],[PLAYERNAME]],FIND(" ",PLAYERIDMAP[[#This Row],[PLAYERNAME]],1))</f>
        <v xml:space="preserve">Phil </v>
      </c>
      <c r="D209" s="2" t="str">
        <f>MID(PLAYERIDMAP[PLAYERNAME],FIND(" ",PLAYERIDMAP[PLAYERNAME],1)+1,255)</f>
        <v>Coke</v>
      </c>
      <c r="E209" t="s">
        <v>1684</v>
      </c>
      <c r="F209" t="s">
        <v>1628</v>
      </c>
      <c r="G209" s="3">
        <v>5535</v>
      </c>
      <c r="H209">
        <v>457435</v>
      </c>
      <c r="I209" t="s">
        <v>867</v>
      </c>
      <c r="J209" s="2">
        <v>1638998</v>
      </c>
      <c r="K209" s="2" t="s">
        <v>867</v>
      </c>
      <c r="L209" s="2" t="s">
        <v>2389</v>
      </c>
      <c r="M209" s="2" t="s">
        <v>2390</v>
      </c>
      <c r="N209" s="2" t="s">
        <v>2388</v>
      </c>
      <c r="O209" s="2">
        <v>8350</v>
      </c>
      <c r="P209" s="2" t="s">
        <v>2391</v>
      </c>
      <c r="Q209" s="2" t="s">
        <v>867</v>
      </c>
    </row>
    <row r="210" spans="1:17" hidden="1" x14ac:dyDescent="0.25">
      <c r="A210" t="s">
        <v>2392</v>
      </c>
      <c r="B210" t="s">
        <v>1385</v>
      </c>
      <c r="C210" s="2" t="str">
        <f>LEFT(PLAYERIDMAP[[#This Row],[PLAYERNAME]],FIND(" ",PLAYERIDMAP[[#This Row],[PLAYERNAME]],1))</f>
        <v xml:space="preserve">Gerrit </v>
      </c>
      <c r="D210" s="2" t="str">
        <f>MID(PLAYERIDMAP[PLAYERNAME],FIND(" ",PLAYERIDMAP[PLAYERNAME],1)+1,255)</f>
        <v>Cole</v>
      </c>
      <c r="E210" t="s">
        <v>1703</v>
      </c>
      <c r="F210" s="5" t="s">
        <v>1664</v>
      </c>
      <c r="G210" s="3" t="s">
        <v>1384</v>
      </c>
      <c r="H210">
        <v>543037</v>
      </c>
      <c r="I210" t="s">
        <v>1385</v>
      </c>
      <c r="J210" s="4" t="s">
        <v>1664</v>
      </c>
      <c r="K210" s="4" t="s">
        <v>1664</v>
      </c>
      <c r="L210" s="4" t="s">
        <v>1664</v>
      </c>
      <c r="M210" s="4" t="s">
        <v>1664</v>
      </c>
      <c r="N210" s="2" t="s">
        <v>2392</v>
      </c>
      <c r="O210" s="2">
        <v>9121</v>
      </c>
      <c r="P210" s="2" t="s">
        <v>2393</v>
      </c>
      <c r="Q210" s="2" t="s">
        <v>1385</v>
      </c>
    </row>
    <row r="211" spans="1:17" x14ac:dyDescent="0.25">
      <c r="A211" t="s">
        <v>2394</v>
      </c>
      <c r="B211" t="s">
        <v>1262</v>
      </c>
      <c r="C211" s="2" t="str">
        <f>LEFT(PLAYERIDMAP[[#This Row],[PLAYERNAME]],FIND(" ",PLAYERIDMAP[[#This Row],[PLAYERNAME]],1))</f>
        <v xml:space="preserve">Louis </v>
      </c>
      <c r="D211" s="2" t="str">
        <f>MID(PLAYERIDMAP[PLAYERNAME],FIND(" ",PLAYERIDMAP[PLAYERNAME],1)+1,255)</f>
        <v>Coleman</v>
      </c>
      <c r="E211" t="s">
        <v>1965</v>
      </c>
      <c r="F211" t="s">
        <v>1628</v>
      </c>
      <c r="G211" s="3">
        <v>9720</v>
      </c>
      <c r="H211">
        <v>488786</v>
      </c>
      <c r="I211" t="s">
        <v>1262</v>
      </c>
      <c r="J211" s="2">
        <v>1793165</v>
      </c>
      <c r="K211" s="2" t="s">
        <v>1262</v>
      </c>
      <c r="L211" s="2" t="s">
        <v>2395</v>
      </c>
      <c r="M211" s="2" t="s">
        <v>2396</v>
      </c>
      <c r="N211" s="2" t="s">
        <v>2394</v>
      </c>
      <c r="O211" s="2">
        <v>8909</v>
      </c>
      <c r="P211" s="2" t="s">
        <v>2397</v>
      </c>
      <c r="Q211" s="2" t="s">
        <v>1262</v>
      </c>
    </row>
    <row r="212" spans="1:17" x14ac:dyDescent="0.25">
      <c r="A212" t="s">
        <v>2398</v>
      </c>
      <c r="B212" t="s">
        <v>1406</v>
      </c>
      <c r="C212" s="2" t="str">
        <f>LEFT(PLAYERIDMAP[[#This Row],[PLAYERNAME]],FIND(" ",PLAYERIDMAP[[#This Row],[PLAYERNAME]],1))</f>
        <v xml:space="preserve">Tim </v>
      </c>
      <c r="D212" s="2" t="str">
        <f>MID(PLAYERIDMAP[PLAYERNAME],FIND(" ",PLAYERIDMAP[PLAYERNAME],1)+1,255)</f>
        <v>Collins</v>
      </c>
      <c r="E212" t="s">
        <v>1965</v>
      </c>
      <c r="F212" t="s">
        <v>1628</v>
      </c>
      <c r="G212" s="3">
        <v>3164</v>
      </c>
      <c r="H212">
        <v>525768</v>
      </c>
      <c r="I212" t="s">
        <v>1406</v>
      </c>
      <c r="J212" s="2">
        <v>1671045</v>
      </c>
      <c r="K212" s="2" t="s">
        <v>1406</v>
      </c>
      <c r="L212" s="2" t="s">
        <v>2399</v>
      </c>
      <c r="M212" s="2" t="s">
        <v>2400</v>
      </c>
      <c r="N212" s="2" t="s">
        <v>2398</v>
      </c>
      <c r="O212" s="2">
        <v>8888</v>
      </c>
      <c r="P212" s="2" t="s">
        <v>2401</v>
      </c>
      <c r="Q212" s="2" t="s">
        <v>1406</v>
      </c>
    </row>
    <row r="213" spans="1:17" x14ac:dyDescent="0.25">
      <c r="A213" t="s">
        <v>2402</v>
      </c>
      <c r="B213" t="s">
        <v>1355</v>
      </c>
      <c r="C213" s="2" t="str">
        <f>LEFT(PLAYERIDMAP[[#This Row],[PLAYERNAME]],FIND(" ",PLAYERIDMAP[[#This Row],[PLAYERNAME]],1))</f>
        <v xml:space="preserve">Josh </v>
      </c>
      <c r="D213" s="2" t="str">
        <f>MID(PLAYERIDMAP[PLAYERNAME],FIND(" ",PLAYERIDMAP[PLAYERNAME],1)+1,255)</f>
        <v>Collmenter</v>
      </c>
      <c r="E213" t="s">
        <v>1919</v>
      </c>
      <c r="F213" t="s">
        <v>1628</v>
      </c>
      <c r="G213" s="3">
        <v>7312</v>
      </c>
      <c r="H213">
        <v>518567</v>
      </c>
      <c r="I213" t="s">
        <v>1355</v>
      </c>
      <c r="J213" s="2">
        <v>1784689</v>
      </c>
      <c r="K213" s="2" t="s">
        <v>1355</v>
      </c>
      <c r="L213" s="2" t="s">
        <v>2403</v>
      </c>
      <c r="M213" s="2" t="s">
        <v>2404</v>
      </c>
      <c r="N213" s="2" t="s">
        <v>2402</v>
      </c>
      <c r="O213" s="2">
        <v>8904</v>
      </c>
      <c r="P213" s="2" t="s">
        <v>2405</v>
      </c>
      <c r="Q213" s="2" t="s">
        <v>1355</v>
      </c>
    </row>
    <row r="214" spans="1:17" x14ac:dyDescent="0.25">
      <c r="A214" t="s">
        <v>2406</v>
      </c>
      <c r="B214" t="s">
        <v>918</v>
      </c>
      <c r="C214" s="2" t="str">
        <f>LEFT(PLAYERIDMAP[[#This Row],[PLAYERNAME]],FIND(" ",PLAYERIDMAP[[#This Row],[PLAYERNAME]],1))</f>
        <v xml:space="preserve">Bartolo </v>
      </c>
      <c r="D214" s="2" t="str">
        <f>MID(PLAYERIDMAP[PLAYERNAME],FIND(" ",PLAYERIDMAP[PLAYERNAME],1)+1,255)</f>
        <v>Colon</v>
      </c>
      <c r="E214" t="s">
        <v>1649</v>
      </c>
      <c r="F214" t="s">
        <v>1628</v>
      </c>
      <c r="G214" s="3">
        <v>375</v>
      </c>
      <c r="H214">
        <v>112526</v>
      </c>
      <c r="I214" t="s">
        <v>918</v>
      </c>
      <c r="J214" s="2">
        <v>7525</v>
      </c>
      <c r="K214" s="2" t="s">
        <v>918</v>
      </c>
      <c r="L214" s="2" t="s">
        <v>2407</v>
      </c>
      <c r="M214" s="2" t="s">
        <v>2408</v>
      </c>
      <c r="N214" s="2" t="s">
        <v>2406</v>
      </c>
      <c r="O214" s="2">
        <v>5763</v>
      </c>
      <c r="P214" s="2" t="s">
        <v>2409</v>
      </c>
      <c r="Q214" s="2" t="s">
        <v>918</v>
      </c>
    </row>
    <row r="215" spans="1:17" hidden="1" x14ac:dyDescent="0.25">
      <c r="A215" t="s">
        <v>2410</v>
      </c>
      <c r="B215" t="s">
        <v>641</v>
      </c>
      <c r="C215" t="str">
        <f>LEFT(PLAYERIDMAP[[#This Row],[PLAYERNAME]],FIND(" ",PLAYERIDMAP[[#This Row],[PLAYERNAME]],1))</f>
        <v xml:space="preserve">Tyler </v>
      </c>
      <c r="D215" t="str">
        <f>MID(PLAYERIDMAP[PLAYERNAME],FIND(" ",PLAYERIDMAP[PLAYERNAME],1)+1,255)</f>
        <v>Colvin</v>
      </c>
      <c r="E215" t="s">
        <v>1909</v>
      </c>
      <c r="F215" t="s">
        <v>1639</v>
      </c>
      <c r="G215" s="3">
        <v>5310</v>
      </c>
      <c r="H215">
        <v>502125</v>
      </c>
      <c r="I215" t="s">
        <v>641</v>
      </c>
      <c r="J215" s="2">
        <v>1199445</v>
      </c>
      <c r="K215" s="2" t="s">
        <v>641</v>
      </c>
      <c r="L215" s="2" t="s">
        <v>2411</v>
      </c>
      <c r="M215" s="2" t="s">
        <v>2412</v>
      </c>
      <c r="N215" s="2" t="s">
        <v>2410</v>
      </c>
      <c r="O215" s="2">
        <v>8605</v>
      </c>
      <c r="P215" s="2" t="s">
        <v>2413</v>
      </c>
      <c r="Q215" s="2" t="s">
        <v>641</v>
      </c>
    </row>
    <row r="216" spans="1:17" hidden="1" x14ac:dyDescent="0.25">
      <c r="A216" t="s">
        <v>2414</v>
      </c>
      <c r="B216" t="s">
        <v>222</v>
      </c>
      <c r="C216" t="str">
        <f>LEFT(PLAYERIDMAP[[#This Row],[PLAYERNAME]],FIND(" ",PLAYERIDMAP[[#This Row],[PLAYERNAME]],1))</f>
        <v xml:space="preserve">Hank </v>
      </c>
      <c r="D216" t="str">
        <f>MID(PLAYERIDMAP[PLAYERNAME],FIND(" ",PLAYERIDMAP[PLAYERNAME],1)+1,255)</f>
        <v>Conger</v>
      </c>
      <c r="E216" t="s">
        <v>1797</v>
      </c>
      <c r="F216" t="s">
        <v>1717</v>
      </c>
      <c r="G216" s="3">
        <v>2505</v>
      </c>
      <c r="H216">
        <v>474233</v>
      </c>
      <c r="I216" t="s">
        <v>222</v>
      </c>
      <c r="J216" s="2">
        <v>1479774</v>
      </c>
      <c r="K216" s="2" t="s">
        <v>222</v>
      </c>
      <c r="L216" s="4" t="s">
        <v>1664</v>
      </c>
      <c r="M216" s="2" t="s">
        <v>2415</v>
      </c>
      <c r="N216" s="2" t="s">
        <v>2414</v>
      </c>
      <c r="O216" s="2">
        <v>8825</v>
      </c>
      <c r="P216" s="2" t="s">
        <v>2416</v>
      </c>
      <c r="Q216" s="2" t="s">
        <v>222</v>
      </c>
    </row>
    <row r="217" spans="1:17" hidden="1" x14ac:dyDescent="0.25">
      <c r="A217" t="s">
        <v>2417</v>
      </c>
      <c r="B217" t="s">
        <v>164</v>
      </c>
      <c r="C217" t="str">
        <f>LEFT(PLAYERIDMAP[[#This Row],[PLAYERNAME]],FIND(" ",PLAYERIDMAP[[#This Row],[PLAYERNAME]],1))</f>
        <v xml:space="preserve">Jose </v>
      </c>
      <c r="D217" t="str">
        <f>MID(PLAYERIDMAP[PLAYERNAME],FIND(" ",PLAYERIDMAP[PLAYERNAME],1)+1,255)</f>
        <v>Constanza</v>
      </c>
      <c r="E217" t="s">
        <v>1780</v>
      </c>
      <c r="F217" t="s">
        <v>1639</v>
      </c>
      <c r="G217" s="3">
        <v>6003</v>
      </c>
      <c r="H217">
        <v>468429</v>
      </c>
      <c r="I217" t="s">
        <v>164</v>
      </c>
      <c r="J217" s="2">
        <v>1208699</v>
      </c>
      <c r="K217" s="2" t="s">
        <v>164</v>
      </c>
      <c r="L217" s="4" t="s">
        <v>1664</v>
      </c>
      <c r="M217" s="2" t="s">
        <v>2418</v>
      </c>
      <c r="N217" s="2" t="s">
        <v>2417</v>
      </c>
      <c r="O217" s="2">
        <v>9001</v>
      </c>
      <c r="P217" s="2" t="s">
        <v>2419</v>
      </c>
      <c r="Q217" s="2" t="s">
        <v>164</v>
      </c>
    </row>
    <row r="218" spans="1:17" x14ac:dyDescent="0.25">
      <c r="A218" t="s">
        <v>2420</v>
      </c>
      <c r="B218" t="s">
        <v>1116</v>
      </c>
      <c r="C218" s="2" t="str">
        <f>LEFT(PLAYERIDMAP[[#This Row],[PLAYERNAME]],FIND(" ",PLAYERIDMAP[[#This Row],[PLAYERNAME]],1))</f>
        <v xml:space="preserve">Aaron </v>
      </c>
      <c r="D218" s="2" t="str">
        <f>MID(PLAYERIDMAP[PLAYERNAME],FIND(" ",PLAYERIDMAP[PLAYERNAME],1)+1,255)</f>
        <v>Cook</v>
      </c>
      <c r="E218" t="s">
        <v>1654</v>
      </c>
      <c r="F218" t="s">
        <v>1628</v>
      </c>
      <c r="G218" s="3">
        <v>1571</v>
      </c>
      <c r="H218">
        <v>346871</v>
      </c>
      <c r="I218" t="s">
        <v>1116</v>
      </c>
      <c r="J218" s="2">
        <v>212014</v>
      </c>
      <c r="K218" s="2" t="s">
        <v>1116</v>
      </c>
      <c r="L218" s="2" t="s">
        <v>2421</v>
      </c>
      <c r="M218" s="2" t="s">
        <v>2422</v>
      </c>
      <c r="N218" s="2" t="s">
        <v>2420</v>
      </c>
      <c r="O218" s="2">
        <v>6981</v>
      </c>
      <c r="P218" s="2" t="s">
        <v>2423</v>
      </c>
      <c r="Q218" s="2" t="s">
        <v>1116</v>
      </c>
    </row>
    <row r="219" spans="1:17" x14ac:dyDescent="0.25">
      <c r="A219" t="s">
        <v>2424</v>
      </c>
      <c r="B219" t="s">
        <v>794</v>
      </c>
      <c r="C219" s="2" t="str">
        <f>LEFT(PLAYERIDMAP[[#This Row],[PLAYERNAME]],FIND(" ",PLAYERIDMAP[[#This Row],[PLAYERNAME]],1))</f>
        <v xml:space="preserve">Ryan </v>
      </c>
      <c r="D219" s="2" t="str">
        <f>MID(PLAYERIDMAP[PLAYERNAME],FIND(" ",PLAYERIDMAP[PLAYERNAME],1)+1,255)</f>
        <v>Cook</v>
      </c>
      <c r="E219" t="s">
        <v>1649</v>
      </c>
      <c r="F219" t="s">
        <v>1628</v>
      </c>
      <c r="G219" s="3">
        <v>8855</v>
      </c>
      <c r="H219">
        <v>475857</v>
      </c>
      <c r="I219" t="s">
        <v>794</v>
      </c>
      <c r="J219" s="2">
        <v>1850284</v>
      </c>
      <c r="K219" s="2" t="s">
        <v>794</v>
      </c>
      <c r="L219" s="4" t="s">
        <v>1664</v>
      </c>
      <c r="M219" s="2" t="s">
        <v>2425</v>
      </c>
      <c r="N219" s="2" t="s">
        <v>2424</v>
      </c>
      <c r="O219" s="2">
        <v>8997</v>
      </c>
      <c r="P219" s="2" t="s">
        <v>2426</v>
      </c>
      <c r="Q219" s="2" t="s">
        <v>794</v>
      </c>
    </row>
    <row r="220" spans="1:17" hidden="1" x14ac:dyDescent="0.25">
      <c r="A220" t="s">
        <v>2427</v>
      </c>
      <c r="B220" t="s">
        <v>482</v>
      </c>
      <c r="C220" t="str">
        <f>LEFT(PLAYERIDMAP[[#This Row],[PLAYERNAME]],FIND(" ",PLAYERIDMAP[[#This Row],[PLAYERNAME]],1))</f>
        <v xml:space="preserve">David </v>
      </c>
      <c r="D220" t="str">
        <f>MID(PLAYERIDMAP[PLAYERNAME],FIND(" ",PLAYERIDMAP[PLAYERNAME],1)+1,255)</f>
        <v>Cooper</v>
      </c>
      <c r="E220" t="s">
        <v>1723</v>
      </c>
      <c r="F220" t="s">
        <v>1667</v>
      </c>
      <c r="G220" s="3">
        <v>7752</v>
      </c>
      <c r="H220">
        <v>476036</v>
      </c>
      <c r="I220" t="s">
        <v>482</v>
      </c>
      <c r="J220" s="2">
        <v>1663595</v>
      </c>
      <c r="K220" s="2" t="s">
        <v>482</v>
      </c>
      <c r="L220" s="4" t="s">
        <v>1664</v>
      </c>
      <c r="M220" s="2" t="s">
        <v>2428</v>
      </c>
      <c r="N220" s="2" t="s">
        <v>2427</v>
      </c>
      <c r="O220" s="2">
        <v>8917</v>
      </c>
      <c r="P220" s="2" t="s">
        <v>2429</v>
      </c>
      <c r="Q220" s="2" t="s">
        <v>482</v>
      </c>
    </row>
    <row r="221" spans="1:17" x14ac:dyDescent="0.25">
      <c r="A221" t="s">
        <v>2430</v>
      </c>
      <c r="B221" t="s">
        <v>1357</v>
      </c>
      <c r="C221" s="2" t="str">
        <f>LEFT(PLAYERIDMAP[[#This Row],[PLAYERNAME]],FIND(" ",PLAYERIDMAP[[#This Row],[PLAYERNAME]],1))</f>
        <v xml:space="preserve">Patrick </v>
      </c>
      <c r="D221" s="2" t="str">
        <f>MID(PLAYERIDMAP[PLAYERNAME],FIND(" ",PLAYERIDMAP[PLAYERNAME],1)+1,255)</f>
        <v>Corbin</v>
      </c>
      <c r="E221" t="s">
        <v>1919</v>
      </c>
      <c r="F221" t="s">
        <v>1628</v>
      </c>
      <c r="G221" s="3">
        <v>9323</v>
      </c>
      <c r="H221">
        <v>571578</v>
      </c>
      <c r="I221" t="s">
        <v>1357</v>
      </c>
      <c r="J221" s="2">
        <v>1758836</v>
      </c>
      <c r="K221" s="2" t="s">
        <v>1357</v>
      </c>
      <c r="L221" s="2" t="s">
        <v>2431</v>
      </c>
      <c r="M221" s="4" t="s">
        <v>1664</v>
      </c>
      <c r="N221" s="2" t="s">
        <v>2430</v>
      </c>
      <c r="O221" s="2">
        <v>9168</v>
      </c>
      <c r="P221" s="2" t="s">
        <v>2432</v>
      </c>
      <c r="Q221" s="2" t="s">
        <v>1357</v>
      </c>
    </row>
    <row r="222" spans="1:17" hidden="1" x14ac:dyDescent="0.25">
      <c r="A222" t="s">
        <v>2433</v>
      </c>
      <c r="B222" t="s">
        <v>73</v>
      </c>
      <c r="C222" t="str">
        <f>LEFT(PLAYERIDMAP[[#This Row],[PLAYERNAME]],FIND(" ",PLAYERIDMAP[[#This Row],[PLAYERNAME]],1))</f>
        <v xml:space="preserve">Carlos </v>
      </c>
      <c r="D222" t="str">
        <f>MID(PLAYERIDMAP[PLAYERNAME],FIND(" ",PLAYERIDMAP[PLAYERNAME],1)+1,255)</f>
        <v>Corporan</v>
      </c>
      <c r="E222" t="s">
        <v>1633</v>
      </c>
      <c r="F222" t="s">
        <v>1717</v>
      </c>
      <c r="G222" s="3">
        <v>5587</v>
      </c>
      <c r="H222">
        <v>449786</v>
      </c>
      <c r="I222" t="s">
        <v>73</v>
      </c>
      <c r="J222" s="2">
        <v>583762</v>
      </c>
      <c r="K222" s="2" t="s">
        <v>73</v>
      </c>
      <c r="L222" s="4" t="s">
        <v>1664</v>
      </c>
      <c r="M222" s="2" t="s">
        <v>2434</v>
      </c>
      <c r="N222" s="2" t="s">
        <v>2433</v>
      </c>
      <c r="O222" s="2">
        <v>8462</v>
      </c>
      <c r="P222" s="2" t="s">
        <v>2435</v>
      </c>
      <c r="Q222" s="2" t="s">
        <v>73</v>
      </c>
    </row>
    <row r="223" spans="1:17" x14ac:dyDescent="0.25">
      <c r="A223" t="s">
        <v>2436</v>
      </c>
      <c r="B223" t="s">
        <v>966</v>
      </c>
      <c r="C223" s="2" t="str">
        <f>LEFT(PLAYERIDMAP[[#This Row],[PLAYERNAME]],FIND(" ",PLAYERIDMAP[[#This Row],[PLAYERNAME]],1))</f>
        <v xml:space="preserve">Kevin </v>
      </c>
      <c r="D223" s="2" t="str">
        <f>MID(PLAYERIDMAP[PLAYERNAME],FIND(" ",PLAYERIDMAP[PLAYERNAME],1)+1,255)</f>
        <v>Correia</v>
      </c>
      <c r="E223" t="s">
        <v>1987</v>
      </c>
      <c r="F223" t="s">
        <v>1628</v>
      </c>
      <c r="G223" s="3">
        <v>1767</v>
      </c>
      <c r="H223">
        <v>429781</v>
      </c>
      <c r="I223" t="s">
        <v>966</v>
      </c>
      <c r="J223" s="2">
        <v>401204</v>
      </c>
      <c r="K223" s="2" t="s">
        <v>966</v>
      </c>
      <c r="L223" s="2" t="s">
        <v>2437</v>
      </c>
      <c r="M223" s="2" t="s">
        <v>2438</v>
      </c>
      <c r="N223" s="2" t="s">
        <v>2436</v>
      </c>
      <c r="O223" s="2">
        <v>7178</v>
      </c>
      <c r="P223" s="2" t="s">
        <v>2439</v>
      </c>
      <c r="Q223" s="2" t="s">
        <v>966</v>
      </c>
    </row>
    <row r="224" spans="1:17" x14ac:dyDescent="0.25">
      <c r="A224" t="s">
        <v>2440</v>
      </c>
      <c r="B224" t="s">
        <v>1014</v>
      </c>
      <c r="C224" s="2" t="str">
        <f>LEFT(PLAYERIDMAP[[#This Row],[PLAYERNAME]],FIND(" ",PLAYERIDMAP[[#This Row],[PLAYERNAME]],1))</f>
        <v xml:space="preserve">Jarred </v>
      </c>
      <c r="D224" s="2" t="str">
        <f>MID(PLAYERIDMAP[PLAYERNAME],FIND(" ",PLAYERIDMAP[PLAYERNAME],1)+1,255)</f>
        <v>Cosart</v>
      </c>
      <c r="E224" t="s">
        <v>1633</v>
      </c>
      <c r="F224" t="s">
        <v>1628</v>
      </c>
      <c r="G224" s="3" t="s">
        <v>1013</v>
      </c>
      <c r="H224">
        <v>543054</v>
      </c>
      <c r="I224" t="s">
        <v>1014</v>
      </c>
      <c r="J224" s="2">
        <v>1754186</v>
      </c>
      <c r="K224" s="2" t="s">
        <v>1014</v>
      </c>
      <c r="L224" s="2" t="s">
        <v>2441</v>
      </c>
      <c r="M224" s="4" t="s">
        <v>1664</v>
      </c>
      <c r="N224" s="4" t="s">
        <v>1664</v>
      </c>
      <c r="O224" s="2">
        <v>9327</v>
      </c>
      <c r="P224" s="2" t="s">
        <v>2442</v>
      </c>
      <c r="Q224" s="2" t="s">
        <v>1014</v>
      </c>
    </row>
    <row r="225" spans="1:17" hidden="1" x14ac:dyDescent="0.25">
      <c r="A225" t="s">
        <v>2443</v>
      </c>
      <c r="B225" t="s">
        <v>70</v>
      </c>
      <c r="C225" t="str">
        <f>LEFT(PLAYERIDMAP[[#This Row],[PLAYERNAME]],FIND(" ",PLAYERIDMAP[[#This Row],[PLAYERNAME]],1))</f>
        <v xml:space="preserve">Mike </v>
      </c>
      <c r="D225" t="str">
        <f>MID(PLAYERIDMAP[PLAYERNAME],FIND(" ",PLAYERIDMAP[PLAYERNAME],1)+1,255)</f>
        <v>Costanzo</v>
      </c>
      <c r="E225" t="s">
        <v>1755</v>
      </c>
      <c r="F225" t="s">
        <v>740</v>
      </c>
      <c r="G225" s="3">
        <v>3533</v>
      </c>
      <c r="H225">
        <v>453068</v>
      </c>
      <c r="I225" t="s">
        <v>70</v>
      </c>
      <c r="J225" s="2">
        <v>1103299</v>
      </c>
      <c r="K225" s="2" t="s">
        <v>70</v>
      </c>
      <c r="L225" s="4" t="s">
        <v>1664</v>
      </c>
      <c r="M225" s="4" t="s">
        <v>1664</v>
      </c>
      <c r="N225" s="2" t="s">
        <v>2443</v>
      </c>
      <c r="O225" s="2">
        <v>8879</v>
      </c>
      <c r="P225" s="2" t="s">
        <v>2444</v>
      </c>
      <c r="Q225" s="2" t="s">
        <v>70</v>
      </c>
    </row>
    <row r="226" spans="1:17" hidden="1" x14ac:dyDescent="0.25">
      <c r="A226" t="s">
        <v>2445</v>
      </c>
      <c r="B226" t="s">
        <v>290</v>
      </c>
      <c r="C226" t="str">
        <f>LEFT(PLAYERIDMAP[[#This Row],[PLAYERNAME]],FIND(" ",PLAYERIDMAP[[#This Row],[PLAYERNAME]],1))</f>
        <v xml:space="preserve">Collin </v>
      </c>
      <c r="D226" t="str">
        <f>MID(PLAYERIDMAP[PLAYERNAME],FIND(" ",PLAYERIDMAP[PLAYERNAME],1)+1,255)</f>
        <v>Cowgill</v>
      </c>
      <c r="E226" t="s">
        <v>1878</v>
      </c>
      <c r="F226" t="s">
        <v>1639</v>
      </c>
      <c r="G226" s="3">
        <v>7250</v>
      </c>
      <c r="H226">
        <v>518577</v>
      </c>
      <c r="I226" t="s">
        <v>290</v>
      </c>
      <c r="J226" s="2">
        <v>1667421</v>
      </c>
      <c r="K226" s="2" t="s">
        <v>290</v>
      </c>
      <c r="L226" s="4" t="s">
        <v>1664</v>
      </c>
      <c r="M226" s="2" t="s">
        <v>2446</v>
      </c>
      <c r="N226" s="2" t="s">
        <v>2445</v>
      </c>
      <c r="O226" s="2">
        <v>8968</v>
      </c>
      <c r="P226" s="2" t="s">
        <v>2447</v>
      </c>
      <c r="Q226" s="2" t="s">
        <v>290</v>
      </c>
    </row>
    <row r="227" spans="1:17" hidden="1" x14ac:dyDescent="0.25">
      <c r="A227" t="s">
        <v>2448</v>
      </c>
      <c r="B227" t="s">
        <v>251</v>
      </c>
      <c r="C227" t="str">
        <f>LEFT(PLAYERIDMAP[[#This Row],[PLAYERNAME]],FIND(" ",PLAYERIDMAP[[#This Row],[PLAYERNAME]],1))</f>
        <v xml:space="preserve">Zack </v>
      </c>
      <c r="D227" t="str">
        <f>MID(PLAYERIDMAP[PLAYERNAME],FIND(" ",PLAYERIDMAP[PLAYERNAME],1)+1,255)</f>
        <v>Cox</v>
      </c>
      <c r="E227" t="s">
        <v>1698</v>
      </c>
      <c r="F227" t="s">
        <v>740</v>
      </c>
      <c r="G227" s="3" t="s">
        <v>250</v>
      </c>
      <c r="H227">
        <v>543059</v>
      </c>
      <c r="I227" t="s">
        <v>251</v>
      </c>
      <c r="J227" s="4" t="s">
        <v>1664</v>
      </c>
      <c r="K227" s="4" t="s">
        <v>1664</v>
      </c>
      <c r="L227" s="4" t="s">
        <v>1664</v>
      </c>
      <c r="M227" s="4" t="s">
        <v>1664</v>
      </c>
      <c r="N227" s="2" t="s">
        <v>2448</v>
      </c>
      <c r="O227" s="2">
        <v>8872</v>
      </c>
      <c r="P227" s="2" t="s">
        <v>2449</v>
      </c>
      <c r="Q227" s="2" t="s">
        <v>251</v>
      </c>
    </row>
    <row r="228" spans="1:17" hidden="1" x14ac:dyDescent="0.25">
      <c r="A228" t="s">
        <v>2450</v>
      </c>
      <c r="B228" t="s">
        <v>394</v>
      </c>
      <c r="C228" t="str">
        <f>LEFT(PLAYERIDMAP[[#This Row],[PLAYERNAME]],FIND(" ",PLAYERIDMAP[[#This Row],[PLAYERNAME]],1))</f>
        <v xml:space="preserve">Zack </v>
      </c>
      <c r="D228" t="str">
        <f>MID(PLAYERIDMAP[PLAYERNAME],FIND(" ",PLAYERIDMAP[PLAYERNAME],1)+1,255)</f>
        <v>Cozart</v>
      </c>
      <c r="E228" t="s">
        <v>1755</v>
      </c>
      <c r="F228" t="s">
        <v>1730</v>
      </c>
      <c r="G228" s="3">
        <v>2616</v>
      </c>
      <c r="H228">
        <v>446359</v>
      </c>
      <c r="I228" t="s">
        <v>394</v>
      </c>
      <c r="J228" s="2">
        <v>1669641</v>
      </c>
      <c r="K228" s="2" t="s">
        <v>394</v>
      </c>
      <c r="L228" s="4" t="s">
        <v>1664</v>
      </c>
      <c r="M228" s="2" t="s">
        <v>2451</v>
      </c>
      <c r="N228" s="2" t="s">
        <v>2450</v>
      </c>
      <c r="O228" s="2">
        <v>8628</v>
      </c>
      <c r="P228" s="2" t="s">
        <v>2452</v>
      </c>
      <c r="Q228" s="2" t="s">
        <v>394</v>
      </c>
    </row>
    <row r="229" spans="1:17" hidden="1" x14ac:dyDescent="0.25">
      <c r="A229" t="s">
        <v>2453</v>
      </c>
      <c r="B229" t="s">
        <v>681</v>
      </c>
      <c r="C229" t="str">
        <f>LEFT(PLAYERIDMAP[[#This Row],[PLAYERNAME]],FIND(" ",PLAYERIDMAP[[#This Row],[PLAYERNAME]],1))</f>
        <v xml:space="preserve">Allen </v>
      </c>
      <c r="D229" t="str">
        <f>MID(PLAYERIDMAP[PLAYERNAME],FIND(" ",PLAYERIDMAP[PLAYERNAME],1)+1,255)</f>
        <v>Craig</v>
      </c>
      <c r="E229" t="s">
        <v>1666</v>
      </c>
      <c r="F229" t="s">
        <v>1639</v>
      </c>
      <c r="G229" s="3">
        <v>3433</v>
      </c>
      <c r="H229">
        <v>501800</v>
      </c>
      <c r="I229" t="s">
        <v>681</v>
      </c>
      <c r="J229" s="2">
        <v>1661498</v>
      </c>
      <c r="K229" s="2" t="s">
        <v>681</v>
      </c>
      <c r="L229" s="2" t="s">
        <v>2454</v>
      </c>
      <c r="M229" s="2" t="s">
        <v>2455</v>
      </c>
      <c r="N229" s="2" t="s">
        <v>2453</v>
      </c>
      <c r="O229" s="2">
        <v>8649</v>
      </c>
      <c r="P229" s="2" t="s">
        <v>2456</v>
      </c>
      <c r="Q229" s="2" t="s">
        <v>681</v>
      </c>
    </row>
    <row r="230" spans="1:17" x14ac:dyDescent="0.25">
      <c r="A230" t="s">
        <v>2457</v>
      </c>
      <c r="B230" t="s">
        <v>1376</v>
      </c>
      <c r="C230" s="2" t="str">
        <f>LEFT(PLAYERIDMAP[[#This Row],[PLAYERNAME]],FIND(" ",PLAYERIDMAP[[#This Row],[PLAYERNAME]],1))</f>
        <v xml:space="preserve">Jesse </v>
      </c>
      <c r="D230" s="2" t="str">
        <f>MID(PLAYERIDMAP[PLAYERNAME],FIND(" ",PLAYERIDMAP[PLAYERNAME],1)+1,255)</f>
        <v>Crain</v>
      </c>
      <c r="E230" t="s">
        <v>1787</v>
      </c>
      <c r="F230" t="s">
        <v>1628</v>
      </c>
      <c r="G230" s="3">
        <v>4817</v>
      </c>
      <c r="H230">
        <v>430884</v>
      </c>
      <c r="I230" t="s">
        <v>1376</v>
      </c>
      <c r="J230" s="2">
        <v>452162</v>
      </c>
      <c r="K230" s="2" t="s">
        <v>1376</v>
      </c>
      <c r="L230" s="2" t="s">
        <v>2458</v>
      </c>
      <c r="M230" s="2" t="s">
        <v>2459</v>
      </c>
      <c r="N230" s="2" t="s">
        <v>2457</v>
      </c>
      <c r="O230" s="2">
        <v>7279</v>
      </c>
      <c r="P230" s="2" t="s">
        <v>2460</v>
      </c>
      <c r="Q230" s="2" t="s">
        <v>1376</v>
      </c>
    </row>
    <row r="231" spans="1:17" hidden="1" x14ac:dyDescent="0.25">
      <c r="A231" t="s">
        <v>2461</v>
      </c>
      <c r="B231" t="s">
        <v>104</v>
      </c>
      <c r="C231" t="str">
        <f>LEFT(PLAYERIDMAP[[#This Row],[PLAYERNAME]],FIND(" ",PLAYERIDMAP[[#This Row],[PLAYERNAME]],1))</f>
        <v xml:space="preserve">Brandon </v>
      </c>
      <c r="D231" t="str">
        <f>MID(PLAYERIDMAP[PLAYERNAME],FIND(" ",PLAYERIDMAP[PLAYERNAME],1)+1,255)</f>
        <v>Crawford</v>
      </c>
      <c r="E231" t="s">
        <v>1644</v>
      </c>
      <c r="F231" t="s">
        <v>1730</v>
      </c>
      <c r="G231" s="3">
        <v>5343</v>
      </c>
      <c r="H231">
        <v>543063</v>
      </c>
      <c r="I231" t="s">
        <v>104</v>
      </c>
      <c r="J231" s="2">
        <v>1666686</v>
      </c>
      <c r="K231" s="2" t="s">
        <v>104</v>
      </c>
      <c r="L231" s="4" t="s">
        <v>1664</v>
      </c>
      <c r="M231" s="2" t="s">
        <v>2462</v>
      </c>
      <c r="N231" s="2" t="s">
        <v>2461</v>
      </c>
      <c r="O231" s="2">
        <v>8945</v>
      </c>
      <c r="P231" s="2" t="s">
        <v>2463</v>
      </c>
      <c r="Q231" s="2" t="s">
        <v>104</v>
      </c>
    </row>
    <row r="232" spans="1:17" hidden="1" x14ac:dyDescent="0.25">
      <c r="A232" t="s">
        <v>2464</v>
      </c>
      <c r="B232" t="s">
        <v>554</v>
      </c>
      <c r="C232" t="str">
        <f>LEFT(PLAYERIDMAP[[#This Row],[PLAYERNAME]],FIND(" ",PLAYERIDMAP[[#This Row],[PLAYERNAME]],1))</f>
        <v xml:space="preserve">Carl </v>
      </c>
      <c r="D232" t="str">
        <f>MID(PLAYERIDMAP[PLAYERNAME],FIND(" ",PLAYERIDMAP[PLAYERNAME],1)+1,255)</f>
        <v>Crawford</v>
      </c>
      <c r="E232" t="s">
        <v>1638</v>
      </c>
      <c r="F232" t="s">
        <v>1639</v>
      </c>
      <c r="G232" s="3">
        <v>1201</v>
      </c>
      <c r="H232">
        <v>408307</v>
      </c>
      <c r="I232" t="s">
        <v>554</v>
      </c>
      <c r="J232" s="2">
        <v>182199</v>
      </c>
      <c r="K232" s="2" t="s">
        <v>554</v>
      </c>
      <c r="L232" s="2" t="s">
        <v>2465</v>
      </c>
      <c r="M232" s="2" t="s">
        <v>2466</v>
      </c>
      <c r="N232" s="2" t="s">
        <v>2464</v>
      </c>
      <c r="O232" s="2">
        <v>6870</v>
      </c>
      <c r="P232" s="2" t="s">
        <v>2467</v>
      </c>
      <c r="Q232" s="2" t="s">
        <v>554</v>
      </c>
    </row>
    <row r="233" spans="1:17" x14ac:dyDescent="0.25">
      <c r="A233" t="s">
        <v>2468</v>
      </c>
      <c r="B233" t="s">
        <v>1095</v>
      </c>
      <c r="C233" s="2" t="str">
        <f>LEFT(PLAYERIDMAP[[#This Row],[PLAYERNAME]],FIND(" ",PLAYERIDMAP[[#This Row],[PLAYERNAME]],1))</f>
        <v xml:space="preserve">Evan </v>
      </c>
      <c r="D233" s="2" t="str">
        <f>MID(PLAYERIDMAP[PLAYERNAME],FIND(" ",PLAYERIDMAP[PLAYERNAME],1)+1,255)</f>
        <v>Crawford</v>
      </c>
      <c r="E233" t="s">
        <v>1723</v>
      </c>
      <c r="F233" t="s">
        <v>1628</v>
      </c>
      <c r="G233" s="3">
        <v>7249</v>
      </c>
      <c r="H233">
        <v>457751</v>
      </c>
      <c r="I233" t="s">
        <v>1095</v>
      </c>
      <c r="J233" s="2">
        <v>1915037</v>
      </c>
      <c r="K233" s="2" t="s">
        <v>1095</v>
      </c>
      <c r="L233" s="2" t="s">
        <v>2469</v>
      </c>
      <c r="M233" s="4" t="s">
        <v>1664</v>
      </c>
      <c r="N233" s="2" t="s">
        <v>2468</v>
      </c>
      <c r="O233" s="2">
        <v>9155</v>
      </c>
      <c r="P233" s="2" t="s">
        <v>2470</v>
      </c>
      <c r="Q233" s="2" t="s">
        <v>1095</v>
      </c>
    </row>
    <row r="234" spans="1:17" hidden="1" x14ac:dyDescent="0.25">
      <c r="A234" t="s">
        <v>2471</v>
      </c>
      <c r="B234" t="s">
        <v>515</v>
      </c>
      <c r="C234" t="str">
        <f>LEFT(PLAYERIDMAP[[#This Row],[PLAYERNAME]],FIND(" ",PLAYERIDMAP[[#This Row],[PLAYERNAME]],1))</f>
        <v xml:space="preserve">Coco </v>
      </c>
      <c r="D234" t="str">
        <f>MID(PLAYERIDMAP[PLAYERNAME],FIND(" ",PLAYERIDMAP[PLAYERNAME],1)+1,255)</f>
        <v>Crisp</v>
      </c>
      <c r="E234" t="s">
        <v>1649</v>
      </c>
      <c r="F234" t="s">
        <v>1639</v>
      </c>
      <c r="G234" s="3">
        <v>1572</v>
      </c>
      <c r="H234">
        <v>424825</v>
      </c>
      <c r="I234" t="s">
        <v>515</v>
      </c>
      <c r="J234" s="2">
        <v>292449</v>
      </c>
      <c r="K234" s="2" t="s">
        <v>515</v>
      </c>
      <c r="L234" s="2" t="s">
        <v>2472</v>
      </c>
      <c r="M234" s="2" t="s">
        <v>2473</v>
      </c>
      <c r="N234" s="2" t="s">
        <v>2471</v>
      </c>
      <c r="O234" s="2">
        <v>6983</v>
      </c>
      <c r="P234" s="2" t="s">
        <v>2474</v>
      </c>
      <c r="Q234" s="2" t="s">
        <v>515</v>
      </c>
    </row>
    <row r="235" spans="1:17" x14ac:dyDescent="0.25">
      <c r="A235" t="s">
        <v>2475</v>
      </c>
      <c r="B235" t="s">
        <v>985</v>
      </c>
      <c r="C235" s="2" t="str">
        <f>LEFT(PLAYERIDMAP[[#This Row],[PLAYERNAME]],FIND(" ",PLAYERIDMAP[[#This Row],[PLAYERNAME]],1))</f>
        <v xml:space="preserve">Casey </v>
      </c>
      <c r="D235" s="2" t="str">
        <f>MID(PLAYERIDMAP[PLAYERNAME],FIND(" ",PLAYERIDMAP[PLAYERNAME],1)+1,255)</f>
        <v>Crosby</v>
      </c>
      <c r="E235" t="s">
        <v>1684</v>
      </c>
      <c r="F235" t="s">
        <v>1628</v>
      </c>
      <c r="G235" s="3">
        <v>5261</v>
      </c>
      <c r="H235">
        <v>518582</v>
      </c>
      <c r="I235" t="s">
        <v>985</v>
      </c>
      <c r="J235" s="2">
        <v>1708182</v>
      </c>
      <c r="K235" s="2" t="s">
        <v>985</v>
      </c>
      <c r="L235" s="2" t="s">
        <v>2476</v>
      </c>
      <c r="M235" s="4" t="s">
        <v>1664</v>
      </c>
      <c r="N235" s="2" t="s">
        <v>2475</v>
      </c>
      <c r="O235" s="2">
        <v>9200</v>
      </c>
      <c r="P235" s="2" t="s">
        <v>2477</v>
      </c>
      <c r="Q235" s="2" t="s">
        <v>985</v>
      </c>
    </row>
    <row r="236" spans="1:17" x14ac:dyDescent="0.25">
      <c r="A236" t="s">
        <v>2478</v>
      </c>
      <c r="B236" t="s">
        <v>831</v>
      </c>
      <c r="C236" s="2" t="str">
        <f>LEFT(PLAYERIDMAP[[#This Row],[PLAYERNAME]],FIND(" ",PLAYERIDMAP[[#This Row],[PLAYERNAME]],1))</f>
        <v xml:space="preserve">Aaron </v>
      </c>
      <c r="D236" s="2" t="str">
        <f>MID(PLAYERIDMAP[PLAYERNAME],FIND(" ",PLAYERIDMAP[PLAYERNAME],1)+1,255)</f>
        <v>Crow</v>
      </c>
      <c r="E236" t="s">
        <v>1965</v>
      </c>
      <c r="F236" t="s">
        <v>1628</v>
      </c>
      <c r="G236" s="3">
        <v>10149</v>
      </c>
      <c r="H236">
        <v>543070</v>
      </c>
      <c r="I236" t="s">
        <v>831</v>
      </c>
      <c r="J236" s="2">
        <v>1707904</v>
      </c>
      <c r="K236" s="2" t="s">
        <v>831</v>
      </c>
      <c r="L236" s="2" t="s">
        <v>2479</v>
      </c>
      <c r="M236" s="2" t="s">
        <v>2480</v>
      </c>
      <c r="N236" s="2" t="s">
        <v>2478</v>
      </c>
      <c r="O236" s="2">
        <v>8662</v>
      </c>
      <c r="P236" s="2" t="s">
        <v>2481</v>
      </c>
      <c r="Q236" s="2" t="s">
        <v>831</v>
      </c>
    </row>
    <row r="237" spans="1:17" hidden="1" x14ac:dyDescent="0.25">
      <c r="A237" t="s">
        <v>2482</v>
      </c>
      <c r="B237" t="s">
        <v>239</v>
      </c>
      <c r="C237" t="str">
        <f>LEFT(PLAYERIDMAP[[#This Row],[PLAYERNAME]],FIND(" ",PLAYERIDMAP[[#This Row],[PLAYERNAME]],1))</f>
        <v xml:space="preserve">Luis </v>
      </c>
      <c r="D237" t="str">
        <f>MID(PLAYERIDMAP[PLAYERNAME],FIND(" ",PLAYERIDMAP[PLAYERNAME],1)+1,255)</f>
        <v>Cruz</v>
      </c>
      <c r="E237" t="s">
        <v>1638</v>
      </c>
      <c r="F237" t="s">
        <v>1730</v>
      </c>
      <c r="G237" s="3">
        <v>3188</v>
      </c>
      <c r="H237">
        <v>458501</v>
      </c>
      <c r="I237" t="s">
        <v>239</v>
      </c>
      <c r="J237" s="2">
        <v>292367</v>
      </c>
      <c r="K237" s="2" t="s">
        <v>239</v>
      </c>
      <c r="L237" s="2" t="s">
        <v>2483</v>
      </c>
      <c r="M237" s="2" t="s">
        <v>2484</v>
      </c>
      <c r="N237" s="2" t="s">
        <v>2482</v>
      </c>
      <c r="O237" s="2">
        <v>8365</v>
      </c>
      <c r="P237" s="2" t="s">
        <v>2485</v>
      </c>
      <c r="Q237" s="2" t="s">
        <v>239</v>
      </c>
    </row>
    <row r="238" spans="1:17" hidden="1" x14ac:dyDescent="0.25">
      <c r="A238" t="s">
        <v>2486</v>
      </c>
      <c r="B238" t="s">
        <v>659</v>
      </c>
      <c r="C238" t="str">
        <f>LEFT(PLAYERIDMAP[[#This Row],[PLAYERNAME]],FIND(" ",PLAYERIDMAP[[#This Row],[PLAYERNAME]],1))</f>
        <v xml:space="preserve">Nelson </v>
      </c>
      <c r="D238" t="str">
        <f>MID(PLAYERIDMAP[PLAYERNAME],FIND(" ",PLAYERIDMAP[PLAYERNAME],1)+1,255)</f>
        <v>Cruz</v>
      </c>
      <c r="E238" t="s">
        <v>1729</v>
      </c>
      <c r="F238" t="s">
        <v>1639</v>
      </c>
      <c r="G238" s="3">
        <v>2434</v>
      </c>
      <c r="H238">
        <v>443558</v>
      </c>
      <c r="I238" t="s">
        <v>659</v>
      </c>
      <c r="J238" s="2">
        <v>530355</v>
      </c>
      <c r="K238" s="2" t="s">
        <v>659</v>
      </c>
      <c r="L238" s="2" t="s">
        <v>2487</v>
      </c>
      <c r="M238" s="2" t="s">
        <v>2488</v>
      </c>
      <c r="N238" s="2" t="s">
        <v>2486</v>
      </c>
      <c r="O238" s="2">
        <v>7681</v>
      </c>
      <c r="P238" s="2" t="s">
        <v>2489</v>
      </c>
      <c r="Q238" s="2" t="s">
        <v>659</v>
      </c>
    </row>
    <row r="239" spans="1:17" x14ac:dyDescent="0.25">
      <c r="A239" t="s">
        <v>2490</v>
      </c>
      <c r="B239" t="s">
        <v>1051</v>
      </c>
      <c r="C239" s="2" t="str">
        <f>LEFT(PLAYERIDMAP[[#This Row],[PLAYERNAME]],FIND(" ",PLAYERIDMAP[[#This Row],[PLAYERNAME]],1))</f>
        <v xml:space="preserve">Rhiner </v>
      </c>
      <c r="D239" s="2" t="str">
        <f>MID(PLAYERIDMAP[PLAYERNAME],FIND(" ",PLAYERIDMAP[PLAYERNAME],1)+1,255)</f>
        <v>Cruz</v>
      </c>
      <c r="E239" t="s">
        <v>1633</v>
      </c>
      <c r="F239" t="s">
        <v>1628</v>
      </c>
      <c r="G239" s="3">
        <v>711</v>
      </c>
      <c r="H239">
        <v>462480</v>
      </c>
      <c r="I239" t="s">
        <v>1051</v>
      </c>
      <c r="J239" s="2">
        <v>1925711</v>
      </c>
      <c r="K239" s="2" t="s">
        <v>1051</v>
      </c>
      <c r="L239" s="2" t="s">
        <v>2491</v>
      </c>
      <c r="M239" s="4" t="s">
        <v>1664</v>
      </c>
      <c r="N239" s="2" t="s">
        <v>2490</v>
      </c>
      <c r="O239" s="2">
        <v>9146</v>
      </c>
      <c r="P239" s="2" t="s">
        <v>2492</v>
      </c>
      <c r="Q239" s="2" t="s">
        <v>1051</v>
      </c>
    </row>
    <row r="240" spans="1:17" hidden="1" x14ac:dyDescent="0.25">
      <c r="A240" t="s">
        <v>2493</v>
      </c>
      <c r="B240" t="s">
        <v>99</v>
      </c>
      <c r="C240" t="str">
        <f>LEFT(PLAYERIDMAP[[#This Row],[PLAYERNAME]],FIND(" ",PLAYERIDMAP[[#This Row],[PLAYERNAME]],1))</f>
        <v xml:space="preserve">Tony </v>
      </c>
      <c r="D240" t="str">
        <f>MID(PLAYERIDMAP[PLAYERNAME],FIND(" ",PLAYERIDMAP[PLAYERNAME],1)+1,255)</f>
        <v>Cruz</v>
      </c>
      <c r="E240" t="s">
        <v>1666</v>
      </c>
      <c r="F240" t="s">
        <v>1717</v>
      </c>
      <c r="G240" s="3">
        <v>2802</v>
      </c>
      <c r="H240">
        <v>488810</v>
      </c>
      <c r="I240" t="s">
        <v>99</v>
      </c>
      <c r="J240" s="2">
        <v>1661499</v>
      </c>
      <c r="K240" s="2" t="s">
        <v>99</v>
      </c>
      <c r="L240" s="4" t="s">
        <v>1664</v>
      </c>
      <c r="M240" s="2" t="s">
        <v>2494</v>
      </c>
      <c r="N240" s="2" t="s">
        <v>2493</v>
      </c>
      <c r="O240" s="2">
        <v>8938</v>
      </c>
      <c r="P240" s="2" t="s">
        <v>2495</v>
      </c>
      <c r="Q240" s="2" t="s">
        <v>99</v>
      </c>
    </row>
    <row r="241" spans="1:17" hidden="1" x14ac:dyDescent="0.25">
      <c r="A241" t="s">
        <v>2496</v>
      </c>
      <c r="B241" t="s">
        <v>697</v>
      </c>
      <c r="C241" t="str">
        <f>LEFT(PLAYERIDMAP[[#This Row],[PLAYERNAME]],FIND(" ",PLAYERIDMAP[[#This Row],[PLAYERNAME]],1))</f>
        <v xml:space="preserve">Michael </v>
      </c>
      <c r="D241" t="str">
        <f>MID(PLAYERIDMAP[PLAYERNAME],FIND(" ",PLAYERIDMAP[PLAYERNAME],1)+1,255)</f>
        <v>Cuddyer</v>
      </c>
      <c r="E241" t="s">
        <v>1909</v>
      </c>
      <c r="F241" t="s">
        <v>1639</v>
      </c>
      <c r="G241" s="3">
        <v>1534</v>
      </c>
      <c r="H241">
        <v>150212</v>
      </c>
      <c r="I241" t="s">
        <v>697</v>
      </c>
      <c r="J241" s="2">
        <v>23606</v>
      </c>
      <c r="K241" s="2" t="s">
        <v>697</v>
      </c>
      <c r="L241" s="2" t="s">
        <v>2497</v>
      </c>
      <c r="M241" s="2" t="s">
        <v>2498</v>
      </c>
      <c r="N241" s="2" t="s">
        <v>2496</v>
      </c>
      <c r="O241" s="2">
        <v>6637</v>
      </c>
      <c r="P241" s="2" t="s">
        <v>2499</v>
      </c>
      <c r="Q241" s="2" t="s">
        <v>697</v>
      </c>
    </row>
    <row r="242" spans="1:17" x14ac:dyDescent="0.25">
      <c r="A242" t="s">
        <v>2500</v>
      </c>
      <c r="B242" t="s">
        <v>813</v>
      </c>
      <c r="C242" s="2" t="str">
        <f>LEFT(PLAYERIDMAP[[#This Row],[PLAYERNAME]],FIND(" ",PLAYERIDMAP[[#This Row],[PLAYERNAME]],1))</f>
        <v xml:space="preserve">Johnny </v>
      </c>
      <c r="D242" s="2" t="str">
        <f>MID(PLAYERIDMAP[PLAYERNAME],FIND(" ",PLAYERIDMAP[PLAYERNAME],1)+1,255)</f>
        <v>Cueto</v>
      </c>
      <c r="E242" t="s">
        <v>1755</v>
      </c>
      <c r="F242" t="s">
        <v>1628</v>
      </c>
      <c r="G242" s="3">
        <v>6893</v>
      </c>
      <c r="H242">
        <v>456501</v>
      </c>
      <c r="I242" t="s">
        <v>813</v>
      </c>
      <c r="J242" s="2">
        <v>288900</v>
      </c>
      <c r="K242" s="2" t="s">
        <v>813</v>
      </c>
      <c r="L242" s="2" t="s">
        <v>2501</v>
      </c>
      <c r="M242" s="2" t="s">
        <v>2502</v>
      </c>
      <c r="N242" s="2" t="s">
        <v>2500</v>
      </c>
      <c r="O242" s="2">
        <v>8172</v>
      </c>
      <c r="P242" s="2" t="s">
        <v>2503</v>
      </c>
      <c r="Q242" s="2" t="s">
        <v>813</v>
      </c>
    </row>
    <row r="243" spans="1:17" x14ac:dyDescent="0.25">
      <c r="A243" t="s">
        <v>2504</v>
      </c>
      <c r="B243" t="s">
        <v>960</v>
      </c>
      <c r="C243" s="2" t="str">
        <f>LEFT(PLAYERIDMAP[[#This Row],[PLAYERNAME]],FIND(" ",PLAYERIDMAP[[#This Row],[PLAYERNAME]],1))</f>
        <v xml:space="preserve">John </v>
      </c>
      <c r="D243" s="2" t="str">
        <f>MID(PLAYERIDMAP[PLAYERNAME],FIND(" ",PLAYERIDMAP[PLAYERNAME],1)+1,255)</f>
        <v>Danks</v>
      </c>
      <c r="E243" t="s">
        <v>1787</v>
      </c>
      <c r="F243" t="s">
        <v>1628</v>
      </c>
      <c r="G243" s="3">
        <v>6329</v>
      </c>
      <c r="H243">
        <v>433579</v>
      </c>
      <c r="I243" t="s">
        <v>960</v>
      </c>
      <c r="J243" s="2">
        <v>538912</v>
      </c>
      <c r="K243" s="2" t="s">
        <v>960</v>
      </c>
      <c r="L243" s="2" t="s">
        <v>2505</v>
      </c>
      <c r="M243" s="2" t="s">
        <v>2506</v>
      </c>
      <c r="N243" s="2" t="s">
        <v>2504</v>
      </c>
      <c r="O243" s="2">
        <v>7808</v>
      </c>
      <c r="P243" s="2" t="s">
        <v>2507</v>
      </c>
      <c r="Q243" s="2" t="s">
        <v>960</v>
      </c>
    </row>
    <row r="244" spans="1:17" hidden="1" x14ac:dyDescent="0.25">
      <c r="A244" t="s">
        <v>2508</v>
      </c>
      <c r="B244" t="s">
        <v>317</v>
      </c>
      <c r="C244" t="str">
        <f>LEFT(PLAYERIDMAP[[#This Row],[PLAYERNAME]],FIND(" ",PLAYERIDMAP[[#This Row],[PLAYERNAME]],1))</f>
        <v xml:space="preserve">Jordan </v>
      </c>
      <c r="D244" t="str">
        <f>MID(PLAYERIDMAP[PLAYERNAME],FIND(" ",PLAYERIDMAP[PLAYERNAME],1)+1,255)</f>
        <v>Danks</v>
      </c>
      <c r="E244" t="s">
        <v>1787</v>
      </c>
      <c r="F244" t="s">
        <v>1639</v>
      </c>
      <c r="G244" s="3">
        <v>9187</v>
      </c>
      <c r="H244">
        <v>458668</v>
      </c>
      <c r="I244" t="s">
        <v>317</v>
      </c>
      <c r="J244" s="2">
        <v>1665404</v>
      </c>
      <c r="K244" s="2" t="s">
        <v>317</v>
      </c>
      <c r="L244" s="4" t="s">
        <v>1664</v>
      </c>
      <c r="M244" s="4" t="s">
        <v>1664</v>
      </c>
      <c r="N244" s="2" t="s">
        <v>2508</v>
      </c>
      <c r="O244" s="2">
        <v>8682</v>
      </c>
      <c r="P244" s="2" t="s">
        <v>2509</v>
      </c>
      <c r="Q244" s="2" t="s">
        <v>317</v>
      </c>
    </row>
    <row r="245" spans="1:17" hidden="1" x14ac:dyDescent="0.25">
      <c r="A245" t="s">
        <v>2510</v>
      </c>
      <c r="B245" t="s">
        <v>125</v>
      </c>
      <c r="C245" t="str">
        <f>LEFT(PLAYERIDMAP[[#This Row],[PLAYERNAME]],FIND(" ",PLAYERIDMAP[[#This Row],[PLAYERNAME]],1))</f>
        <v xml:space="preserve">Chase </v>
      </c>
      <c r="D245" t="str">
        <f>MID(PLAYERIDMAP[PLAYERNAME],FIND(" ",PLAYERIDMAP[PLAYERNAME],1)+1,255)</f>
        <v>d'Arnaud</v>
      </c>
      <c r="E245" t="s">
        <v>1703</v>
      </c>
      <c r="F245" t="s">
        <v>1730</v>
      </c>
      <c r="G245" s="3">
        <v>6652</v>
      </c>
      <c r="H245">
        <v>488818</v>
      </c>
      <c r="I245" t="s">
        <v>125</v>
      </c>
      <c r="J245" s="2">
        <v>1740922</v>
      </c>
      <c r="K245" s="2" t="s">
        <v>125</v>
      </c>
      <c r="L245" s="4" t="s">
        <v>1664</v>
      </c>
      <c r="M245" s="4" t="s">
        <v>1664</v>
      </c>
      <c r="N245" s="2" t="s">
        <v>2510</v>
      </c>
      <c r="O245" s="2">
        <v>8974</v>
      </c>
      <c r="P245" s="2" t="s">
        <v>2511</v>
      </c>
      <c r="Q245" s="2" t="s">
        <v>125</v>
      </c>
    </row>
    <row r="246" spans="1:17" hidden="1" x14ac:dyDescent="0.25">
      <c r="A246" t="s">
        <v>2512</v>
      </c>
      <c r="B246" t="s">
        <v>527</v>
      </c>
      <c r="C246" t="str">
        <f>LEFT(PLAYERIDMAP[[#This Row],[PLAYERNAME]],FIND(" ",PLAYERIDMAP[[#This Row],[PLAYERNAME]],1))</f>
        <v xml:space="preserve">Travis </v>
      </c>
      <c r="D246" t="str">
        <f>MID(PLAYERIDMAP[PLAYERNAME],FIND(" ",PLAYERIDMAP[PLAYERNAME],1)+1,255)</f>
        <v>D'Arnaud</v>
      </c>
      <c r="E246" t="s">
        <v>1878</v>
      </c>
      <c r="F246" t="s">
        <v>1717</v>
      </c>
      <c r="G246" s="3" t="s">
        <v>526</v>
      </c>
      <c r="H246">
        <v>518595</v>
      </c>
      <c r="I246" t="s">
        <v>2513</v>
      </c>
      <c r="J246" s="2">
        <v>1730742</v>
      </c>
      <c r="K246" s="2" t="s">
        <v>2513</v>
      </c>
      <c r="L246" s="4" t="s">
        <v>1664</v>
      </c>
      <c r="M246" s="4" t="s">
        <v>1664</v>
      </c>
      <c r="N246" s="2" t="s">
        <v>2512</v>
      </c>
      <c r="O246" s="2">
        <v>9096</v>
      </c>
      <c r="P246" s="2" t="s">
        <v>2514</v>
      </c>
      <c r="Q246" s="2" t="s">
        <v>2513</v>
      </c>
    </row>
    <row r="247" spans="1:17" hidden="1" x14ac:dyDescent="0.25">
      <c r="A247" t="s">
        <v>2515</v>
      </c>
      <c r="B247" t="s">
        <v>391</v>
      </c>
      <c r="C247" t="str">
        <f>LEFT(PLAYERIDMAP[[#This Row],[PLAYERNAME]],FIND(" ",PLAYERIDMAP[[#This Row],[PLAYERNAME]],1))</f>
        <v xml:space="preserve">James </v>
      </c>
      <c r="D247" t="str">
        <f>MID(PLAYERIDMAP[PLAYERNAME],FIND(" ",PLAYERIDMAP[PLAYERNAME],1)+1,255)</f>
        <v>Darnell</v>
      </c>
      <c r="E247" t="s">
        <v>1690</v>
      </c>
      <c r="F247" t="s">
        <v>740</v>
      </c>
      <c r="G247" s="3">
        <v>9060</v>
      </c>
      <c r="H247">
        <v>543083</v>
      </c>
      <c r="I247" t="s">
        <v>391</v>
      </c>
      <c r="J247" s="2">
        <v>1717003</v>
      </c>
      <c r="K247" s="2" t="s">
        <v>391</v>
      </c>
      <c r="L247" s="4" t="s">
        <v>1664</v>
      </c>
      <c r="M247" s="2" t="s">
        <v>2516</v>
      </c>
      <c r="N247" s="2" t="s">
        <v>2515</v>
      </c>
      <c r="O247" s="2">
        <v>9014</v>
      </c>
      <c r="P247" s="2" t="s">
        <v>2517</v>
      </c>
      <c r="Q247" s="2" t="s">
        <v>391</v>
      </c>
    </row>
    <row r="248" spans="1:17" x14ac:dyDescent="0.25">
      <c r="A248" t="s">
        <v>2518</v>
      </c>
      <c r="B248" t="s">
        <v>800</v>
      </c>
      <c r="C248" s="2" t="str">
        <f>LEFT(PLAYERIDMAP[[#This Row],[PLAYERNAME]],FIND(" ",PLAYERIDMAP[[#This Row],[PLAYERNAME]],1))</f>
        <v xml:space="preserve">Yu </v>
      </c>
      <c r="D248" s="2" t="str">
        <f>MID(PLAYERIDMAP[PLAYERNAME],FIND(" ",PLAYERIDMAP[PLAYERNAME],1)+1,255)</f>
        <v>Darvish</v>
      </c>
      <c r="E248" t="s">
        <v>1729</v>
      </c>
      <c r="F248" t="s">
        <v>1628</v>
      </c>
      <c r="G248" s="3">
        <v>13074</v>
      </c>
      <c r="H248">
        <v>506433</v>
      </c>
      <c r="I248" t="s">
        <v>800</v>
      </c>
      <c r="J248" s="2">
        <v>1937347</v>
      </c>
      <c r="K248" s="2" t="s">
        <v>800</v>
      </c>
      <c r="L248" s="2" t="s">
        <v>2519</v>
      </c>
      <c r="M248" s="4" t="s">
        <v>1664</v>
      </c>
      <c r="N248" s="2" t="s">
        <v>2518</v>
      </c>
      <c r="O248" s="2">
        <v>9095</v>
      </c>
      <c r="P248" s="2" t="s">
        <v>2520</v>
      </c>
      <c r="Q248" s="2" t="s">
        <v>800</v>
      </c>
    </row>
    <row r="249" spans="1:17" hidden="1" x14ac:dyDescent="0.25">
      <c r="A249" t="s">
        <v>2521</v>
      </c>
      <c r="B249" t="s">
        <v>573</v>
      </c>
      <c r="C249" t="str">
        <f>LEFT(PLAYERIDMAP[[#This Row],[PLAYERNAME]],FIND(" ",PLAYERIDMAP[[#This Row],[PLAYERNAME]],1))</f>
        <v xml:space="preserve">Chris </v>
      </c>
      <c r="D249" t="str">
        <f>MID(PLAYERIDMAP[PLAYERNAME],FIND(" ",PLAYERIDMAP[PLAYERNAME],1)+1,255)</f>
        <v>Davis</v>
      </c>
      <c r="E249" t="s">
        <v>1760</v>
      </c>
      <c r="F249" t="s">
        <v>1667</v>
      </c>
      <c r="G249" s="3">
        <v>9272</v>
      </c>
      <c r="H249">
        <v>448801</v>
      </c>
      <c r="I249" t="s">
        <v>573</v>
      </c>
      <c r="J249" s="2">
        <v>1514565</v>
      </c>
      <c r="K249" s="2" t="s">
        <v>573</v>
      </c>
      <c r="L249" s="2" t="s">
        <v>2522</v>
      </c>
      <c r="M249" s="2" t="s">
        <v>2523</v>
      </c>
      <c r="N249" s="2" t="s">
        <v>2521</v>
      </c>
      <c r="O249" s="2">
        <v>8285</v>
      </c>
      <c r="P249" s="2" t="s">
        <v>2524</v>
      </c>
      <c r="Q249" s="2" t="s">
        <v>573</v>
      </c>
    </row>
    <row r="250" spans="1:17" hidden="1" x14ac:dyDescent="0.25">
      <c r="A250" t="s">
        <v>2525</v>
      </c>
      <c r="B250" t="s">
        <v>645</v>
      </c>
      <c r="C250" t="str">
        <f>LEFT(PLAYERIDMAP[[#This Row],[PLAYERNAME]],FIND(" ",PLAYERIDMAP[[#This Row],[PLAYERNAME]],1))</f>
        <v xml:space="preserve">Ike </v>
      </c>
      <c r="D250" t="str">
        <f>MID(PLAYERIDMAP[PLAYERNAME],FIND(" ",PLAYERIDMAP[PLAYERNAME],1)+1,255)</f>
        <v>Davis</v>
      </c>
      <c r="E250" t="s">
        <v>1878</v>
      </c>
      <c r="F250" t="s">
        <v>1667</v>
      </c>
      <c r="G250" s="3">
        <v>8433</v>
      </c>
      <c r="H250">
        <v>477195</v>
      </c>
      <c r="I250" t="s">
        <v>645</v>
      </c>
      <c r="J250" s="2">
        <v>1666191</v>
      </c>
      <c r="K250" s="2" t="s">
        <v>645</v>
      </c>
      <c r="L250" s="4" t="s">
        <v>1664</v>
      </c>
      <c r="M250" s="2" t="s">
        <v>2526</v>
      </c>
      <c r="N250" s="2" t="s">
        <v>2525</v>
      </c>
      <c r="O250" s="2">
        <v>8666</v>
      </c>
      <c r="P250" s="2" t="s">
        <v>2527</v>
      </c>
      <c r="Q250" s="2" t="s">
        <v>645</v>
      </c>
    </row>
    <row r="251" spans="1:17" hidden="1" x14ac:dyDescent="0.25">
      <c r="A251" t="s">
        <v>2528</v>
      </c>
      <c r="B251" t="s">
        <v>273</v>
      </c>
      <c r="C251" t="str">
        <f>LEFT(PLAYERIDMAP[[#This Row],[PLAYERNAME]],FIND(" ",PLAYERIDMAP[[#This Row],[PLAYERNAME]],1))</f>
        <v xml:space="preserve">Rajai </v>
      </c>
      <c r="D251" t="str">
        <f>MID(PLAYERIDMAP[PLAYERNAME],FIND(" ",PLAYERIDMAP[PLAYERNAME],1)+1,255)</f>
        <v>Davis</v>
      </c>
      <c r="E251" t="s">
        <v>1723</v>
      </c>
      <c r="F251" t="s">
        <v>1639</v>
      </c>
      <c r="G251" s="3">
        <v>3708</v>
      </c>
      <c r="H251">
        <v>434658</v>
      </c>
      <c r="I251" t="s">
        <v>273</v>
      </c>
      <c r="J251" s="2">
        <v>533048</v>
      </c>
      <c r="K251" s="2" t="s">
        <v>273</v>
      </c>
      <c r="L251" s="2" t="s">
        <v>2529</v>
      </c>
      <c r="M251" s="2" t="s">
        <v>2530</v>
      </c>
      <c r="N251" s="2" t="s">
        <v>2528</v>
      </c>
      <c r="O251" s="2">
        <v>7835</v>
      </c>
      <c r="P251" s="2" t="s">
        <v>2531</v>
      </c>
      <c r="Q251" s="2" t="s">
        <v>273</v>
      </c>
    </row>
    <row r="252" spans="1:17" x14ac:dyDescent="0.25">
      <c r="A252" t="s">
        <v>2532</v>
      </c>
      <c r="B252" t="s">
        <v>942</v>
      </c>
      <c r="C252" s="2" t="str">
        <f>LEFT(PLAYERIDMAP[[#This Row],[PLAYERNAME]],FIND(" ",PLAYERIDMAP[[#This Row],[PLAYERNAME]],1))</f>
        <v xml:space="preserve">Wade </v>
      </c>
      <c r="D252" s="2" t="str">
        <f>MID(PLAYERIDMAP[PLAYERNAME],FIND(" ",PLAYERIDMAP[PLAYERNAME],1)+1,255)</f>
        <v>Davis</v>
      </c>
      <c r="E252" t="s">
        <v>1965</v>
      </c>
      <c r="F252" t="s">
        <v>1628</v>
      </c>
      <c r="G252" s="3">
        <v>7441</v>
      </c>
      <c r="H252">
        <v>451584</v>
      </c>
      <c r="I252" t="s">
        <v>942</v>
      </c>
      <c r="J252" s="2">
        <v>1231630</v>
      </c>
      <c r="K252" s="2" t="s">
        <v>942</v>
      </c>
      <c r="L252" s="2" t="s">
        <v>2533</v>
      </c>
      <c r="M252" s="2" t="s">
        <v>2534</v>
      </c>
      <c r="N252" s="2" t="s">
        <v>2532</v>
      </c>
      <c r="O252" s="2">
        <v>8174</v>
      </c>
      <c r="P252" s="2" t="s">
        <v>2535</v>
      </c>
      <c r="Q252" s="2" t="s">
        <v>942</v>
      </c>
    </row>
    <row r="253" spans="1:17" hidden="1" x14ac:dyDescent="0.25">
      <c r="A253" t="s">
        <v>2536</v>
      </c>
      <c r="B253" t="s">
        <v>570</v>
      </c>
      <c r="C253" t="str">
        <f>LEFT(PLAYERIDMAP[[#This Row],[PLAYERNAME]],FIND(" ",PLAYERIDMAP[[#This Row],[PLAYERNAME]],1))</f>
        <v xml:space="preserve">Alejandro </v>
      </c>
      <c r="D253" t="str">
        <f>MID(PLAYERIDMAP[PLAYERNAME],FIND(" ",PLAYERIDMAP[PLAYERNAME],1)+1,255)</f>
        <v>De Aza</v>
      </c>
      <c r="E253" t="s">
        <v>1787</v>
      </c>
      <c r="F253" t="s">
        <v>1639</v>
      </c>
      <c r="G253" s="3">
        <v>3371</v>
      </c>
      <c r="H253">
        <v>457477</v>
      </c>
      <c r="I253" t="s">
        <v>570</v>
      </c>
      <c r="J253" s="2">
        <v>1104254</v>
      </c>
      <c r="K253" s="2" t="s">
        <v>570</v>
      </c>
      <c r="L253" s="2" t="s">
        <v>2537</v>
      </c>
      <c r="M253" s="2" t="s">
        <v>2538</v>
      </c>
      <c r="N253" s="2" t="s">
        <v>2536</v>
      </c>
      <c r="O253" s="2">
        <v>7996</v>
      </c>
      <c r="P253" s="2" t="s">
        <v>2539</v>
      </c>
      <c r="Q253" s="2" t="s">
        <v>570</v>
      </c>
    </row>
    <row r="254" spans="1:17" hidden="1" x14ac:dyDescent="0.25">
      <c r="A254" t="s">
        <v>2540</v>
      </c>
      <c r="B254" t="s">
        <v>302</v>
      </c>
      <c r="C254" t="str">
        <f>LEFT(PLAYERIDMAP[[#This Row],[PLAYERNAME]],FIND(" ",PLAYERIDMAP[[#This Row],[PLAYERNAME]],1))</f>
        <v xml:space="preserve">Jaff </v>
      </c>
      <c r="D254" t="str">
        <f>MID(PLAYERIDMAP[PLAYERNAME],FIND(" ",PLAYERIDMAP[PLAYERNAME],1)+1,255)</f>
        <v>Decker</v>
      </c>
      <c r="E254" t="s">
        <v>1690</v>
      </c>
      <c r="F254" t="s">
        <v>1639</v>
      </c>
      <c r="G254" s="3" t="s">
        <v>301</v>
      </c>
      <c r="H254">
        <v>543094</v>
      </c>
      <c r="I254" t="s">
        <v>302</v>
      </c>
      <c r="J254" s="4" t="s">
        <v>1664</v>
      </c>
      <c r="K254" s="4" t="s">
        <v>1664</v>
      </c>
      <c r="L254" s="4" t="s">
        <v>1664</v>
      </c>
      <c r="M254" s="4" t="s">
        <v>1664</v>
      </c>
      <c r="N254" s="4" t="s">
        <v>1664</v>
      </c>
      <c r="O254" s="4" t="s">
        <v>1664</v>
      </c>
      <c r="P254" s="4" t="s">
        <v>1664</v>
      </c>
      <c r="Q254" s="4" t="s">
        <v>1664</v>
      </c>
    </row>
    <row r="255" spans="1:17" x14ac:dyDescent="0.25">
      <c r="A255" t="s">
        <v>2541</v>
      </c>
      <c r="B255" t="s">
        <v>1063</v>
      </c>
      <c r="C255" s="2" t="str">
        <f>LEFT(PLAYERIDMAP[[#This Row],[PLAYERNAME]],FIND(" ",PLAYERIDMAP[[#This Row],[PLAYERNAME]],1))</f>
        <v xml:space="preserve">Samuel </v>
      </c>
      <c r="D255" s="2" t="str">
        <f>MID(PLAYERIDMAP[PLAYERNAME],FIND(" ",PLAYERIDMAP[PLAYERNAME],1)+1,255)</f>
        <v>Deduno</v>
      </c>
      <c r="E255" t="s">
        <v>1987</v>
      </c>
      <c r="F255" t="s">
        <v>1628</v>
      </c>
      <c r="G255" s="3">
        <v>5285</v>
      </c>
      <c r="H255">
        <v>465679</v>
      </c>
      <c r="I255" t="s">
        <v>1063</v>
      </c>
      <c r="J255" s="2">
        <v>1654378</v>
      </c>
      <c r="K255" s="2" t="s">
        <v>1063</v>
      </c>
      <c r="L255" s="2" t="s">
        <v>2542</v>
      </c>
      <c r="M255" s="2" t="s">
        <v>2543</v>
      </c>
      <c r="N255" s="2" t="s">
        <v>2541</v>
      </c>
      <c r="O255" s="2">
        <v>8604</v>
      </c>
      <c r="P255" s="2" t="s">
        <v>2544</v>
      </c>
      <c r="Q255" s="2" t="s">
        <v>1063</v>
      </c>
    </row>
    <row r="256" spans="1:17" x14ac:dyDescent="0.25">
      <c r="A256" t="s">
        <v>2545</v>
      </c>
      <c r="B256" t="s">
        <v>1379</v>
      </c>
      <c r="C256" s="2" t="str">
        <f>LEFT(PLAYERIDMAP[[#This Row],[PLAYERNAME]],FIND(" ",PLAYERIDMAP[[#This Row],[PLAYERNAME]],1))</f>
        <v xml:space="preserve">Justin </v>
      </c>
      <c r="D256" s="2" t="str">
        <f>MID(PLAYERIDMAP[PLAYERNAME],FIND(" ",PLAYERIDMAP[PLAYERNAME],1)+1,255)</f>
        <v>De Fratus</v>
      </c>
      <c r="E256" t="s">
        <v>1670</v>
      </c>
      <c r="F256" t="s">
        <v>1628</v>
      </c>
      <c r="G256" s="3">
        <v>4955</v>
      </c>
      <c r="H256">
        <v>518603</v>
      </c>
      <c r="I256" t="s">
        <v>1379</v>
      </c>
      <c r="J256" s="2">
        <v>1784923</v>
      </c>
      <c r="K256" s="2" t="s">
        <v>1379</v>
      </c>
      <c r="L256" s="4" t="s">
        <v>1664</v>
      </c>
      <c r="M256" s="2" t="s">
        <v>2546</v>
      </c>
      <c r="N256" s="2" t="s">
        <v>2545</v>
      </c>
      <c r="O256" s="2">
        <v>9085</v>
      </c>
      <c r="P256" s="2" t="s">
        <v>2547</v>
      </c>
      <c r="Q256" s="2" t="s">
        <v>1379</v>
      </c>
    </row>
    <row r="257" spans="1:17" hidden="1" x14ac:dyDescent="0.25">
      <c r="A257" t="s">
        <v>2548</v>
      </c>
      <c r="B257" t="s">
        <v>592</v>
      </c>
      <c r="C257" t="str">
        <f>LEFT(PLAYERIDMAP[[#This Row],[PLAYERNAME]],FIND(" ",PLAYERIDMAP[[#This Row],[PLAYERNAME]],1))</f>
        <v xml:space="preserve">David </v>
      </c>
      <c r="D257" t="str">
        <f>MID(PLAYERIDMAP[PLAYERNAME],FIND(" ",PLAYERIDMAP[PLAYERNAME],1)+1,255)</f>
        <v>DeJesus</v>
      </c>
      <c r="E257" t="s">
        <v>1818</v>
      </c>
      <c r="F257" t="s">
        <v>1639</v>
      </c>
      <c r="G257" s="3">
        <v>1825</v>
      </c>
      <c r="H257">
        <v>430203</v>
      </c>
      <c r="I257" t="s">
        <v>592</v>
      </c>
      <c r="J257" s="2">
        <v>392080</v>
      </c>
      <c r="K257" s="2" t="s">
        <v>592</v>
      </c>
      <c r="L257" s="2" t="s">
        <v>2549</v>
      </c>
      <c r="M257" s="2" t="s">
        <v>2550</v>
      </c>
      <c r="N257" s="2" t="s">
        <v>2548</v>
      </c>
      <c r="O257" s="2">
        <v>7232</v>
      </c>
      <c r="P257" s="2" t="s">
        <v>2551</v>
      </c>
      <c r="Q257" s="2" t="s">
        <v>592</v>
      </c>
    </row>
    <row r="258" spans="1:17" hidden="1" x14ac:dyDescent="0.25">
      <c r="A258" t="s">
        <v>2552</v>
      </c>
      <c r="B258" t="s">
        <v>150</v>
      </c>
      <c r="C258" t="str">
        <f>LEFT(PLAYERIDMAP[[#This Row],[PLAYERNAME]],FIND(" ",PLAYERIDMAP[[#This Row],[PLAYERNAME]],1))</f>
        <v xml:space="preserve">Ivan </v>
      </c>
      <c r="D258" t="str">
        <f>MID(PLAYERIDMAP[PLAYERNAME],FIND(" ",PLAYERIDMAP[PLAYERNAME],1)+1,255)</f>
        <v>De Jesus</v>
      </c>
      <c r="E258" t="s">
        <v>1654</v>
      </c>
      <c r="F258" t="s">
        <v>741</v>
      </c>
      <c r="G258" s="3">
        <v>9886</v>
      </c>
      <c r="H258">
        <v>474443</v>
      </c>
      <c r="I258" t="s">
        <v>150</v>
      </c>
      <c r="J258" s="2">
        <v>1098914</v>
      </c>
      <c r="K258" s="2" t="s">
        <v>150</v>
      </c>
      <c r="L258" s="2" t="s">
        <v>2553</v>
      </c>
      <c r="M258" s="2" t="s">
        <v>2554</v>
      </c>
      <c r="N258" s="2" t="s">
        <v>2552</v>
      </c>
      <c r="O258" s="2">
        <v>8885</v>
      </c>
      <c r="P258" s="2" t="s">
        <v>2555</v>
      </c>
      <c r="Q258" s="2" t="s">
        <v>150</v>
      </c>
    </row>
    <row r="259" spans="1:17" x14ac:dyDescent="0.25">
      <c r="A259" t="s">
        <v>2556</v>
      </c>
      <c r="B259" t="s">
        <v>865</v>
      </c>
      <c r="C259" s="2" t="str">
        <f>LEFT(PLAYERIDMAP[[#This Row],[PLAYERNAME]],FIND(" ",PLAYERIDMAP[[#This Row],[PLAYERNAME]],1))</f>
        <v xml:space="preserve">Steve </v>
      </c>
      <c r="D259" s="2" t="str">
        <f>MID(PLAYERIDMAP[PLAYERNAME],FIND(" ",PLAYERIDMAP[PLAYERNAME],1)+1,255)</f>
        <v>Delabar</v>
      </c>
      <c r="E259" t="s">
        <v>1723</v>
      </c>
      <c r="F259" t="s">
        <v>1628</v>
      </c>
      <c r="G259" s="3">
        <v>11827</v>
      </c>
      <c r="H259">
        <v>447755</v>
      </c>
      <c r="I259" t="s">
        <v>865</v>
      </c>
      <c r="J259" s="2">
        <v>1895303</v>
      </c>
      <c r="K259" s="2" t="s">
        <v>865</v>
      </c>
      <c r="L259" s="4" t="s">
        <v>1664</v>
      </c>
      <c r="M259" s="2" t="s">
        <v>2557</v>
      </c>
      <c r="N259" s="2" t="s">
        <v>2556</v>
      </c>
      <c r="O259" s="2">
        <v>9066</v>
      </c>
      <c r="P259" s="2" t="s">
        <v>2558</v>
      </c>
      <c r="Q259" s="2" t="s">
        <v>865</v>
      </c>
    </row>
    <row r="260" spans="1:17" x14ac:dyDescent="0.25">
      <c r="A260" t="s">
        <v>2559</v>
      </c>
      <c r="B260" t="s">
        <v>1323</v>
      </c>
      <c r="C260" s="2" t="str">
        <f>LEFT(PLAYERIDMAP[[#This Row],[PLAYERNAME]],FIND(" ",PLAYERIDMAP[[#This Row],[PLAYERNAME]],1))</f>
        <v xml:space="preserve">Rubby </v>
      </c>
      <c r="D260" s="2" t="str">
        <f>MID(PLAYERIDMAP[PLAYERNAME],FIND(" ",PLAYERIDMAP[PLAYERNAME],1)+1,255)</f>
        <v>de la Rosa</v>
      </c>
      <c r="E260" t="s">
        <v>1654</v>
      </c>
      <c r="F260" t="s">
        <v>1628</v>
      </c>
      <c r="G260" s="3">
        <v>3862</v>
      </c>
      <c r="H260">
        <v>523989</v>
      </c>
      <c r="I260" t="s">
        <v>2560</v>
      </c>
      <c r="J260" s="2">
        <v>1797923</v>
      </c>
      <c r="K260" s="2" t="s">
        <v>2560</v>
      </c>
      <c r="L260" s="2" t="s">
        <v>2561</v>
      </c>
      <c r="M260" s="2" t="s">
        <v>2562</v>
      </c>
      <c r="N260" s="2" t="s">
        <v>2559</v>
      </c>
      <c r="O260" s="2">
        <v>8941</v>
      </c>
      <c r="P260" s="2" t="s">
        <v>2563</v>
      </c>
      <c r="Q260" s="2" t="s">
        <v>2560</v>
      </c>
    </row>
    <row r="261" spans="1:17" x14ac:dyDescent="0.25">
      <c r="A261" t="s">
        <v>2564</v>
      </c>
      <c r="B261" t="s">
        <v>920</v>
      </c>
      <c r="C261" s="2" t="str">
        <f>LEFT(PLAYERIDMAP[[#This Row],[PLAYERNAME]],FIND(" ",PLAYERIDMAP[[#This Row],[PLAYERNAME]],1))</f>
        <v xml:space="preserve">Randall </v>
      </c>
      <c r="D261" s="2" t="str">
        <f>MID(PLAYERIDMAP[PLAYERNAME],FIND(" ",PLAYERIDMAP[PLAYERNAME],1)+1,255)</f>
        <v>Delgado</v>
      </c>
      <c r="E261" t="s">
        <v>1919</v>
      </c>
      <c r="F261" t="s">
        <v>1628</v>
      </c>
      <c r="G261" s="3">
        <v>5985</v>
      </c>
      <c r="H261">
        <v>517414</v>
      </c>
      <c r="I261" t="s">
        <v>920</v>
      </c>
      <c r="J261" s="2">
        <v>1753999</v>
      </c>
      <c r="K261" s="2" t="s">
        <v>920</v>
      </c>
      <c r="L261" s="2" t="s">
        <v>2565</v>
      </c>
      <c r="M261" s="2" t="s">
        <v>2566</v>
      </c>
      <c r="N261" s="2" t="s">
        <v>2564</v>
      </c>
      <c r="O261" s="2">
        <v>8847</v>
      </c>
      <c r="P261" s="2" t="s">
        <v>2567</v>
      </c>
      <c r="Q261" s="2" t="s">
        <v>920</v>
      </c>
    </row>
    <row r="262" spans="1:17" x14ac:dyDescent="0.25">
      <c r="A262" t="s">
        <v>2568</v>
      </c>
      <c r="B262" t="s">
        <v>1417</v>
      </c>
      <c r="C262" s="2" t="str">
        <f>LEFT(PLAYERIDMAP[[#This Row],[PLAYERNAME]],FIND(" ",PLAYERIDMAP[[#This Row],[PLAYERNAME]],1))</f>
        <v xml:space="preserve">Fautino </v>
      </c>
      <c r="D262" s="2" t="str">
        <f>MID(PLAYERIDMAP[PLAYERNAME],FIND(" ",PLAYERIDMAP[PLAYERNAME],1)+1,255)</f>
        <v>De Los Santos</v>
      </c>
      <c r="E262" t="s">
        <v>1690</v>
      </c>
      <c r="F262" t="s">
        <v>1628</v>
      </c>
      <c r="G262" s="3">
        <v>5841</v>
      </c>
      <c r="H262">
        <v>501745</v>
      </c>
      <c r="I262" t="s">
        <v>1417</v>
      </c>
      <c r="J262" s="2">
        <v>1602163</v>
      </c>
      <c r="K262" s="2" t="s">
        <v>1417</v>
      </c>
      <c r="L262" s="2" t="s">
        <v>2569</v>
      </c>
      <c r="M262" s="2" t="s">
        <v>2570</v>
      </c>
      <c r="N262" s="2" t="s">
        <v>2568</v>
      </c>
      <c r="O262" s="2">
        <v>8936</v>
      </c>
      <c r="P262" s="2" t="s">
        <v>2571</v>
      </c>
      <c r="Q262" s="2" t="s">
        <v>1417</v>
      </c>
    </row>
    <row r="263" spans="1:17" x14ac:dyDescent="0.25">
      <c r="A263" t="s">
        <v>2572</v>
      </c>
      <c r="B263" t="s">
        <v>1057</v>
      </c>
      <c r="C263" s="2" t="str">
        <f>LEFT(PLAYERIDMAP[[#This Row],[PLAYERNAME]],FIND(" ",PLAYERIDMAP[[#This Row],[PLAYERNAME]],1))</f>
        <v xml:space="preserve">Enerio </v>
      </c>
      <c r="D263" s="2" t="str">
        <f>MID(PLAYERIDMAP[PLAYERNAME],FIND(" ",PLAYERIDMAP[PLAYERNAME],1)+1,255)</f>
        <v>Del Rosario</v>
      </c>
      <c r="E263" t="s">
        <v>1633</v>
      </c>
      <c r="F263" t="s">
        <v>1628</v>
      </c>
      <c r="G263" s="3">
        <v>4204</v>
      </c>
      <c r="H263">
        <v>491688</v>
      </c>
      <c r="I263" t="s">
        <v>1057</v>
      </c>
      <c r="J263" s="2">
        <v>1725344</v>
      </c>
      <c r="K263" s="2" t="s">
        <v>1057</v>
      </c>
      <c r="L263" s="2" t="s">
        <v>2573</v>
      </c>
      <c r="M263" s="2" t="s">
        <v>2574</v>
      </c>
      <c r="N263" s="2" t="s">
        <v>2572</v>
      </c>
      <c r="O263" s="2">
        <v>8734</v>
      </c>
      <c r="P263" s="2" t="s">
        <v>2575</v>
      </c>
      <c r="Q263" s="2" t="s">
        <v>1057</v>
      </c>
    </row>
    <row r="264" spans="1:17" x14ac:dyDescent="0.25">
      <c r="A264" t="s">
        <v>2576</v>
      </c>
      <c r="B264" t="s">
        <v>919</v>
      </c>
      <c r="C264" s="2" t="str">
        <f>LEFT(PLAYERIDMAP[[#This Row],[PLAYERNAME]],FIND(" ",PLAYERIDMAP[[#This Row],[PLAYERNAME]],1))</f>
        <v xml:space="preserve">Ryan </v>
      </c>
      <c r="D264" s="2" t="str">
        <f>MID(PLAYERIDMAP[PLAYERNAME],FIND(" ",PLAYERIDMAP[PLAYERNAME],1)+1,255)</f>
        <v>Dempster</v>
      </c>
      <c r="E264" t="s">
        <v>1654</v>
      </c>
      <c r="F264" t="s">
        <v>1628</v>
      </c>
      <c r="G264" s="3">
        <v>517</v>
      </c>
      <c r="H264">
        <v>133225</v>
      </c>
      <c r="I264" t="s">
        <v>919</v>
      </c>
      <c r="J264" s="2">
        <v>11032</v>
      </c>
      <c r="K264" s="2" t="s">
        <v>919</v>
      </c>
      <c r="L264" s="2" t="s">
        <v>2577</v>
      </c>
      <c r="M264" s="2" t="s">
        <v>2578</v>
      </c>
      <c r="N264" s="2" t="s">
        <v>2576</v>
      </c>
      <c r="O264" s="2">
        <v>6006</v>
      </c>
      <c r="P264" s="2" t="s">
        <v>2579</v>
      </c>
      <c r="Q264" s="2" t="s">
        <v>919</v>
      </c>
    </row>
    <row r="265" spans="1:17" hidden="1" x14ac:dyDescent="0.25">
      <c r="A265" t="s">
        <v>2580</v>
      </c>
      <c r="B265" t="s">
        <v>536</v>
      </c>
      <c r="C265" t="str">
        <f>LEFT(PLAYERIDMAP[[#This Row],[PLAYERNAME]],FIND(" ",PLAYERIDMAP[[#This Row],[PLAYERNAME]],1))</f>
        <v xml:space="preserve">Chris </v>
      </c>
      <c r="D265" t="str">
        <f>MID(PLAYERIDMAP[PLAYERNAME],FIND(" ",PLAYERIDMAP[PLAYERNAME],1)+1,255)</f>
        <v>Denorfia</v>
      </c>
      <c r="E265" t="s">
        <v>1690</v>
      </c>
      <c r="F265" t="s">
        <v>1639</v>
      </c>
      <c r="G265" s="3">
        <v>4400</v>
      </c>
      <c r="H265">
        <v>456121</v>
      </c>
      <c r="I265" t="s">
        <v>536</v>
      </c>
      <c r="J265" s="2">
        <v>392533</v>
      </c>
      <c r="K265" s="2" t="s">
        <v>536</v>
      </c>
      <c r="L265" s="2" t="s">
        <v>2581</v>
      </c>
      <c r="M265" s="2" t="s">
        <v>2582</v>
      </c>
      <c r="N265" s="2" t="s">
        <v>2580</v>
      </c>
      <c r="O265" s="2">
        <v>7665</v>
      </c>
      <c r="P265" s="2" t="s">
        <v>2583</v>
      </c>
      <c r="Q265" s="2" t="s">
        <v>536</v>
      </c>
    </row>
    <row r="266" spans="1:17" hidden="1" x14ac:dyDescent="0.25">
      <c r="A266" t="s">
        <v>2584</v>
      </c>
      <c r="B266" t="s">
        <v>13</v>
      </c>
      <c r="C266" t="str">
        <f>LEFT(PLAYERIDMAP[[#This Row],[PLAYERNAME]],FIND(" ",PLAYERIDMAP[[#This Row],[PLAYERNAME]],1))</f>
        <v xml:space="preserve">Mark </v>
      </c>
      <c r="D266" t="str">
        <f>MID(PLAYERIDMAP[PLAYERNAME],FIND(" ",PLAYERIDMAP[PLAYERNAME],1)+1,255)</f>
        <v>DeRosa</v>
      </c>
      <c r="E266" t="s">
        <v>1723</v>
      </c>
      <c r="F266" t="s">
        <v>740</v>
      </c>
      <c r="G266" s="3">
        <v>1392</v>
      </c>
      <c r="H266">
        <v>136660</v>
      </c>
      <c r="I266" t="s">
        <v>13</v>
      </c>
      <c r="J266" s="2">
        <v>18618</v>
      </c>
      <c r="K266" s="2" t="s">
        <v>13</v>
      </c>
      <c r="L266" s="2" t="s">
        <v>2585</v>
      </c>
      <c r="M266" s="2" t="s">
        <v>2586</v>
      </c>
      <c r="N266" s="2" t="s">
        <v>2584</v>
      </c>
      <c r="O266" s="2">
        <v>6094</v>
      </c>
      <c r="P266" s="2" t="s">
        <v>2587</v>
      </c>
      <c r="Q266" s="2" t="s">
        <v>13</v>
      </c>
    </row>
    <row r="267" spans="1:17" hidden="1" x14ac:dyDescent="0.25">
      <c r="A267" t="s">
        <v>2588</v>
      </c>
      <c r="B267" t="s">
        <v>347</v>
      </c>
      <c r="C267" t="str">
        <f>LEFT(PLAYERIDMAP[[#This Row],[PLAYERNAME]],FIND(" ",PLAYERIDMAP[[#This Row],[PLAYERNAME]],1))</f>
        <v xml:space="preserve">Daniel </v>
      </c>
      <c r="D267" t="str">
        <f>MID(PLAYERIDMAP[PLAYERNAME],FIND(" ",PLAYERIDMAP[PLAYERNAME],1)+1,255)</f>
        <v>Descalso</v>
      </c>
      <c r="E267" t="s">
        <v>1666</v>
      </c>
      <c r="F267" t="s">
        <v>741</v>
      </c>
      <c r="G267" s="3">
        <v>8392</v>
      </c>
      <c r="H267">
        <v>518614</v>
      </c>
      <c r="I267" t="s">
        <v>347</v>
      </c>
      <c r="J267" s="2">
        <v>1670490</v>
      </c>
      <c r="K267" s="2" t="s">
        <v>347</v>
      </c>
      <c r="L267" s="4" t="s">
        <v>1664</v>
      </c>
      <c r="M267" s="2" t="s">
        <v>2589</v>
      </c>
      <c r="N267" s="2" t="s">
        <v>2588</v>
      </c>
      <c r="O267" s="2">
        <v>8831</v>
      </c>
      <c r="P267" s="2" t="s">
        <v>2590</v>
      </c>
      <c r="Q267" s="2" t="s">
        <v>347</v>
      </c>
    </row>
    <row r="268" spans="1:17" hidden="1" x14ac:dyDescent="0.25">
      <c r="A268" t="s">
        <v>2591</v>
      </c>
      <c r="B268" t="s">
        <v>561</v>
      </c>
      <c r="C268" t="str">
        <f>LEFT(PLAYERIDMAP[[#This Row],[PLAYERNAME]],FIND(" ",PLAYERIDMAP[[#This Row],[PLAYERNAME]],1))</f>
        <v xml:space="preserve">Ian </v>
      </c>
      <c r="D268" t="str">
        <f>MID(PLAYERIDMAP[PLAYERNAME],FIND(" ",PLAYERIDMAP[PLAYERNAME],1)+1,255)</f>
        <v>Desmond</v>
      </c>
      <c r="E268" t="s">
        <v>1735</v>
      </c>
      <c r="F268" t="s">
        <v>1730</v>
      </c>
      <c r="G268" s="3">
        <v>6885</v>
      </c>
      <c r="H268">
        <v>435622</v>
      </c>
      <c r="I268" t="s">
        <v>561</v>
      </c>
      <c r="J268" s="2">
        <v>546867</v>
      </c>
      <c r="K268" s="2" t="s">
        <v>561</v>
      </c>
      <c r="L268" s="2" t="s">
        <v>2592</v>
      </c>
      <c r="M268" s="2" t="s">
        <v>2593</v>
      </c>
      <c r="N268" s="2" t="s">
        <v>2591</v>
      </c>
      <c r="O268" s="2">
        <v>8589</v>
      </c>
      <c r="P268" s="2" t="s">
        <v>2594</v>
      </c>
      <c r="Q268" s="2" t="s">
        <v>561</v>
      </c>
    </row>
    <row r="269" spans="1:17" x14ac:dyDescent="0.25">
      <c r="A269" t="s">
        <v>2595</v>
      </c>
      <c r="B269" t="s">
        <v>916</v>
      </c>
      <c r="C269" s="2" t="str">
        <f>LEFT(PLAYERIDMAP[[#This Row],[PLAYERNAME]],FIND(" ",PLAYERIDMAP[[#This Row],[PLAYERNAME]],1))</f>
        <v xml:space="preserve">Ross </v>
      </c>
      <c r="D269" s="2" t="str">
        <f>MID(PLAYERIDMAP[PLAYERNAME],FIND(" ",PLAYERIDMAP[PLAYERNAME],1)+1,255)</f>
        <v>Detwiler</v>
      </c>
      <c r="E269" t="s">
        <v>1735</v>
      </c>
      <c r="F269" t="s">
        <v>1628</v>
      </c>
      <c r="G269" s="3">
        <v>2859</v>
      </c>
      <c r="H269">
        <v>446321</v>
      </c>
      <c r="I269" t="s">
        <v>916</v>
      </c>
      <c r="J269" s="2">
        <v>1232126</v>
      </c>
      <c r="K269" s="2" t="s">
        <v>916</v>
      </c>
      <c r="L269" s="2" t="s">
        <v>2596</v>
      </c>
      <c r="M269" s="2" t="s">
        <v>2597</v>
      </c>
      <c r="N269" s="2" t="s">
        <v>2595</v>
      </c>
      <c r="O269" s="2">
        <v>8123</v>
      </c>
      <c r="P269" s="2" t="s">
        <v>2598</v>
      </c>
      <c r="Q269" s="2" t="s">
        <v>916</v>
      </c>
    </row>
    <row r="270" spans="1:17" hidden="1" x14ac:dyDescent="0.25">
      <c r="A270" t="s">
        <v>2599</v>
      </c>
      <c r="B270" t="s">
        <v>1146</v>
      </c>
      <c r="C270" s="2" t="str">
        <f>LEFT(PLAYERIDMAP[[#This Row],[PLAYERNAME]],FIND(" ",PLAYERIDMAP[[#This Row],[PLAYERNAME]],1))</f>
        <v xml:space="preserve">Cole </v>
      </c>
      <c r="D270" s="2" t="str">
        <f>MID(PLAYERIDMAP[PLAYERNAME],FIND(" ",PLAYERIDMAP[PLAYERNAME],1)+1,255)</f>
        <v>DeVries</v>
      </c>
      <c r="E270" t="s">
        <v>1987</v>
      </c>
      <c r="F270" s="5" t="s">
        <v>1664</v>
      </c>
      <c r="G270" s="3">
        <v>8201</v>
      </c>
      <c r="H270">
        <v>453301</v>
      </c>
      <c r="I270" t="s">
        <v>1146</v>
      </c>
      <c r="J270" s="2">
        <v>1918580</v>
      </c>
      <c r="K270" s="2" t="s">
        <v>1146</v>
      </c>
      <c r="L270" s="2" t="s">
        <v>2600</v>
      </c>
      <c r="M270" s="4" t="s">
        <v>1664</v>
      </c>
      <c r="N270" s="2" t="s">
        <v>2599</v>
      </c>
      <c r="O270" s="2">
        <v>9192</v>
      </c>
      <c r="P270" s="2" t="s">
        <v>2601</v>
      </c>
      <c r="Q270" s="2" t="s">
        <v>1146</v>
      </c>
    </row>
    <row r="271" spans="1:17" x14ac:dyDescent="0.25">
      <c r="A271" t="s">
        <v>2602</v>
      </c>
      <c r="B271" t="s">
        <v>915</v>
      </c>
      <c r="C271" s="2" t="str">
        <f>LEFT(PLAYERIDMAP[[#This Row],[PLAYERNAME]],FIND(" ",PLAYERIDMAP[[#This Row],[PLAYERNAME]],1))</f>
        <v xml:space="preserve">Scott </v>
      </c>
      <c r="D271" s="2" t="str">
        <f>MID(PLAYERIDMAP[PLAYERNAME],FIND(" ",PLAYERIDMAP[PLAYERNAME],1)+1,255)</f>
        <v>Diamond</v>
      </c>
      <c r="E271" t="s">
        <v>1987</v>
      </c>
      <c r="F271" t="s">
        <v>1628</v>
      </c>
      <c r="G271" s="3">
        <v>5089</v>
      </c>
      <c r="H271">
        <v>539438</v>
      </c>
      <c r="I271" t="s">
        <v>915</v>
      </c>
      <c r="J271" s="2">
        <v>1787649</v>
      </c>
      <c r="K271" s="2" t="s">
        <v>915</v>
      </c>
      <c r="L271" s="2" t="s">
        <v>2603</v>
      </c>
      <c r="M271" s="2" t="s">
        <v>2604</v>
      </c>
      <c r="N271" s="2" t="s">
        <v>2602</v>
      </c>
      <c r="O271" s="2">
        <v>8989</v>
      </c>
      <c r="P271" s="2" t="s">
        <v>2605</v>
      </c>
      <c r="Q271" s="2" t="s">
        <v>915</v>
      </c>
    </row>
    <row r="272" spans="1:17" hidden="1" x14ac:dyDescent="0.25">
      <c r="A272" t="s">
        <v>2606</v>
      </c>
      <c r="B272" t="s">
        <v>17</v>
      </c>
      <c r="C272" t="str">
        <f>LEFT(PLAYERIDMAP[[#This Row],[PLAYERNAME]],FIND(" ",PLAYERIDMAP[[#This Row],[PLAYERNAME]],1))</f>
        <v xml:space="preserve">Juan </v>
      </c>
      <c r="D272" t="str">
        <f>MID(PLAYERIDMAP[PLAYERNAME],FIND(" ",PLAYERIDMAP[PLAYERNAME],1)+1,255)</f>
        <v>Diaz</v>
      </c>
      <c r="E272" t="s">
        <v>1679</v>
      </c>
      <c r="F272" s="5" t="s">
        <v>1664</v>
      </c>
      <c r="G272" s="3">
        <v>9235</v>
      </c>
      <c r="H272" s="5" t="s">
        <v>1664</v>
      </c>
      <c r="I272" s="5" t="s">
        <v>1664</v>
      </c>
      <c r="J272" s="4" t="s">
        <v>1664</v>
      </c>
      <c r="K272" s="4" t="s">
        <v>1664</v>
      </c>
      <c r="L272" s="4" t="s">
        <v>1664</v>
      </c>
      <c r="M272" s="4" t="s">
        <v>1664</v>
      </c>
      <c r="N272" s="4" t="s">
        <v>1664</v>
      </c>
      <c r="O272" s="4" t="s">
        <v>1664</v>
      </c>
      <c r="P272" s="4" t="s">
        <v>1664</v>
      </c>
      <c r="Q272" s="4" t="s">
        <v>1664</v>
      </c>
    </row>
    <row r="273" spans="1:17" hidden="1" x14ac:dyDescent="0.25">
      <c r="A273" t="s">
        <v>2607</v>
      </c>
      <c r="B273" t="s">
        <v>293</v>
      </c>
      <c r="C273" t="str">
        <f>LEFT(PLAYERIDMAP[[#This Row],[PLAYERNAME]],FIND(" ",PLAYERIDMAP[[#This Row],[PLAYERNAME]],1))</f>
        <v xml:space="preserve">Matt </v>
      </c>
      <c r="D273" t="str">
        <f>MID(PLAYERIDMAP[PLAYERNAME],FIND(" ",PLAYERIDMAP[PLAYERNAME],1)+1,255)</f>
        <v>Diaz</v>
      </c>
      <c r="E273" t="s">
        <v>1780</v>
      </c>
      <c r="F273" t="s">
        <v>1639</v>
      </c>
      <c r="G273" s="3">
        <v>1771</v>
      </c>
      <c r="H273">
        <v>429841</v>
      </c>
      <c r="I273" t="s">
        <v>293</v>
      </c>
      <c r="J273" s="2">
        <v>293119</v>
      </c>
      <c r="K273" s="2" t="s">
        <v>293</v>
      </c>
      <c r="L273" s="2" t="s">
        <v>2608</v>
      </c>
      <c r="M273" s="2" t="s">
        <v>2609</v>
      </c>
      <c r="N273" s="2" t="s">
        <v>2607</v>
      </c>
      <c r="O273" s="2">
        <v>7184</v>
      </c>
      <c r="P273" s="2" t="s">
        <v>2610</v>
      </c>
      <c r="Q273" s="2" t="s">
        <v>293</v>
      </c>
    </row>
    <row r="274" spans="1:17" hidden="1" x14ac:dyDescent="0.25">
      <c r="A274" t="s">
        <v>2611</v>
      </c>
      <c r="B274" t="s">
        <v>282</v>
      </c>
      <c r="C274" t="str">
        <f>LEFT(PLAYERIDMAP[[#This Row],[PLAYERNAME]],FIND(" ",PLAYERIDMAP[[#This Row],[PLAYERNAME]],1))</f>
        <v xml:space="preserve">Chris </v>
      </c>
      <c r="D274" t="str">
        <f>MID(PLAYERIDMAP[PLAYERNAME],FIND(" ",PLAYERIDMAP[PLAYERNAME],1)+1,255)</f>
        <v>Dickerson</v>
      </c>
      <c r="E274" t="s">
        <v>1627</v>
      </c>
      <c r="F274" t="s">
        <v>1639</v>
      </c>
      <c r="G274" s="3">
        <v>7095</v>
      </c>
      <c r="H274">
        <v>447736</v>
      </c>
      <c r="I274" t="s">
        <v>282</v>
      </c>
      <c r="J274" s="2">
        <v>1104949</v>
      </c>
      <c r="K274" s="2" t="s">
        <v>282</v>
      </c>
      <c r="L274" s="2" t="s">
        <v>2612</v>
      </c>
      <c r="M274" s="2" t="s">
        <v>2613</v>
      </c>
      <c r="N274" s="2" t="s">
        <v>2611</v>
      </c>
      <c r="O274" s="2">
        <v>8323</v>
      </c>
      <c r="P274" s="2" t="s">
        <v>2614</v>
      </c>
      <c r="Q274" s="2" t="s">
        <v>282</v>
      </c>
    </row>
    <row r="275" spans="1:17" x14ac:dyDescent="0.25">
      <c r="A275" t="s">
        <v>2615</v>
      </c>
      <c r="B275" t="s">
        <v>830</v>
      </c>
      <c r="C275" s="2" t="str">
        <f>LEFT(PLAYERIDMAP[[#This Row],[PLAYERNAME]],FIND(" ",PLAYERIDMAP[[#This Row],[PLAYERNAME]],1))</f>
        <v xml:space="preserve">R.A. </v>
      </c>
      <c r="D275" s="2" t="str">
        <f>MID(PLAYERIDMAP[PLAYERNAME],FIND(" ",PLAYERIDMAP[PLAYERNAME],1)+1,255)</f>
        <v>Dickey</v>
      </c>
      <c r="E275" t="s">
        <v>1723</v>
      </c>
      <c r="F275" t="s">
        <v>1628</v>
      </c>
      <c r="G275" s="3">
        <v>1245</v>
      </c>
      <c r="H275">
        <v>285079</v>
      </c>
      <c r="I275" t="s">
        <v>830</v>
      </c>
      <c r="J275" s="2">
        <v>174972</v>
      </c>
      <c r="K275" s="2" t="s">
        <v>830</v>
      </c>
      <c r="L275" s="2" t="s">
        <v>2616</v>
      </c>
      <c r="M275" s="2" t="s">
        <v>2617</v>
      </c>
      <c r="N275" s="2" t="s">
        <v>2615</v>
      </c>
      <c r="O275" s="2">
        <v>6708</v>
      </c>
      <c r="P275" s="2" t="s">
        <v>2618</v>
      </c>
      <c r="Q275" s="2" t="s">
        <v>830</v>
      </c>
    </row>
    <row r="276" spans="1:17" x14ac:dyDescent="0.25">
      <c r="A276" t="s">
        <v>2619</v>
      </c>
      <c r="B276" t="s">
        <v>1230</v>
      </c>
      <c r="C276" s="2" t="str">
        <f>LEFT(PLAYERIDMAP[[#This Row],[PLAYERNAME]],FIND(" ",PLAYERIDMAP[[#This Row],[PLAYERNAME]],1))</f>
        <v xml:space="preserve">Brandon </v>
      </c>
      <c r="D276" s="2" t="str">
        <f>MID(PLAYERIDMAP[PLAYERNAME],FIND(" ",PLAYERIDMAP[PLAYERNAME],1)+1,255)</f>
        <v>Dickson</v>
      </c>
      <c r="E276" t="s">
        <v>1666</v>
      </c>
      <c r="F276" t="s">
        <v>1628</v>
      </c>
      <c r="G276" s="3">
        <v>6979</v>
      </c>
      <c r="H276">
        <v>505447</v>
      </c>
      <c r="I276" t="s">
        <v>1230</v>
      </c>
      <c r="J276" s="2">
        <v>1794766</v>
      </c>
      <c r="K276" s="2" t="s">
        <v>1230</v>
      </c>
      <c r="L276" s="2" t="s">
        <v>2620</v>
      </c>
      <c r="M276" s="2" t="s">
        <v>2621</v>
      </c>
      <c r="N276" s="2" t="s">
        <v>2619</v>
      </c>
      <c r="O276" s="2">
        <v>8979</v>
      </c>
      <c r="P276" s="2" t="s">
        <v>2622</v>
      </c>
      <c r="Q276" s="2" t="s">
        <v>1230</v>
      </c>
    </row>
    <row r="277" spans="1:17" x14ac:dyDescent="0.25">
      <c r="A277" t="s">
        <v>2623</v>
      </c>
      <c r="B277" t="s">
        <v>1223</v>
      </c>
      <c r="C277" s="2" t="str">
        <f>LEFT(PLAYERIDMAP[[#This Row],[PLAYERNAME]],FIND(" ",PLAYERIDMAP[[#This Row],[PLAYERNAME]],1))</f>
        <v xml:space="preserve">Tim </v>
      </c>
      <c r="D277" s="2" t="str">
        <f>MID(PLAYERIDMAP[PLAYERNAME],FIND(" ",PLAYERIDMAP[PLAYERNAME],1)+1,255)</f>
        <v>Dillard</v>
      </c>
      <c r="E277" t="s">
        <v>1740</v>
      </c>
      <c r="F277" t="s">
        <v>1628</v>
      </c>
      <c r="G277" s="3">
        <v>5518</v>
      </c>
      <c r="H277">
        <v>457422</v>
      </c>
      <c r="I277" t="s">
        <v>1223</v>
      </c>
      <c r="J277" s="2">
        <v>1098916</v>
      </c>
      <c r="K277" s="2" t="s">
        <v>1223</v>
      </c>
      <c r="L277" s="2" t="s">
        <v>2624</v>
      </c>
      <c r="M277" s="2" t="s">
        <v>2625</v>
      </c>
      <c r="N277" s="2" t="s">
        <v>2623</v>
      </c>
      <c r="O277" s="2">
        <v>8255</v>
      </c>
      <c r="P277" s="2" t="s">
        <v>2626</v>
      </c>
      <c r="Q277" s="2" t="s">
        <v>1223</v>
      </c>
    </row>
    <row r="278" spans="1:17" hidden="1" x14ac:dyDescent="0.25">
      <c r="A278" t="s">
        <v>2627</v>
      </c>
      <c r="B278" t="s">
        <v>552</v>
      </c>
      <c r="C278" t="str">
        <f>LEFT(PLAYERIDMAP[[#This Row],[PLAYERNAME]],FIND(" ",PLAYERIDMAP[[#This Row],[PLAYERNAME]],1))</f>
        <v xml:space="preserve">Andy </v>
      </c>
      <c r="D278" t="str">
        <f>MID(PLAYERIDMAP[PLAYERNAME],FIND(" ",PLAYERIDMAP[PLAYERNAME],1)+1,255)</f>
        <v>Dirks</v>
      </c>
      <c r="E278" t="s">
        <v>1684</v>
      </c>
      <c r="F278" t="s">
        <v>1639</v>
      </c>
      <c r="G278" s="3">
        <v>6453</v>
      </c>
      <c r="H278">
        <v>543108</v>
      </c>
      <c r="I278" t="s">
        <v>552</v>
      </c>
      <c r="J278" s="2">
        <v>1669882</v>
      </c>
      <c r="K278" s="2" t="s">
        <v>552</v>
      </c>
      <c r="L278" s="4" t="s">
        <v>1664</v>
      </c>
      <c r="M278" s="2" t="s">
        <v>2628</v>
      </c>
      <c r="N278" s="2" t="s">
        <v>2627</v>
      </c>
      <c r="O278" s="2">
        <v>8927</v>
      </c>
      <c r="P278" s="2" t="s">
        <v>2629</v>
      </c>
      <c r="Q278" s="2" t="s">
        <v>552</v>
      </c>
    </row>
    <row r="279" spans="1:17" hidden="1" x14ac:dyDescent="0.25">
      <c r="A279" t="s">
        <v>2630</v>
      </c>
      <c r="B279" t="s">
        <v>136</v>
      </c>
      <c r="C279" t="str">
        <f>LEFT(PLAYERIDMAP[[#This Row],[PLAYERNAME]],FIND(" ",PLAYERIDMAP[[#This Row],[PLAYERNAME]],1))</f>
        <v xml:space="preserve">Greg </v>
      </c>
      <c r="D279" t="str">
        <f>MID(PLAYERIDMAP[PLAYERNAME],FIND(" ",PLAYERIDMAP[PLAYERNAME],1)+1,255)</f>
        <v>Dobbs</v>
      </c>
      <c r="E279" t="s">
        <v>1698</v>
      </c>
      <c r="F279" t="s">
        <v>740</v>
      </c>
      <c r="G279" s="3">
        <v>2158</v>
      </c>
      <c r="H279">
        <v>425785</v>
      </c>
      <c r="I279" t="s">
        <v>136</v>
      </c>
      <c r="J279" s="2">
        <v>292185</v>
      </c>
      <c r="K279" s="2" t="s">
        <v>136</v>
      </c>
      <c r="L279" s="2" t="s">
        <v>2631</v>
      </c>
      <c r="M279" s="2" t="s">
        <v>2632</v>
      </c>
      <c r="N279" s="2" t="s">
        <v>2630</v>
      </c>
      <c r="O279" s="2">
        <v>7439</v>
      </c>
      <c r="P279" s="2" t="s">
        <v>2633</v>
      </c>
      <c r="Q279" s="2" t="s">
        <v>136</v>
      </c>
    </row>
    <row r="280" spans="1:17" hidden="1" x14ac:dyDescent="0.25">
      <c r="A280" t="s">
        <v>2634</v>
      </c>
      <c r="B280" t="s">
        <v>307</v>
      </c>
      <c r="C280" t="str">
        <f>LEFT(PLAYERIDMAP[[#This Row],[PLAYERNAME]],FIND(" ",PLAYERIDMAP[[#This Row],[PLAYERNAME]],1))</f>
        <v xml:space="preserve">Matt </v>
      </c>
      <c r="D280" t="str">
        <f>MID(PLAYERIDMAP[PLAYERNAME],FIND(" ",PLAYERIDMAP[PLAYERNAME],1)+1,255)</f>
        <v>Dominguez</v>
      </c>
      <c r="E280" t="s">
        <v>1633</v>
      </c>
      <c r="F280" t="s">
        <v>740</v>
      </c>
      <c r="G280" s="3">
        <v>4903</v>
      </c>
      <c r="H280">
        <v>518625</v>
      </c>
      <c r="I280" t="s">
        <v>307</v>
      </c>
      <c r="J280" s="2">
        <v>1623767</v>
      </c>
      <c r="K280" s="2" t="s">
        <v>307</v>
      </c>
      <c r="L280" s="4" t="s">
        <v>1664</v>
      </c>
      <c r="M280" s="2" t="s">
        <v>2635</v>
      </c>
      <c r="N280" s="2" t="s">
        <v>2634</v>
      </c>
      <c r="O280" s="2">
        <v>8683</v>
      </c>
      <c r="P280" s="2" t="s">
        <v>2636</v>
      </c>
      <c r="Q280" s="2" t="s">
        <v>307</v>
      </c>
    </row>
    <row r="281" spans="1:17" hidden="1" x14ac:dyDescent="0.25">
      <c r="A281" t="s">
        <v>2637</v>
      </c>
      <c r="B281" t="s">
        <v>261</v>
      </c>
      <c r="C281" t="str">
        <f>LEFT(PLAYERIDMAP[[#This Row],[PLAYERNAME]],FIND(" ",PLAYERIDMAP[[#This Row],[PLAYERNAME]],1))</f>
        <v xml:space="preserve">Jason </v>
      </c>
      <c r="D281" t="str">
        <f>MID(PLAYERIDMAP[PLAYERNAME],FIND(" ",PLAYERIDMAP[PLAYERNAME],1)+1,255)</f>
        <v>Donald</v>
      </c>
      <c r="E281" t="s">
        <v>1755</v>
      </c>
      <c r="F281" t="s">
        <v>1730</v>
      </c>
      <c r="G281" s="3">
        <v>9331</v>
      </c>
      <c r="H281">
        <v>453228</v>
      </c>
      <c r="I281" t="s">
        <v>261</v>
      </c>
      <c r="J281" s="2">
        <v>1208652</v>
      </c>
      <c r="K281" s="2" t="s">
        <v>261</v>
      </c>
      <c r="L281" s="2" t="s">
        <v>2638</v>
      </c>
      <c r="M281" s="2" t="s">
        <v>2639</v>
      </c>
      <c r="N281" s="2" t="s">
        <v>2637</v>
      </c>
      <c r="O281" s="2">
        <v>8404</v>
      </c>
      <c r="P281" s="2" t="s">
        <v>2640</v>
      </c>
      <c r="Q281" s="2" t="s">
        <v>261</v>
      </c>
    </row>
    <row r="282" spans="1:17" hidden="1" x14ac:dyDescent="0.25">
      <c r="A282" t="s">
        <v>2641</v>
      </c>
      <c r="B282" t="s">
        <v>319</v>
      </c>
      <c r="C282" t="str">
        <f>LEFT(PLAYERIDMAP[[#This Row],[PLAYERNAME]],FIND(" ",PLAYERIDMAP[[#This Row],[PLAYERNAME]],1))</f>
        <v xml:space="preserve">Josh </v>
      </c>
      <c r="D282" t="str">
        <f>MID(PLAYERIDMAP[PLAYERNAME],FIND(" ",PLAYERIDMAP[PLAYERNAME],1)+1,255)</f>
        <v>Donaldson</v>
      </c>
      <c r="E282" t="s">
        <v>1649</v>
      </c>
      <c r="F282" t="s">
        <v>740</v>
      </c>
      <c r="G282" s="3">
        <v>5038</v>
      </c>
      <c r="H282">
        <v>518626</v>
      </c>
      <c r="I282" t="s">
        <v>319</v>
      </c>
      <c r="J282" s="2">
        <v>1493883</v>
      </c>
      <c r="K282" s="2" t="s">
        <v>319</v>
      </c>
      <c r="L282" s="4" t="s">
        <v>1664</v>
      </c>
      <c r="M282" s="2" t="s">
        <v>2642</v>
      </c>
      <c r="N282" s="2" t="s">
        <v>2641</v>
      </c>
      <c r="O282" s="2">
        <v>8723</v>
      </c>
      <c r="P282" s="2" t="s">
        <v>2643</v>
      </c>
      <c r="Q282" s="2" t="s">
        <v>319</v>
      </c>
    </row>
    <row r="283" spans="1:17" x14ac:dyDescent="0.25">
      <c r="A283" t="s">
        <v>2644</v>
      </c>
      <c r="B283" t="s">
        <v>1452</v>
      </c>
      <c r="C283" s="2" t="str">
        <f>LEFT(PLAYERIDMAP[[#This Row],[PLAYERNAME]],FIND(" ",PLAYERIDMAP[[#This Row],[PLAYERNAME]],1))</f>
        <v xml:space="preserve">Sean </v>
      </c>
      <c r="D283" s="2" t="str">
        <f>MID(PLAYERIDMAP[PLAYERNAME],FIND(" ",PLAYERIDMAP[PLAYERNAME],1)+1,255)</f>
        <v>Doolittle</v>
      </c>
      <c r="E283" t="s">
        <v>1649</v>
      </c>
      <c r="F283" t="s">
        <v>1628</v>
      </c>
      <c r="G283" s="3">
        <v>1581</v>
      </c>
      <c r="H283">
        <v>448281</v>
      </c>
      <c r="I283" t="s">
        <v>1452</v>
      </c>
      <c r="J283" s="2">
        <v>1601130</v>
      </c>
      <c r="K283" s="2" t="s">
        <v>1452</v>
      </c>
      <c r="L283" s="2" t="s">
        <v>2645</v>
      </c>
      <c r="M283" s="4" t="s">
        <v>1664</v>
      </c>
      <c r="N283" s="2" t="s">
        <v>2644</v>
      </c>
      <c r="O283" s="2">
        <v>8641</v>
      </c>
      <c r="P283" s="2" t="s">
        <v>2646</v>
      </c>
      <c r="Q283" s="2" t="s">
        <v>1452</v>
      </c>
    </row>
    <row r="284" spans="1:17" x14ac:dyDescent="0.25">
      <c r="A284" t="s">
        <v>2647</v>
      </c>
      <c r="B284" t="s">
        <v>803</v>
      </c>
      <c r="C284" s="2" t="str">
        <f>LEFT(PLAYERIDMAP[[#This Row],[PLAYERNAME]],FIND(" ",PLAYERIDMAP[[#This Row],[PLAYERNAME]],1))</f>
        <v xml:space="preserve">Octavio </v>
      </c>
      <c r="D284" s="2" t="str">
        <f>MID(PLAYERIDMAP[PLAYERNAME],FIND(" ",PLAYERIDMAP[PLAYERNAME],1)+1,255)</f>
        <v>Dotel</v>
      </c>
      <c r="E284" t="s">
        <v>1684</v>
      </c>
      <c r="F284" t="s">
        <v>1628</v>
      </c>
      <c r="G284" s="3">
        <v>555</v>
      </c>
      <c r="H284">
        <v>136734</v>
      </c>
      <c r="I284" t="s">
        <v>803</v>
      </c>
      <c r="J284" s="2">
        <v>18740</v>
      </c>
      <c r="K284" s="2" t="s">
        <v>803</v>
      </c>
      <c r="L284" s="2" t="s">
        <v>2648</v>
      </c>
      <c r="M284" s="2" t="s">
        <v>2649</v>
      </c>
      <c r="N284" s="2" t="s">
        <v>2647</v>
      </c>
      <c r="O284" s="2">
        <v>6111</v>
      </c>
      <c r="P284" s="2" t="s">
        <v>2650</v>
      </c>
      <c r="Q284" s="2" t="s">
        <v>803</v>
      </c>
    </row>
    <row r="285" spans="1:17" x14ac:dyDescent="0.25">
      <c r="A285" t="s">
        <v>2651</v>
      </c>
      <c r="B285" t="s">
        <v>946</v>
      </c>
      <c r="C285" s="2" t="str">
        <f>LEFT(PLAYERIDMAP[[#This Row],[PLAYERNAME]],FIND(" ",PLAYERIDMAP[[#This Row],[PLAYERNAME]],1))</f>
        <v xml:space="preserve">Felix </v>
      </c>
      <c r="D285" s="2" t="str">
        <f>MID(PLAYERIDMAP[PLAYERNAME],FIND(" ",PLAYERIDMAP[PLAYERNAME],1)+1,255)</f>
        <v>Doubront</v>
      </c>
      <c r="E285" t="s">
        <v>1654</v>
      </c>
      <c r="F285" t="s">
        <v>1628</v>
      </c>
      <c r="G285" s="3">
        <v>1478</v>
      </c>
      <c r="H285">
        <v>467094</v>
      </c>
      <c r="I285" t="s">
        <v>946</v>
      </c>
      <c r="J285" s="2">
        <v>1654333</v>
      </c>
      <c r="K285" s="2" t="s">
        <v>946</v>
      </c>
      <c r="L285" s="2" t="s">
        <v>2652</v>
      </c>
      <c r="M285" s="2" t="s">
        <v>2653</v>
      </c>
      <c r="N285" s="2" t="s">
        <v>2651</v>
      </c>
      <c r="O285" s="2">
        <v>8746</v>
      </c>
      <c r="P285" s="2" t="s">
        <v>2654</v>
      </c>
      <c r="Q285" s="2" t="s">
        <v>946</v>
      </c>
    </row>
    <row r="286" spans="1:17" hidden="1" x14ac:dyDescent="0.25">
      <c r="A286" t="s">
        <v>2655</v>
      </c>
      <c r="B286" t="s">
        <v>478</v>
      </c>
      <c r="C286" t="str">
        <f>LEFT(PLAYERIDMAP[[#This Row],[PLAYERNAME]],FIND(" ",PLAYERIDMAP[[#This Row],[PLAYERNAME]],1))</f>
        <v xml:space="preserve">Ryan </v>
      </c>
      <c r="D286" t="str">
        <f>MID(PLAYERIDMAP[PLAYERNAME],FIND(" ",PLAYERIDMAP[PLAYERNAME],1)+1,255)</f>
        <v>Doumit</v>
      </c>
      <c r="E286" t="s">
        <v>1987</v>
      </c>
      <c r="F286" t="s">
        <v>1717</v>
      </c>
      <c r="G286" s="3">
        <v>2113</v>
      </c>
      <c r="H286">
        <v>425491</v>
      </c>
      <c r="I286" t="s">
        <v>478</v>
      </c>
      <c r="J286" s="2">
        <v>225347</v>
      </c>
      <c r="K286" s="2" t="s">
        <v>478</v>
      </c>
      <c r="L286" s="2" t="s">
        <v>2656</v>
      </c>
      <c r="M286" s="2" t="s">
        <v>2657</v>
      </c>
      <c r="N286" s="2" t="s">
        <v>2655</v>
      </c>
      <c r="O286" s="2">
        <v>7564</v>
      </c>
      <c r="P286" s="2" t="s">
        <v>2658</v>
      </c>
      <c r="Q286" s="2" t="s">
        <v>478</v>
      </c>
    </row>
    <row r="287" spans="1:17" x14ac:dyDescent="0.25">
      <c r="A287" t="s">
        <v>2659</v>
      </c>
      <c r="B287" t="s">
        <v>1344</v>
      </c>
      <c r="C287" s="2" t="str">
        <f>LEFT(PLAYERIDMAP[[#This Row],[PLAYERNAME]],FIND(" ",PLAYERIDMAP[[#This Row],[PLAYERNAME]],1))</f>
        <v xml:space="preserve">Darin </v>
      </c>
      <c r="D287" s="2" t="str">
        <f>MID(PLAYERIDMAP[PLAYERNAME],FIND(" ",PLAYERIDMAP[PLAYERNAME],1)+1,255)</f>
        <v>Downs</v>
      </c>
      <c r="E287" t="s">
        <v>1684</v>
      </c>
      <c r="F287" t="s">
        <v>1628</v>
      </c>
      <c r="G287" s="3">
        <v>5903</v>
      </c>
      <c r="H287">
        <v>445153</v>
      </c>
      <c r="I287" t="s">
        <v>1344</v>
      </c>
      <c r="J287" s="2">
        <v>1795803</v>
      </c>
      <c r="K287" s="2" t="s">
        <v>1344</v>
      </c>
      <c r="L287" s="2" t="s">
        <v>2660</v>
      </c>
      <c r="M287" s="4" t="s">
        <v>1664</v>
      </c>
      <c r="N287" s="2" t="s">
        <v>2659</v>
      </c>
      <c r="O287" s="2">
        <v>9229</v>
      </c>
      <c r="P287" s="2" t="s">
        <v>2661</v>
      </c>
      <c r="Q287" s="2" t="s">
        <v>1344</v>
      </c>
    </row>
    <row r="288" spans="1:17" hidden="1" x14ac:dyDescent="0.25">
      <c r="A288" t="s">
        <v>2662</v>
      </c>
      <c r="B288" t="s">
        <v>430</v>
      </c>
      <c r="C288" t="str">
        <f>LEFT(PLAYERIDMAP[[#This Row],[PLAYERNAME]],FIND(" ",PLAYERIDMAP[[#This Row],[PLAYERNAME]],1))</f>
        <v xml:space="preserve">Matt </v>
      </c>
      <c r="D288" t="str">
        <f>MID(PLAYERIDMAP[PLAYERNAME],FIND(" ",PLAYERIDMAP[PLAYERNAME],1)+1,255)</f>
        <v>Downs</v>
      </c>
      <c r="E288" t="s">
        <v>1633</v>
      </c>
      <c r="F288" t="s">
        <v>741</v>
      </c>
      <c r="G288" s="3">
        <v>957</v>
      </c>
      <c r="H288">
        <v>453303</v>
      </c>
      <c r="I288" t="s">
        <v>430</v>
      </c>
      <c r="J288" s="2">
        <v>1660160</v>
      </c>
      <c r="K288" s="2" t="s">
        <v>430</v>
      </c>
      <c r="L288" s="2" t="s">
        <v>2663</v>
      </c>
      <c r="M288" s="2" t="s">
        <v>2664</v>
      </c>
      <c r="N288" s="2" t="s">
        <v>2662</v>
      </c>
      <c r="O288" s="2">
        <v>8511</v>
      </c>
      <c r="P288" s="2" t="s">
        <v>2665</v>
      </c>
      <c r="Q288" s="2" t="s">
        <v>430</v>
      </c>
    </row>
    <row r="289" spans="1:17" x14ac:dyDescent="0.25">
      <c r="A289" t="s">
        <v>2666</v>
      </c>
      <c r="B289" t="s">
        <v>1403</v>
      </c>
      <c r="C289" s="2" t="str">
        <f>LEFT(PLAYERIDMAP[[#This Row],[PLAYERNAME]],FIND(" ",PLAYERIDMAP[[#This Row],[PLAYERNAME]],1))</f>
        <v xml:space="preserve">Scott </v>
      </c>
      <c r="D289" s="2" t="str">
        <f>MID(PLAYERIDMAP[PLAYERNAME],FIND(" ",PLAYERIDMAP[PLAYERNAME],1)+1,255)</f>
        <v>Downs</v>
      </c>
      <c r="E289" t="s">
        <v>1797</v>
      </c>
      <c r="F289" t="s">
        <v>1628</v>
      </c>
      <c r="G289" s="3">
        <v>773</v>
      </c>
      <c r="H289">
        <v>275933</v>
      </c>
      <c r="I289" t="s">
        <v>1403</v>
      </c>
      <c r="J289" s="2">
        <v>174677</v>
      </c>
      <c r="K289" s="2" t="s">
        <v>1403</v>
      </c>
      <c r="L289" s="2" t="s">
        <v>2667</v>
      </c>
      <c r="M289" s="2" t="s">
        <v>2668</v>
      </c>
      <c r="N289" s="2" t="s">
        <v>2666</v>
      </c>
      <c r="O289" s="2">
        <v>6447</v>
      </c>
      <c r="P289" s="2" t="s">
        <v>2669</v>
      </c>
      <c r="Q289" s="2" t="s">
        <v>1403</v>
      </c>
    </row>
    <row r="290" spans="1:17" hidden="1" x14ac:dyDescent="0.25">
      <c r="A290" t="s">
        <v>2670</v>
      </c>
      <c r="B290" t="s">
        <v>177</v>
      </c>
      <c r="C290" t="str">
        <f>LEFT(PLAYERIDMAP[[#This Row],[PLAYERNAME]],FIND(" ",PLAYERIDMAP[[#This Row],[PLAYERNAME]],1))</f>
        <v xml:space="preserve">Brian </v>
      </c>
      <c r="D290" t="str">
        <f>MID(PLAYERIDMAP[PLAYERNAME],FIND(" ",PLAYERIDMAP[PLAYERNAME],1)+1,255)</f>
        <v>Dozier</v>
      </c>
      <c r="E290" t="s">
        <v>1987</v>
      </c>
      <c r="F290" t="s">
        <v>1730</v>
      </c>
      <c r="G290" s="3">
        <v>9810</v>
      </c>
      <c r="H290">
        <v>572821</v>
      </c>
      <c r="I290" t="s">
        <v>177</v>
      </c>
      <c r="J290" s="2">
        <v>1794323</v>
      </c>
      <c r="K290" s="2" t="s">
        <v>177</v>
      </c>
      <c r="L290" s="4" t="s">
        <v>1664</v>
      </c>
      <c r="M290" s="4" t="s">
        <v>1664</v>
      </c>
      <c r="N290" s="2" t="s">
        <v>2670</v>
      </c>
      <c r="O290" s="2">
        <v>9174</v>
      </c>
      <c r="P290" s="2" t="s">
        <v>2671</v>
      </c>
      <c r="Q290" s="2" t="s">
        <v>177</v>
      </c>
    </row>
    <row r="291" spans="1:17" x14ac:dyDescent="0.25">
      <c r="A291" t="s">
        <v>2672</v>
      </c>
      <c r="B291" t="s">
        <v>973</v>
      </c>
      <c r="C291" s="2" t="str">
        <f>LEFT(PLAYERIDMAP[[#This Row],[PLAYERNAME]],FIND(" ",PLAYERIDMAP[[#This Row],[PLAYERNAME]],1))</f>
        <v xml:space="preserve">Kyle </v>
      </c>
      <c r="D291" s="2" t="str">
        <f>MID(PLAYERIDMAP[PLAYERNAME],FIND(" ",PLAYERIDMAP[PLAYERNAME],1)+1,255)</f>
        <v>Drabek</v>
      </c>
      <c r="E291" t="s">
        <v>1723</v>
      </c>
      <c r="F291" t="s">
        <v>1628</v>
      </c>
      <c r="G291" s="3">
        <v>4359</v>
      </c>
      <c r="H291">
        <v>475138</v>
      </c>
      <c r="I291" t="s">
        <v>973</v>
      </c>
      <c r="J291" s="2">
        <v>1184316</v>
      </c>
      <c r="K291" s="2" t="s">
        <v>973</v>
      </c>
      <c r="L291" s="2" t="s">
        <v>2673</v>
      </c>
      <c r="M291" s="2" t="s">
        <v>2674</v>
      </c>
      <c r="N291" s="2" t="s">
        <v>2672</v>
      </c>
      <c r="O291" s="2">
        <v>8656</v>
      </c>
      <c r="P291" s="2" t="s">
        <v>2675</v>
      </c>
      <c r="Q291" s="2" t="s">
        <v>973</v>
      </c>
    </row>
    <row r="292" spans="1:17" hidden="1" x14ac:dyDescent="0.25">
      <c r="A292" t="s">
        <v>2676</v>
      </c>
      <c r="B292" t="s">
        <v>509</v>
      </c>
      <c r="C292" t="str">
        <f>LEFT(PLAYERIDMAP[[#This Row],[PLAYERNAME]],FIND(" ",PLAYERIDMAP[[#This Row],[PLAYERNAME]],1))</f>
        <v xml:space="preserve">Stephen </v>
      </c>
      <c r="D292" t="str">
        <f>MID(PLAYERIDMAP[PLAYERNAME],FIND(" ",PLAYERIDMAP[PLAYERNAME],1)+1,255)</f>
        <v>Drew</v>
      </c>
      <c r="E292" t="s">
        <v>1654</v>
      </c>
      <c r="F292" t="s">
        <v>1730</v>
      </c>
      <c r="G292" s="3">
        <v>4251</v>
      </c>
      <c r="H292">
        <v>452220</v>
      </c>
      <c r="I292" t="s">
        <v>509</v>
      </c>
      <c r="J292" s="2">
        <v>580789</v>
      </c>
      <c r="K292" s="2" t="s">
        <v>509</v>
      </c>
      <c r="L292" s="2" t="s">
        <v>2677</v>
      </c>
      <c r="M292" s="2" t="s">
        <v>2678</v>
      </c>
      <c r="N292" s="2" t="s">
        <v>2676</v>
      </c>
      <c r="O292" s="2">
        <v>7560</v>
      </c>
      <c r="P292" s="2" t="s">
        <v>2679</v>
      </c>
      <c r="Q292" s="2" t="s">
        <v>509</v>
      </c>
    </row>
    <row r="293" spans="1:17" hidden="1" x14ac:dyDescent="0.25">
      <c r="A293" t="s">
        <v>2680</v>
      </c>
      <c r="B293" t="s">
        <v>593</v>
      </c>
      <c r="C293" t="str">
        <f>LEFT(PLAYERIDMAP[[#This Row],[PLAYERNAME]],FIND(" ",PLAYERIDMAP[[#This Row],[PLAYERNAME]],1))</f>
        <v xml:space="preserve">Lucas </v>
      </c>
      <c r="D293" t="str">
        <f>MID(PLAYERIDMAP[PLAYERNAME],FIND(" ",PLAYERIDMAP[PLAYERNAME],1)+1,255)</f>
        <v>Duda</v>
      </c>
      <c r="E293" t="s">
        <v>1878</v>
      </c>
      <c r="F293" t="s">
        <v>1639</v>
      </c>
      <c r="G293" s="3">
        <v>2502</v>
      </c>
      <c r="H293">
        <v>446263</v>
      </c>
      <c r="I293" t="s">
        <v>593</v>
      </c>
      <c r="J293" s="2">
        <v>1601528</v>
      </c>
      <c r="K293" s="2" t="s">
        <v>593</v>
      </c>
      <c r="L293" s="4" t="s">
        <v>1664</v>
      </c>
      <c r="M293" s="2" t="s">
        <v>2681</v>
      </c>
      <c r="N293" s="2" t="s">
        <v>2680</v>
      </c>
      <c r="O293" s="2">
        <v>8796</v>
      </c>
      <c r="P293" s="2" t="s">
        <v>2682</v>
      </c>
      <c r="Q293" s="2" t="s">
        <v>593</v>
      </c>
    </row>
    <row r="294" spans="1:17" x14ac:dyDescent="0.25">
      <c r="A294" t="s">
        <v>2683</v>
      </c>
      <c r="B294" t="s">
        <v>1301</v>
      </c>
      <c r="C294" s="2" t="str">
        <f>LEFT(PLAYERIDMAP[[#This Row],[PLAYERNAME]],FIND(" ",PLAYERIDMAP[[#This Row],[PLAYERNAME]],1))</f>
        <v xml:space="preserve">Brian </v>
      </c>
      <c r="D294" s="2" t="str">
        <f>MID(PLAYERIDMAP[PLAYERNAME],FIND(" ",PLAYERIDMAP[PLAYERNAME],1)+1,255)</f>
        <v>Duensing</v>
      </c>
      <c r="E294" t="s">
        <v>1987</v>
      </c>
      <c r="F294" t="s">
        <v>1628</v>
      </c>
      <c r="G294" s="3">
        <v>4064</v>
      </c>
      <c r="H294">
        <v>488846</v>
      </c>
      <c r="I294" t="s">
        <v>1301</v>
      </c>
      <c r="J294" s="2">
        <v>1486149</v>
      </c>
      <c r="K294" s="2" t="s">
        <v>1301</v>
      </c>
      <c r="L294" s="2" t="s">
        <v>2684</v>
      </c>
      <c r="M294" s="2" t="s">
        <v>2685</v>
      </c>
      <c r="N294" s="2" t="s">
        <v>2683</v>
      </c>
      <c r="O294" s="2">
        <v>8177</v>
      </c>
      <c r="P294" s="2" t="s">
        <v>2686</v>
      </c>
      <c r="Q294" s="2" t="s">
        <v>1301</v>
      </c>
    </row>
    <row r="295" spans="1:17" x14ac:dyDescent="0.25">
      <c r="A295" t="s">
        <v>2687</v>
      </c>
      <c r="B295" t="s">
        <v>1109</v>
      </c>
      <c r="C295" s="2" t="str">
        <f>LEFT(PLAYERIDMAP[[#This Row],[PLAYERNAME]],FIND(" ",PLAYERIDMAP[[#This Row],[PLAYERNAME]],1))</f>
        <v xml:space="preserve">Zach </v>
      </c>
      <c r="D295" s="2" t="str">
        <f>MID(PLAYERIDMAP[PLAYERNAME],FIND(" ",PLAYERIDMAP[PLAYERNAME],1)+1,255)</f>
        <v>Duke</v>
      </c>
      <c r="E295" t="s">
        <v>1735</v>
      </c>
      <c r="F295" t="s">
        <v>1628</v>
      </c>
      <c r="G295" s="3">
        <v>3840</v>
      </c>
      <c r="H295">
        <v>435043</v>
      </c>
      <c r="I295" t="s">
        <v>1109</v>
      </c>
      <c r="J295" s="2">
        <v>545785</v>
      </c>
      <c r="K295" s="2" t="s">
        <v>1109</v>
      </c>
      <c r="L295" s="2" t="s">
        <v>2688</v>
      </c>
      <c r="M295" s="2" t="s">
        <v>2689</v>
      </c>
      <c r="N295" s="2" t="s">
        <v>2687</v>
      </c>
      <c r="O295" s="2">
        <v>7512</v>
      </c>
      <c r="P295" s="2" t="s">
        <v>2690</v>
      </c>
      <c r="Q295" s="2" t="s">
        <v>1109</v>
      </c>
    </row>
    <row r="296" spans="1:17" hidden="1" x14ac:dyDescent="0.25">
      <c r="A296" t="s">
        <v>2691</v>
      </c>
      <c r="B296" t="s">
        <v>384</v>
      </c>
      <c r="C296" t="str">
        <f>LEFT(PLAYERIDMAP[[#This Row],[PLAYERNAME]],FIND(" ",PLAYERIDMAP[[#This Row],[PLAYERNAME]],1))</f>
        <v xml:space="preserve">Shelley </v>
      </c>
      <c r="D296" t="str">
        <f>MID(PLAYERIDMAP[PLAYERNAME],FIND(" ",PLAYERIDMAP[PLAYERNAME],1)+1,255)</f>
        <v>Duncan</v>
      </c>
      <c r="E296" t="s">
        <v>1679</v>
      </c>
      <c r="F296" t="s">
        <v>1639</v>
      </c>
      <c r="G296" s="3">
        <v>3620</v>
      </c>
      <c r="H296">
        <v>455167</v>
      </c>
      <c r="I296" t="s">
        <v>384</v>
      </c>
      <c r="J296" s="2">
        <v>1098919</v>
      </c>
      <c r="K296" s="2" t="s">
        <v>384</v>
      </c>
      <c r="L296" s="2" t="s">
        <v>2692</v>
      </c>
      <c r="M296" s="2" t="s">
        <v>2693</v>
      </c>
      <c r="N296" s="2" t="s">
        <v>2691</v>
      </c>
      <c r="O296" s="2">
        <v>8072</v>
      </c>
      <c r="P296" s="2" t="s">
        <v>2694</v>
      </c>
      <c r="Q296" s="2" t="s">
        <v>384</v>
      </c>
    </row>
    <row r="297" spans="1:17" hidden="1" x14ac:dyDescent="0.25">
      <c r="A297" t="s">
        <v>2695</v>
      </c>
      <c r="B297" t="s">
        <v>633</v>
      </c>
      <c r="C297" t="str">
        <f>LEFT(PLAYERIDMAP[[#This Row],[PLAYERNAME]],FIND(" ",PLAYERIDMAP[[#This Row],[PLAYERNAME]],1))</f>
        <v xml:space="preserve">Adam </v>
      </c>
      <c r="D297" t="str">
        <f>MID(PLAYERIDMAP[PLAYERNAME],FIND(" ",PLAYERIDMAP[PLAYERNAME],1)+1,255)</f>
        <v>Dunn</v>
      </c>
      <c r="E297" t="s">
        <v>1787</v>
      </c>
      <c r="F297" t="s">
        <v>1667</v>
      </c>
      <c r="G297" s="3">
        <v>319</v>
      </c>
      <c r="H297">
        <v>276055</v>
      </c>
      <c r="I297" t="s">
        <v>633</v>
      </c>
      <c r="J297" s="2">
        <v>174678</v>
      </c>
      <c r="K297" s="2" t="s">
        <v>633</v>
      </c>
      <c r="L297" s="2" t="s">
        <v>2696</v>
      </c>
      <c r="M297" s="2" t="s">
        <v>2697</v>
      </c>
      <c r="N297" s="2" t="s">
        <v>2695</v>
      </c>
      <c r="O297" s="2">
        <v>6763</v>
      </c>
      <c r="P297" s="2" t="s">
        <v>2698</v>
      </c>
      <c r="Q297" s="2" t="s">
        <v>633</v>
      </c>
    </row>
    <row r="298" spans="1:17" x14ac:dyDescent="0.25">
      <c r="A298" t="s">
        <v>2699</v>
      </c>
      <c r="B298" t="s">
        <v>1387</v>
      </c>
      <c r="C298" s="2" t="str">
        <f>LEFT(PLAYERIDMAP[[#This Row],[PLAYERNAME]],FIND(" ",PLAYERIDMAP[[#This Row],[PLAYERNAME]],1))</f>
        <v xml:space="preserve">Mike </v>
      </c>
      <c r="D298" s="2" t="str">
        <f>MID(PLAYERIDMAP[PLAYERNAME],FIND(" ",PLAYERIDMAP[PLAYERNAME],1)+1,255)</f>
        <v>Dunn</v>
      </c>
      <c r="E298" t="s">
        <v>1698</v>
      </c>
      <c r="F298" t="s">
        <v>1628</v>
      </c>
      <c r="G298" s="3">
        <v>9948</v>
      </c>
      <c r="H298">
        <v>445197</v>
      </c>
      <c r="I298" t="s">
        <v>1387</v>
      </c>
      <c r="J298" s="2">
        <v>1654379</v>
      </c>
      <c r="K298" s="2" t="s">
        <v>1387</v>
      </c>
      <c r="L298" s="2" t="s">
        <v>2700</v>
      </c>
      <c r="M298" s="2" t="s">
        <v>2701</v>
      </c>
      <c r="N298" s="2" t="s">
        <v>2699</v>
      </c>
      <c r="O298" s="2">
        <v>8576</v>
      </c>
      <c r="P298" s="2" t="s">
        <v>2702</v>
      </c>
      <c r="Q298" s="2" t="s">
        <v>2703</v>
      </c>
    </row>
    <row r="299" spans="1:17" x14ac:dyDescent="0.25">
      <c r="A299" t="s">
        <v>2704</v>
      </c>
      <c r="B299" t="s">
        <v>1231</v>
      </c>
      <c r="C299" s="2" t="str">
        <f>LEFT(PLAYERIDMAP[[#This Row],[PLAYERNAME]],FIND(" ",PLAYERIDMAP[[#This Row],[PLAYERNAME]],1))</f>
        <v xml:space="preserve">Chad </v>
      </c>
      <c r="D299" s="2" t="str">
        <f>MID(PLAYERIDMAP[PLAYERNAME],FIND(" ",PLAYERIDMAP[PLAYERNAME],1)+1,255)</f>
        <v>Durbin</v>
      </c>
      <c r="E299" t="s">
        <v>1670</v>
      </c>
      <c r="F299" t="s">
        <v>1628</v>
      </c>
      <c r="G299" s="3">
        <v>1442</v>
      </c>
      <c r="H299">
        <v>239795</v>
      </c>
      <c r="I299" t="s">
        <v>1231</v>
      </c>
      <c r="J299" s="2">
        <v>154181</v>
      </c>
      <c r="K299" s="2" t="s">
        <v>1231</v>
      </c>
      <c r="L299" s="2" t="s">
        <v>2705</v>
      </c>
      <c r="M299" s="2" t="s">
        <v>2706</v>
      </c>
      <c r="N299" s="2" t="s">
        <v>2704</v>
      </c>
      <c r="O299" s="2">
        <v>6371</v>
      </c>
      <c r="P299" s="2" t="s">
        <v>2707</v>
      </c>
      <c r="Q299" s="2" t="s">
        <v>1231</v>
      </c>
    </row>
    <row r="300" spans="1:17" hidden="1" x14ac:dyDescent="0.25">
      <c r="A300" t="s">
        <v>2708</v>
      </c>
      <c r="B300" t="s">
        <v>74</v>
      </c>
      <c r="C300" t="str">
        <f>LEFT(PLAYERIDMAP[[#This Row],[PLAYERNAME]],FIND(" ",PLAYERIDMAP[[#This Row],[PLAYERNAME]],1))</f>
        <v xml:space="preserve">Jarrod </v>
      </c>
      <c r="D300" t="str">
        <f>MID(PLAYERIDMAP[PLAYERNAME],FIND(" ",PLAYERIDMAP[PLAYERNAME],1)+1,255)</f>
        <v>Dyson</v>
      </c>
      <c r="E300" t="s">
        <v>1965</v>
      </c>
      <c r="F300" t="s">
        <v>1639</v>
      </c>
      <c r="G300" s="3">
        <v>4866</v>
      </c>
      <c r="H300">
        <v>502481</v>
      </c>
      <c r="I300" t="s">
        <v>74</v>
      </c>
      <c r="J300" s="2">
        <v>1725411</v>
      </c>
      <c r="K300" s="2" t="s">
        <v>74</v>
      </c>
      <c r="L300" s="2" t="s">
        <v>2709</v>
      </c>
      <c r="M300" s="2" t="s">
        <v>2710</v>
      </c>
      <c r="N300" s="2" t="s">
        <v>2708</v>
      </c>
      <c r="O300" s="2">
        <v>8817</v>
      </c>
      <c r="P300" s="2" t="s">
        <v>2711</v>
      </c>
      <c r="Q300" s="2" t="s">
        <v>74</v>
      </c>
    </row>
    <row r="301" spans="1:17" x14ac:dyDescent="0.25">
      <c r="A301" t="s">
        <v>2712</v>
      </c>
      <c r="B301" t="s">
        <v>1270</v>
      </c>
      <c r="C301" s="2" t="str">
        <f>LEFT(PLAYERIDMAP[[#This Row],[PLAYERNAME]],FIND(" ",PLAYERIDMAP[[#This Row],[PLAYERNAME]],1))</f>
        <v xml:space="preserve">Sam </v>
      </c>
      <c r="D301" s="2" t="str">
        <f>MID(PLAYERIDMAP[PLAYERNAME],FIND(" ",PLAYERIDMAP[PLAYERNAME],1)+1,255)</f>
        <v>Dyson</v>
      </c>
      <c r="E301" t="s">
        <v>1698</v>
      </c>
      <c r="F301" t="s">
        <v>1628</v>
      </c>
      <c r="G301" s="3">
        <v>11710</v>
      </c>
      <c r="H301">
        <v>473879</v>
      </c>
      <c r="I301" t="s">
        <v>1270</v>
      </c>
      <c r="J301" s="2">
        <v>1993841</v>
      </c>
      <c r="K301" s="2" t="s">
        <v>1270</v>
      </c>
      <c r="L301" s="2" t="s">
        <v>2713</v>
      </c>
      <c r="M301" s="4" t="s">
        <v>1664</v>
      </c>
      <c r="N301" s="2" t="s">
        <v>2712</v>
      </c>
      <c r="O301" s="2">
        <v>9231</v>
      </c>
      <c r="P301" s="2" t="s">
        <v>2714</v>
      </c>
      <c r="Q301" s="2" t="s">
        <v>1270</v>
      </c>
    </row>
    <row r="302" spans="1:17" hidden="1" x14ac:dyDescent="0.25">
      <c r="A302" t="s">
        <v>2715</v>
      </c>
      <c r="B302" t="s">
        <v>620</v>
      </c>
      <c r="C302" t="str">
        <f>LEFT(PLAYERIDMAP[[#This Row],[PLAYERNAME]],FIND(" ",PLAYERIDMAP[[#This Row],[PLAYERNAME]],1))</f>
        <v xml:space="preserve">Adam </v>
      </c>
      <c r="D302" t="str">
        <f>MID(PLAYERIDMAP[PLAYERNAME],FIND(" ",PLAYERIDMAP[PLAYERNAME],1)+1,255)</f>
        <v>Eaton</v>
      </c>
      <c r="E302" t="s">
        <v>1919</v>
      </c>
      <c r="F302" t="s">
        <v>1639</v>
      </c>
      <c r="G302" s="3">
        <v>11205</v>
      </c>
      <c r="H302">
        <v>594809</v>
      </c>
      <c r="I302" t="s">
        <v>620</v>
      </c>
      <c r="J302" s="2">
        <v>1808563</v>
      </c>
      <c r="K302" s="2" t="s">
        <v>620</v>
      </c>
      <c r="L302" s="4" t="s">
        <v>1664</v>
      </c>
      <c r="M302" s="4" t="s">
        <v>1664</v>
      </c>
      <c r="N302" s="2" t="s">
        <v>2715</v>
      </c>
      <c r="O302" s="2">
        <v>9302</v>
      </c>
      <c r="P302" s="2" t="s">
        <v>2716</v>
      </c>
      <c r="Q302" s="2" t="s">
        <v>620</v>
      </c>
    </row>
    <row r="303" spans="1:17" x14ac:dyDescent="0.25">
      <c r="A303" t="s">
        <v>2717</v>
      </c>
      <c r="B303" t="s">
        <v>1139</v>
      </c>
      <c r="C303" s="2" t="str">
        <f>LEFT(PLAYERIDMAP[[#This Row],[PLAYERNAME]],FIND(" ",PLAYERIDMAP[[#This Row],[PLAYERNAME]],1))</f>
        <v xml:space="preserve">Josh </v>
      </c>
      <c r="D303" s="2" t="str">
        <f>MID(PLAYERIDMAP[PLAYERNAME],FIND(" ",PLAYERIDMAP[PLAYERNAME],1)+1,255)</f>
        <v>Edgin</v>
      </c>
      <c r="E303" t="s">
        <v>1878</v>
      </c>
      <c r="F303" t="s">
        <v>1628</v>
      </c>
      <c r="G303" s="3">
        <v>10796</v>
      </c>
      <c r="H303">
        <v>572831</v>
      </c>
      <c r="I303" t="s">
        <v>1139</v>
      </c>
      <c r="J303" s="2">
        <v>1953528</v>
      </c>
      <c r="K303" s="2" t="s">
        <v>1139</v>
      </c>
      <c r="L303" s="2" t="s">
        <v>2718</v>
      </c>
      <c r="M303" s="4" t="s">
        <v>1664</v>
      </c>
      <c r="N303" s="2" t="s">
        <v>2717</v>
      </c>
      <c r="O303" s="2">
        <v>9235</v>
      </c>
      <c r="P303" s="2" t="s">
        <v>2719</v>
      </c>
      <c r="Q303" s="2" t="s">
        <v>1139</v>
      </c>
    </row>
    <row r="304" spans="1:17" x14ac:dyDescent="0.25">
      <c r="A304" t="s">
        <v>2720</v>
      </c>
      <c r="B304" t="s">
        <v>1418</v>
      </c>
      <c r="C304" s="2" t="str">
        <f>LEFT(PLAYERIDMAP[[#This Row],[PLAYERNAME]],FIND(" ",PLAYERIDMAP[[#This Row],[PLAYERNAME]],1))</f>
        <v xml:space="preserve">Scott </v>
      </c>
      <c r="D304" s="2" t="str">
        <f>MID(PLAYERIDMAP[PLAYERNAME],FIND(" ",PLAYERIDMAP[PLAYERNAME],1)+1,255)</f>
        <v>Elbert</v>
      </c>
      <c r="E304" t="s">
        <v>1638</v>
      </c>
      <c r="F304" t="s">
        <v>1628</v>
      </c>
      <c r="G304" s="3">
        <v>7489</v>
      </c>
      <c r="H304">
        <v>455092</v>
      </c>
      <c r="I304" t="s">
        <v>1418</v>
      </c>
      <c r="J304" s="2">
        <v>1179741</v>
      </c>
      <c r="K304" s="2" t="s">
        <v>1418</v>
      </c>
      <c r="L304" s="2" t="s">
        <v>2721</v>
      </c>
      <c r="M304" s="2" t="s">
        <v>2722</v>
      </c>
      <c r="N304" s="2" t="s">
        <v>2720</v>
      </c>
      <c r="O304" s="2">
        <v>7965</v>
      </c>
      <c r="P304" s="2" t="s">
        <v>2723</v>
      </c>
      <c r="Q304" s="2" t="s">
        <v>1418</v>
      </c>
    </row>
    <row r="305" spans="1:17" hidden="1" x14ac:dyDescent="0.25">
      <c r="A305" t="s">
        <v>2724</v>
      </c>
      <c r="B305" t="s">
        <v>492</v>
      </c>
      <c r="C305" t="str">
        <f>LEFT(PLAYERIDMAP[[#This Row],[PLAYERNAME]],FIND(" ",PLAYERIDMAP[[#This Row],[PLAYERNAME]],1))</f>
        <v xml:space="preserve">A.J. </v>
      </c>
      <c r="D305" t="str">
        <f>MID(PLAYERIDMAP[PLAYERNAME],FIND(" ",PLAYERIDMAP[PLAYERNAME],1)+1,255)</f>
        <v>Ellis</v>
      </c>
      <c r="E305" t="s">
        <v>1638</v>
      </c>
      <c r="F305" t="s">
        <v>1717</v>
      </c>
      <c r="G305" s="3">
        <v>5677</v>
      </c>
      <c r="H305">
        <v>454560</v>
      </c>
      <c r="I305" t="s">
        <v>492</v>
      </c>
      <c r="J305" s="2">
        <v>1104367</v>
      </c>
      <c r="K305" s="2" t="s">
        <v>492</v>
      </c>
      <c r="L305" s="2" t="s">
        <v>2725</v>
      </c>
      <c r="M305" s="2" t="s">
        <v>2726</v>
      </c>
      <c r="N305" s="2" t="s">
        <v>2724</v>
      </c>
      <c r="O305" s="2">
        <v>8373</v>
      </c>
      <c r="P305" s="2" t="s">
        <v>2727</v>
      </c>
      <c r="Q305" s="2" t="s">
        <v>492</v>
      </c>
    </row>
    <row r="306" spans="1:17" hidden="1" x14ac:dyDescent="0.25">
      <c r="A306" t="s">
        <v>2728</v>
      </c>
      <c r="B306" t="s">
        <v>232</v>
      </c>
      <c r="C306" t="str">
        <f>LEFT(PLAYERIDMAP[[#This Row],[PLAYERNAME]],FIND(" ",PLAYERIDMAP[[#This Row],[PLAYERNAME]],1))</f>
        <v xml:space="preserve">Mark </v>
      </c>
      <c r="D306" t="str">
        <f>MID(PLAYERIDMAP[PLAYERNAME],FIND(" ",PLAYERIDMAP[PLAYERNAME],1)+1,255)</f>
        <v>Ellis</v>
      </c>
      <c r="E306" t="s">
        <v>1638</v>
      </c>
      <c r="F306" t="s">
        <v>741</v>
      </c>
      <c r="G306" s="3">
        <v>1443</v>
      </c>
      <c r="H306">
        <v>407885</v>
      </c>
      <c r="I306" t="s">
        <v>232</v>
      </c>
      <c r="J306" s="2">
        <v>182068</v>
      </c>
      <c r="K306" s="2" t="s">
        <v>232</v>
      </c>
      <c r="L306" s="2" t="s">
        <v>2729</v>
      </c>
      <c r="M306" s="2" t="s">
        <v>2730</v>
      </c>
      <c r="N306" s="2" t="s">
        <v>2728</v>
      </c>
      <c r="O306" s="2">
        <v>6899</v>
      </c>
      <c r="P306" s="2" t="s">
        <v>2731</v>
      </c>
      <c r="Q306" s="2" t="s">
        <v>232</v>
      </c>
    </row>
    <row r="307" spans="1:17" hidden="1" x14ac:dyDescent="0.25">
      <c r="A307" t="s">
        <v>2732</v>
      </c>
      <c r="B307" t="s">
        <v>649</v>
      </c>
      <c r="C307" t="str">
        <f>LEFT(PLAYERIDMAP[[#This Row],[PLAYERNAME]],FIND(" ",PLAYERIDMAP[[#This Row],[PLAYERNAME]],1))</f>
        <v xml:space="preserve">Jacoby </v>
      </c>
      <c r="D307" t="str">
        <f>MID(PLAYERIDMAP[PLAYERNAME],FIND(" ",PLAYERIDMAP[PLAYERNAME],1)+1,255)</f>
        <v>Ellsbury</v>
      </c>
      <c r="E307" t="s">
        <v>1654</v>
      </c>
      <c r="F307" t="s">
        <v>1639</v>
      </c>
      <c r="G307" s="3">
        <v>4727</v>
      </c>
      <c r="H307">
        <v>453056</v>
      </c>
      <c r="I307" t="s">
        <v>649</v>
      </c>
      <c r="J307" s="2">
        <v>1184595</v>
      </c>
      <c r="K307" s="2" t="s">
        <v>649</v>
      </c>
      <c r="L307" s="2" t="s">
        <v>2733</v>
      </c>
      <c r="M307" s="2" t="s">
        <v>2734</v>
      </c>
      <c r="N307" s="2" t="s">
        <v>2732</v>
      </c>
      <c r="O307" s="2">
        <v>7912</v>
      </c>
      <c r="P307" s="2" t="s">
        <v>2735</v>
      </c>
      <c r="Q307" s="2" t="s">
        <v>649</v>
      </c>
    </row>
    <row r="308" spans="1:17" x14ac:dyDescent="0.25">
      <c r="A308" t="s">
        <v>2736</v>
      </c>
      <c r="B308" t="s">
        <v>1217</v>
      </c>
      <c r="C308" s="2" t="str">
        <f>LEFT(PLAYERIDMAP[[#This Row],[PLAYERNAME]],FIND(" ",PLAYERIDMAP[[#This Row],[PLAYERNAME]],1))</f>
        <v xml:space="preserve">John </v>
      </c>
      <c r="D308" s="2" t="str">
        <f>MID(PLAYERIDMAP[PLAYERNAME],FIND(" ",PLAYERIDMAP[PLAYERNAME],1)+1,255)</f>
        <v>Ely</v>
      </c>
      <c r="E308" t="s">
        <v>1633</v>
      </c>
      <c r="F308" t="s">
        <v>1628</v>
      </c>
      <c r="G308" s="3">
        <v>6132</v>
      </c>
      <c r="H308">
        <v>518655</v>
      </c>
      <c r="I308" t="s">
        <v>1217</v>
      </c>
      <c r="J308" s="2">
        <v>1669642</v>
      </c>
      <c r="K308" s="2" t="s">
        <v>1217</v>
      </c>
      <c r="L308" s="2" t="s">
        <v>2737</v>
      </c>
      <c r="M308" s="2" t="s">
        <v>2738</v>
      </c>
      <c r="N308" s="2" t="s">
        <v>2736</v>
      </c>
      <c r="O308" s="2">
        <v>8720</v>
      </c>
      <c r="P308" s="2" t="s">
        <v>2739</v>
      </c>
      <c r="Q308" s="2" t="s">
        <v>1217</v>
      </c>
    </row>
    <row r="309" spans="1:17" hidden="1" x14ac:dyDescent="0.25">
      <c r="A309" t="s">
        <v>2740</v>
      </c>
      <c r="B309" t="s">
        <v>710</v>
      </c>
      <c r="C309" t="str">
        <f>LEFT(PLAYERIDMAP[[#This Row],[PLAYERNAME]],FIND(" ",PLAYERIDMAP[[#This Row],[PLAYERNAME]],1))</f>
        <v xml:space="preserve">Edwin </v>
      </c>
      <c r="D309" t="str">
        <f>MID(PLAYERIDMAP[PLAYERNAME],FIND(" ",PLAYERIDMAP[PLAYERNAME],1)+1,255)</f>
        <v>Encarnacion</v>
      </c>
      <c r="E309" t="s">
        <v>1723</v>
      </c>
      <c r="F309" t="s">
        <v>1667</v>
      </c>
      <c r="G309" s="3">
        <v>2151</v>
      </c>
      <c r="H309">
        <v>429665</v>
      </c>
      <c r="I309" t="s">
        <v>710</v>
      </c>
      <c r="J309" s="2">
        <v>392294</v>
      </c>
      <c r="K309" s="2" t="s">
        <v>710</v>
      </c>
      <c r="L309" s="2" t="s">
        <v>2741</v>
      </c>
      <c r="M309" s="2" t="s">
        <v>2742</v>
      </c>
      <c r="N309" s="2" t="s">
        <v>2740</v>
      </c>
      <c r="O309" s="2">
        <v>7278</v>
      </c>
      <c r="P309" s="2" t="s">
        <v>2743</v>
      </c>
      <c r="Q309" s="2" t="s">
        <v>710</v>
      </c>
    </row>
    <row r="310" spans="1:17" x14ac:dyDescent="0.25">
      <c r="A310" t="s">
        <v>2744</v>
      </c>
      <c r="B310" t="s">
        <v>1024</v>
      </c>
      <c r="C310" s="2" t="str">
        <f>LEFT(PLAYERIDMAP[[#This Row],[PLAYERNAME]],FIND(" ",PLAYERIDMAP[[#This Row],[PLAYERNAME]],1))</f>
        <v xml:space="preserve">Barry </v>
      </c>
      <c r="D310" s="2" t="str">
        <f>MID(PLAYERIDMAP[PLAYERNAME],FIND(" ",PLAYERIDMAP[PLAYERNAME],1)+1,255)</f>
        <v>Enright</v>
      </c>
      <c r="E310" t="s">
        <v>1797</v>
      </c>
      <c r="F310" t="s">
        <v>1628</v>
      </c>
      <c r="G310" s="3">
        <v>2412</v>
      </c>
      <c r="H310">
        <v>446264</v>
      </c>
      <c r="I310" t="s">
        <v>1024</v>
      </c>
      <c r="J310" s="2">
        <v>1531178</v>
      </c>
      <c r="K310" s="2" t="s">
        <v>1024</v>
      </c>
      <c r="L310" s="2" t="s">
        <v>2745</v>
      </c>
      <c r="M310" s="2" t="s">
        <v>2746</v>
      </c>
      <c r="N310" s="2" t="s">
        <v>2744</v>
      </c>
      <c r="O310" s="2">
        <v>8755</v>
      </c>
      <c r="P310" s="2" t="s">
        <v>2747</v>
      </c>
      <c r="Q310" s="2" t="s">
        <v>1024</v>
      </c>
    </row>
    <row r="311" spans="1:17" x14ac:dyDescent="0.25">
      <c r="A311" t="s">
        <v>2748</v>
      </c>
      <c r="B311" t="s">
        <v>914</v>
      </c>
      <c r="C311" s="2" t="str">
        <f>LEFT(PLAYERIDMAP[[#This Row],[PLAYERNAME]],FIND(" ",PLAYERIDMAP[[#This Row],[PLAYERNAME]],1))</f>
        <v xml:space="preserve">Nathan </v>
      </c>
      <c r="D311" s="2" t="str">
        <f>MID(PLAYERIDMAP[PLAYERNAME],FIND(" ",PLAYERIDMAP[PLAYERNAME],1)+1,255)</f>
        <v>Eovaldi</v>
      </c>
      <c r="E311" t="s">
        <v>1698</v>
      </c>
      <c r="F311" t="s">
        <v>1628</v>
      </c>
      <c r="G311" s="3">
        <v>9132</v>
      </c>
      <c r="H311">
        <v>543135</v>
      </c>
      <c r="I311" t="s">
        <v>914</v>
      </c>
      <c r="J311" s="2">
        <v>1803864</v>
      </c>
      <c r="K311" s="2" t="s">
        <v>2749</v>
      </c>
      <c r="L311" s="2" t="s">
        <v>2750</v>
      </c>
      <c r="M311" s="2" t="s">
        <v>2751</v>
      </c>
      <c r="N311" s="2" t="s">
        <v>2748</v>
      </c>
      <c r="O311" s="2">
        <v>9007</v>
      </c>
      <c r="P311" s="2" t="s">
        <v>2752</v>
      </c>
      <c r="Q311" s="2" t="s">
        <v>914</v>
      </c>
    </row>
    <row r="312" spans="1:17" x14ac:dyDescent="0.25">
      <c r="A312" t="s">
        <v>2753</v>
      </c>
      <c r="B312" t="s">
        <v>1395</v>
      </c>
      <c r="C312" s="2" t="str">
        <f>LEFT(PLAYERIDMAP[[#This Row],[PLAYERNAME]],FIND(" ",PLAYERIDMAP[[#This Row],[PLAYERNAME]],1))</f>
        <v xml:space="preserve">Cody </v>
      </c>
      <c r="D312" s="2" t="str">
        <f>MID(PLAYERIDMAP[PLAYERNAME],FIND(" ",PLAYERIDMAP[PLAYERNAME],1)+1,255)</f>
        <v>Eppley</v>
      </c>
      <c r="E312" t="s">
        <v>1627</v>
      </c>
      <c r="F312" t="s">
        <v>1628</v>
      </c>
      <c r="G312" s="3">
        <v>9095</v>
      </c>
      <c r="H312">
        <v>543136</v>
      </c>
      <c r="I312" t="s">
        <v>1395</v>
      </c>
      <c r="J312" s="2">
        <v>1798563</v>
      </c>
      <c r="K312" s="2" t="s">
        <v>1395</v>
      </c>
      <c r="L312" s="4" t="s">
        <v>1664</v>
      </c>
      <c r="M312" s="2" t="s">
        <v>2754</v>
      </c>
      <c r="N312" s="2" t="s">
        <v>2753</v>
      </c>
      <c r="O312" s="2">
        <v>8911</v>
      </c>
      <c r="P312" s="2" t="s">
        <v>2755</v>
      </c>
      <c r="Q312" s="2" t="s">
        <v>1395</v>
      </c>
    </row>
    <row r="313" spans="1:17" hidden="1" x14ac:dyDescent="0.25">
      <c r="A313" t="s">
        <v>2756</v>
      </c>
      <c r="B313" t="s">
        <v>310</v>
      </c>
      <c r="C313" t="str">
        <f>LEFT(PLAYERIDMAP[[#This Row],[PLAYERNAME]],FIND(" ",PLAYERIDMAP[[#This Row],[PLAYERNAME]],1))</f>
        <v xml:space="preserve">Alcides </v>
      </c>
      <c r="D313" t="str">
        <f>MID(PLAYERIDMAP[PLAYERNAME],FIND(" ",PLAYERIDMAP[PLAYERNAME],1)+1,255)</f>
        <v>Escobar</v>
      </c>
      <c r="E313" t="s">
        <v>1965</v>
      </c>
      <c r="F313" t="s">
        <v>1730</v>
      </c>
      <c r="G313" s="3">
        <v>6310</v>
      </c>
      <c r="H313">
        <v>444876</v>
      </c>
      <c r="I313" t="s">
        <v>310</v>
      </c>
      <c r="J313" s="2">
        <v>547241</v>
      </c>
      <c r="K313" s="2" t="s">
        <v>310</v>
      </c>
      <c r="L313" s="2" t="s">
        <v>2757</v>
      </c>
      <c r="M313" s="2" t="s">
        <v>2758</v>
      </c>
      <c r="N313" s="2" t="s">
        <v>2756</v>
      </c>
      <c r="O313" s="2">
        <v>8344</v>
      </c>
      <c r="P313" s="2" t="s">
        <v>2759</v>
      </c>
      <c r="Q313" s="2" t="s">
        <v>310</v>
      </c>
    </row>
    <row r="314" spans="1:17" hidden="1" x14ac:dyDescent="0.25">
      <c r="A314" t="s">
        <v>2760</v>
      </c>
      <c r="B314" t="s">
        <v>30</v>
      </c>
      <c r="C314" t="str">
        <f>LEFT(PLAYERIDMAP[[#This Row],[PLAYERNAME]],FIND(" ",PLAYERIDMAP[[#This Row],[PLAYERNAME]],1))</f>
        <v xml:space="preserve">Eduardo </v>
      </c>
      <c r="D314" t="str">
        <f>MID(PLAYERIDMAP[PLAYERNAME],FIND(" ",PLAYERIDMAP[PLAYERNAME],1)+1,255)</f>
        <v>Escobar</v>
      </c>
      <c r="E314" t="s">
        <v>1987</v>
      </c>
      <c r="F314" t="s">
        <v>1730</v>
      </c>
      <c r="G314" s="3">
        <v>6153</v>
      </c>
      <c r="H314">
        <v>500871</v>
      </c>
      <c r="I314" t="s">
        <v>30</v>
      </c>
      <c r="J314" s="2">
        <v>1670491</v>
      </c>
      <c r="K314" s="2" t="s">
        <v>30</v>
      </c>
      <c r="L314" s="4" t="s">
        <v>1664</v>
      </c>
      <c r="M314" s="2" t="s">
        <v>2761</v>
      </c>
      <c r="N314" s="2" t="s">
        <v>2760</v>
      </c>
      <c r="O314" s="2">
        <v>9054</v>
      </c>
      <c r="P314" s="2" t="s">
        <v>2762</v>
      </c>
      <c r="Q314" s="2" t="s">
        <v>30</v>
      </c>
    </row>
    <row r="315" spans="1:17" hidden="1" x14ac:dyDescent="0.25">
      <c r="A315" t="s">
        <v>2763</v>
      </c>
      <c r="B315" t="s">
        <v>332</v>
      </c>
      <c r="C315" t="str">
        <f>LEFT(PLAYERIDMAP[[#This Row],[PLAYERNAME]],FIND(" ",PLAYERIDMAP[[#This Row],[PLAYERNAME]],1))</f>
        <v xml:space="preserve">Yunel </v>
      </c>
      <c r="D315" t="str">
        <f>MID(PLAYERIDMAP[PLAYERNAME],FIND(" ",PLAYERIDMAP[PLAYERNAME],1)+1,255)</f>
        <v>Escobar</v>
      </c>
      <c r="E315" t="s">
        <v>1743</v>
      </c>
      <c r="F315" t="s">
        <v>1730</v>
      </c>
      <c r="G315" s="3">
        <v>4191</v>
      </c>
      <c r="H315">
        <v>488862</v>
      </c>
      <c r="I315" t="s">
        <v>332</v>
      </c>
      <c r="J315" s="2">
        <v>1098922</v>
      </c>
      <c r="K315" s="2" t="s">
        <v>332</v>
      </c>
      <c r="L315" s="2" t="s">
        <v>2764</v>
      </c>
      <c r="M315" s="2" t="s">
        <v>2765</v>
      </c>
      <c r="N315" s="2" t="s">
        <v>2763</v>
      </c>
      <c r="O315" s="2">
        <v>7938</v>
      </c>
      <c r="P315" s="2" t="s">
        <v>2766</v>
      </c>
      <c r="Q315" s="2" t="s">
        <v>332</v>
      </c>
    </row>
    <row r="316" spans="1:17" hidden="1" x14ac:dyDescent="0.25">
      <c r="A316" t="s">
        <v>2767</v>
      </c>
      <c r="B316" t="s">
        <v>465</v>
      </c>
      <c r="C316" t="str">
        <f>LEFT(PLAYERIDMAP[[#This Row],[PLAYERNAME]],FIND(" ",PLAYERIDMAP[[#This Row],[PLAYERNAME]],1))</f>
        <v xml:space="preserve">Danny </v>
      </c>
      <c r="D316" t="str">
        <f>MID(PLAYERIDMAP[PLAYERNAME],FIND(" ",PLAYERIDMAP[PLAYERNAME],1)+1,255)</f>
        <v>Espinosa</v>
      </c>
      <c r="E316" t="s">
        <v>1735</v>
      </c>
      <c r="F316" t="s">
        <v>741</v>
      </c>
      <c r="G316" s="3">
        <v>9219</v>
      </c>
      <c r="H316">
        <v>457787</v>
      </c>
      <c r="I316" t="s">
        <v>465</v>
      </c>
      <c r="J316" s="2">
        <v>1667721</v>
      </c>
      <c r="K316" s="2" t="s">
        <v>465</v>
      </c>
      <c r="L316" s="4" t="s">
        <v>1664</v>
      </c>
      <c r="M316" s="2" t="s">
        <v>2768</v>
      </c>
      <c r="N316" s="2" t="s">
        <v>2767</v>
      </c>
      <c r="O316" s="2">
        <v>8805</v>
      </c>
      <c r="P316" s="2" t="s">
        <v>2769</v>
      </c>
      <c r="Q316" s="2" t="s">
        <v>465</v>
      </c>
    </row>
    <row r="317" spans="1:17" x14ac:dyDescent="0.25">
      <c r="A317" t="s">
        <v>2770</v>
      </c>
      <c r="B317" t="s">
        <v>863</v>
      </c>
      <c r="C317" s="2" t="str">
        <f>LEFT(PLAYERIDMAP[[#This Row],[PLAYERNAME]],FIND(" ",PLAYERIDMAP[[#This Row],[PLAYERNAME]],1))</f>
        <v xml:space="preserve">Marco </v>
      </c>
      <c r="D317" s="2" t="str">
        <f>MID(PLAYERIDMAP[PLAYERNAME],FIND(" ",PLAYERIDMAP[PLAYERNAME],1)+1,255)</f>
        <v>Estrada</v>
      </c>
      <c r="E317" t="s">
        <v>1740</v>
      </c>
      <c r="F317" t="s">
        <v>1628</v>
      </c>
      <c r="G317" s="3">
        <v>1118</v>
      </c>
      <c r="H317">
        <v>462136</v>
      </c>
      <c r="I317" t="s">
        <v>863</v>
      </c>
      <c r="J317" s="2">
        <v>1630042</v>
      </c>
      <c r="K317" s="2" t="s">
        <v>863</v>
      </c>
      <c r="L317" s="2" t="s">
        <v>2771</v>
      </c>
      <c r="M317" s="2" t="s">
        <v>2772</v>
      </c>
      <c r="N317" s="2" t="s">
        <v>2770</v>
      </c>
      <c r="O317" s="2">
        <v>8329</v>
      </c>
      <c r="P317" s="2" t="s">
        <v>2773</v>
      </c>
      <c r="Q317" s="2" t="s">
        <v>863</v>
      </c>
    </row>
    <row r="318" spans="1:17" hidden="1" x14ac:dyDescent="0.25">
      <c r="A318" t="s">
        <v>2774</v>
      </c>
      <c r="B318" t="s">
        <v>625</v>
      </c>
      <c r="C318" t="str">
        <f>LEFT(PLAYERIDMAP[[#This Row],[PLAYERNAME]],FIND(" ",PLAYERIDMAP[[#This Row],[PLAYERNAME]],1))</f>
        <v xml:space="preserve">Andre </v>
      </c>
      <c r="D318" t="str">
        <f>MID(PLAYERIDMAP[PLAYERNAME],FIND(" ",PLAYERIDMAP[PLAYERNAME],1)+1,255)</f>
        <v>Ethier</v>
      </c>
      <c r="E318" t="s">
        <v>1638</v>
      </c>
      <c r="F318" t="s">
        <v>1639</v>
      </c>
      <c r="G318" s="3">
        <v>6265</v>
      </c>
      <c r="H318">
        <v>444843</v>
      </c>
      <c r="I318" t="s">
        <v>625</v>
      </c>
      <c r="J318" s="2">
        <v>490390</v>
      </c>
      <c r="K318" s="2" t="s">
        <v>625</v>
      </c>
      <c r="L318" s="2" t="s">
        <v>2775</v>
      </c>
      <c r="M318" s="2" t="s">
        <v>2776</v>
      </c>
      <c r="N318" s="2" t="s">
        <v>2774</v>
      </c>
      <c r="O318" s="2">
        <v>7710</v>
      </c>
      <c r="P318" s="2" t="s">
        <v>2777</v>
      </c>
      <c r="Q318" s="2" t="s">
        <v>625</v>
      </c>
    </row>
    <row r="319" spans="1:17" hidden="1" x14ac:dyDescent="0.25">
      <c r="A319" t="s">
        <v>2778</v>
      </c>
      <c r="B319" t="s">
        <v>159</v>
      </c>
      <c r="C319" t="str">
        <f>LEFT(PLAYERIDMAP[[#This Row],[PLAYERNAME]],FIND(" ",PLAYERIDMAP[[#This Row],[PLAYERNAME]],1))</f>
        <v xml:space="preserve">Luis </v>
      </c>
      <c r="D319" t="str">
        <f>MID(PLAYERIDMAP[PLAYERNAME],FIND(" ",PLAYERIDMAP[PLAYERNAME],1)+1,255)</f>
        <v>Exposito</v>
      </c>
      <c r="E319" t="s">
        <v>1760</v>
      </c>
      <c r="F319" t="s">
        <v>1717</v>
      </c>
      <c r="G319" s="3">
        <v>4398</v>
      </c>
      <c r="H319">
        <v>458701</v>
      </c>
      <c r="I319" t="s">
        <v>159</v>
      </c>
      <c r="J319" s="2">
        <v>1669643</v>
      </c>
      <c r="K319" s="2" t="s">
        <v>159</v>
      </c>
      <c r="L319" s="4" t="s">
        <v>1664</v>
      </c>
      <c r="M319" s="4" t="s">
        <v>1664</v>
      </c>
      <c r="N319" s="2" t="s">
        <v>2778</v>
      </c>
      <c r="O319" s="2">
        <v>8960</v>
      </c>
      <c r="P319" s="2" t="s">
        <v>2779</v>
      </c>
      <c r="Q319" s="2" t="s">
        <v>159</v>
      </c>
    </row>
    <row r="320" spans="1:17" hidden="1" x14ac:dyDescent="0.25">
      <c r="A320" t="s">
        <v>2780</v>
      </c>
      <c r="B320" t="s">
        <v>117</v>
      </c>
      <c r="C320" t="str">
        <f>LEFT(PLAYERIDMAP[[#This Row],[PLAYERNAME]],FIND(" ",PLAYERIDMAP[[#This Row],[PLAYERNAME]],1))</f>
        <v xml:space="preserve">Irving </v>
      </c>
      <c r="D320" t="str">
        <f>MID(PLAYERIDMAP[PLAYERNAME],FIND(" ",PLAYERIDMAP[PLAYERNAME],1)+1,255)</f>
        <v>Falu</v>
      </c>
      <c r="E320" t="s">
        <v>1965</v>
      </c>
      <c r="F320" t="s">
        <v>741</v>
      </c>
      <c r="G320" s="3">
        <v>6165</v>
      </c>
      <c r="H320">
        <v>458252</v>
      </c>
      <c r="I320" t="s">
        <v>117</v>
      </c>
      <c r="J320" s="2">
        <v>1208708</v>
      </c>
      <c r="K320" s="2" t="s">
        <v>117</v>
      </c>
      <c r="L320" s="4" t="s">
        <v>1664</v>
      </c>
      <c r="M320" s="4" t="s">
        <v>1664</v>
      </c>
      <c r="N320" s="2" t="s">
        <v>2780</v>
      </c>
      <c r="O320" s="2">
        <v>9172</v>
      </c>
      <c r="P320" s="2" t="s">
        <v>2781</v>
      </c>
      <c r="Q320" s="2" t="s">
        <v>117</v>
      </c>
    </row>
    <row r="321" spans="1:17" x14ac:dyDescent="0.25">
      <c r="A321" t="s">
        <v>2782</v>
      </c>
      <c r="B321" t="s">
        <v>1111</v>
      </c>
      <c r="C321" s="2" t="str">
        <f>LEFT(PLAYERIDMAP[[#This Row],[PLAYERNAME]],FIND(" ",PLAYERIDMAP[[#This Row],[PLAYERNAME]],1))</f>
        <v xml:space="preserve">Jeurys </v>
      </c>
      <c r="D321" s="2" t="str">
        <f>MID(PLAYERIDMAP[PLAYERNAME],FIND(" ",PLAYERIDMAP[PLAYERNAME],1)+1,255)</f>
        <v>Familia</v>
      </c>
      <c r="E321" t="s">
        <v>1878</v>
      </c>
      <c r="F321" t="s">
        <v>1628</v>
      </c>
      <c r="G321" s="3">
        <v>5114</v>
      </c>
      <c r="H321">
        <v>544727</v>
      </c>
      <c r="I321" t="s">
        <v>1111</v>
      </c>
      <c r="J321" s="2">
        <v>1756628</v>
      </c>
      <c r="K321" s="2" t="s">
        <v>1111</v>
      </c>
      <c r="L321" s="4" t="s">
        <v>1664</v>
      </c>
      <c r="M321" s="4" t="s">
        <v>1664</v>
      </c>
      <c r="N321" s="2" t="s">
        <v>2782</v>
      </c>
      <c r="O321" s="2">
        <v>9299</v>
      </c>
      <c r="P321" s="2" t="s">
        <v>2783</v>
      </c>
      <c r="Q321" s="2" t="s">
        <v>1111</v>
      </c>
    </row>
    <row r="322" spans="1:17" x14ac:dyDescent="0.25">
      <c r="A322" t="s">
        <v>2784</v>
      </c>
      <c r="B322" t="s">
        <v>1427</v>
      </c>
      <c r="C322" s="2" t="str">
        <f>LEFT(PLAYERIDMAP[[#This Row],[PLAYERNAME]],FIND(" ",PLAYERIDMAP[[#This Row],[PLAYERNAME]],1))</f>
        <v xml:space="preserve">Kyle </v>
      </c>
      <c r="D322" s="2" t="str">
        <f>MID(PLAYERIDMAP[PLAYERNAME],FIND(" ",PLAYERIDMAP[PLAYERNAME],1)+1,255)</f>
        <v>Farnsworth</v>
      </c>
      <c r="E322" t="s">
        <v>1743</v>
      </c>
      <c r="F322" t="s">
        <v>1628</v>
      </c>
      <c r="G322" s="3">
        <v>278</v>
      </c>
      <c r="H322">
        <v>150035</v>
      </c>
      <c r="I322" t="s">
        <v>1427</v>
      </c>
      <c r="J322" s="2">
        <v>21546</v>
      </c>
      <c r="K322" s="2" t="s">
        <v>1427</v>
      </c>
      <c r="L322" s="2" t="s">
        <v>2785</v>
      </c>
      <c r="M322" s="2" t="s">
        <v>2786</v>
      </c>
      <c r="N322" s="2" t="s">
        <v>2784</v>
      </c>
      <c r="O322" s="2">
        <v>6210</v>
      </c>
      <c r="P322" s="2" t="s">
        <v>2787</v>
      </c>
      <c r="Q322" s="2" t="s">
        <v>1427</v>
      </c>
    </row>
    <row r="323" spans="1:17" hidden="1" x14ac:dyDescent="0.25">
      <c r="A323" t="s">
        <v>2788</v>
      </c>
      <c r="B323" t="s">
        <v>21</v>
      </c>
      <c r="C323" t="str">
        <f>LEFT(PLAYERIDMAP[[#This Row],[PLAYERNAME]],FIND(" ",PLAYERIDMAP[[#This Row],[PLAYERNAME]],1))</f>
        <v xml:space="preserve">Eric </v>
      </c>
      <c r="D323" t="str">
        <f>MID(PLAYERIDMAP[PLAYERNAME],FIND(" ",PLAYERIDMAP[PLAYERNAME],1)+1,255)</f>
        <v>Farris</v>
      </c>
      <c r="E323" t="s">
        <v>1740</v>
      </c>
      <c r="F323" t="s">
        <v>741</v>
      </c>
      <c r="G323" s="3">
        <v>2066</v>
      </c>
      <c r="H323">
        <v>456544</v>
      </c>
      <c r="I323" t="s">
        <v>21</v>
      </c>
      <c r="J323" s="2">
        <v>1740926</v>
      </c>
      <c r="K323" s="2" t="s">
        <v>21</v>
      </c>
      <c r="L323" s="4" t="s">
        <v>1664</v>
      </c>
      <c r="M323" s="2" t="s">
        <v>2789</v>
      </c>
      <c r="N323" s="2" t="s">
        <v>2788</v>
      </c>
      <c r="O323" s="2">
        <v>9000</v>
      </c>
      <c r="P323" s="2" t="s">
        <v>2790</v>
      </c>
      <c r="Q323" s="2" t="s">
        <v>21</v>
      </c>
    </row>
    <row r="324" spans="1:17" hidden="1" x14ac:dyDescent="0.25">
      <c r="A324" t="s">
        <v>2791</v>
      </c>
      <c r="B324" t="s">
        <v>131</v>
      </c>
      <c r="C324" t="str">
        <f>LEFT(PLAYERIDMAP[[#This Row],[PLAYERNAME]],FIND(" ",PLAYERIDMAP[[#This Row],[PLAYERNAME]],1))</f>
        <v xml:space="preserve">Tim </v>
      </c>
      <c r="D324" t="str">
        <f>MID(PLAYERIDMAP[PLAYERNAME],FIND(" ",PLAYERIDMAP[PLAYERNAME],1)+1,255)</f>
        <v>Federowicz</v>
      </c>
      <c r="E324" t="s">
        <v>1638</v>
      </c>
      <c r="F324" t="s">
        <v>1717</v>
      </c>
      <c r="G324" s="3">
        <v>8609</v>
      </c>
      <c r="H324">
        <v>543148</v>
      </c>
      <c r="I324" t="s">
        <v>131</v>
      </c>
      <c r="J324" s="2">
        <v>1669884</v>
      </c>
      <c r="K324" s="2" t="s">
        <v>131</v>
      </c>
      <c r="L324" s="4" t="s">
        <v>1664</v>
      </c>
      <c r="M324" s="2" t="s">
        <v>2792</v>
      </c>
      <c r="N324" s="2" t="s">
        <v>2791</v>
      </c>
      <c r="O324" s="2">
        <v>9075</v>
      </c>
      <c r="P324" s="2" t="s">
        <v>2793</v>
      </c>
      <c r="Q324" s="2" t="s">
        <v>131</v>
      </c>
    </row>
    <row r="325" spans="1:17" x14ac:dyDescent="0.25">
      <c r="A325" t="s">
        <v>2794</v>
      </c>
      <c r="B325" t="s">
        <v>900</v>
      </c>
      <c r="C325" s="2" t="str">
        <f>LEFT(PLAYERIDMAP[[#This Row],[PLAYERNAME]],FIND(" ",PLAYERIDMAP[[#This Row],[PLAYERNAME]],1))</f>
        <v xml:space="preserve">Scott </v>
      </c>
      <c r="D325" s="2" t="str">
        <f>MID(PLAYERIDMAP[PLAYERNAME],FIND(" ",PLAYERIDMAP[PLAYERNAME],1)+1,255)</f>
        <v>Feldman</v>
      </c>
      <c r="E325" t="s">
        <v>1818</v>
      </c>
      <c r="F325" t="s">
        <v>1628</v>
      </c>
      <c r="G325" s="3">
        <v>6283</v>
      </c>
      <c r="H325">
        <v>444857</v>
      </c>
      <c r="I325" t="s">
        <v>900</v>
      </c>
      <c r="J325" s="2">
        <v>549996</v>
      </c>
      <c r="K325" s="2" t="s">
        <v>900</v>
      </c>
      <c r="L325" s="2" t="s">
        <v>2795</v>
      </c>
      <c r="M325" s="2" t="s">
        <v>2796</v>
      </c>
      <c r="N325" s="2" t="s">
        <v>2794</v>
      </c>
      <c r="O325" s="2">
        <v>7622</v>
      </c>
      <c r="P325" s="2" t="s">
        <v>2797</v>
      </c>
      <c r="Q325" s="2" t="s">
        <v>900</v>
      </c>
    </row>
    <row r="326" spans="1:17" x14ac:dyDescent="0.25">
      <c r="A326" t="s">
        <v>2798</v>
      </c>
      <c r="B326" t="s">
        <v>1306</v>
      </c>
      <c r="C326" s="2" t="str">
        <f>LEFT(PLAYERIDMAP[[#This Row],[PLAYERNAME]],FIND(" ",PLAYERIDMAP[[#This Row],[PLAYERNAME]],1))</f>
        <v xml:space="preserve">Pedro </v>
      </c>
      <c r="D326" s="2" t="str">
        <f>MID(PLAYERIDMAP[PLAYERNAME],FIND(" ",PLAYERIDMAP[PLAYERNAME],1)+1,255)</f>
        <v>Feliciano</v>
      </c>
      <c r="E326" t="s">
        <v>1627</v>
      </c>
      <c r="F326" t="s">
        <v>1628</v>
      </c>
      <c r="G326" s="3">
        <v>1601</v>
      </c>
      <c r="H326">
        <v>408230</v>
      </c>
      <c r="I326" t="s">
        <v>1306</v>
      </c>
      <c r="J326" s="2">
        <v>225355</v>
      </c>
      <c r="K326" s="2" t="s">
        <v>1306</v>
      </c>
      <c r="L326" s="2" t="s">
        <v>2799</v>
      </c>
      <c r="M326" s="2" t="s">
        <v>2800</v>
      </c>
      <c r="N326" s="2" t="s">
        <v>2798</v>
      </c>
      <c r="O326" s="2">
        <v>6995</v>
      </c>
      <c r="P326" s="2" t="s">
        <v>2801</v>
      </c>
      <c r="Q326" s="2" t="s">
        <v>1306</v>
      </c>
    </row>
    <row r="327" spans="1:17" x14ac:dyDescent="0.25">
      <c r="A327" t="s">
        <v>2802</v>
      </c>
      <c r="B327" t="s">
        <v>1374</v>
      </c>
      <c r="C327" s="2" t="str">
        <f>LEFT(PLAYERIDMAP[[#This Row],[PLAYERNAME]],FIND(" ",PLAYERIDMAP[[#This Row],[PLAYERNAME]],1))</f>
        <v xml:space="preserve">Neftali </v>
      </c>
      <c r="D327" s="2" t="str">
        <f>MID(PLAYERIDMAP[PLAYERNAME],FIND(" ",PLAYERIDMAP[PLAYERNAME],1)+1,255)</f>
        <v>Feliz</v>
      </c>
      <c r="E327" t="s">
        <v>1729</v>
      </c>
      <c r="F327" t="s">
        <v>1628</v>
      </c>
      <c r="G327" s="3">
        <v>18</v>
      </c>
      <c r="H327">
        <v>491703</v>
      </c>
      <c r="I327" t="s">
        <v>1374</v>
      </c>
      <c r="J327" s="2">
        <v>1623768</v>
      </c>
      <c r="K327" s="2" t="s">
        <v>1374</v>
      </c>
      <c r="L327" s="2" t="s">
        <v>2803</v>
      </c>
      <c r="M327" s="2" t="s">
        <v>2804</v>
      </c>
      <c r="N327" s="2" t="s">
        <v>2802</v>
      </c>
      <c r="O327" s="2">
        <v>8405</v>
      </c>
      <c r="P327" s="2" t="s">
        <v>2805</v>
      </c>
      <c r="Q327" s="2" t="s">
        <v>1374</v>
      </c>
    </row>
    <row r="328" spans="1:17" x14ac:dyDescent="0.25">
      <c r="A328" t="s">
        <v>2806</v>
      </c>
      <c r="B328" t="s">
        <v>1555</v>
      </c>
      <c r="C328" s="2" t="str">
        <f>LEFT(PLAYERIDMAP[[#This Row],[PLAYERNAME]],FIND(" ",PLAYERIDMAP[[#This Row],[PLAYERNAME]],1))</f>
        <v xml:space="preserve">Chuckie </v>
      </c>
      <c r="D328" s="2" t="str">
        <f>MID(PLAYERIDMAP[PLAYERNAME],FIND(" ",PLAYERIDMAP[PLAYERNAME],1)+1,255)</f>
        <v>Fick</v>
      </c>
      <c r="E328" t="s">
        <v>1666</v>
      </c>
      <c r="F328" t="s">
        <v>1628</v>
      </c>
      <c r="G328" s="3">
        <v>7978</v>
      </c>
      <c r="H328">
        <v>518674</v>
      </c>
      <c r="I328" t="s">
        <v>1555</v>
      </c>
      <c r="J328" s="2">
        <v>1915105</v>
      </c>
      <c r="K328" s="2" t="s">
        <v>1555</v>
      </c>
      <c r="L328" s="2" t="s">
        <v>2807</v>
      </c>
      <c r="M328" s="4" t="s">
        <v>1664</v>
      </c>
      <c r="N328" s="2" t="s">
        <v>2806</v>
      </c>
      <c r="O328" s="2">
        <v>9196</v>
      </c>
      <c r="P328" s="2" t="s">
        <v>2808</v>
      </c>
      <c r="Q328" s="2" t="s">
        <v>1555</v>
      </c>
    </row>
    <row r="329" spans="1:17" hidden="1" x14ac:dyDescent="0.25">
      <c r="A329" t="s">
        <v>2809</v>
      </c>
      <c r="B329" t="s">
        <v>715</v>
      </c>
      <c r="C329" t="str">
        <f>LEFT(PLAYERIDMAP[[#This Row],[PLAYERNAME]],FIND(" ",PLAYERIDMAP[[#This Row],[PLAYERNAME]],1))</f>
        <v xml:space="preserve">Prince </v>
      </c>
      <c r="D329" t="str">
        <f>MID(PLAYERIDMAP[PLAYERNAME],FIND(" ",PLAYERIDMAP[PLAYERNAME],1)+1,255)</f>
        <v>Fielder</v>
      </c>
      <c r="E329" t="s">
        <v>1684</v>
      </c>
      <c r="F329" t="s">
        <v>1667</v>
      </c>
      <c r="G329" s="3">
        <v>4613</v>
      </c>
      <c r="H329">
        <v>425902</v>
      </c>
      <c r="I329" t="s">
        <v>715</v>
      </c>
      <c r="J329" s="2">
        <v>390862</v>
      </c>
      <c r="K329" s="2" t="s">
        <v>715</v>
      </c>
      <c r="L329" s="2" t="s">
        <v>2810</v>
      </c>
      <c r="M329" s="2" t="s">
        <v>2811</v>
      </c>
      <c r="N329" s="2" t="s">
        <v>2809</v>
      </c>
      <c r="O329" s="2">
        <v>7290</v>
      </c>
      <c r="P329" s="2" t="s">
        <v>2812</v>
      </c>
      <c r="Q329" s="2" t="s">
        <v>715</v>
      </c>
    </row>
    <row r="330" spans="1:17" x14ac:dyDescent="0.25">
      <c r="A330" t="s">
        <v>2813</v>
      </c>
      <c r="B330" t="s">
        <v>1112</v>
      </c>
      <c r="C330" s="2" t="str">
        <f>LEFT(PLAYERIDMAP[[#This Row],[PLAYERNAME]],FIND(" ",PLAYERIDMAP[[#This Row],[PLAYERNAME]],1))</f>
        <v xml:space="preserve">Casey </v>
      </c>
      <c r="D330" s="2" t="str">
        <f>MID(PLAYERIDMAP[PLAYERNAME],FIND(" ",PLAYERIDMAP[PLAYERNAME],1)+1,255)</f>
        <v>Fien</v>
      </c>
      <c r="E330" t="s">
        <v>1987</v>
      </c>
      <c r="F330" t="s">
        <v>1628</v>
      </c>
      <c r="G330" s="3">
        <v>3926</v>
      </c>
      <c r="H330">
        <v>502272</v>
      </c>
      <c r="I330" t="s">
        <v>1112</v>
      </c>
      <c r="J330" s="2">
        <v>1604110</v>
      </c>
      <c r="K330" s="2" t="s">
        <v>1112</v>
      </c>
      <c r="L330" s="2" t="s">
        <v>2814</v>
      </c>
      <c r="M330" s="2" t="s">
        <v>2815</v>
      </c>
      <c r="N330" s="2" t="s">
        <v>2813</v>
      </c>
      <c r="O330" s="2">
        <v>8535</v>
      </c>
      <c r="P330" s="2" t="s">
        <v>2816</v>
      </c>
      <c r="Q330" s="2" t="s">
        <v>1112</v>
      </c>
    </row>
    <row r="331" spans="1:17" x14ac:dyDescent="0.25">
      <c r="A331" t="s">
        <v>2817</v>
      </c>
      <c r="B331" t="s">
        <v>847</v>
      </c>
      <c r="C331" s="2" t="str">
        <f>LEFT(PLAYERIDMAP[[#This Row],[PLAYERNAME]],FIND(" ",PLAYERIDMAP[[#This Row],[PLAYERNAME]],1))</f>
        <v xml:space="preserve">Mike </v>
      </c>
      <c r="D331" s="2" t="str">
        <f>MID(PLAYERIDMAP[PLAYERNAME],FIND(" ",PLAYERIDMAP[PLAYERNAME],1)+1,255)</f>
        <v>Fiers</v>
      </c>
      <c r="E331" t="s">
        <v>1740</v>
      </c>
      <c r="F331" t="s">
        <v>1628</v>
      </c>
      <c r="G331" s="3">
        <v>7754</v>
      </c>
      <c r="H331">
        <v>571666</v>
      </c>
      <c r="I331" t="s">
        <v>847</v>
      </c>
      <c r="J331" s="2">
        <v>1740929</v>
      </c>
      <c r="K331" s="2" t="s">
        <v>2818</v>
      </c>
      <c r="L331" s="2" t="s">
        <v>2819</v>
      </c>
      <c r="M331" s="2" t="s">
        <v>2820</v>
      </c>
      <c r="N331" s="2" t="s">
        <v>2817</v>
      </c>
      <c r="O331" s="2">
        <v>9078</v>
      </c>
      <c r="P331" s="2" t="s">
        <v>2821</v>
      </c>
      <c r="Q331" s="2" t="s">
        <v>2818</v>
      </c>
    </row>
    <row r="332" spans="1:17" x14ac:dyDescent="0.25">
      <c r="A332" t="s">
        <v>2822</v>
      </c>
      <c r="B332" t="s">
        <v>1130</v>
      </c>
      <c r="C332" s="2" t="str">
        <f>LEFT(PLAYERIDMAP[[#This Row],[PLAYERNAME]],FIND(" ",PLAYERIDMAP[[#This Row],[PLAYERNAME]],1))</f>
        <v xml:space="preserve">Stephen </v>
      </c>
      <c r="D332" s="2" t="str">
        <f>MID(PLAYERIDMAP[PLAYERNAME],FIND(" ",PLAYERIDMAP[PLAYERNAME],1)+1,255)</f>
        <v>Fife</v>
      </c>
      <c r="E332" t="s">
        <v>1638</v>
      </c>
      <c r="F332" t="s">
        <v>1628</v>
      </c>
      <c r="G332" s="3">
        <v>8077</v>
      </c>
      <c r="H332">
        <v>543155</v>
      </c>
      <c r="I332" t="s">
        <v>1130</v>
      </c>
      <c r="J332" s="2">
        <v>1910548</v>
      </c>
      <c r="K332" s="2" t="s">
        <v>1130</v>
      </c>
      <c r="L332" s="2" t="s">
        <v>2823</v>
      </c>
      <c r="M332" s="4" t="s">
        <v>1664</v>
      </c>
      <c r="N332" s="2" t="s">
        <v>2822</v>
      </c>
      <c r="O332" s="2">
        <v>9241</v>
      </c>
      <c r="P332" s="2" t="s">
        <v>2824</v>
      </c>
      <c r="Q332" s="2" t="s">
        <v>1130</v>
      </c>
    </row>
    <row r="333" spans="1:17" hidden="1" x14ac:dyDescent="0.25">
      <c r="A333" t="s">
        <v>2825</v>
      </c>
      <c r="B333" t="s">
        <v>186</v>
      </c>
      <c r="C333" t="str">
        <f>LEFT(PLAYERIDMAP[[#This Row],[PLAYERNAME]],FIND(" ",PLAYERIDMAP[[#This Row],[PLAYERNAME]],1))</f>
        <v xml:space="preserve">Chone </v>
      </c>
      <c r="D333" t="str">
        <f>MID(PLAYERIDMAP[PLAYERNAME],FIND(" ",PLAYERIDMAP[PLAYERNAME],1)+1,255)</f>
        <v>Figgins</v>
      </c>
      <c r="E333" t="s">
        <v>1659</v>
      </c>
      <c r="F333" t="s">
        <v>740</v>
      </c>
      <c r="G333" s="3">
        <v>1580</v>
      </c>
      <c r="H333">
        <v>408210</v>
      </c>
      <c r="I333" t="s">
        <v>186</v>
      </c>
      <c r="J333" s="2">
        <v>225356</v>
      </c>
      <c r="K333" s="2" t="s">
        <v>186</v>
      </c>
      <c r="L333" s="2" t="s">
        <v>2826</v>
      </c>
      <c r="M333" s="2" t="s">
        <v>2827</v>
      </c>
      <c r="N333" s="2" t="s">
        <v>2825</v>
      </c>
      <c r="O333" s="2">
        <v>6986</v>
      </c>
      <c r="P333" s="2" t="s">
        <v>2828</v>
      </c>
      <c r="Q333" s="2" t="s">
        <v>186</v>
      </c>
    </row>
    <row r="334" spans="1:17" x14ac:dyDescent="0.25">
      <c r="A334" t="s">
        <v>2829</v>
      </c>
      <c r="B334" t="s">
        <v>1090</v>
      </c>
      <c r="C334" s="2" t="str">
        <f>LEFT(PLAYERIDMAP[[#This Row],[PLAYERNAME]],FIND(" ",PLAYERIDMAP[[#This Row],[PLAYERNAME]],1))</f>
        <v xml:space="preserve">Pedro </v>
      </c>
      <c r="D334" s="2" t="str">
        <f>MID(PLAYERIDMAP[PLAYERNAME],FIND(" ",PLAYERIDMAP[PLAYERNAME],1)+1,255)</f>
        <v>Figueroa</v>
      </c>
      <c r="E334" t="s">
        <v>1649</v>
      </c>
      <c r="F334" t="s">
        <v>1628</v>
      </c>
      <c r="G334" s="3">
        <v>6616</v>
      </c>
      <c r="H334">
        <v>471896</v>
      </c>
      <c r="I334" t="s">
        <v>1090</v>
      </c>
      <c r="J334" s="2">
        <v>1725469</v>
      </c>
      <c r="K334" s="2" t="s">
        <v>1090</v>
      </c>
      <c r="L334" s="2" t="s">
        <v>2830</v>
      </c>
      <c r="M334" s="4" t="s">
        <v>1664</v>
      </c>
      <c r="N334" s="2" t="s">
        <v>2829</v>
      </c>
      <c r="O334" s="2">
        <v>9159</v>
      </c>
      <c r="P334" s="2" t="s">
        <v>2831</v>
      </c>
      <c r="Q334" s="2" t="s">
        <v>1090</v>
      </c>
    </row>
    <row r="335" spans="1:17" x14ac:dyDescent="0.25">
      <c r="A335" t="s">
        <v>2832</v>
      </c>
      <c r="B335" t="s">
        <v>820</v>
      </c>
      <c r="C335" s="2" t="str">
        <f>LEFT(PLAYERIDMAP[[#This Row],[PLAYERNAME]],FIND(" ",PLAYERIDMAP[[#This Row],[PLAYERNAME]],1))</f>
        <v xml:space="preserve">Doug </v>
      </c>
      <c r="D335" s="2" t="str">
        <f>MID(PLAYERIDMAP[PLAYERNAME],FIND(" ",PLAYERIDMAP[PLAYERNAME],1)+1,255)</f>
        <v>Fister</v>
      </c>
      <c r="E335" t="s">
        <v>1684</v>
      </c>
      <c r="F335" t="s">
        <v>1628</v>
      </c>
      <c r="G335" s="3">
        <v>9425</v>
      </c>
      <c r="H335">
        <v>450729</v>
      </c>
      <c r="I335" t="s">
        <v>820</v>
      </c>
      <c r="J335" s="2">
        <v>1699360</v>
      </c>
      <c r="K335" s="2" t="s">
        <v>820</v>
      </c>
      <c r="L335" s="2" t="s">
        <v>2833</v>
      </c>
      <c r="M335" s="2" t="s">
        <v>2834</v>
      </c>
      <c r="N335" s="2" t="s">
        <v>2832</v>
      </c>
      <c r="O335" s="2">
        <v>8554</v>
      </c>
      <c r="P335" s="2" t="s">
        <v>2835</v>
      </c>
      <c r="Q335" s="2" t="s">
        <v>820</v>
      </c>
    </row>
    <row r="336" spans="1:17" hidden="1" x14ac:dyDescent="0.25">
      <c r="A336" t="s">
        <v>2836</v>
      </c>
      <c r="B336" t="s">
        <v>191</v>
      </c>
      <c r="C336" t="str">
        <f>LEFT(PLAYERIDMAP[[#This Row],[PLAYERNAME]],FIND(" ",PLAYERIDMAP[[#This Row],[PLAYERNAME]],1))</f>
        <v xml:space="preserve">Ryan </v>
      </c>
      <c r="D336" t="str">
        <f>MID(PLAYERIDMAP[PLAYERNAME],FIND(" ",PLAYERIDMAP[PLAYERNAME],1)+1,255)</f>
        <v>Flaherty</v>
      </c>
      <c r="E336" t="s">
        <v>1760</v>
      </c>
      <c r="F336" t="s">
        <v>740</v>
      </c>
      <c r="G336" s="3">
        <v>7888</v>
      </c>
      <c r="H336">
        <v>475247</v>
      </c>
      <c r="I336" t="s">
        <v>191</v>
      </c>
      <c r="J336" s="2">
        <v>1717082</v>
      </c>
      <c r="K336" s="2" t="s">
        <v>191</v>
      </c>
      <c r="L336" s="4" t="s">
        <v>1664</v>
      </c>
      <c r="M336" s="4" t="s">
        <v>1664</v>
      </c>
      <c r="N336" s="2" t="s">
        <v>2836</v>
      </c>
      <c r="O336" s="2">
        <v>9144</v>
      </c>
      <c r="P336" s="2" t="s">
        <v>2837</v>
      </c>
      <c r="Q336" s="2" t="s">
        <v>191</v>
      </c>
    </row>
    <row r="337" spans="1:17" hidden="1" x14ac:dyDescent="0.25">
      <c r="A337" t="s">
        <v>2838</v>
      </c>
      <c r="B337" t="s">
        <v>34</v>
      </c>
      <c r="C337" t="str">
        <f>LEFT(PLAYERIDMAP[[#This Row],[PLAYERNAME]],FIND(" ",PLAYERIDMAP[[#This Row],[PLAYERNAME]],1))</f>
        <v xml:space="preserve">Jesus </v>
      </c>
      <c r="D337" t="str">
        <f>MID(PLAYERIDMAP[PLAYERNAME],FIND(" ",PLAYERIDMAP[PLAYERNAME],1)+1,255)</f>
        <v>Flores</v>
      </c>
      <c r="E337" t="s">
        <v>1735</v>
      </c>
      <c r="F337" t="s">
        <v>1717</v>
      </c>
      <c r="G337" s="3">
        <v>4166</v>
      </c>
      <c r="H337">
        <v>435520</v>
      </c>
      <c r="I337" t="s">
        <v>34</v>
      </c>
      <c r="J337" s="2">
        <v>546229</v>
      </c>
      <c r="K337" s="2" t="s">
        <v>34</v>
      </c>
      <c r="L337" s="2" t="s">
        <v>2839</v>
      </c>
      <c r="M337" s="2" t="s">
        <v>2840</v>
      </c>
      <c r="N337" s="2" t="s">
        <v>2838</v>
      </c>
      <c r="O337" s="2">
        <v>7990</v>
      </c>
      <c r="P337" s="2" t="s">
        <v>2841</v>
      </c>
      <c r="Q337" s="2" t="s">
        <v>34</v>
      </c>
    </row>
    <row r="338" spans="1:17" hidden="1" x14ac:dyDescent="0.25">
      <c r="A338" t="s">
        <v>2842</v>
      </c>
      <c r="B338" t="s">
        <v>268</v>
      </c>
      <c r="C338" t="str">
        <f>LEFT(PLAYERIDMAP[[#This Row],[PLAYERNAME]],FIND(" ",PLAYERIDMAP[[#This Row],[PLAYERNAME]],1))</f>
        <v xml:space="preserve">Wilmer </v>
      </c>
      <c r="D338" t="str">
        <f>MID(PLAYERIDMAP[PLAYERNAME],FIND(" ",PLAYERIDMAP[PLAYERNAME],1)+1,255)</f>
        <v>Flores</v>
      </c>
      <c r="E338" t="s">
        <v>1878</v>
      </c>
      <c r="F338" s="5" t="s">
        <v>1664</v>
      </c>
      <c r="G338" s="3" t="s">
        <v>267</v>
      </c>
      <c r="H338">
        <v>527038</v>
      </c>
      <c r="I338" t="s">
        <v>268</v>
      </c>
      <c r="J338" s="4" t="s">
        <v>1664</v>
      </c>
      <c r="K338" s="4" t="s">
        <v>1664</v>
      </c>
      <c r="L338" s="4" t="s">
        <v>1664</v>
      </c>
      <c r="M338" s="4" t="s">
        <v>1664</v>
      </c>
      <c r="N338" s="4" t="s">
        <v>1664</v>
      </c>
      <c r="O338" s="4" t="s">
        <v>1664</v>
      </c>
      <c r="P338" s="4" t="s">
        <v>1664</v>
      </c>
      <c r="Q338" s="4" t="s">
        <v>1664</v>
      </c>
    </row>
    <row r="339" spans="1:17" hidden="1" x14ac:dyDescent="0.25">
      <c r="A339" t="s">
        <v>2843</v>
      </c>
      <c r="B339" t="s">
        <v>86</v>
      </c>
      <c r="C339" t="str">
        <f>LEFT(PLAYERIDMAP[[#This Row],[PLAYERNAME]],FIND(" ",PLAYERIDMAP[[#This Row],[PLAYERNAME]],1))</f>
        <v xml:space="preserve">Pedro </v>
      </c>
      <c r="D339" t="str">
        <f>MID(PLAYERIDMAP[PLAYERNAME],FIND(" ",PLAYERIDMAP[PLAYERNAME],1)+1,255)</f>
        <v>Florimon</v>
      </c>
      <c r="E339" t="s">
        <v>1987</v>
      </c>
      <c r="F339" t="s">
        <v>1730</v>
      </c>
      <c r="G339" s="3">
        <v>8385</v>
      </c>
      <c r="H339">
        <v>465753</v>
      </c>
      <c r="I339" t="s">
        <v>86</v>
      </c>
      <c r="J339" s="2">
        <v>1209012</v>
      </c>
      <c r="K339" s="2" t="s">
        <v>86</v>
      </c>
      <c r="L339" s="2" t="s">
        <v>2844</v>
      </c>
      <c r="M339" s="2" t="s">
        <v>2845</v>
      </c>
      <c r="N339" s="2" t="s">
        <v>2843</v>
      </c>
      <c r="O339" s="2">
        <v>9069</v>
      </c>
      <c r="P339" s="2" t="s">
        <v>2846</v>
      </c>
      <c r="Q339" s="2" t="s">
        <v>86</v>
      </c>
    </row>
    <row r="340" spans="1:17" hidden="1" x14ac:dyDescent="0.25">
      <c r="A340" t="s">
        <v>2847</v>
      </c>
      <c r="B340" t="s">
        <v>514</v>
      </c>
      <c r="C340" t="str">
        <f>LEFT(PLAYERIDMAP[[#This Row],[PLAYERNAME]],FIND(" ",PLAYERIDMAP[[#This Row],[PLAYERNAME]],1))</f>
        <v xml:space="preserve">Tyler </v>
      </c>
      <c r="D340" t="str">
        <f>MID(PLAYERIDMAP[PLAYERNAME],FIND(" ",PLAYERIDMAP[PLAYERNAME],1)+1,255)</f>
        <v>Flowers</v>
      </c>
      <c r="E340" t="s">
        <v>1787</v>
      </c>
      <c r="F340" t="s">
        <v>1717</v>
      </c>
      <c r="G340" s="3">
        <v>9134</v>
      </c>
      <c r="H340">
        <v>452095</v>
      </c>
      <c r="I340" t="s">
        <v>514</v>
      </c>
      <c r="J340" s="2">
        <v>1539223</v>
      </c>
      <c r="K340" s="2" t="s">
        <v>514</v>
      </c>
      <c r="L340" s="2" t="s">
        <v>2848</v>
      </c>
      <c r="M340" s="2" t="s">
        <v>2849</v>
      </c>
      <c r="N340" s="2" t="s">
        <v>2847</v>
      </c>
      <c r="O340" s="2">
        <v>8572</v>
      </c>
      <c r="P340" s="2" t="s">
        <v>2850</v>
      </c>
      <c r="Q340" s="2" t="s">
        <v>514</v>
      </c>
    </row>
    <row r="341" spans="1:17" x14ac:dyDescent="0.25">
      <c r="A341" t="s">
        <v>2851</v>
      </c>
      <c r="B341" t="s">
        <v>913</v>
      </c>
      <c r="C341" s="2" t="str">
        <f>LEFT(PLAYERIDMAP[[#This Row],[PLAYERNAME]],FIND(" ",PLAYERIDMAP[[#This Row],[PLAYERNAME]],1))</f>
        <v xml:space="preserve">Gavin </v>
      </c>
      <c r="D341" s="2" t="str">
        <f>MID(PLAYERIDMAP[PLAYERNAME],FIND(" ",PLAYERIDMAP[PLAYERNAME],1)+1,255)</f>
        <v>Floyd</v>
      </c>
      <c r="E341" t="s">
        <v>1787</v>
      </c>
      <c r="F341" t="s">
        <v>1628</v>
      </c>
      <c r="G341" s="3">
        <v>3886</v>
      </c>
      <c r="H341">
        <v>425856</v>
      </c>
      <c r="I341" t="s">
        <v>913</v>
      </c>
      <c r="J341" s="2">
        <v>390847</v>
      </c>
      <c r="K341" s="2" t="s">
        <v>913</v>
      </c>
      <c r="L341" s="2" t="s">
        <v>2852</v>
      </c>
      <c r="M341" s="2" t="s">
        <v>2853</v>
      </c>
      <c r="N341" s="2" t="s">
        <v>2851</v>
      </c>
      <c r="O341" s="2">
        <v>7297</v>
      </c>
      <c r="P341" s="2" t="s">
        <v>2854</v>
      </c>
      <c r="Q341" s="2" t="s">
        <v>913</v>
      </c>
    </row>
    <row r="342" spans="1:17" x14ac:dyDescent="0.25">
      <c r="A342" t="s">
        <v>2855</v>
      </c>
      <c r="B342" t="s">
        <v>1000</v>
      </c>
      <c r="C342" s="2" t="str">
        <f>LEFT(PLAYERIDMAP[[#This Row],[PLAYERNAME]],FIND(" ",PLAYERIDMAP[[#This Row],[PLAYERNAME]],1))</f>
        <v xml:space="preserve">Wilmer </v>
      </c>
      <c r="D342" s="2" t="str">
        <f>MID(PLAYERIDMAP[PLAYERNAME],FIND(" ",PLAYERIDMAP[PLAYERNAME],1)+1,255)</f>
        <v>Font</v>
      </c>
      <c r="E342" t="s">
        <v>1729</v>
      </c>
      <c r="F342" t="s">
        <v>1628</v>
      </c>
      <c r="G342" s="3">
        <v>5257</v>
      </c>
      <c r="H342">
        <v>521655</v>
      </c>
      <c r="I342" t="s">
        <v>1000</v>
      </c>
      <c r="J342" s="2">
        <v>1784693</v>
      </c>
      <c r="K342" s="2" t="s">
        <v>1000</v>
      </c>
      <c r="L342" s="4" t="s">
        <v>1664</v>
      </c>
      <c r="M342" s="4" t="s">
        <v>1664</v>
      </c>
      <c r="N342" s="2" t="s">
        <v>2855</v>
      </c>
      <c r="O342" s="2">
        <v>9042</v>
      </c>
      <c r="P342" s="2" t="s">
        <v>2856</v>
      </c>
      <c r="Q342" s="2" t="s">
        <v>1000</v>
      </c>
    </row>
    <row r="343" spans="1:17" hidden="1" x14ac:dyDescent="0.25">
      <c r="A343" t="s">
        <v>2857</v>
      </c>
      <c r="B343" t="s">
        <v>448</v>
      </c>
      <c r="C343" t="str">
        <f>LEFT(PLAYERIDMAP[[#This Row],[PLAYERNAME]],FIND(" ",PLAYERIDMAP[[#This Row],[PLAYERNAME]],1))</f>
        <v xml:space="preserve">Lew </v>
      </c>
      <c r="D343" t="str">
        <f>MID(PLAYERIDMAP[PLAYERNAME],FIND(" ",PLAYERIDMAP[PLAYERNAME],1)+1,255)</f>
        <v>Ford</v>
      </c>
      <c r="E343" t="s">
        <v>1760</v>
      </c>
      <c r="F343" t="s">
        <v>1639</v>
      </c>
      <c r="G343" s="3">
        <v>1724</v>
      </c>
      <c r="H343">
        <v>217915</v>
      </c>
      <c r="I343" t="s">
        <v>448</v>
      </c>
      <c r="J343" s="2">
        <v>292471</v>
      </c>
      <c r="K343" s="2" t="s">
        <v>448</v>
      </c>
      <c r="L343" s="4" t="s">
        <v>1664</v>
      </c>
      <c r="M343" s="4" t="s">
        <v>1664</v>
      </c>
      <c r="N343" s="2" t="s">
        <v>2857</v>
      </c>
      <c r="O343" s="2">
        <v>7061</v>
      </c>
      <c r="P343" s="2" t="s">
        <v>2858</v>
      </c>
      <c r="Q343" s="2" t="s">
        <v>448</v>
      </c>
    </row>
    <row r="344" spans="1:17" hidden="1" x14ac:dyDescent="0.25">
      <c r="A344" t="s">
        <v>2859</v>
      </c>
      <c r="B344" t="s">
        <v>352</v>
      </c>
      <c r="C344" t="str">
        <f>LEFT(PLAYERIDMAP[[#This Row],[PLAYERNAME]],FIND(" ",PLAYERIDMAP[[#This Row],[PLAYERNAME]],1))</f>
        <v xml:space="preserve">Logan </v>
      </c>
      <c r="D344" t="str">
        <f>MID(PLAYERIDMAP[PLAYERNAME],FIND(" ",PLAYERIDMAP[PLAYERNAME],1)+1,255)</f>
        <v>Forsythe</v>
      </c>
      <c r="E344" t="s">
        <v>1690</v>
      </c>
      <c r="F344" t="s">
        <v>741</v>
      </c>
      <c r="G344" s="3">
        <v>7185</v>
      </c>
      <c r="H344">
        <v>523253</v>
      </c>
      <c r="I344" t="s">
        <v>352</v>
      </c>
      <c r="J344" s="2">
        <v>1735788</v>
      </c>
      <c r="K344" s="2" t="s">
        <v>352</v>
      </c>
      <c r="L344" s="4" t="s">
        <v>1664</v>
      </c>
      <c r="M344" s="2" t="s">
        <v>2860</v>
      </c>
      <c r="N344" s="2" t="s">
        <v>2859</v>
      </c>
      <c r="O344" s="2">
        <v>8921</v>
      </c>
      <c r="P344" s="2" t="s">
        <v>2861</v>
      </c>
      <c r="Q344" s="2" t="s">
        <v>352</v>
      </c>
    </row>
    <row r="345" spans="1:17" hidden="1" x14ac:dyDescent="0.25">
      <c r="A345" t="s">
        <v>2862</v>
      </c>
      <c r="B345" t="s">
        <v>693</v>
      </c>
      <c r="C345" t="str">
        <f>LEFT(PLAYERIDMAP[[#This Row],[PLAYERNAME]],FIND(" ",PLAYERIDMAP[[#This Row],[PLAYERNAME]],1))</f>
        <v xml:space="preserve">Dexter </v>
      </c>
      <c r="D345" t="str">
        <f>MID(PLAYERIDMAP[PLAYERNAME],FIND(" ",PLAYERIDMAP[PLAYERNAME],1)+1,255)</f>
        <v>Fowler</v>
      </c>
      <c r="E345" t="s">
        <v>1909</v>
      </c>
      <c r="F345" t="s">
        <v>1639</v>
      </c>
      <c r="G345" s="3">
        <v>4062</v>
      </c>
      <c r="H345">
        <v>451594</v>
      </c>
      <c r="I345" t="s">
        <v>693</v>
      </c>
      <c r="J345" s="2">
        <v>1208709</v>
      </c>
      <c r="K345" s="2" t="s">
        <v>693</v>
      </c>
      <c r="L345" s="2" t="s">
        <v>2863</v>
      </c>
      <c r="M345" s="2" t="s">
        <v>2864</v>
      </c>
      <c r="N345" s="2" t="s">
        <v>2862</v>
      </c>
      <c r="O345" s="2">
        <v>8370</v>
      </c>
      <c r="P345" s="2" t="s">
        <v>2865</v>
      </c>
      <c r="Q345" s="2" t="s">
        <v>693</v>
      </c>
    </row>
    <row r="346" spans="1:17" hidden="1" x14ac:dyDescent="0.25">
      <c r="A346" t="s">
        <v>2866</v>
      </c>
      <c r="B346" t="s">
        <v>287</v>
      </c>
      <c r="C346" t="str">
        <f>LEFT(PLAYERIDMAP[[#This Row],[PLAYERNAME]],FIND(" ",PLAYERIDMAP[[#This Row],[PLAYERNAME]],1))</f>
        <v xml:space="preserve">Ben </v>
      </c>
      <c r="D346" t="str">
        <f>MID(PLAYERIDMAP[PLAYERNAME],FIND(" ",PLAYERIDMAP[PLAYERNAME],1)+1,255)</f>
        <v>Francisco</v>
      </c>
      <c r="E346" t="s">
        <v>1743</v>
      </c>
      <c r="F346" t="s">
        <v>1639</v>
      </c>
      <c r="G346" s="3">
        <v>4677</v>
      </c>
      <c r="H346">
        <v>450204</v>
      </c>
      <c r="I346" t="s">
        <v>287</v>
      </c>
      <c r="J346" s="2">
        <v>486536</v>
      </c>
      <c r="K346" s="2" t="s">
        <v>287</v>
      </c>
      <c r="L346" s="2" t="s">
        <v>2867</v>
      </c>
      <c r="M346" s="2" t="s">
        <v>2868</v>
      </c>
      <c r="N346" s="2" t="s">
        <v>2866</v>
      </c>
      <c r="O346" s="2">
        <v>7948</v>
      </c>
      <c r="P346" s="2" t="s">
        <v>2869</v>
      </c>
      <c r="Q346" s="2" t="s">
        <v>287</v>
      </c>
    </row>
    <row r="347" spans="1:17" x14ac:dyDescent="0.25">
      <c r="A347" t="s">
        <v>2870</v>
      </c>
      <c r="B347" t="s">
        <v>896</v>
      </c>
      <c r="C347" s="2" t="str">
        <f>LEFT(PLAYERIDMAP[[#This Row],[PLAYERNAME]],FIND(" ",PLAYERIDMAP[[#This Row],[PLAYERNAME]],1))</f>
        <v xml:space="preserve">Frank </v>
      </c>
      <c r="D347" s="2" t="str">
        <f>MID(PLAYERIDMAP[PLAYERNAME],FIND(" ",PLAYERIDMAP[PLAYERNAME],1)+1,255)</f>
        <v>Francisco</v>
      </c>
      <c r="E347" t="s">
        <v>1878</v>
      </c>
      <c r="F347" t="s">
        <v>1628</v>
      </c>
      <c r="G347" s="3">
        <v>1933</v>
      </c>
      <c r="H347">
        <v>407911</v>
      </c>
      <c r="I347" t="s">
        <v>896</v>
      </c>
      <c r="J347" s="2">
        <v>484950</v>
      </c>
      <c r="K347" s="2" t="s">
        <v>896</v>
      </c>
      <c r="L347" s="2" t="s">
        <v>2871</v>
      </c>
      <c r="M347" s="2" t="s">
        <v>2872</v>
      </c>
      <c r="N347" s="2" t="s">
        <v>2870</v>
      </c>
      <c r="O347" s="2">
        <v>7327</v>
      </c>
      <c r="P347" s="2" t="s">
        <v>2873</v>
      </c>
      <c r="Q347" s="2" t="s">
        <v>896</v>
      </c>
    </row>
    <row r="348" spans="1:17" x14ac:dyDescent="0.25">
      <c r="A348" t="s">
        <v>2874</v>
      </c>
      <c r="B348" t="s">
        <v>1190</v>
      </c>
      <c r="C348" s="2" t="str">
        <f>LEFT(PLAYERIDMAP[[#This Row],[PLAYERNAME]],FIND(" ",PLAYERIDMAP[[#This Row],[PLAYERNAME]],1))</f>
        <v xml:space="preserve">Jeff </v>
      </c>
      <c r="D348" s="2" t="str">
        <f>MID(PLAYERIDMAP[PLAYERNAME],FIND(" ",PLAYERIDMAP[PLAYERNAME],1)+1,255)</f>
        <v>Francis</v>
      </c>
      <c r="E348" t="s">
        <v>1909</v>
      </c>
      <c r="F348" t="s">
        <v>1628</v>
      </c>
      <c r="G348" s="3">
        <v>4684</v>
      </c>
      <c r="H348">
        <v>433585</v>
      </c>
      <c r="I348" t="s">
        <v>1190</v>
      </c>
      <c r="J348" s="2">
        <v>517683</v>
      </c>
      <c r="K348" s="2" t="s">
        <v>1190</v>
      </c>
      <c r="L348" s="2" t="s">
        <v>2875</v>
      </c>
      <c r="M348" s="2" t="s">
        <v>2876</v>
      </c>
      <c r="N348" s="2" t="s">
        <v>2874</v>
      </c>
      <c r="O348" s="2">
        <v>7383</v>
      </c>
      <c r="P348" s="2" t="s">
        <v>2877</v>
      </c>
      <c r="Q348" s="2" t="s">
        <v>1190</v>
      </c>
    </row>
    <row r="349" spans="1:17" hidden="1" x14ac:dyDescent="0.25">
      <c r="A349" t="s">
        <v>2878</v>
      </c>
      <c r="B349" t="s">
        <v>439</v>
      </c>
      <c r="C349" t="str">
        <f>LEFT(PLAYERIDMAP[[#This Row],[PLAYERNAME]],FIND(" ",PLAYERIDMAP[[#This Row],[PLAYERNAME]],1))</f>
        <v xml:space="preserve">Jeff </v>
      </c>
      <c r="D349" t="str">
        <f>MID(PLAYERIDMAP[PLAYERNAME],FIND(" ",PLAYERIDMAP[PLAYERNAME],1)+1,255)</f>
        <v>Francoeur</v>
      </c>
      <c r="E349" t="s">
        <v>1965</v>
      </c>
      <c r="F349" t="s">
        <v>1639</v>
      </c>
      <c r="G349" s="3">
        <v>4792</v>
      </c>
      <c r="H349">
        <v>425796</v>
      </c>
      <c r="I349" t="s">
        <v>439</v>
      </c>
      <c r="J349" s="2">
        <v>389741</v>
      </c>
      <c r="K349" s="2" t="s">
        <v>439</v>
      </c>
      <c r="L349" s="2" t="s">
        <v>2879</v>
      </c>
      <c r="M349" s="2" t="s">
        <v>2880</v>
      </c>
      <c r="N349" s="2" t="s">
        <v>2878</v>
      </c>
      <c r="O349" s="2">
        <v>7594</v>
      </c>
      <c r="P349" s="2" t="s">
        <v>2881</v>
      </c>
      <c r="Q349" s="2" t="s">
        <v>439</v>
      </c>
    </row>
    <row r="350" spans="1:17" hidden="1" x14ac:dyDescent="0.25">
      <c r="A350" t="s">
        <v>2882</v>
      </c>
      <c r="B350" t="s">
        <v>516</v>
      </c>
      <c r="C350" t="str">
        <f>LEFT(PLAYERIDMAP[[#This Row],[PLAYERNAME]],FIND(" ",PLAYERIDMAP[[#This Row],[PLAYERNAME]],1))</f>
        <v xml:space="preserve">Juan </v>
      </c>
      <c r="D350" t="str">
        <f>MID(PLAYERIDMAP[PLAYERNAME],FIND(" ",PLAYERIDMAP[PLAYERNAME],1)+1,255)</f>
        <v>Francisco</v>
      </c>
      <c r="E350" t="s">
        <v>1780</v>
      </c>
      <c r="F350" t="s">
        <v>740</v>
      </c>
      <c r="G350" s="3">
        <v>6978</v>
      </c>
      <c r="H350">
        <v>464433</v>
      </c>
      <c r="I350" t="s">
        <v>516</v>
      </c>
      <c r="J350" s="2">
        <v>1600671</v>
      </c>
      <c r="K350" s="2" t="s">
        <v>516</v>
      </c>
      <c r="L350" s="2" t="s">
        <v>2883</v>
      </c>
      <c r="M350" s="2" t="s">
        <v>2884</v>
      </c>
      <c r="N350" s="2" t="s">
        <v>2882</v>
      </c>
      <c r="O350" s="2">
        <v>8598</v>
      </c>
      <c r="P350" s="2" t="s">
        <v>2885</v>
      </c>
      <c r="Q350" s="2" t="s">
        <v>516</v>
      </c>
    </row>
    <row r="351" spans="1:17" hidden="1" x14ac:dyDescent="0.25">
      <c r="A351" t="s">
        <v>2886</v>
      </c>
      <c r="B351" t="s">
        <v>299</v>
      </c>
      <c r="C351" t="str">
        <f>LEFT(PLAYERIDMAP[[#This Row],[PLAYERNAME]],FIND(" ",PLAYERIDMAP[[#This Row],[PLAYERNAME]],1))</f>
        <v xml:space="preserve">Kevin </v>
      </c>
      <c r="D351" t="str">
        <f>MID(PLAYERIDMAP[PLAYERNAME],FIND(" ",PLAYERIDMAP[PLAYERNAME],1)+1,255)</f>
        <v>Frandsen</v>
      </c>
      <c r="E351" t="s">
        <v>1670</v>
      </c>
      <c r="F351" t="s">
        <v>740</v>
      </c>
      <c r="G351" s="3">
        <v>7528</v>
      </c>
      <c r="H351">
        <v>435623</v>
      </c>
      <c r="I351" t="s">
        <v>299</v>
      </c>
      <c r="J351" s="2">
        <v>546041</v>
      </c>
      <c r="K351" s="2" t="s">
        <v>299</v>
      </c>
      <c r="L351" s="2" t="s">
        <v>2887</v>
      </c>
      <c r="M351" s="2" t="s">
        <v>2888</v>
      </c>
      <c r="N351" s="2" t="s">
        <v>2886</v>
      </c>
      <c r="O351" s="2">
        <v>7749</v>
      </c>
      <c r="P351" s="2" t="s">
        <v>2889</v>
      </c>
      <c r="Q351" s="2" t="s">
        <v>299</v>
      </c>
    </row>
    <row r="352" spans="1:17" hidden="1" x14ac:dyDescent="0.25">
      <c r="A352" t="s">
        <v>2890</v>
      </c>
      <c r="B352" t="s">
        <v>106</v>
      </c>
      <c r="C352" t="str">
        <f>LEFT(PLAYERIDMAP[[#This Row],[PLAYERNAME]],FIND(" ",PLAYERIDMAP[[#This Row],[PLAYERNAME]],1))</f>
        <v xml:space="preserve">Nick </v>
      </c>
      <c r="D352" t="str">
        <f>MID(PLAYERIDMAP[PLAYERNAME],FIND(" ",PLAYERIDMAP[PLAYERNAME],1)+1,255)</f>
        <v>Franklin</v>
      </c>
      <c r="E352" t="s">
        <v>1659</v>
      </c>
      <c r="F352" t="s">
        <v>1730</v>
      </c>
      <c r="G352" s="3" t="s">
        <v>105</v>
      </c>
      <c r="H352">
        <v>545338</v>
      </c>
      <c r="I352" t="s">
        <v>106</v>
      </c>
      <c r="J352" s="4" t="s">
        <v>1664</v>
      </c>
      <c r="K352" s="4" t="s">
        <v>1664</v>
      </c>
      <c r="L352" s="4" t="s">
        <v>1664</v>
      </c>
      <c r="M352" s="4" t="s">
        <v>1664</v>
      </c>
      <c r="N352" s="2" t="s">
        <v>2890</v>
      </c>
      <c r="O352" s="2">
        <v>9115</v>
      </c>
      <c r="P352" s="2" t="s">
        <v>2891</v>
      </c>
      <c r="Q352" s="2" t="s">
        <v>106</v>
      </c>
    </row>
    <row r="353" spans="1:17" x14ac:dyDescent="0.25">
      <c r="A353" t="s">
        <v>2892</v>
      </c>
      <c r="B353" t="s">
        <v>1319</v>
      </c>
      <c r="C353" s="2" t="str">
        <f>LEFT(PLAYERIDMAP[[#This Row],[PLAYERNAME]],FIND(" ",PLAYERIDMAP[[#This Row],[PLAYERNAME]],1))</f>
        <v xml:space="preserve">Jason </v>
      </c>
      <c r="D353" s="2" t="str">
        <f>MID(PLAYERIDMAP[PLAYERNAME],FIND(" ",PLAYERIDMAP[PLAYERNAME],1)+1,255)</f>
        <v>Frasor</v>
      </c>
      <c r="E353" t="s">
        <v>1729</v>
      </c>
      <c r="F353" t="s">
        <v>1628</v>
      </c>
      <c r="G353" s="3">
        <v>1906</v>
      </c>
      <c r="H353">
        <v>430630</v>
      </c>
      <c r="I353" t="s">
        <v>1319</v>
      </c>
      <c r="J353" s="2">
        <v>448928</v>
      </c>
      <c r="K353" s="2" t="s">
        <v>1319</v>
      </c>
      <c r="L353" s="2" t="s">
        <v>2893</v>
      </c>
      <c r="M353" s="2" t="s">
        <v>2894</v>
      </c>
      <c r="N353" s="2" t="s">
        <v>2892</v>
      </c>
      <c r="O353" s="2">
        <v>7310</v>
      </c>
      <c r="P353" s="2" t="s">
        <v>2895</v>
      </c>
      <c r="Q353" s="2" t="s">
        <v>1319</v>
      </c>
    </row>
    <row r="354" spans="1:17" hidden="1" x14ac:dyDescent="0.25">
      <c r="A354" t="s">
        <v>2896</v>
      </c>
      <c r="B354" t="s">
        <v>588</v>
      </c>
      <c r="C354" t="str">
        <f>LEFT(PLAYERIDMAP[[#This Row],[PLAYERNAME]],FIND(" ",PLAYERIDMAP[[#This Row],[PLAYERNAME]],1))</f>
        <v xml:space="preserve">Todd </v>
      </c>
      <c r="D354" t="str">
        <f>MID(PLAYERIDMAP[PLAYERNAME],FIND(" ",PLAYERIDMAP[PLAYERNAME],1)+1,255)</f>
        <v>Frazier</v>
      </c>
      <c r="E354" t="s">
        <v>1755</v>
      </c>
      <c r="F354" t="s">
        <v>740</v>
      </c>
      <c r="G354" s="3">
        <v>785</v>
      </c>
      <c r="H354">
        <v>453943</v>
      </c>
      <c r="I354" t="s">
        <v>588</v>
      </c>
      <c r="J354" s="2">
        <v>1630078</v>
      </c>
      <c r="K354" s="2" t="s">
        <v>588</v>
      </c>
      <c r="L354" s="4" t="s">
        <v>1664</v>
      </c>
      <c r="M354" s="2" t="s">
        <v>2897</v>
      </c>
      <c r="N354" s="2" t="s">
        <v>2896</v>
      </c>
      <c r="O354" s="2">
        <v>8629</v>
      </c>
      <c r="P354" s="2" t="s">
        <v>2898</v>
      </c>
      <c r="Q354" s="2" t="s">
        <v>588</v>
      </c>
    </row>
    <row r="355" spans="1:17" hidden="1" x14ac:dyDescent="0.25">
      <c r="A355" t="s">
        <v>2899</v>
      </c>
      <c r="B355" t="s">
        <v>691</v>
      </c>
      <c r="C355" t="str">
        <f>LEFT(PLAYERIDMAP[[#This Row],[PLAYERNAME]],FIND(" ",PLAYERIDMAP[[#This Row],[PLAYERNAME]],1))</f>
        <v xml:space="preserve">Freddie </v>
      </c>
      <c r="D355" t="str">
        <f>MID(PLAYERIDMAP[PLAYERNAME],FIND(" ",PLAYERIDMAP[PLAYERNAME],1)+1,255)</f>
        <v>Freeman</v>
      </c>
      <c r="E355" t="s">
        <v>1780</v>
      </c>
      <c r="F355" t="s">
        <v>1667</v>
      </c>
      <c r="G355" s="3">
        <v>5361</v>
      </c>
      <c r="H355">
        <v>518692</v>
      </c>
      <c r="I355" t="s">
        <v>691</v>
      </c>
      <c r="J355" s="2">
        <v>1630079</v>
      </c>
      <c r="K355" s="2" t="s">
        <v>691</v>
      </c>
      <c r="L355" s="4" t="s">
        <v>1664</v>
      </c>
      <c r="M355" s="2" t="s">
        <v>2900</v>
      </c>
      <c r="N355" s="2" t="s">
        <v>2899</v>
      </c>
      <c r="O355" s="2">
        <v>8658</v>
      </c>
      <c r="P355" s="2" t="s">
        <v>2901</v>
      </c>
      <c r="Q355" s="2" t="s">
        <v>691</v>
      </c>
    </row>
    <row r="356" spans="1:17" x14ac:dyDescent="0.25">
      <c r="A356" t="s">
        <v>2902</v>
      </c>
      <c r="B356" t="s">
        <v>1192</v>
      </c>
      <c r="C356" s="2" t="str">
        <f>LEFT(PLAYERIDMAP[[#This Row],[PLAYERNAME]],FIND(" ",PLAYERIDMAP[[#This Row],[PLAYERNAME]],1))</f>
        <v xml:space="preserve">Sam </v>
      </c>
      <c r="D356" s="2" t="str">
        <f>MID(PLAYERIDMAP[PLAYERNAME],FIND(" ",PLAYERIDMAP[PLAYERNAME],1)+1,255)</f>
        <v>Freeman</v>
      </c>
      <c r="E356" t="s">
        <v>1666</v>
      </c>
      <c r="F356" t="s">
        <v>1628</v>
      </c>
      <c r="G356" s="3">
        <v>6832</v>
      </c>
      <c r="H356">
        <v>518693</v>
      </c>
      <c r="I356" t="s">
        <v>1192</v>
      </c>
      <c r="J356" s="2">
        <v>1915106</v>
      </c>
      <c r="K356" s="2" t="s">
        <v>1192</v>
      </c>
      <c r="L356" s="2" t="s">
        <v>2903</v>
      </c>
      <c r="M356" s="4" t="s">
        <v>1664</v>
      </c>
      <c r="N356" s="2" t="s">
        <v>2902</v>
      </c>
      <c r="O356" s="2">
        <v>9204</v>
      </c>
      <c r="P356" s="2" t="s">
        <v>2904</v>
      </c>
      <c r="Q356" s="2" t="s">
        <v>1192</v>
      </c>
    </row>
    <row r="357" spans="1:17" hidden="1" x14ac:dyDescent="0.25">
      <c r="A357" t="s">
        <v>2905</v>
      </c>
      <c r="B357" t="s">
        <v>632</v>
      </c>
      <c r="C357" t="str">
        <f>LEFT(PLAYERIDMAP[[#This Row],[PLAYERNAME]],FIND(" ",PLAYERIDMAP[[#This Row],[PLAYERNAME]],1))</f>
        <v xml:space="preserve">David </v>
      </c>
      <c r="D357" t="str">
        <f>MID(PLAYERIDMAP[PLAYERNAME],FIND(" ",PLAYERIDMAP[PLAYERNAME],1)+1,255)</f>
        <v>Freese</v>
      </c>
      <c r="E357" t="s">
        <v>1666</v>
      </c>
      <c r="F357" t="s">
        <v>740</v>
      </c>
      <c r="G357" s="3">
        <v>9549</v>
      </c>
      <c r="H357">
        <v>501896</v>
      </c>
      <c r="I357" t="s">
        <v>632</v>
      </c>
      <c r="J357" s="2">
        <v>1225732</v>
      </c>
      <c r="K357" s="2" t="s">
        <v>632</v>
      </c>
      <c r="L357" s="2" t="s">
        <v>2906</v>
      </c>
      <c r="M357" s="2" t="s">
        <v>2907</v>
      </c>
      <c r="N357" s="2" t="s">
        <v>2905</v>
      </c>
      <c r="O357" s="2">
        <v>8402</v>
      </c>
      <c r="P357" s="2" t="s">
        <v>2908</v>
      </c>
      <c r="Q357" s="2" t="s">
        <v>632</v>
      </c>
    </row>
    <row r="358" spans="1:17" x14ac:dyDescent="0.25">
      <c r="A358" t="s">
        <v>2909</v>
      </c>
      <c r="B358" t="s">
        <v>1138</v>
      </c>
      <c r="C358" s="2" t="str">
        <f>LEFT(PLAYERIDMAP[[#This Row],[PLAYERNAME]],FIND(" ",PLAYERIDMAP[[#This Row],[PLAYERNAME]],1))</f>
        <v xml:space="preserve">Christian </v>
      </c>
      <c r="D358" s="2" t="str">
        <f>MID(PLAYERIDMAP[PLAYERNAME],FIND(" ",PLAYERIDMAP[PLAYERNAME],1)+1,255)</f>
        <v>Friedrich</v>
      </c>
      <c r="E358" t="s">
        <v>1909</v>
      </c>
      <c r="F358" t="s">
        <v>1628</v>
      </c>
      <c r="G358" s="3">
        <v>7942</v>
      </c>
      <c r="H358">
        <v>543184</v>
      </c>
      <c r="I358" t="s">
        <v>1138</v>
      </c>
      <c r="J358" s="2">
        <v>1685072</v>
      </c>
      <c r="K358" s="2" t="s">
        <v>1138</v>
      </c>
      <c r="L358" s="2" t="s">
        <v>2910</v>
      </c>
      <c r="M358" s="4" t="s">
        <v>1664</v>
      </c>
      <c r="N358" s="2" t="s">
        <v>2909</v>
      </c>
      <c r="O358" s="2">
        <v>8661</v>
      </c>
      <c r="P358" s="2" t="s">
        <v>2911</v>
      </c>
      <c r="Q358" s="2" t="s">
        <v>1138</v>
      </c>
    </row>
    <row r="359" spans="1:17" x14ac:dyDescent="0.25">
      <c r="A359" t="s">
        <v>2912</v>
      </c>
      <c r="B359" t="s">
        <v>841</v>
      </c>
      <c r="C359" s="2" t="str">
        <f>LEFT(PLAYERIDMAP[[#This Row],[PLAYERNAME]],FIND(" ",PLAYERIDMAP[[#This Row],[PLAYERNAME]],1))</f>
        <v xml:space="preserve">Ernesto </v>
      </c>
      <c r="D359" s="2" t="str">
        <f>MID(PLAYERIDMAP[PLAYERNAME],FIND(" ",PLAYERIDMAP[PLAYERNAME],1)+1,255)</f>
        <v>Frieri</v>
      </c>
      <c r="E359" t="s">
        <v>1797</v>
      </c>
      <c r="F359" t="s">
        <v>1628</v>
      </c>
      <c r="G359" s="3">
        <v>5178</v>
      </c>
      <c r="H359">
        <v>457117</v>
      </c>
      <c r="I359" t="s">
        <v>841</v>
      </c>
      <c r="J359" s="2">
        <v>1390885</v>
      </c>
      <c r="K359" s="2" t="s">
        <v>841</v>
      </c>
      <c r="L359" s="2" t="s">
        <v>2913</v>
      </c>
      <c r="M359" s="2" t="s">
        <v>2914</v>
      </c>
      <c r="N359" s="2" t="s">
        <v>2912</v>
      </c>
      <c r="O359" s="2">
        <v>8599</v>
      </c>
      <c r="P359" s="2" t="s">
        <v>2915</v>
      </c>
      <c r="Q359" s="2" t="s">
        <v>841</v>
      </c>
    </row>
    <row r="360" spans="1:17" hidden="1" x14ac:dyDescent="0.25">
      <c r="A360" t="s">
        <v>2916</v>
      </c>
      <c r="B360" t="s">
        <v>221</v>
      </c>
      <c r="C360" t="str">
        <f>LEFT(PLAYERIDMAP[[#This Row],[PLAYERNAME]],FIND(" ",PLAYERIDMAP[[#This Row],[PLAYERNAME]],1))</f>
        <v xml:space="preserve">Sam </v>
      </c>
      <c r="D360" t="str">
        <f>MID(PLAYERIDMAP[PLAYERNAME],FIND(" ",PLAYERIDMAP[PLAYERNAME],1)+1,255)</f>
        <v>Fuld</v>
      </c>
      <c r="E360" t="s">
        <v>1743</v>
      </c>
      <c r="F360" t="s">
        <v>1639</v>
      </c>
      <c r="G360" s="3">
        <v>8254</v>
      </c>
      <c r="H360">
        <v>453539</v>
      </c>
      <c r="I360" t="s">
        <v>221</v>
      </c>
      <c r="J360" s="2">
        <v>1102962</v>
      </c>
      <c r="K360" s="2" t="s">
        <v>221</v>
      </c>
      <c r="L360" s="2" t="s">
        <v>2917</v>
      </c>
      <c r="M360" s="2" t="s">
        <v>2918</v>
      </c>
      <c r="N360" s="2" t="s">
        <v>2916</v>
      </c>
      <c r="O360" s="2">
        <v>8133</v>
      </c>
      <c r="P360" s="2" t="s">
        <v>2919</v>
      </c>
      <c r="Q360" s="2" t="s">
        <v>221</v>
      </c>
    </row>
    <row r="361" spans="1:17" x14ac:dyDescent="0.25">
      <c r="A361" t="s">
        <v>2920</v>
      </c>
      <c r="B361" t="s">
        <v>1446</v>
      </c>
      <c r="C361" s="2" t="str">
        <f>LEFT(PLAYERIDMAP[[#This Row],[PLAYERNAME]],FIND(" ",PLAYERIDMAP[[#This Row],[PLAYERNAME]],1))</f>
        <v xml:space="preserve">Charlie </v>
      </c>
      <c r="D361" s="2" t="str">
        <f>MID(PLAYERIDMAP[PLAYERNAME],FIND(" ",PLAYERIDMAP[PLAYERNAME],1)+1,255)</f>
        <v>Furbush</v>
      </c>
      <c r="E361" t="s">
        <v>1659</v>
      </c>
      <c r="F361" t="s">
        <v>1628</v>
      </c>
      <c r="G361" s="3">
        <v>1370</v>
      </c>
      <c r="H361">
        <v>518703</v>
      </c>
      <c r="I361" t="s">
        <v>1446</v>
      </c>
      <c r="J361" s="2">
        <v>1757233</v>
      </c>
      <c r="K361" s="2" t="s">
        <v>1446</v>
      </c>
      <c r="L361" s="2" t="s">
        <v>2921</v>
      </c>
      <c r="M361" s="2" t="s">
        <v>2922</v>
      </c>
      <c r="N361" s="2" t="s">
        <v>2920</v>
      </c>
      <c r="O361" s="2">
        <v>8869</v>
      </c>
      <c r="P361" s="2" t="s">
        <v>2923</v>
      </c>
      <c r="Q361" s="2" t="s">
        <v>1446</v>
      </c>
    </row>
    <row r="362" spans="1:17" hidden="1" x14ac:dyDescent="0.25">
      <c r="A362" t="s">
        <v>2924</v>
      </c>
      <c r="B362" t="s">
        <v>435</v>
      </c>
      <c r="C362" t="str">
        <f>LEFT(PLAYERIDMAP[[#This Row],[PLAYERNAME]],FIND(" ",PLAYERIDMAP[[#This Row],[PLAYERNAME]],1))</f>
        <v xml:space="preserve">Rafael </v>
      </c>
      <c r="D362" t="str">
        <f>MID(PLAYERIDMAP[PLAYERNAME],FIND(" ",PLAYERIDMAP[PLAYERNAME],1)+1,255)</f>
        <v>Furcal</v>
      </c>
      <c r="E362" t="s">
        <v>1666</v>
      </c>
      <c r="F362" t="s">
        <v>1730</v>
      </c>
      <c r="G362" s="3">
        <v>88</v>
      </c>
      <c r="H362">
        <v>279577</v>
      </c>
      <c r="I362" t="s">
        <v>435</v>
      </c>
      <c r="J362" s="2">
        <v>174989</v>
      </c>
      <c r="K362" s="2" t="s">
        <v>435</v>
      </c>
      <c r="L362" s="2" t="s">
        <v>2925</v>
      </c>
      <c r="M362" s="2" t="s">
        <v>2926</v>
      </c>
      <c r="N362" s="2" t="s">
        <v>2924</v>
      </c>
      <c r="O362" s="2">
        <v>6404</v>
      </c>
      <c r="P362" s="2" t="s">
        <v>2927</v>
      </c>
      <c r="Q362" s="2" t="s">
        <v>435</v>
      </c>
    </row>
    <row r="363" spans="1:17" x14ac:dyDescent="0.25">
      <c r="A363" t="s">
        <v>2928</v>
      </c>
      <c r="B363" t="s">
        <v>980</v>
      </c>
      <c r="C363" s="2" t="str">
        <f>LEFT(PLAYERIDMAP[[#This Row],[PLAYERNAME]],FIND(" ",PLAYERIDMAP[[#This Row],[PLAYERNAME]],1))</f>
        <v xml:space="preserve">Armando </v>
      </c>
      <c r="D363" s="2" t="str">
        <f>MID(PLAYERIDMAP[PLAYERNAME],FIND(" ",PLAYERIDMAP[PLAYERNAME],1)+1,255)</f>
        <v>Galarraga</v>
      </c>
      <c r="E363" t="s">
        <v>1633</v>
      </c>
      <c r="F363" t="s">
        <v>1628</v>
      </c>
      <c r="G363" s="3">
        <v>4222</v>
      </c>
      <c r="H363">
        <v>451482</v>
      </c>
      <c r="I363" t="s">
        <v>980</v>
      </c>
      <c r="J363" s="2">
        <v>573175</v>
      </c>
      <c r="K363" s="2" t="s">
        <v>980</v>
      </c>
      <c r="L363" s="2" t="s">
        <v>2929</v>
      </c>
      <c r="M363" s="2" t="s">
        <v>2930</v>
      </c>
      <c r="N363" s="2" t="s">
        <v>2928</v>
      </c>
      <c r="O363" s="2">
        <v>8140</v>
      </c>
      <c r="P363" s="2" t="s">
        <v>2931</v>
      </c>
      <c r="Q363" s="2" t="s">
        <v>980</v>
      </c>
    </row>
    <row r="364" spans="1:17" x14ac:dyDescent="0.25">
      <c r="A364" t="s">
        <v>2932</v>
      </c>
      <c r="B364" t="s">
        <v>871</v>
      </c>
      <c r="C364" s="2" t="str">
        <f>LEFT(PLAYERIDMAP[[#This Row],[PLAYERNAME]],FIND(" ",PLAYERIDMAP[[#This Row],[PLAYERNAME]],1))</f>
        <v xml:space="preserve">Yovani </v>
      </c>
      <c r="D364" s="2" t="str">
        <f>MID(PLAYERIDMAP[PLAYERNAME],FIND(" ",PLAYERIDMAP[PLAYERNAME],1)+1,255)</f>
        <v>Gallardo</v>
      </c>
      <c r="E364" t="s">
        <v>1740</v>
      </c>
      <c r="F364" t="s">
        <v>1628</v>
      </c>
      <c r="G364" s="3">
        <v>8173</v>
      </c>
      <c r="H364">
        <v>451596</v>
      </c>
      <c r="I364" t="s">
        <v>871</v>
      </c>
      <c r="J364" s="2">
        <v>1179742</v>
      </c>
      <c r="K364" s="2" t="s">
        <v>871</v>
      </c>
      <c r="L364" s="2" t="s">
        <v>2933</v>
      </c>
      <c r="M364" s="2" t="s">
        <v>2934</v>
      </c>
      <c r="N364" s="2" t="s">
        <v>2932</v>
      </c>
      <c r="O364" s="2">
        <v>7926</v>
      </c>
      <c r="P364" s="2" t="s">
        <v>2935</v>
      </c>
      <c r="Q364" s="2" t="s">
        <v>871</v>
      </c>
    </row>
    <row r="365" spans="1:17" hidden="1" x14ac:dyDescent="0.25">
      <c r="A365" t="s">
        <v>2936</v>
      </c>
      <c r="B365" t="s">
        <v>303</v>
      </c>
      <c r="C365" t="str">
        <f>LEFT(PLAYERIDMAP[[#This Row],[PLAYERNAME]],FIND(" ",PLAYERIDMAP[[#This Row],[PLAYERNAME]],1))</f>
        <v xml:space="preserve">Freddy </v>
      </c>
      <c r="D365" t="str">
        <f>MID(PLAYERIDMAP[PLAYERNAME],FIND(" ",PLAYERIDMAP[PLAYERNAME],1)+1,255)</f>
        <v>Galvis</v>
      </c>
      <c r="E365" t="s">
        <v>1670</v>
      </c>
      <c r="F365" t="s">
        <v>741</v>
      </c>
      <c r="G365" s="3">
        <v>6609</v>
      </c>
      <c r="H365">
        <v>520471</v>
      </c>
      <c r="I365" t="s">
        <v>303</v>
      </c>
      <c r="J365" s="2">
        <v>1603347</v>
      </c>
      <c r="K365" s="2" t="s">
        <v>303</v>
      </c>
      <c r="L365" s="4" t="s">
        <v>1664</v>
      </c>
      <c r="M365" s="4" t="s">
        <v>1664</v>
      </c>
      <c r="N365" s="2" t="s">
        <v>2936</v>
      </c>
      <c r="O365" s="2">
        <v>9132</v>
      </c>
      <c r="P365" s="2" t="s">
        <v>2937</v>
      </c>
      <c r="Q365" s="2" t="s">
        <v>303</v>
      </c>
    </row>
    <row r="366" spans="1:17" hidden="1" x14ac:dyDescent="0.25">
      <c r="A366" t="s">
        <v>2938</v>
      </c>
      <c r="B366" t="s">
        <v>618</v>
      </c>
      <c r="C366" t="str">
        <f>LEFT(PLAYERIDMAP[[#This Row],[PLAYERNAME]],FIND(" ",PLAYERIDMAP[[#This Row],[PLAYERNAME]],1))</f>
        <v xml:space="preserve">Mat </v>
      </c>
      <c r="D366" t="str">
        <f>MID(PLAYERIDMAP[PLAYERNAME],FIND(" ",PLAYERIDMAP[PLAYERNAME],1)+1,255)</f>
        <v>Gamel</v>
      </c>
      <c r="E366" t="s">
        <v>1740</v>
      </c>
      <c r="F366" t="s">
        <v>1667</v>
      </c>
      <c r="G366" s="3">
        <v>4034</v>
      </c>
      <c r="H366">
        <v>451143</v>
      </c>
      <c r="I366" t="s">
        <v>618</v>
      </c>
      <c r="J366" s="2">
        <v>1098929</v>
      </c>
      <c r="K366" s="2" t="s">
        <v>618</v>
      </c>
      <c r="L366" s="2" t="s">
        <v>2939</v>
      </c>
      <c r="M366" s="2" t="s">
        <v>2940</v>
      </c>
      <c r="N366" s="2" t="s">
        <v>2938</v>
      </c>
      <c r="O366" s="2">
        <v>8345</v>
      </c>
      <c r="P366" s="2" t="s">
        <v>2941</v>
      </c>
      <c r="Q366" s="2" t="s">
        <v>618</v>
      </c>
    </row>
    <row r="367" spans="1:17" hidden="1" x14ac:dyDescent="0.25">
      <c r="A367" t="s">
        <v>2942</v>
      </c>
      <c r="B367" t="s">
        <v>83</v>
      </c>
      <c r="C367" t="str">
        <f>LEFT(PLAYERIDMAP[[#This Row],[PLAYERNAME]],FIND(" ",PLAYERIDMAP[[#This Row],[PLAYERNAME]],1))</f>
        <v xml:space="preserve">Avisail </v>
      </c>
      <c r="D367" t="str">
        <f>MID(PLAYERIDMAP[PLAYERNAME],FIND(" ",PLAYERIDMAP[PLAYERNAME],1)+1,255)</f>
        <v>Garcia</v>
      </c>
      <c r="E367" t="s">
        <v>1684</v>
      </c>
      <c r="F367" t="s">
        <v>1639</v>
      </c>
      <c r="G367" s="3">
        <v>5760</v>
      </c>
      <c r="H367">
        <v>541645</v>
      </c>
      <c r="I367" t="s">
        <v>83</v>
      </c>
      <c r="J367" s="2">
        <v>1740934</v>
      </c>
      <c r="K367" s="2" t="s">
        <v>83</v>
      </c>
      <c r="L367" s="4" t="s">
        <v>1664</v>
      </c>
      <c r="M367" s="4" t="s">
        <v>1664</v>
      </c>
      <c r="N367" s="2" t="s">
        <v>2942</v>
      </c>
      <c r="O367" s="2">
        <v>9281</v>
      </c>
      <c r="P367" s="2" t="s">
        <v>2943</v>
      </c>
      <c r="Q367" s="2" t="s">
        <v>83</v>
      </c>
    </row>
    <row r="368" spans="1:17" x14ac:dyDescent="0.25">
      <c r="A368" t="s">
        <v>2944</v>
      </c>
      <c r="B368" t="s">
        <v>1307</v>
      </c>
      <c r="C368" s="2" t="str">
        <f>LEFT(PLAYERIDMAP[[#This Row],[PLAYERNAME]],FIND(" ",PLAYERIDMAP[[#This Row],[PLAYERNAME]],1))</f>
        <v xml:space="preserve">Christian </v>
      </c>
      <c r="D368" s="2" t="str">
        <f>MID(PLAYERIDMAP[PLAYERNAME],FIND(" ",PLAYERIDMAP[PLAYERNAME],1)+1,255)</f>
        <v>Garcia</v>
      </c>
      <c r="E368" t="s">
        <v>1735</v>
      </c>
      <c r="F368" t="s">
        <v>1628</v>
      </c>
      <c r="G368" s="3">
        <v>4067</v>
      </c>
      <c r="H368">
        <v>451600</v>
      </c>
      <c r="I368" t="s">
        <v>1307</v>
      </c>
      <c r="J368" s="2">
        <v>1654383</v>
      </c>
      <c r="K368" s="2" t="s">
        <v>1307</v>
      </c>
      <c r="L368" s="4" t="s">
        <v>1664</v>
      </c>
      <c r="M368" s="4" t="s">
        <v>1664</v>
      </c>
      <c r="N368" s="2" t="s">
        <v>2944</v>
      </c>
      <c r="O368" s="2">
        <v>9269</v>
      </c>
      <c r="P368" s="2" t="s">
        <v>2945</v>
      </c>
      <c r="Q368" s="2" t="s">
        <v>1307</v>
      </c>
    </row>
    <row r="369" spans="1:17" x14ac:dyDescent="0.25">
      <c r="A369" t="s">
        <v>2946</v>
      </c>
      <c r="B369" t="s">
        <v>1371</v>
      </c>
      <c r="C369" s="2" t="str">
        <f>LEFT(PLAYERIDMAP[[#This Row],[PLAYERNAME]],FIND(" ",PLAYERIDMAP[[#This Row],[PLAYERNAME]],1))</f>
        <v xml:space="preserve">Freddy </v>
      </c>
      <c r="D369" s="2" t="str">
        <f>MID(PLAYERIDMAP[PLAYERNAME],FIND(" ",PLAYERIDMAP[PLAYERNAME],1)+1,255)</f>
        <v>Garcia</v>
      </c>
      <c r="E369" t="s">
        <v>1627</v>
      </c>
      <c r="F369" t="s">
        <v>1628</v>
      </c>
      <c r="G369" s="3">
        <v>1077</v>
      </c>
      <c r="H369">
        <v>150119</v>
      </c>
      <c r="I369" t="s">
        <v>1371</v>
      </c>
      <c r="J369" s="2">
        <v>21559</v>
      </c>
      <c r="K369" s="2" t="s">
        <v>1371</v>
      </c>
      <c r="L369" s="2" t="s">
        <v>2947</v>
      </c>
      <c r="M369" s="4" t="s">
        <v>1664</v>
      </c>
      <c r="N369" s="2" t="s">
        <v>2946</v>
      </c>
      <c r="O369" s="2">
        <v>6168</v>
      </c>
      <c r="P369" s="2" t="s">
        <v>2948</v>
      </c>
      <c r="Q369" s="2" t="s">
        <v>1371</v>
      </c>
    </row>
    <row r="370" spans="1:17" x14ac:dyDescent="0.25">
      <c r="A370" t="s">
        <v>2949</v>
      </c>
      <c r="B370" t="s">
        <v>1399</v>
      </c>
      <c r="C370" s="2" t="str">
        <f>LEFT(PLAYERIDMAP[[#This Row],[PLAYERNAME]],FIND(" ",PLAYERIDMAP[[#This Row],[PLAYERNAME]],1))</f>
        <v xml:space="preserve">Santiago </v>
      </c>
      <c r="D370" s="2" t="str">
        <f>MID(PLAYERIDMAP[PLAYERNAME],FIND(" ",PLAYERIDMAP[PLAYERNAME],1)+1,255)</f>
        <v>Casilla</v>
      </c>
      <c r="E370" t="s">
        <v>1644</v>
      </c>
      <c r="F370" t="s">
        <v>1628</v>
      </c>
      <c r="G370" s="3">
        <v>2873</v>
      </c>
      <c r="H370">
        <v>433586</v>
      </c>
      <c r="I370" t="s">
        <v>1399</v>
      </c>
      <c r="J370" s="2">
        <v>515663</v>
      </c>
      <c r="K370" s="2" t="s">
        <v>1399</v>
      </c>
      <c r="L370" s="2" t="s">
        <v>2950</v>
      </c>
      <c r="M370" s="2" t="s">
        <v>2951</v>
      </c>
      <c r="N370" s="2" t="s">
        <v>2949</v>
      </c>
      <c r="O370" s="2">
        <v>7401</v>
      </c>
      <c r="P370" s="2" t="s">
        <v>2952</v>
      </c>
      <c r="Q370" s="2" t="s">
        <v>1399</v>
      </c>
    </row>
    <row r="371" spans="1:17" x14ac:dyDescent="0.25">
      <c r="A371" t="s">
        <v>2953</v>
      </c>
      <c r="B371" t="s">
        <v>805</v>
      </c>
      <c r="C371" s="2" t="str">
        <f>LEFT(PLAYERIDMAP[[#This Row],[PLAYERNAME]],FIND(" ",PLAYERIDMAP[[#This Row],[PLAYERNAME]],1))</f>
        <v xml:space="preserve">Jaime </v>
      </c>
      <c r="D371" s="2" t="str">
        <f>MID(PLAYERIDMAP[PLAYERNAME],FIND(" ",PLAYERIDMAP[PLAYERNAME],1)+1,255)</f>
        <v>Garcia</v>
      </c>
      <c r="E371" t="s">
        <v>1666</v>
      </c>
      <c r="F371" t="s">
        <v>1628</v>
      </c>
      <c r="G371" s="3">
        <v>8137</v>
      </c>
      <c r="H371">
        <v>448802</v>
      </c>
      <c r="I371" t="s">
        <v>805</v>
      </c>
      <c r="J371" s="2">
        <v>1537183</v>
      </c>
      <c r="K371" s="2" t="s">
        <v>805</v>
      </c>
      <c r="L371" s="2" t="s">
        <v>2954</v>
      </c>
      <c r="M371" s="2" t="s">
        <v>2955</v>
      </c>
      <c r="N371" s="2" t="s">
        <v>2953</v>
      </c>
      <c r="O371" s="2">
        <v>8300</v>
      </c>
      <c r="P371" s="2" t="s">
        <v>2956</v>
      </c>
      <c r="Q371" s="2" t="s">
        <v>805</v>
      </c>
    </row>
    <row r="372" spans="1:17" hidden="1" x14ac:dyDescent="0.25">
      <c r="A372" t="s">
        <v>2957</v>
      </c>
      <c r="B372" t="s">
        <v>567</v>
      </c>
      <c r="C372" t="str">
        <f>LEFT(PLAYERIDMAP[[#This Row],[PLAYERNAME]],FIND(" ",PLAYERIDMAP[[#This Row],[PLAYERNAME]],1))</f>
        <v xml:space="preserve">Brett </v>
      </c>
      <c r="D372" t="str">
        <f>MID(PLAYERIDMAP[PLAYERNAME],FIND(" ",PLAYERIDMAP[PLAYERNAME],1)+1,255)</f>
        <v>Gardner</v>
      </c>
      <c r="E372" t="s">
        <v>1627</v>
      </c>
      <c r="F372" t="s">
        <v>1639</v>
      </c>
      <c r="G372" s="3">
        <v>9927</v>
      </c>
      <c r="H372">
        <v>458731</v>
      </c>
      <c r="I372" t="s">
        <v>567</v>
      </c>
      <c r="J372" s="2">
        <v>1200052</v>
      </c>
      <c r="K372" s="2" t="s">
        <v>567</v>
      </c>
      <c r="L372" s="2" t="s">
        <v>2958</v>
      </c>
      <c r="M372" s="2" t="s">
        <v>2959</v>
      </c>
      <c r="N372" s="2" t="s">
        <v>2957</v>
      </c>
      <c r="O372" s="2">
        <v>8289</v>
      </c>
      <c r="P372" s="2" t="s">
        <v>2960</v>
      </c>
      <c r="Q372" s="2" t="s">
        <v>567</v>
      </c>
    </row>
    <row r="373" spans="1:17" x14ac:dyDescent="0.25">
      <c r="A373" t="s">
        <v>2961</v>
      </c>
      <c r="B373" t="s">
        <v>880</v>
      </c>
      <c r="C373" s="2" t="str">
        <f>LEFT(PLAYERIDMAP[[#This Row],[PLAYERNAME]],FIND(" ",PLAYERIDMAP[[#This Row],[PLAYERNAME]],1))</f>
        <v xml:space="preserve">Matt </v>
      </c>
      <c r="D373" s="2" t="str">
        <f>MID(PLAYERIDMAP[PLAYERNAME],FIND(" ",PLAYERIDMAP[PLAYERNAME],1)+1,255)</f>
        <v>Garza</v>
      </c>
      <c r="E373" t="s">
        <v>1818</v>
      </c>
      <c r="F373" t="s">
        <v>1628</v>
      </c>
      <c r="G373" s="3">
        <v>3340</v>
      </c>
      <c r="H373">
        <v>490063</v>
      </c>
      <c r="I373" t="s">
        <v>880</v>
      </c>
      <c r="J373" s="2">
        <v>1098892</v>
      </c>
      <c r="K373" s="2" t="s">
        <v>880</v>
      </c>
      <c r="L373" s="2" t="s">
        <v>2962</v>
      </c>
      <c r="M373" s="2" t="s">
        <v>2963</v>
      </c>
      <c r="N373" s="2" t="s">
        <v>2961</v>
      </c>
      <c r="O373" s="2">
        <v>7823</v>
      </c>
      <c r="P373" s="2" t="s">
        <v>2964</v>
      </c>
      <c r="Q373" s="2" t="s">
        <v>880</v>
      </c>
    </row>
    <row r="374" spans="1:17" hidden="1" x14ac:dyDescent="0.25">
      <c r="A374" t="s">
        <v>2965</v>
      </c>
      <c r="B374" t="s">
        <v>585</v>
      </c>
      <c r="C374" t="str">
        <f>LEFT(PLAYERIDMAP[[#This Row],[PLAYERNAME]],FIND(" ",PLAYERIDMAP[[#This Row],[PLAYERNAME]],1))</f>
        <v xml:space="preserve">Evan </v>
      </c>
      <c r="D374" t="str">
        <f>MID(PLAYERIDMAP[PLAYERNAME],FIND(" ",PLAYERIDMAP[PLAYERNAME],1)+1,255)</f>
        <v>Gattis</v>
      </c>
      <c r="E374" s="5" t="s">
        <v>1664</v>
      </c>
      <c r="F374" s="5" t="s">
        <v>1664</v>
      </c>
      <c r="G374" s="3" t="s">
        <v>584</v>
      </c>
      <c r="H374">
        <v>594828</v>
      </c>
      <c r="I374" t="s">
        <v>585</v>
      </c>
      <c r="J374" s="4" t="s">
        <v>1664</v>
      </c>
      <c r="K374" s="4" t="s">
        <v>1664</v>
      </c>
      <c r="L374" s="4" t="s">
        <v>1664</v>
      </c>
      <c r="M374" s="4" t="s">
        <v>1664</v>
      </c>
      <c r="N374" s="4" t="s">
        <v>1664</v>
      </c>
      <c r="O374" s="4" t="s">
        <v>1664</v>
      </c>
      <c r="P374" s="4" t="s">
        <v>1664</v>
      </c>
      <c r="Q374" s="4" t="s">
        <v>1664</v>
      </c>
    </row>
    <row r="375" spans="1:17" x14ac:dyDescent="0.25">
      <c r="A375" t="s">
        <v>2966</v>
      </c>
      <c r="B375" t="s">
        <v>1347</v>
      </c>
      <c r="C375" s="2" t="str">
        <f>LEFT(PLAYERIDMAP[[#This Row],[PLAYERNAME]],FIND(" ",PLAYERIDMAP[[#This Row],[PLAYERNAME]],1))</f>
        <v xml:space="preserve">Chad </v>
      </c>
      <c r="D375" s="2" t="str">
        <f>MID(PLAYERIDMAP[PLAYERNAME],FIND(" ",PLAYERIDMAP[PLAYERNAME],1)+1,255)</f>
        <v>Gaudin</v>
      </c>
      <c r="E375" t="s">
        <v>1698</v>
      </c>
      <c r="F375" t="s">
        <v>1628</v>
      </c>
      <c r="G375" s="3">
        <v>1783</v>
      </c>
      <c r="H375">
        <v>429985</v>
      </c>
      <c r="I375" t="s">
        <v>1347</v>
      </c>
      <c r="J375" s="2">
        <v>404386</v>
      </c>
      <c r="K375" s="2" t="s">
        <v>1347</v>
      </c>
      <c r="L375" s="2" t="s">
        <v>2967</v>
      </c>
      <c r="M375" s="2" t="s">
        <v>2968</v>
      </c>
      <c r="N375" s="2" t="s">
        <v>2966</v>
      </c>
      <c r="O375" s="2">
        <v>7199</v>
      </c>
      <c r="P375" s="2" t="s">
        <v>2969</v>
      </c>
      <c r="Q375" s="2" t="s">
        <v>1347</v>
      </c>
    </row>
    <row r="376" spans="1:17" x14ac:dyDescent="0.25">
      <c r="A376" t="s">
        <v>2970</v>
      </c>
      <c r="B376" t="s">
        <v>1401</v>
      </c>
      <c r="C376" s="2" t="str">
        <f>LEFT(PLAYERIDMAP[[#This Row],[PLAYERNAME]],FIND(" ",PLAYERIDMAP[[#This Row],[PLAYERNAME]],1))</f>
        <v xml:space="preserve">Cory </v>
      </c>
      <c r="D376" s="2" t="str">
        <f>MID(PLAYERIDMAP[PLAYERNAME],FIND(" ",PLAYERIDMAP[PLAYERNAME],1)+1,255)</f>
        <v>Gearrin</v>
      </c>
      <c r="E376" t="s">
        <v>1780</v>
      </c>
      <c r="F376" t="s">
        <v>1628</v>
      </c>
      <c r="G376" s="3">
        <v>7947</v>
      </c>
      <c r="H376">
        <v>518715</v>
      </c>
      <c r="I376" t="s">
        <v>1401</v>
      </c>
      <c r="J376" s="2">
        <v>1740938</v>
      </c>
      <c r="K376" s="2" t="s">
        <v>1401</v>
      </c>
      <c r="L376" s="4" t="s">
        <v>1664</v>
      </c>
      <c r="M376" s="2" t="s">
        <v>2971</v>
      </c>
      <c r="N376" s="2" t="s">
        <v>2970</v>
      </c>
      <c r="O376" s="2">
        <v>8910</v>
      </c>
      <c r="P376" s="2" t="s">
        <v>2972</v>
      </c>
      <c r="Q376" s="2" t="s">
        <v>1401</v>
      </c>
    </row>
    <row r="377" spans="1:17" x14ac:dyDescent="0.25">
      <c r="A377" t="s">
        <v>2973</v>
      </c>
      <c r="B377" t="s">
        <v>885</v>
      </c>
      <c r="C377" s="2" t="str">
        <f>LEFT(PLAYERIDMAP[[#This Row],[PLAYERNAME]],FIND(" ",PLAYERIDMAP[[#This Row],[PLAYERNAME]],1))</f>
        <v xml:space="preserve">Dillon </v>
      </c>
      <c r="D377" s="2" t="str">
        <f>MID(PLAYERIDMAP[PLAYERNAME],FIND(" ",PLAYERIDMAP[PLAYERNAME],1)+1,255)</f>
        <v>Gee</v>
      </c>
      <c r="E377" t="s">
        <v>1878</v>
      </c>
      <c r="F377" t="s">
        <v>1628</v>
      </c>
      <c r="G377" s="3">
        <v>7396</v>
      </c>
      <c r="H377">
        <v>518716</v>
      </c>
      <c r="I377" t="s">
        <v>885</v>
      </c>
      <c r="J377" s="2">
        <v>1661428</v>
      </c>
      <c r="K377" s="2" t="s">
        <v>885</v>
      </c>
      <c r="L377" s="2" t="s">
        <v>2974</v>
      </c>
      <c r="M377" s="2" t="s">
        <v>2975</v>
      </c>
      <c r="N377" s="2" t="s">
        <v>2973</v>
      </c>
      <c r="O377" s="2">
        <v>8816</v>
      </c>
      <c r="P377" s="2" t="s">
        <v>2976</v>
      </c>
      <c r="Q377" s="2" t="s">
        <v>885</v>
      </c>
    </row>
    <row r="378" spans="1:17" hidden="1" x14ac:dyDescent="0.25">
      <c r="A378" t="s">
        <v>2977</v>
      </c>
      <c r="B378" t="s">
        <v>330</v>
      </c>
      <c r="C378" t="str">
        <f>LEFT(PLAYERIDMAP[[#This Row],[PLAYERNAME]],FIND(" ",PLAYERIDMAP[[#This Row],[PLAYERNAME]],1))</f>
        <v xml:space="preserve">Craig </v>
      </c>
      <c r="D378" t="str">
        <f>MID(PLAYERIDMAP[PLAYERNAME],FIND(" ",PLAYERIDMAP[PLAYERNAME],1)+1,255)</f>
        <v>Gentry</v>
      </c>
      <c r="E378" t="s">
        <v>1729</v>
      </c>
      <c r="F378" t="s">
        <v>1639</v>
      </c>
      <c r="G378" s="3">
        <v>9571</v>
      </c>
      <c r="H378">
        <v>502226</v>
      </c>
      <c r="I378" t="s">
        <v>330</v>
      </c>
      <c r="J378" s="2">
        <v>1665405</v>
      </c>
      <c r="K378" s="2" t="s">
        <v>330</v>
      </c>
      <c r="L378" s="2" t="s">
        <v>2978</v>
      </c>
      <c r="M378" s="2" t="s">
        <v>2979</v>
      </c>
      <c r="N378" s="2" t="s">
        <v>2977</v>
      </c>
      <c r="O378" s="2">
        <v>8574</v>
      </c>
      <c r="P378" s="2" t="s">
        <v>2980</v>
      </c>
      <c r="Q378" s="2" t="s">
        <v>330</v>
      </c>
    </row>
    <row r="379" spans="1:17" x14ac:dyDescent="0.25">
      <c r="A379" t="s">
        <v>2981</v>
      </c>
      <c r="B379" t="s">
        <v>1194</v>
      </c>
      <c r="C379" s="2" t="str">
        <f>LEFT(PLAYERIDMAP[[#This Row],[PLAYERNAME]],FIND(" ",PLAYERIDMAP[[#This Row],[PLAYERNAME]],1))</f>
        <v xml:space="preserve">Gonzalez </v>
      </c>
      <c r="D379" s="2" t="str">
        <f>MID(PLAYERIDMAP[PLAYERNAME],FIND(" ",PLAYERIDMAP[PLAYERNAME],1)+1,255)</f>
        <v>Germen</v>
      </c>
      <c r="E379" t="s">
        <v>1878</v>
      </c>
      <c r="F379" t="s">
        <v>1628</v>
      </c>
      <c r="G379" s="3" t="s">
        <v>1193</v>
      </c>
      <c r="H379">
        <v>542674</v>
      </c>
      <c r="I379" t="s">
        <v>1194</v>
      </c>
      <c r="J379" s="4" t="s">
        <v>1664</v>
      </c>
      <c r="K379" s="4" t="s">
        <v>1664</v>
      </c>
      <c r="L379" s="4" t="s">
        <v>1664</v>
      </c>
      <c r="M379" s="4" t="s">
        <v>1664</v>
      </c>
      <c r="N379" s="4" t="s">
        <v>1664</v>
      </c>
      <c r="O379" s="4" t="s">
        <v>1664</v>
      </c>
      <c r="P379" s="4" t="s">
        <v>1664</v>
      </c>
      <c r="Q379" s="4" t="s">
        <v>1664</v>
      </c>
    </row>
    <row r="380" spans="1:17" hidden="1" x14ac:dyDescent="0.25">
      <c r="A380" t="s">
        <v>2982</v>
      </c>
      <c r="B380" t="s">
        <v>120</v>
      </c>
      <c r="C380" t="str">
        <f>LEFT(PLAYERIDMAP[[#This Row],[PLAYERNAME]],FIND(" ",PLAYERIDMAP[[#This Row],[PLAYERNAME]],1))</f>
        <v xml:space="preserve">Chris </v>
      </c>
      <c r="D380" t="str">
        <f>MID(PLAYERIDMAP[PLAYERNAME],FIND(" ",PLAYERIDMAP[PLAYERNAME],1)+1,255)</f>
        <v>Getz</v>
      </c>
      <c r="E380" t="s">
        <v>1965</v>
      </c>
      <c r="F380" t="s">
        <v>741</v>
      </c>
      <c r="G380" s="3">
        <v>3388</v>
      </c>
      <c r="H380">
        <v>460051</v>
      </c>
      <c r="I380" t="s">
        <v>120</v>
      </c>
      <c r="J380" s="2">
        <v>1098930</v>
      </c>
      <c r="K380" s="2" t="s">
        <v>120</v>
      </c>
      <c r="L380" s="2" t="s">
        <v>2983</v>
      </c>
      <c r="M380" s="2" t="s">
        <v>2984</v>
      </c>
      <c r="N380" s="2" t="s">
        <v>2982</v>
      </c>
      <c r="O380" s="2">
        <v>8321</v>
      </c>
      <c r="P380" s="2" t="s">
        <v>2985</v>
      </c>
      <c r="Q380" s="2" t="s">
        <v>120</v>
      </c>
    </row>
    <row r="381" spans="1:17" hidden="1" x14ac:dyDescent="0.25">
      <c r="A381" t="s">
        <v>2986</v>
      </c>
      <c r="B381" t="s">
        <v>365</v>
      </c>
      <c r="C381" t="str">
        <f>LEFT(PLAYERIDMAP[[#This Row],[PLAYERNAME]],FIND(" ",PLAYERIDMAP[[#This Row],[PLAYERNAME]],1))</f>
        <v xml:space="preserve">Jason </v>
      </c>
      <c r="D381" t="str">
        <f>MID(PLAYERIDMAP[PLAYERNAME],FIND(" ",PLAYERIDMAP[PLAYERNAME],1)+1,255)</f>
        <v>Giambi</v>
      </c>
      <c r="E381" t="s">
        <v>1909</v>
      </c>
      <c r="F381" s="5" t="s">
        <v>1664</v>
      </c>
      <c r="G381" s="3">
        <v>818</v>
      </c>
      <c r="H381" s="5" t="s">
        <v>1664</v>
      </c>
      <c r="I381" s="5" t="s">
        <v>1664</v>
      </c>
      <c r="J381" s="4" t="s">
        <v>1664</v>
      </c>
      <c r="K381" s="4" t="s">
        <v>1664</v>
      </c>
      <c r="L381" s="4" t="s">
        <v>1664</v>
      </c>
      <c r="M381" s="4" t="s">
        <v>1664</v>
      </c>
      <c r="N381" s="4" t="s">
        <v>1664</v>
      </c>
      <c r="O381" s="4" t="s">
        <v>1664</v>
      </c>
      <c r="P381" s="4" t="s">
        <v>1664</v>
      </c>
      <c r="Q381" s="4" t="s">
        <v>1664</v>
      </c>
    </row>
    <row r="382" spans="1:17" hidden="1" x14ac:dyDescent="0.25">
      <c r="A382" t="s">
        <v>2987</v>
      </c>
      <c r="B382" t="s">
        <v>359</v>
      </c>
      <c r="C382" t="str">
        <f>LEFT(PLAYERIDMAP[[#This Row],[PLAYERNAME]],FIND(" ",PLAYERIDMAP[[#This Row],[PLAYERNAME]],1))</f>
        <v xml:space="preserve">Johnny </v>
      </c>
      <c r="D382" t="str">
        <f>MID(PLAYERIDMAP[PLAYERNAME],FIND(" ",PLAYERIDMAP[PLAYERNAME],1)+1,255)</f>
        <v>Giavotella</v>
      </c>
      <c r="E382" t="s">
        <v>1965</v>
      </c>
      <c r="F382" t="s">
        <v>741</v>
      </c>
      <c r="G382" s="3">
        <v>6740</v>
      </c>
      <c r="H382">
        <v>543213</v>
      </c>
      <c r="I382" t="s">
        <v>359</v>
      </c>
      <c r="J382" s="2">
        <v>1793166</v>
      </c>
      <c r="K382" s="2" t="s">
        <v>359</v>
      </c>
      <c r="L382" s="4" t="s">
        <v>1664</v>
      </c>
      <c r="M382" s="2" t="s">
        <v>2988</v>
      </c>
      <c r="N382" s="2" t="s">
        <v>2987</v>
      </c>
      <c r="O382" s="2">
        <v>9010</v>
      </c>
      <c r="P382" s="2" t="s">
        <v>2989</v>
      </c>
      <c r="Q382" s="2" t="s">
        <v>359</v>
      </c>
    </row>
    <row r="383" spans="1:17" x14ac:dyDescent="0.25">
      <c r="A383" t="s">
        <v>2990</v>
      </c>
      <c r="B383" t="s">
        <v>1153</v>
      </c>
      <c r="C383" s="2" t="str">
        <f>LEFT(PLAYERIDMAP[[#This Row],[PLAYERNAME]],FIND(" ",PLAYERIDMAP[[#This Row],[PLAYERNAME]],1))</f>
        <v xml:space="preserve">Kyle </v>
      </c>
      <c r="D383" s="2" t="str">
        <f>MID(PLAYERIDMAP[PLAYERNAME],FIND(" ",PLAYERIDMAP[PLAYERNAME],1)+1,255)</f>
        <v>Gibson</v>
      </c>
      <c r="E383" t="s">
        <v>1987</v>
      </c>
      <c r="F383" t="s">
        <v>1628</v>
      </c>
      <c r="G383" s="3" t="s">
        <v>1152</v>
      </c>
      <c r="H383">
        <v>502043</v>
      </c>
      <c r="I383" t="s">
        <v>1153</v>
      </c>
      <c r="J383" s="4" t="s">
        <v>1664</v>
      </c>
      <c r="K383" s="4" t="s">
        <v>1664</v>
      </c>
      <c r="L383" s="4" t="s">
        <v>1664</v>
      </c>
      <c r="M383" s="4" t="s">
        <v>1664</v>
      </c>
      <c r="N383" s="2" t="s">
        <v>2990</v>
      </c>
      <c r="O383" s="2">
        <v>8864</v>
      </c>
      <c r="P383" s="2" t="s">
        <v>2991</v>
      </c>
      <c r="Q383" s="2" t="s">
        <v>1153</v>
      </c>
    </row>
    <row r="384" spans="1:17" hidden="1" x14ac:dyDescent="0.25">
      <c r="A384" t="s">
        <v>2992</v>
      </c>
      <c r="B384" t="s">
        <v>334</v>
      </c>
      <c r="C384" t="str">
        <f>LEFT(PLAYERIDMAP[[#This Row],[PLAYERNAME]],FIND(" ",PLAYERIDMAP[[#This Row],[PLAYERNAME]],1))</f>
        <v xml:space="preserve">Conor </v>
      </c>
      <c r="D384" t="str">
        <f>MID(PLAYERIDMAP[PLAYERNAME],FIND(" ",PLAYERIDMAP[PLAYERNAME],1)+1,255)</f>
        <v>Gillaspie</v>
      </c>
      <c r="E384" t="s">
        <v>1787</v>
      </c>
      <c r="F384" t="s">
        <v>740</v>
      </c>
      <c r="G384" s="3">
        <v>9009</v>
      </c>
      <c r="H384">
        <v>543216</v>
      </c>
      <c r="I384" t="s">
        <v>334</v>
      </c>
      <c r="J384" s="2">
        <v>1639054</v>
      </c>
      <c r="K384" s="2" t="s">
        <v>2993</v>
      </c>
      <c r="L384" s="2" t="s">
        <v>2994</v>
      </c>
      <c r="M384" s="2" t="s">
        <v>2995</v>
      </c>
      <c r="N384" s="2" t="s">
        <v>2992</v>
      </c>
      <c r="O384" s="2">
        <v>8378</v>
      </c>
      <c r="P384" s="2" t="s">
        <v>2996</v>
      </c>
      <c r="Q384" s="2" t="s">
        <v>334</v>
      </c>
    </row>
    <row r="385" spans="1:17" hidden="1" x14ac:dyDescent="0.25">
      <c r="A385" t="s">
        <v>2997</v>
      </c>
      <c r="B385" t="s">
        <v>252</v>
      </c>
      <c r="C385" t="str">
        <f>LEFT(PLAYERIDMAP[[#This Row],[PLAYERNAME]],FIND(" ",PLAYERIDMAP[[#This Row],[PLAYERNAME]],1))</f>
        <v xml:space="preserve">Hector </v>
      </c>
      <c r="D385" t="str">
        <f>MID(PLAYERIDMAP[PLAYERNAME],FIND(" ",PLAYERIDMAP[PLAYERNAME],1)+1,255)</f>
        <v>Gimenez</v>
      </c>
      <c r="E385" t="s">
        <v>1787</v>
      </c>
      <c r="F385" t="s">
        <v>1717</v>
      </c>
      <c r="G385" s="3">
        <v>2172</v>
      </c>
      <c r="H385">
        <v>430591</v>
      </c>
      <c r="I385" t="s">
        <v>252</v>
      </c>
      <c r="J385" s="2">
        <v>448406</v>
      </c>
      <c r="K385" s="2" t="s">
        <v>252</v>
      </c>
      <c r="L385" s="4" t="s">
        <v>1664</v>
      </c>
      <c r="M385" s="2" t="s">
        <v>2998</v>
      </c>
      <c r="N385" s="2" t="s">
        <v>2997</v>
      </c>
      <c r="O385" s="2">
        <v>7894</v>
      </c>
      <c r="P385" s="2" t="s">
        <v>2999</v>
      </c>
      <c r="Q385" s="2" t="s">
        <v>252</v>
      </c>
    </row>
    <row r="386" spans="1:17" x14ac:dyDescent="0.25">
      <c r="A386" t="s">
        <v>3000</v>
      </c>
      <c r="B386" t="s">
        <v>1577</v>
      </c>
      <c r="C386" s="2" t="str">
        <f>LEFT(PLAYERIDMAP[[#This Row],[PLAYERNAME]],FIND(" ",PLAYERIDMAP[[#This Row],[PLAYERNAME]],1))</f>
        <v xml:space="preserve">Graham </v>
      </c>
      <c r="D386" s="2" t="str">
        <f>MID(PLAYERIDMAP[PLAYERNAME],FIND(" ",PLAYERIDMAP[PLAYERNAME],1)+1,255)</f>
        <v>Godfrey</v>
      </c>
      <c r="E386" t="s">
        <v>1649</v>
      </c>
      <c r="F386" t="s">
        <v>1628</v>
      </c>
      <c r="G386" s="3">
        <v>3128</v>
      </c>
      <c r="H386">
        <v>453232</v>
      </c>
      <c r="I386" t="s">
        <v>1577</v>
      </c>
      <c r="J386" s="2">
        <v>1838243</v>
      </c>
      <c r="K386" s="2" t="s">
        <v>1577</v>
      </c>
      <c r="L386" s="2" t="s">
        <v>3001</v>
      </c>
      <c r="M386" s="2" t="s">
        <v>3002</v>
      </c>
      <c r="N386" s="2" t="s">
        <v>3000</v>
      </c>
      <c r="O386" s="2">
        <v>8961</v>
      </c>
      <c r="P386" s="2" t="s">
        <v>3003</v>
      </c>
      <c r="Q386" s="2" t="s">
        <v>1577</v>
      </c>
    </row>
    <row r="387" spans="1:17" hidden="1" x14ac:dyDescent="0.25">
      <c r="A387" t="s">
        <v>3004</v>
      </c>
      <c r="B387" t="s">
        <v>673</v>
      </c>
      <c r="C387" t="str">
        <f>LEFT(PLAYERIDMAP[[#This Row],[PLAYERNAME]],FIND(" ",PLAYERIDMAP[[#This Row],[PLAYERNAME]],1))</f>
        <v xml:space="preserve">Paul </v>
      </c>
      <c r="D387" t="str">
        <f>MID(PLAYERIDMAP[PLAYERNAME],FIND(" ",PLAYERIDMAP[PLAYERNAME],1)+1,255)</f>
        <v>Goldschmidt</v>
      </c>
      <c r="E387" t="s">
        <v>1919</v>
      </c>
      <c r="F387" t="s">
        <v>1667</v>
      </c>
      <c r="G387" s="3">
        <v>9218</v>
      </c>
      <c r="H387">
        <v>502671</v>
      </c>
      <c r="I387" t="s">
        <v>673</v>
      </c>
      <c r="J387" s="2">
        <v>1765052</v>
      </c>
      <c r="K387" s="2" t="s">
        <v>673</v>
      </c>
      <c r="L387" s="4" t="s">
        <v>1664</v>
      </c>
      <c r="M387" s="2" t="s">
        <v>3005</v>
      </c>
      <c r="N387" s="2" t="s">
        <v>3004</v>
      </c>
      <c r="O387" s="2">
        <v>8967</v>
      </c>
      <c r="P387" s="2" t="s">
        <v>3006</v>
      </c>
      <c r="Q387" s="2" t="s">
        <v>673</v>
      </c>
    </row>
    <row r="388" spans="1:17" hidden="1" x14ac:dyDescent="0.25">
      <c r="A388" t="s">
        <v>3007</v>
      </c>
      <c r="B388" t="s">
        <v>614</v>
      </c>
      <c r="C388" t="str">
        <f>LEFT(PLAYERIDMAP[[#This Row],[PLAYERNAME]],FIND(" ",PLAYERIDMAP[[#This Row],[PLAYERNAME]],1))</f>
        <v xml:space="preserve">Jonny </v>
      </c>
      <c r="D388" t="str">
        <f>MID(PLAYERIDMAP[PLAYERNAME],FIND(" ",PLAYERIDMAP[PLAYERNAME],1)+1,255)</f>
        <v>Gomes</v>
      </c>
      <c r="E388" t="s">
        <v>1654</v>
      </c>
      <c r="F388" t="s">
        <v>1639</v>
      </c>
      <c r="G388" s="3">
        <v>1845</v>
      </c>
      <c r="H388">
        <v>430404</v>
      </c>
      <c r="I388" t="s">
        <v>614</v>
      </c>
      <c r="J388" s="2">
        <v>433807</v>
      </c>
      <c r="K388" s="2" t="s">
        <v>614</v>
      </c>
      <c r="L388" s="2" t="s">
        <v>3008</v>
      </c>
      <c r="M388" s="2" t="s">
        <v>3009</v>
      </c>
      <c r="N388" s="2" t="s">
        <v>3007</v>
      </c>
      <c r="O388" s="2">
        <v>7245</v>
      </c>
      <c r="P388" s="2" t="s">
        <v>3010</v>
      </c>
      <c r="Q388" s="2" t="s">
        <v>614</v>
      </c>
    </row>
    <row r="389" spans="1:17" hidden="1" x14ac:dyDescent="0.25">
      <c r="A389" t="s">
        <v>3011</v>
      </c>
      <c r="B389" t="s">
        <v>160</v>
      </c>
      <c r="C389" t="str">
        <f>LEFT(PLAYERIDMAP[[#This Row],[PLAYERNAME]],FIND(" ",PLAYERIDMAP[[#This Row],[PLAYERNAME]],1))</f>
        <v xml:space="preserve">Yan </v>
      </c>
      <c r="D389" t="str">
        <f>MID(PLAYERIDMAP[PLAYERNAME],FIND(" ",PLAYERIDMAP[PLAYERNAME],1)+1,255)</f>
        <v>Gomes</v>
      </c>
      <c r="E389" t="s">
        <v>1679</v>
      </c>
      <c r="F389" t="s">
        <v>740</v>
      </c>
      <c r="G389" s="3">
        <v>9627</v>
      </c>
      <c r="H389">
        <v>543228</v>
      </c>
      <c r="I389" t="s">
        <v>160</v>
      </c>
      <c r="J389" s="2">
        <v>1945612</v>
      </c>
      <c r="K389" s="2" t="s">
        <v>160</v>
      </c>
      <c r="L389" s="4" t="s">
        <v>1664</v>
      </c>
      <c r="M389" s="4" t="s">
        <v>1664</v>
      </c>
      <c r="N389" s="2" t="s">
        <v>3011</v>
      </c>
      <c r="O389" s="2">
        <v>9186</v>
      </c>
      <c r="P389" s="2" t="s">
        <v>3012</v>
      </c>
      <c r="Q389" s="2" t="s">
        <v>160</v>
      </c>
    </row>
    <row r="390" spans="1:17" hidden="1" x14ac:dyDescent="0.25">
      <c r="A390" t="s">
        <v>3013</v>
      </c>
      <c r="B390" t="s">
        <v>479</v>
      </c>
      <c r="C390" t="str">
        <f>LEFT(PLAYERIDMAP[[#This Row],[PLAYERNAME]],FIND(" ",PLAYERIDMAP[[#This Row],[PLAYERNAME]],1))</f>
        <v xml:space="preserve">Carlos </v>
      </c>
      <c r="D390" t="str">
        <f>MID(PLAYERIDMAP[PLAYERNAME],FIND(" ",PLAYERIDMAP[PLAYERNAME],1)+1,255)</f>
        <v>Gomez</v>
      </c>
      <c r="E390" t="s">
        <v>1740</v>
      </c>
      <c r="F390" t="s">
        <v>1639</v>
      </c>
      <c r="G390" s="3">
        <v>4881</v>
      </c>
      <c r="H390">
        <v>460576</v>
      </c>
      <c r="I390" t="s">
        <v>479</v>
      </c>
      <c r="J390" s="2">
        <v>1098932</v>
      </c>
      <c r="K390" s="2" t="s">
        <v>479</v>
      </c>
      <c r="L390" s="2" t="s">
        <v>3014</v>
      </c>
      <c r="M390" s="2" t="s">
        <v>3015</v>
      </c>
      <c r="N390" s="2" t="s">
        <v>3013</v>
      </c>
      <c r="O390" s="2">
        <v>8023</v>
      </c>
      <c r="P390" s="2" t="s">
        <v>3016</v>
      </c>
      <c r="Q390" s="2" t="s">
        <v>479</v>
      </c>
    </row>
    <row r="391" spans="1:17" hidden="1" x14ac:dyDescent="0.25">
      <c r="A391" t="s">
        <v>3017</v>
      </c>
      <c r="B391" t="s">
        <v>474</v>
      </c>
      <c r="C391" t="str">
        <f>LEFT(PLAYERIDMAP[[#This Row],[PLAYERNAME]],FIND(" ",PLAYERIDMAP[[#This Row],[PLAYERNAME]],1))</f>
        <v xml:space="preserve">Mauro </v>
      </c>
      <c r="D391" t="str">
        <f>MID(PLAYERIDMAP[PLAYERNAME],FIND(" ",PLAYERIDMAP[PLAYERNAME],1)+1,255)</f>
        <v>Gomez</v>
      </c>
      <c r="E391" t="s">
        <v>1654</v>
      </c>
      <c r="F391" t="s">
        <v>1667</v>
      </c>
      <c r="G391" s="3">
        <v>5342</v>
      </c>
      <c r="H391">
        <v>450855</v>
      </c>
      <c r="I391" t="s">
        <v>474</v>
      </c>
      <c r="J391" s="2">
        <v>1228265</v>
      </c>
      <c r="K391" s="2" t="s">
        <v>474</v>
      </c>
      <c r="L391" s="4" t="s">
        <v>1664</v>
      </c>
      <c r="M391" s="4" t="s">
        <v>1664</v>
      </c>
      <c r="N391" s="2" t="s">
        <v>3017</v>
      </c>
      <c r="O391" s="2">
        <v>9182</v>
      </c>
      <c r="P391" s="2" t="s">
        <v>3018</v>
      </c>
      <c r="Q391" s="2" t="s">
        <v>474</v>
      </c>
    </row>
    <row r="392" spans="1:17" hidden="1" x14ac:dyDescent="0.25">
      <c r="A392" t="s">
        <v>3019</v>
      </c>
      <c r="B392" t="s">
        <v>685</v>
      </c>
      <c r="C392" t="str">
        <f>LEFT(PLAYERIDMAP[[#This Row],[PLAYERNAME]],FIND(" ",PLAYERIDMAP[[#This Row],[PLAYERNAME]],1))</f>
        <v xml:space="preserve">Adrian </v>
      </c>
      <c r="D392" t="str">
        <f>MID(PLAYERIDMAP[PLAYERNAME],FIND(" ",PLAYERIDMAP[PLAYERNAME],1)+1,255)</f>
        <v>Gonzalez</v>
      </c>
      <c r="E392" t="s">
        <v>1638</v>
      </c>
      <c r="F392" t="s">
        <v>1667</v>
      </c>
      <c r="G392" s="3">
        <v>1908</v>
      </c>
      <c r="H392">
        <v>408236</v>
      </c>
      <c r="I392" t="s">
        <v>685</v>
      </c>
      <c r="J392" s="2">
        <v>288903</v>
      </c>
      <c r="K392" s="2" t="s">
        <v>685</v>
      </c>
      <c r="L392" s="2" t="s">
        <v>3020</v>
      </c>
      <c r="M392" s="2" t="s">
        <v>3021</v>
      </c>
      <c r="N392" s="2" t="s">
        <v>3019</v>
      </c>
      <c r="O392" s="2">
        <v>7054</v>
      </c>
      <c r="P392" s="2" t="s">
        <v>3022</v>
      </c>
      <c r="Q392" s="2" t="s">
        <v>685</v>
      </c>
    </row>
    <row r="393" spans="1:17" hidden="1" x14ac:dyDescent="0.25">
      <c r="A393" t="s">
        <v>3023</v>
      </c>
      <c r="B393" t="s">
        <v>348</v>
      </c>
      <c r="C393" t="str">
        <f>LEFT(PLAYERIDMAP[[#This Row],[PLAYERNAME]],FIND(" ",PLAYERIDMAP[[#This Row],[PLAYERNAME]],1))</f>
        <v xml:space="preserve">Alex </v>
      </c>
      <c r="D393" t="str">
        <f>MID(PLAYERIDMAP[PLAYERNAME],FIND(" ",PLAYERIDMAP[PLAYERNAME],1)+1,255)</f>
        <v>Gonzalez</v>
      </c>
      <c r="E393" t="s">
        <v>1740</v>
      </c>
      <c r="F393" t="s">
        <v>1730</v>
      </c>
      <c r="G393" s="3">
        <v>520</v>
      </c>
      <c r="H393">
        <v>136460</v>
      </c>
      <c r="I393" t="s">
        <v>348</v>
      </c>
      <c r="J393" s="2">
        <v>18477</v>
      </c>
      <c r="K393" s="2" t="s">
        <v>348</v>
      </c>
      <c r="L393" s="2" t="s">
        <v>3020</v>
      </c>
      <c r="M393" s="2" t="s">
        <v>3024</v>
      </c>
      <c r="N393" s="2" t="s">
        <v>3023</v>
      </c>
      <c r="O393" s="2">
        <v>6077</v>
      </c>
      <c r="P393" s="2" t="s">
        <v>3025</v>
      </c>
      <c r="Q393" s="2" t="s">
        <v>348</v>
      </c>
    </row>
    <row r="394" spans="1:17" hidden="1" x14ac:dyDescent="0.25">
      <c r="A394" t="s">
        <v>3026</v>
      </c>
      <c r="B394" t="s">
        <v>37</v>
      </c>
      <c r="C394" t="str">
        <f>LEFT(PLAYERIDMAP[[#This Row],[PLAYERNAME]],FIND(" ",PLAYERIDMAP[[#This Row],[PLAYERNAME]],1))</f>
        <v xml:space="preserve">Alberto </v>
      </c>
      <c r="D394" t="str">
        <f>MID(PLAYERIDMAP[PLAYERNAME],FIND(" ",PLAYERIDMAP[PLAYERNAME],1)+1,255)</f>
        <v>Gonzalez</v>
      </c>
      <c r="E394" t="s">
        <v>1729</v>
      </c>
      <c r="F394" t="s">
        <v>741</v>
      </c>
      <c r="G394" s="3">
        <v>4906</v>
      </c>
      <c r="H394">
        <v>471868</v>
      </c>
      <c r="I394" t="s">
        <v>37</v>
      </c>
      <c r="J394" s="2">
        <v>1103849</v>
      </c>
      <c r="K394" s="2" t="s">
        <v>37</v>
      </c>
      <c r="L394" s="2" t="s">
        <v>3020</v>
      </c>
      <c r="M394" s="2" t="s">
        <v>3027</v>
      </c>
      <c r="N394" s="2" t="s">
        <v>3026</v>
      </c>
      <c r="O394" s="2">
        <v>8111</v>
      </c>
      <c r="P394" s="2" t="s">
        <v>3028</v>
      </c>
      <c r="Q394" s="2" t="s">
        <v>37</v>
      </c>
    </row>
    <row r="395" spans="1:17" hidden="1" x14ac:dyDescent="0.25">
      <c r="A395" t="s">
        <v>3029</v>
      </c>
      <c r="B395" t="s">
        <v>714</v>
      </c>
      <c r="C395" t="str">
        <f>LEFT(PLAYERIDMAP[[#This Row],[PLAYERNAME]],FIND(" ",PLAYERIDMAP[[#This Row],[PLAYERNAME]],1))</f>
        <v xml:space="preserve">Carlos </v>
      </c>
      <c r="D395" t="str">
        <f>MID(PLAYERIDMAP[PLAYERNAME],FIND(" ",PLAYERIDMAP[PLAYERNAME],1)+1,255)</f>
        <v>Gonzalez</v>
      </c>
      <c r="E395" t="s">
        <v>1909</v>
      </c>
      <c r="F395" t="s">
        <v>1639</v>
      </c>
      <c r="G395" s="3">
        <v>7287</v>
      </c>
      <c r="H395">
        <v>471865</v>
      </c>
      <c r="I395" t="s">
        <v>714</v>
      </c>
      <c r="J395" s="2">
        <v>1103728</v>
      </c>
      <c r="K395" s="2" t="s">
        <v>714</v>
      </c>
      <c r="L395" s="2" t="s">
        <v>3030</v>
      </c>
      <c r="M395" s="2" t="s">
        <v>3031</v>
      </c>
      <c r="N395" s="2" t="s">
        <v>3029</v>
      </c>
      <c r="O395" s="2">
        <v>7934</v>
      </c>
      <c r="P395" s="2" t="s">
        <v>3032</v>
      </c>
      <c r="Q395" s="2" t="s">
        <v>714</v>
      </c>
    </row>
    <row r="396" spans="1:17" x14ac:dyDescent="0.25">
      <c r="A396" t="s">
        <v>3033</v>
      </c>
      <c r="B396" t="s">
        <v>817</v>
      </c>
      <c r="C396" s="2" t="str">
        <f>LEFT(PLAYERIDMAP[[#This Row],[PLAYERNAME]],FIND(" ",PLAYERIDMAP[[#This Row],[PLAYERNAME]],1))</f>
        <v xml:space="preserve">Gio </v>
      </c>
      <c r="D396" s="2" t="str">
        <f>MID(PLAYERIDMAP[PLAYERNAME],FIND(" ",PLAYERIDMAP[PLAYERNAME],1)+1,255)</f>
        <v>Gonzalez</v>
      </c>
      <c r="E396" t="s">
        <v>1735</v>
      </c>
      <c r="F396" t="s">
        <v>1628</v>
      </c>
      <c r="G396" s="3">
        <v>7448</v>
      </c>
      <c r="H396">
        <v>461829</v>
      </c>
      <c r="I396" t="s">
        <v>817</v>
      </c>
      <c r="J396" s="2">
        <v>585618</v>
      </c>
      <c r="K396" s="2" t="s">
        <v>817</v>
      </c>
      <c r="L396" s="2" t="s">
        <v>3034</v>
      </c>
      <c r="M396" s="2" t="s">
        <v>3035</v>
      </c>
      <c r="N396" s="2" t="s">
        <v>3033</v>
      </c>
      <c r="O396" s="2">
        <v>8179</v>
      </c>
      <c r="P396" s="2" t="s">
        <v>3036</v>
      </c>
      <c r="Q396" s="2" t="s">
        <v>817</v>
      </c>
    </row>
    <row r="397" spans="1:17" hidden="1" x14ac:dyDescent="0.25">
      <c r="A397" t="s">
        <v>3037</v>
      </c>
      <c r="B397" t="s">
        <v>85</v>
      </c>
      <c r="C397" t="str">
        <f>LEFT(PLAYERIDMAP[[#This Row],[PLAYERNAME]],FIND(" ",PLAYERIDMAP[[#This Row],[PLAYERNAME]],1))</f>
        <v xml:space="preserve">Marwin </v>
      </c>
      <c r="D397" t="str">
        <f>MID(PLAYERIDMAP[PLAYERNAME],FIND(" ",PLAYERIDMAP[PLAYERNAME],1)+1,255)</f>
        <v>Gonzalez</v>
      </c>
      <c r="E397" t="s">
        <v>1633</v>
      </c>
      <c r="F397" t="s">
        <v>1730</v>
      </c>
      <c r="G397" s="3">
        <v>5497</v>
      </c>
      <c r="H397">
        <v>503556</v>
      </c>
      <c r="I397" t="s">
        <v>85</v>
      </c>
      <c r="J397" s="2">
        <v>1599169</v>
      </c>
      <c r="K397" s="2" t="s">
        <v>85</v>
      </c>
      <c r="L397" s="4" t="s">
        <v>1664</v>
      </c>
      <c r="M397" s="4" t="s">
        <v>1664</v>
      </c>
      <c r="N397" s="2" t="s">
        <v>3037</v>
      </c>
      <c r="O397" s="2">
        <v>9142</v>
      </c>
      <c r="P397" s="2" t="s">
        <v>3038</v>
      </c>
      <c r="Q397" s="2" t="s">
        <v>85</v>
      </c>
    </row>
    <row r="398" spans="1:17" x14ac:dyDescent="0.25">
      <c r="A398" t="s">
        <v>3039</v>
      </c>
      <c r="B398" t="s">
        <v>1335</v>
      </c>
      <c r="C398" s="2" t="str">
        <f>LEFT(PLAYERIDMAP[[#This Row],[PLAYERNAME]],FIND(" ",PLAYERIDMAP[[#This Row],[PLAYERNAME]],1))</f>
        <v xml:space="preserve">Michael </v>
      </c>
      <c r="D398" s="2" t="str">
        <f>MID(PLAYERIDMAP[PLAYERNAME],FIND(" ",PLAYERIDMAP[PLAYERNAME],1)+1,255)</f>
        <v>Gonzalez</v>
      </c>
      <c r="E398" t="s">
        <v>1740</v>
      </c>
      <c r="F398" t="s">
        <v>1628</v>
      </c>
      <c r="G398" s="3">
        <v>1794</v>
      </c>
      <c r="H398">
        <v>283166</v>
      </c>
      <c r="I398" t="s">
        <v>1335</v>
      </c>
      <c r="J398" s="2">
        <v>175027</v>
      </c>
      <c r="K398" s="2" t="s">
        <v>3040</v>
      </c>
      <c r="L398" s="2" t="s">
        <v>3041</v>
      </c>
      <c r="M398" s="2" t="s">
        <v>3042</v>
      </c>
      <c r="N398" s="2" t="s">
        <v>3039</v>
      </c>
      <c r="O398" s="2">
        <v>7207</v>
      </c>
      <c r="P398" s="2" t="s">
        <v>3043</v>
      </c>
      <c r="Q398" s="2" t="s">
        <v>3040</v>
      </c>
    </row>
    <row r="399" spans="1:17" x14ac:dyDescent="0.25">
      <c r="A399" t="s">
        <v>3044</v>
      </c>
      <c r="B399" t="s">
        <v>945</v>
      </c>
      <c r="C399" s="2" t="str">
        <f>LEFT(PLAYERIDMAP[[#This Row],[PLAYERNAME]],FIND(" ",PLAYERIDMAP[[#This Row],[PLAYERNAME]],1))</f>
        <v xml:space="preserve">Miguel </v>
      </c>
      <c r="D399" s="2" t="str">
        <f>MID(PLAYERIDMAP[PLAYERNAME],FIND(" ",PLAYERIDMAP[PLAYERNAME],1)+1,255)</f>
        <v>Gonzalez</v>
      </c>
      <c r="E399" t="s">
        <v>1760</v>
      </c>
      <c r="F399" t="s">
        <v>1628</v>
      </c>
      <c r="G399" s="3">
        <v>7024</v>
      </c>
      <c r="H399">
        <v>456068</v>
      </c>
      <c r="I399" t="s">
        <v>945</v>
      </c>
      <c r="J399" s="2">
        <v>1208713</v>
      </c>
      <c r="K399" s="2" t="s">
        <v>945</v>
      </c>
      <c r="L399" s="4" t="s">
        <v>1664</v>
      </c>
      <c r="M399" s="4" t="s">
        <v>1664</v>
      </c>
      <c r="N399" s="2" t="s">
        <v>3044</v>
      </c>
      <c r="O399" s="2">
        <v>8437</v>
      </c>
      <c r="P399" s="2" t="s">
        <v>3045</v>
      </c>
      <c r="Q399" s="2" t="s">
        <v>945</v>
      </c>
    </row>
    <row r="400" spans="1:17" hidden="1" x14ac:dyDescent="0.25">
      <c r="A400" t="s">
        <v>3046</v>
      </c>
      <c r="B400" t="s">
        <v>665</v>
      </c>
      <c r="C400" t="str">
        <f>LEFT(PLAYERIDMAP[[#This Row],[PLAYERNAME]],FIND(" ",PLAYERIDMAP[[#This Row],[PLAYERNAME]],1))</f>
        <v xml:space="preserve">Alex </v>
      </c>
      <c r="D400" t="str">
        <f>MID(PLAYERIDMAP[PLAYERNAME],FIND(" ",PLAYERIDMAP[PLAYERNAME],1)+1,255)</f>
        <v>Gordon</v>
      </c>
      <c r="E400" t="s">
        <v>1965</v>
      </c>
      <c r="F400" t="s">
        <v>1639</v>
      </c>
      <c r="G400" s="3">
        <v>5209</v>
      </c>
      <c r="H400">
        <v>460086</v>
      </c>
      <c r="I400" t="s">
        <v>665</v>
      </c>
      <c r="J400" s="2">
        <v>593271</v>
      </c>
      <c r="K400" s="2" t="s">
        <v>665</v>
      </c>
      <c r="L400" s="2" t="s">
        <v>3047</v>
      </c>
      <c r="M400" s="2" t="s">
        <v>3048</v>
      </c>
      <c r="N400" s="2" t="s">
        <v>3046</v>
      </c>
      <c r="O400" s="2">
        <v>7907</v>
      </c>
      <c r="P400" s="2" t="s">
        <v>3049</v>
      </c>
      <c r="Q400" s="2" t="s">
        <v>665</v>
      </c>
    </row>
    <row r="401" spans="1:17" hidden="1" x14ac:dyDescent="0.25">
      <c r="A401" t="s">
        <v>3050</v>
      </c>
      <c r="B401" t="s">
        <v>72</v>
      </c>
      <c r="C401" t="str">
        <f>LEFT(PLAYERIDMAP[[#This Row],[PLAYERNAME]],FIND(" ",PLAYERIDMAP[[#This Row],[PLAYERNAME]],1))</f>
        <v xml:space="preserve">Dee </v>
      </c>
      <c r="D401" t="str">
        <f>MID(PLAYERIDMAP[PLAYERNAME],FIND(" ",PLAYERIDMAP[PLAYERNAME],1)+1,255)</f>
        <v>Gordon</v>
      </c>
      <c r="E401" t="s">
        <v>1638</v>
      </c>
      <c r="F401" t="s">
        <v>1730</v>
      </c>
      <c r="G401" s="3">
        <v>8203</v>
      </c>
      <c r="H401">
        <v>543829</v>
      </c>
      <c r="I401" t="s">
        <v>72</v>
      </c>
      <c r="J401" s="2">
        <v>1667054</v>
      </c>
      <c r="K401" s="2" t="s">
        <v>72</v>
      </c>
      <c r="L401" s="4" t="s">
        <v>1664</v>
      </c>
      <c r="M401" s="2" t="s">
        <v>3051</v>
      </c>
      <c r="N401" s="2" t="s">
        <v>3050</v>
      </c>
      <c r="O401" s="2">
        <v>8863</v>
      </c>
      <c r="P401" s="2" t="s">
        <v>3052</v>
      </c>
      <c r="Q401" s="2" t="s">
        <v>72</v>
      </c>
    </row>
    <row r="402" spans="1:17" x14ac:dyDescent="0.25">
      <c r="A402" t="s">
        <v>3053</v>
      </c>
      <c r="B402" t="s">
        <v>1075</v>
      </c>
      <c r="C402" s="2" t="str">
        <f>LEFT(PLAYERIDMAP[[#This Row],[PLAYERNAME]],FIND(" ",PLAYERIDMAP[[#This Row],[PLAYERNAME]],1))</f>
        <v xml:space="preserve">Darin </v>
      </c>
      <c r="D402" s="2" t="str">
        <f>MID(PLAYERIDMAP[PLAYERNAME],FIND(" ",PLAYERIDMAP[PLAYERNAME],1)+1,255)</f>
        <v>Gorski</v>
      </c>
      <c r="E402" t="s">
        <v>1878</v>
      </c>
      <c r="F402" t="s">
        <v>1628</v>
      </c>
      <c r="G402" s="3" t="s">
        <v>1074</v>
      </c>
      <c r="H402">
        <v>571719</v>
      </c>
      <c r="I402" t="s">
        <v>1075</v>
      </c>
      <c r="J402" s="4" t="s">
        <v>1664</v>
      </c>
      <c r="K402" s="4" t="s">
        <v>1664</v>
      </c>
      <c r="L402" s="4" t="s">
        <v>1664</v>
      </c>
      <c r="M402" s="4" t="s">
        <v>1664</v>
      </c>
      <c r="N402" s="4" t="s">
        <v>1664</v>
      </c>
      <c r="O402" s="4" t="s">
        <v>1664</v>
      </c>
      <c r="P402" s="4" t="s">
        <v>1664</v>
      </c>
      <c r="Q402" s="4" t="s">
        <v>1664</v>
      </c>
    </row>
    <row r="403" spans="1:17" x14ac:dyDescent="0.25">
      <c r="A403" t="s">
        <v>3054</v>
      </c>
      <c r="B403" t="s">
        <v>1346</v>
      </c>
      <c r="C403" s="2" t="str">
        <f>LEFT(PLAYERIDMAP[[#This Row],[PLAYERNAME]],FIND(" ",PLAYERIDMAP[[#This Row],[PLAYERNAME]],1))</f>
        <v xml:space="preserve">Tom </v>
      </c>
      <c r="D403" s="2" t="str">
        <f>MID(PLAYERIDMAP[PLAYERNAME],FIND(" ",PLAYERIDMAP[PLAYERNAME],1)+1,255)</f>
        <v>Gorzelanny</v>
      </c>
      <c r="E403" t="s">
        <v>1740</v>
      </c>
      <c r="F403" t="s">
        <v>1628</v>
      </c>
      <c r="G403" s="3">
        <v>6244</v>
      </c>
      <c r="H403">
        <v>452733</v>
      </c>
      <c r="I403" t="s">
        <v>1346</v>
      </c>
      <c r="J403" s="2">
        <v>566069</v>
      </c>
      <c r="K403" s="2" t="s">
        <v>1346</v>
      </c>
      <c r="L403" s="2" t="s">
        <v>3055</v>
      </c>
      <c r="M403" s="2" t="s">
        <v>3056</v>
      </c>
      <c r="N403" s="2" t="s">
        <v>3054</v>
      </c>
      <c r="O403" s="2">
        <v>7678</v>
      </c>
      <c r="P403" s="2" t="s">
        <v>3057</v>
      </c>
      <c r="Q403" s="2" t="s">
        <v>1346</v>
      </c>
    </row>
    <row r="404" spans="1:17" hidden="1" x14ac:dyDescent="0.25">
      <c r="A404" t="s">
        <v>3058</v>
      </c>
      <c r="B404" t="s">
        <v>294</v>
      </c>
      <c r="C404" t="str">
        <f>LEFT(PLAYERIDMAP[[#This Row],[PLAYERNAME]],FIND(" ",PLAYERIDMAP[[#This Row],[PLAYERNAME]],1))</f>
        <v xml:space="preserve">Anthony </v>
      </c>
      <c r="D404" t="str">
        <f>MID(PLAYERIDMAP[PLAYERNAME],FIND(" ",PLAYERIDMAP[PLAYERNAME],1)+1,255)</f>
        <v>Gose</v>
      </c>
      <c r="E404" t="s">
        <v>1723</v>
      </c>
      <c r="F404" t="s">
        <v>1639</v>
      </c>
      <c r="G404" s="3">
        <v>5097</v>
      </c>
      <c r="H404">
        <v>543238</v>
      </c>
      <c r="I404" t="s">
        <v>294</v>
      </c>
      <c r="J404" s="2">
        <v>1758976</v>
      </c>
      <c r="K404" s="2" t="s">
        <v>294</v>
      </c>
      <c r="L404" s="4" t="s">
        <v>1664</v>
      </c>
      <c r="M404" s="4" t="s">
        <v>1664</v>
      </c>
      <c r="N404" s="2" t="s">
        <v>3058</v>
      </c>
      <c r="O404" s="2">
        <v>9120</v>
      </c>
      <c r="P404" s="2" t="s">
        <v>3059</v>
      </c>
      <c r="Q404" s="2" t="s">
        <v>294</v>
      </c>
    </row>
    <row r="405" spans="1:17" hidden="1" x14ac:dyDescent="0.25">
      <c r="A405" t="s">
        <v>3060</v>
      </c>
      <c r="B405" t="s">
        <v>680</v>
      </c>
      <c r="C405" t="str">
        <f>LEFT(PLAYERIDMAP[[#This Row],[PLAYERNAME]],FIND(" ",PLAYERIDMAP[[#This Row],[PLAYERNAME]],1))</f>
        <v xml:space="preserve">Curtis </v>
      </c>
      <c r="D405" t="str">
        <f>MID(PLAYERIDMAP[PLAYERNAME],FIND(" ",PLAYERIDMAP[PLAYERNAME],1)+1,255)</f>
        <v>Granderson</v>
      </c>
      <c r="E405" t="s">
        <v>1627</v>
      </c>
      <c r="F405" t="s">
        <v>1639</v>
      </c>
      <c r="G405" s="3">
        <v>4747</v>
      </c>
      <c r="H405">
        <v>434158</v>
      </c>
      <c r="I405" t="s">
        <v>680</v>
      </c>
      <c r="J405" s="2">
        <v>393076</v>
      </c>
      <c r="K405" s="2" t="s">
        <v>680</v>
      </c>
      <c r="L405" s="2" t="s">
        <v>3061</v>
      </c>
      <c r="M405" s="2" t="s">
        <v>3062</v>
      </c>
      <c r="N405" s="2" t="s">
        <v>3060</v>
      </c>
      <c r="O405" s="2">
        <v>7455</v>
      </c>
      <c r="P405" s="2" t="s">
        <v>3063</v>
      </c>
      <c r="Q405" s="2" t="s">
        <v>680</v>
      </c>
    </row>
    <row r="406" spans="1:17" hidden="1" x14ac:dyDescent="0.25">
      <c r="A406" t="s">
        <v>3064</v>
      </c>
      <c r="B406" t="s">
        <v>616</v>
      </c>
      <c r="C406" t="str">
        <f>LEFT(PLAYERIDMAP[[#This Row],[PLAYERNAME]],FIND(" ",PLAYERIDMAP[[#This Row],[PLAYERNAME]],1))</f>
        <v xml:space="preserve">Yasmani </v>
      </c>
      <c r="D406" t="str">
        <f>MID(PLAYERIDMAP[PLAYERNAME],FIND(" ",PLAYERIDMAP[PLAYERNAME],1)+1,255)</f>
        <v>Grandal</v>
      </c>
      <c r="E406" t="s">
        <v>1690</v>
      </c>
      <c r="F406" t="s">
        <v>1717</v>
      </c>
      <c r="G406" s="3">
        <v>11368</v>
      </c>
      <c r="H406">
        <v>518735</v>
      </c>
      <c r="I406" t="s">
        <v>616</v>
      </c>
      <c r="J406" s="2">
        <v>1765807</v>
      </c>
      <c r="K406" s="2" t="s">
        <v>616</v>
      </c>
      <c r="L406" s="4" t="s">
        <v>1664</v>
      </c>
      <c r="M406" s="4" t="s">
        <v>1664</v>
      </c>
      <c r="N406" s="2" t="s">
        <v>3064</v>
      </c>
      <c r="O406" s="2">
        <v>9098</v>
      </c>
      <c r="P406" s="2" t="s">
        <v>3065</v>
      </c>
      <c r="Q406" s="2" t="s">
        <v>616</v>
      </c>
    </row>
    <row r="407" spans="1:17" hidden="1" x14ac:dyDescent="0.25">
      <c r="A407" t="s">
        <v>3066</v>
      </c>
      <c r="B407" t="s">
        <v>1560</v>
      </c>
      <c r="C407" s="2" t="str">
        <f>LEFT(PLAYERIDMAP[[#This Row],[PLAYERNAME]],FIND(" ",PLAYERIDMAP[[#This Row],[PLAYERNAME]],1))</f>
        <v xml:space="preserve">Sonny </v>
      </c>
      <c r="D407" s="2" t="str">
        <f>MID(PLAYERIDMAP[PLAYERNAME],FIND(" ",PLAYERIDMAP[PLAYERNAME],1)+1,255)</f>
        <v>Gray</v>
      </c>
      <c r="E407" s="5" t="s">
        <v>1664</v>
      </c>
      <c r="F407" s="5" t="s">
        <v>1664</v>
      </c>
      <c r="G407" s="3" t="s">
        <v>1559</v>
      </c>
      <c r="H407">
        <v>543243</v>
      </c>
      <c r="I407" t="s">
        <v>1560</v>
      </c>
      <c r="J407" s="4" t="s">
        <v>1664</v>
      </c>
      <c r="K407" s="4" t="s">
        <v>1664</v>
      </c>
      <c r="L407" s="4" t="s">
        <v>1664</v>
      </c>
      <c r="M407" s="4" t="s">
        <v>1664</v>
      </c>
      <c r="N407" s="4" t="s">
        <v>1664</v>
      </c>
      <c r="O407" s="4" t="s">
        <v>1664</v>
      </c>
      <c r="P407" s="4" t="s">
        <v>1664</v>
      </c>
      <c r="Q407" s="4" t="s">
        <v>1664</v>
      </c>
    </row>
    <row r="408" spans="1:17" hidden="1" x14ac:dyDescent="0.25">
      <c r="A408" t="s">
        <v>3067</v>
      </c>
      <c r="B408" t="s">
        <v>108</v>
      </c>
      <c r="C408" t="str">
        <f>LEFT(PLAYERIDMAP[[#This Row],[PLAYERNAME]],FIND(" ",PLAYERIDMAP[[#This Row],[PLAYERNAME]],1))</f>
        <v xml:space="preserve">Grant </v>
      </c>
      <c r="D408" t="str">
        <f>MID(PLAYERIDMAP[PLAYERNAME],FIND(" ",PLAYERIDMAP[PLAYERNAME],1)+1,255)</f>
        <v>Green</v>
      </c>
      <c r="E408" t="s">
        <v>1649</v>
      </c>
      <c r="F408" t="s">
        <v>1639</v>
      </c>
      <c r="G408" s="3" t="s">
        <v>107</v>
      </c>
      <c r="H408">
        <v>502205</v>
      </c>
      <c r="I408" t="s">
        <v>108</v>
      </c>
      <c r="J408" s="4" t="s">
        <v>1664</v>
      </c>
      <c r="K408" s="4" t="s">
        <v>1664</v>
      </c>
      <c r="L408" s="4" t="s">
        <v>1664</v>
      </c>
      <c r="M408" s="4" t="s">
        <v>1664</v>
      </c>
      <c r="N408" s="2" t="s">
        <v>3067</v>
      </c>
      <c r="O408" s="2">
        <v>8866</v>
      </c>
      <c r="P408" s="2" t="s">
        <v>3068</v>
      </c>
      <c r="Q408" s="2" t="s">
        <v>108</v>
      </c>
    </row>
    <row r="409" spans="1:17" hidden="1" x14ac:dyDescent="0.25">
      <c r="A409" t="s">
        <v>3069</v>
      </c>
      <c r="B409" t="s">
        <v>443</v>
      </c>
      <c r="C409" t="str">
        <f>LEFT(PLAYERIDMAP[[#This Row],[PLAYERNAME]],FIND(" ",PLAYERIDMAP[[#This Row],[PLAYERNAME]],1))</f>
        <v xml:space="preserve">Taylor </v>
      </c>
      <c r="D409" t="str">
        <f>MID(PLAYERIDMAP[PLAYERNAME],FIND(" ",PLAYERIDMAP[PLAYERNAME],1)+1,255)</f>
        <v>Green</v>
      </c>
      <c r="E409" t="s">
        <v>1740</v>
      </c>
      <c r="F409" t="s">
        <v>740</v>
      </c>
      <c r="G409" s="3">
        <v>9147</v>
      </c>
      <c r="H409">
        <v>488919</v>
      </c>
      <c r="I409" t="s">
        <v>443</v>
      </c>
      <c r="J409" s="2">
        <v>1623770</v>
      </c>
      <c r="K409" s="2" t="s">
        <v>443</v>
      </c>
      <c r="L409" s="4" t="s">
        <v>1664</v>
      </c>
      <c r="M409" s="2" t="s">
        <v>3070</v>
      </c>
      <c r="N409" s="2" t="s">
        <v>3069</v>
      </c>
      <c r="O409" s="2">
        <v>9030</v>
      </c>
      <c r="P409" s="2" t="s">
        <v>3071</v>
      </c>
      <c r="Q409" s="2" t="s">
        <v>443</v>
      </c>
    </row>
    <row r="410" spans="1:17" hidden="1" x14ac:dyDescent="0.25">
      <c r="A410" t="s">
        <v>3072</v>
      </c>
      <c r="B410" t="s">
        <v>300</v>
      </c>
      <c r="C410" t="str">
        <f>LEFT(PLAYERIDMAP[[#This Row],[PLAYERNAME]],FIND(" ",PLAYERIDMAP[[#This Row],[PLAYERNAME]],1))</f>
        <v xml:space="preserve">Tyler </v>
      </c>
      <c r="D410" t="str">
        <f>MID(PLAYERIDMAP[PLAYERNAME],FIND(" ",PLAYERIDMAP[PLAYERNAME],1)+1,255)</f>
        <v>Greene</v>
      </c>
      <c r="E410" t="s">
        <v>1633</v>
      </c>
      <c r="F410" t="s">
        <v>741</v>
      </c>
      <c r="G410" s="3">
        <v>4675</v>
      </c>
      <c r="H410">
        <v>460022</v>
      </c>
      <c r="I410" t="s">
        <v>300</v>
      </c>
      <c r="J410" s="2">
        <v>1654336</v>
      </c>
      <c r="K410" s="2" t="s">
        <v>300</v>
      </c>
      <c r="L410" s="2" t="s">
        <v>3073</v>
      </c>
      <c r="M410" s="2" t="s">
        <v>3074</v>
      </c>
      <c r="N410" s="2" t="s">
        <v>3072</v>
      </c>
      <c r="O410" s="2">
        <v>8463</v>
      </c>
      <c r="P410" s="2" t="s">
        <v>3075</v>
      </c>
      <c r="Q410" s="2" t="s">
        <v>300</v>
      </c>
    </row>
    <row r="411" spans="1:17" x14ac:dyDescent="0.25">
      <c r="A411" t="s">
        <v>3076</v>
      </c>
      <c r="B411" t="s">
        <v>777</v>
      </c>
      <c r="C411" s="2" t="str">
        <f>LEFT(PLAYERIDMAP[[#This Row],[PLAYERNAME]],FIND(" ",PLAYERIDMAP[[#This Row],[PLAYERNAME]],1))</f>
        <v xml:space="preserve">Luke </v>
      </c>
      <c r="D411" s="2" t="str">
        <f>MID(PLAYERIDMAP[PLAYERNAME],FIND(" ",PLAYERIDMAP[PLAYERNAME],1)+1,255)</f>
        <v>Gregerson</v>
      </c>
      <c r="E411" t="s">
        <v>1690</v>
      </c>
      <c r="F411" t="s">
        <v>1628</v>
      </c>
      <c r="G411" s="3">
        <v>4090</v>
      </c>
      <c r="H411">
        <v>502381</v>
      </c>
      <c r="I411" t="s">
        <v>777</v>
      </c>
      <c r="J411" s="2">
        <v>1604111</v>
      </c>
      <c r="K411" s="2" t="s">
        <v>777</v>
      </c>
      <c r="L411" s="2" t="s">
        <v>3077</v>
      </c>
      <c r="M411" s="2" t="s">
        <v>3078</v>
      </c>
      <c r="N411" s="2" t="s">
        <v>3076</v>
      </c>
      <c r="O411" s="2">
        <v>8443</v>
      </c>
      <c r="P411" s="2" t="s">
        <v>3079</v>
      </c>
      <c r="Q411" s="2" t="s">
        <v>777</v>
      </c>
    </row>
    <row r="412" spans="1:17" x14ac:dyDescent="0.25">
      <c r="A412" t="s">
        <v>3080</v>
      </c>
      <c r="B412" t="s">
        <v>1587</v>
      </c>
      <c r="C412" s="2" t="str">
        <f>LEFT(PLAYERIDMAP[[#This Row],[PLAYERNAME]],FIND(" ",PLAYERIDMAP[[#This Row],[PLAYERNAME]],1))</f>
        <v xml:space="preserve">Kevin </v>
      </c>
      <c r="D412" s="2" t="str">
        <f>MID(PLAYERIDMAP[PLAYERNAME],FIND(" ",PLAYERIDMAP[PLAYERNAME],1)+1,255)</f>
        <v>Gregg</v>
      </c>
      <c r="E412" t="s">
        <v>1760</v>
      </c>
      <c r="F412" t="s">
        <v>1628</v>
      </c>
      <c r="G412" s="3">
        <v>1793</v>
      </c>
      <c r="H412">
        <v>276514</v>
      </c>
      <c r="I412" t="s">
        <v>1587</v>
      </c>
      <c r="J412" s="2">
        <v>174914</v>
      </c>
      <c r="K412" s="2" t="s">
        <v>1587</v>
      </c>
      <c r="L412" s="2" t="s">
        <v>3081</v>
      </c>
      <c r="M412" s="2" t="s">
        <v>3082</v>
      </c>
      <c r="N412" s="2" t="s">
        <v>3080</v>
      </c>
      <c r="O412" s="2">
        <v>7206</v>
      </c>
      <c r="P412" s="2" t="s">
        <v>3083</v>
      </c>
      <c r="Q412" s="2" t="s">
        <v>1587</v>
      </c>
    </row>
    <row r="413" spans="1:17" hidden="1" x14ac:dyDescent="0.25">
      <c r="A413" t="s">
        <v>3084</v>
      </c>
      <c r="B413" t="s">
        <v>382</v>
      </c>
      <c r="C413" t="str">
        <f>LEFT(PLAYERIDMAP[[#This Row],[PLAYERNAME]],FIND(" ",PLAYERIDMAP[[#This Row],[PLAYERNAME]],1))</f>
        <v xml:space="preserve">Didi </v>
      </c>
      <c r="D413" t="str">
        <f>MID(PLAYERIDMAP[PLAYERNAME],FIND(" ",PLAYERIDMAP[PLAYERNAME],1)+1,255)</f>
        <v>Gregorius</v>
      </c>
      <c r="E413" t="s">
        <v>1919</v>
      </c>
      <c r="F413" t="s">
        <v>1730</v>
      </c>
      <c r="G413" s="3">
        <v>6012</v>
      </c>
      <c r="H413">
        <v>544369</v>
      </c>
      <c r="I413" t="s">
        <v>382</v>
      </c>
      <c r="J413" s="2">
        <v>1810724</v>
      </c>
      <c r="K413" s="2" t="s">
        <v>382</v>
      </c>
      <c r="L413" s="4" t="s">
        <v>1664</v>
      </c>
      <c r="M413" s="4" t="s">
        <v>1664</v>
      </c>
      <c r="N413" s="2" t="s">
        <v>3084</v>
      </c>
      <c r="O413" s="2">
        <v>9282</v>
      </c>
      <c r="P413" s="2" t="s">
        <v>3085</v>
      </c>
      <c r="Q413" s="2" t="s">
        <v>382</v>
      </c>
    </row>
    <row r="414" spans="1:17" x14ac:dyDescent="0.25">
      <c r="A414" t="s">
        <v>3086</v>
      </c>
      <c r="B414" t="s">
        <v>795</v>
      </c>
      <c r="C414" s="2" t="str">
        <f>LEFT(PLAYERIDMAP[[#This Row],[PLAYERNAME]],FIND(" ",PLAYERIDMAP[[#This Row],[PLAYERNAME]],1))</f>
        <v xml:space="preserve">Zack </v>
      </c>
      <c r="D414" s="2" t="str">
        <f>MID(PLAYERIDMAP[PLAYERNAME],FIND(" ",PLAYERIDMAP[PLAYERNAME],1)+1,255)</f>
        <v>Greinke</v>
      </c>
      <c r="E414" t="s">
        <v>1638</v>
      </c>
      <c r="F414" t="s">
        <v>1628</v>
      </c>
      <c r="G414" s="3">
        <v>1943</v>
      </c>
      <c r="H414">
        <v>425844</v>
      </c>
      <c r="I414" t="s">
        <v>795</v>
      </c>
      <c r="J414" s="2">
        <v>390851</v>
      </c>
      <c r="K414" s="2" t="s">
        <v>795</v>
      </c>
      <c r="L414" s="2" t="s">
        <v>3087</v>
      </c>
      <c r="M414" s="2" t="s">
        <v>3088</v>
      </c>
      <c r="N414" s="2" t="s">
        <v>3086</v>
      </c>
      <c r="O414" s="2">
        <v>7257</v>
      </c>
      <c r="P414" s="2" t="s">
        <v>3089</v>
      </c>
      <c r="Q414" s="2" t="s">
        <v>795</v>
      </c>
    </row>
    <row r="415" spans="1:17" x14ac:dyDescent="0.25">
      <c r="A415" t="s">
        <v>3090</v>
      </c>
      <c r="B415" t="s">
        <v>861</v>
      </c>
      <c r="C415" s="2" t="str">
        <f>LEFT(PLAYERIDMAP[[#This Row],[PLAYERNAME]],FIND(" ",PLAYERIDMAP[[#This Row],[PLAYERNAME]],1))</f>
        <v xml:space="preserve">A.J. </v>
      </c>
      <c r="D415" s="2" t="str">
        <f>MID(PLAYERIDMAP[PLAYERNAME],FIND(" ",PLAYERIDMAP[PLAYERNAME],1)+1,255)</f>
        <v>Griffin</v>
      </c>
      <c r="E415" t="s">
        <v>1649</v>
      </c>
      <c r="F415" t="s">
        <v>1628</v>
      </c>
      <c r="G415" s="3">
        <v>11132</v>
      </c>
      <c r="H415">
        <v>456167</v>
      </c>
      <c r="I415" t="s">
        <v>861</v>
      </c>
      <c r="J415" s="2">
        <v>1974327</v>
      </c>
      <c r="K415" s="2" t="s">
        <v>861</v>
      </c>
      <c r="L415" s="2" t="s">
        <v>3091</v>
      </c>
      <c r="M415" s="4" t="s">
        <v>1664</v>
      </c>
      <c r="N415" s="2" t="s">
        <v>3090</v>
      </c>
      <c r="O415" s="2">
        <v>9220</v>
      </c>
      <c r="P415" s="2" t="s">
        <v>3092</v>
      </c>
      <c r="Q415" s="2" t="s">
        <v>861</v>
      </c>
    </row>
    <row r="416" spans="1:17" x14ac:dyDescent="0.25">
      <c r="A416" t="s">
        <v>3093</v>
      </c>
      <c r="B416" t="s">
        <v>787</v>
      </c>
      <c r="C416" s="2" t="str">
        <f>LEFT(PLAYERIDMAP[[#This Row],[PLAYERNAME]],FIND(" ",PLAYERIDMAP[[#This Row],[PLAYERNAME]],1))</f>
        <v xml:space="preserve">Jason </v>
      </c>
      <c r="D416" s="2" t="str">
        <f>MID(PLAYERIDMAP[PLAYERNAME],FIND(" ",PLAYERIDMAP[PLAYERNAME],1)+1,255)</f>
        <v>Grilli</v>
      </c>
      <c r="E416" t="s">
        <v>1703</v>
      </c>
      <c r="F416" t="s">
        <v>1628</v>
      </c>
      <c r="G416" s="3">
        <v>521</v>
      </c>
      <c r="H416">
        <v>276351</v>
      </c>
      <c r="I416" t="s">
        <v>787</v>
      </c>
      <c r="J416" s="2">
        <v>25049</v>
      </c>
      <c r="K416" s="2" t="s">
        <v>787</v>
      </c>
      <c r="L416" s="2" t="s">
        <v>3094</v>
      </c>
      <c r="M416" s="2" t="s">
        <v>3095</v>
      </c>
      <c r="N416" s="2" t="s">
        <v>3093</v>
      </c>
      <c r="O416" s="2">
        <v>6466</v>
      </c>
      <c r="P416" s="2" t="s">
        <v>3096</v>
      </c>
      <c r="Q416" s="2" t="s">
        <v>787</v>
      </c>
    </row>
    <row r="417" spans="1:17" x14ac:dyDescent="0.25">
      <c r="A417" t="s">
        <v>3097</v>
      </c>
      <c r="B417" t="s">
        <v>1049</v>
      </c>
      <c r="C417" s="2" t="str">
        <f>LEFT(PLAYERIDMAP[[#This Row],[PLAYERNAME]],FIND(" ",PLAYERIDMAP[[#This Row],[PLAYERNAME]],1))</f>
        <v xml:space="preserve">Justin </v>
      </c>
      <c r="D417" s="2" t="str">
        <f>MID(PLAYERIDMAP[PLAYERNAME],FIND(" ",PLAYERIDMAP[PLAYERNAME],1)+1,255)</f>
        <v>Grimm</v>
      </c>
      <c r="E417" t="s">
        <v>1729</v>
      </c>
      <c r="F417" t="s">
        <v>1628</v>
      </c>
      <c r="G417" s="3">
        <v>11720</v>
      </c>
      <c r="H417">
        <v>518748</v>
      </c>
      <c r="I417" t="s">
        <v>1049</v>
      </c>
      <c r="J417" s="2">
        <v>1989422</v>
      </c>
      <c r="K417" s="2" t="s">
        <v>1049</v>
      </c>
      <c r="L417" s="2" t="s">
        <v>3098</v>
      </c>
      <c r="M417" s="4" t="s">
        <v>1664</v>
      </c>
      <c r="N417" s="2" t="s">
        <v>3097</v>
      </c>
      <c r="O417" s="2">
        <v>9216</v>
      </c>
      <c r="P417" s="2" t="s">
        <v>3099</v>
      </c>
      <c r="Q417" s="2" t="s">
        <v>1049</v>
      </c>
    </row>
    <row r="418" spans="1:17" hidden="1" x14ac:dyDescent="0.25">
      <c r="A418" t="s">
        <v>3100</v>
      </c>
      <c r="B418" t="s">
        <v>390</v>
      </c>
      <c r="C418" t="str">
        <f>LEFT(PLAYERIDMAP[[#This Row],[PLAYERNAME]],FIND(" ",PLAYERIDMAP[[#This Row],[PLAYERNAME]],1))</f>
        <v xml:space="preserve">Robbie </v>
      </c>
      <c r="D418" t="str">
        <f>MID(PLAYERIDMAP[PLAYERNAME],FIND(" ",PLAYERIDMAP[PLAYERNAME],1)+1,255)</f>
        <v>Grossman</v>
      </c>
      <c r="E418" t="s">
        <v>1633</v>
      </c>
      <c r="F418" t="s">
        <v>1639</v>
      </c>
      <c r="G418" s="3" t="s">
        <v>389</v>
      </c>
      <c r="H418">
        <v>543257</v>
      </c>
      <c r="I418" t="s">
        <v>390</v>
      </c>
      <c r="J418" s="4" t="s">
        <v>1664</v>
      </c>
      <c r="K418" s="4" t="s">
        <v>1664</v>
      </c>
      <c r="L418" s="4" t="s">
        <v>1664</v>
      </c>
      <c r="M418" s="4" t="s">
        <v>1664</v>
      </c>
      <c r="N418" s="4" t="s">
        <v>1664</v>
      </c>
      <c r="O418" s="4" t="s">
        <v>1664</v>
      </c>
      <c r="P418" s="4" t="s">
        <v>1664</v>
      </c>
      <c r="Q418" s="4" t="s">
        <v>1664</v>
      </c>
    </row>
    <row r="419" spans="1:17" x14ac:dyDescent="0.25">
      <c r="A419" t="s">
        <v>3101</v>
      </c>
      <c r="B419" t="s">
        <v>1334</v>
      </c>
      <c r="C419" s="2" t="str">
        <f>LEFT(PLAYERIDMAP[[#This Row],[PLAYERNAME]],FIND(" ",PLAYERIDMAP[[#This Row],[PLAYERNAME]],1))</f>
        <v xml:space="preserve">Javy </v>
      </c>
      <c r="D419" s="2" t="str">
        <f>MID(PLAYERIDMAP[PLAYERNAME],FIND(" ",PLAYERIDMAP[PLAYERNAME],1)+1,255)</f>
        <v>Guerra</v>
      </c>
      <c r="E419" t="s">
        <v>1638</v>
      </c>
      <c r="F419" t="s">
        <v>1628</v>
      </c>
      <c r="G419" s="3">
        <v>7407</v>
      </c>
      <c r="H419">
        <v>457915</v>
      </c>
      <c r="I419" t="s">
        <v>1334</v>
      </c>
      <c r="J419" s="2">
        <v>1725471</v>
      </c>
      <c r="K419" s="2" t="s">
        <v>1334</v>
      </c>
      <c r="L419" s="2" t="s">
        <v>3102</v>
      </c>
      <c r="M419" s="2" t="s">
        <v>3103</v>
      </c>
      <c r="N419" s="2" t="s">
        <v>3101</v>
      </c>
      <c r="O419" s="2">
        <v>8929</v>
      </c>
      <c r="P419" s="2" t="s">
        <v>3104</v>
      </c>
      <c r="Q419" s="2" t="s">
        <v>1334</v>
      </c>
    </row>
    <row r="420" spans="1:17" x14ac:dyDescent="0.25">
      <c r="A420" t="s">
        <v>3105</v>
      </c>
      <c r="B420" t="s">
        <v>1383</v>
      </c>
      <c r="C420" s="2" t="str">
        <f>LEFT(PLAYERIDMAP[[#This Row],[PLAYERNAME]],FIND(" ",PLAYERIDMAP[[#This Row],[PLAYERNAME]],1))</f>
        <v xml:space="preserve">Matt </v>
      </c>
      <c r="D420" s="2" t="str">
        <f>MID(PLAYERIDMAP[PLAYERNAME],FIND(" ",PLAYERIDMAP[PLAYERNAME],1)+1,255)</f>
        <v>Guerrier</v>
      </c>
      <c r="E420" t="s">
        <v>1638</v>
      </c>
      <c r="F420" t="s">
        <v>1628</v>
      </c>
      <c r="G420" s="3">
        <v>2061</v>
      </c>
      <c r="H420">
        <v>407825</v>
      </c>
      <c r="I420" t="s">
        <v>1383</v>
      </c>
      <c r="J420" s="2">
        <v>181983</v>
      </c>
      <c r="K420" s="2" t="s">
        <v>1383</v>
      </c>
      <c r="L420" s="2" t="s">
        <v>3106</v>
      </c>
      <c r="M420" s="2" t="s">
        <v>3107</v>
      </c>
      <c r="N420" s="2" t="s">
        <v>3105</v>
      </c>
      <c r="O420" s="2">
        <v>7355</v>
      </c>
      <c r="P420" s="2" t="s">
        <v>3108</v>
      </c>
      <c r="Q420" s="2" t="s">
        <v>1383</v>
      </c>
    </row>
    <row r="421" spans="1:17" x14ac:dyDescent="0.25">
      <c r="A421" t="s">
        <v>3109</v>
      </c>
      <c r="B421" t="s">
        <v>955</v>
      </c>
      <c r="C421" s="2" t="str">
        <f>LEFT(PLAYERIDMAP[[#This Row],[PLAYERNAME]],FIND(" ",PLAYERIDMAP[[#This Row],[PLAYERNAME]],1))</f>
        <v xml:space="preserve">Jeremy </v>
      </c>
      <c r="D421" s="2" t="str">
        <f>MID(PLAYERIDMAP[PLAYERNAME],FIND(" ",PLAYERIDMAP[PLAYERNAME],1)+1,255)</f>
        <v>Guthrie</v>
      </c>
      <c r="E421" t="s">
        <v>1965</v>
      </c>
      <c r="F421" t="s">
        <v>1628</v>
      </c>
      <c r="G421" s="3">
        <v>2072</v>
      </c>
      <c r="H421">
        <v>425386</v>
      </c>
      <c r="I421" t="s">
        <v>955</v>
      </c>
      <c r="J421" s="2">
        <v>390771</v>
      </c>
      <c r="K421" s="2" t="s">
        <v>955</v>
      </c>
      <c r="L421" s="2" t="s">
        <v>3110</v>
      </c>
      <c r="M421" s="2" t="s">
        <v>3111</v>
      </c>
      <c r="N421" s="2" t="s">
        <v>3109</v>
      </c>
      <c r="O421" s="2">
        <v>7040</v>
      </c>
      <c r="P421" s="2" t="s">
        <v>3112</v>
      </c>
      <c r="Q421" s="2" t="s">
        <v>955</v>
      </c>
    </row>
    <row r="422" spans="1:17" hidden="1" x14ac:dyDescent="0.25">
      <c r="A422" t="s">
        <v>3113</v>
      </c>
      <c r="B422" t="s">
        <v>193</v>
      </c>
      <c r="C422" t="str">
        <f>LEFT(PLAYERIDMAP[[#This Row],[PLAYERNAME]],FIND(" ",PLAYERIDMAP[[#This Row],[PLAYERNAME]],1))</f>
        <v xml:space="preserve">Franklin </v>
      </c>
      <c r="D422" t="str">
        <f>MID(PLAYERIDMAP[PLAYERNAME],FIND(" ",PLAYERIDMAP[PLAYERNAME],1)+1,255)</f>
        <v>Gutierrez</v>
      </c>
      <c r="E422" t="s">
        <v>1659</v>
      </c>
      <c r="F422" t="s">
        <v>1639</v>
      </c>
      <c r="G422" s="3">
        <v>3255</v>
      </c>
      <c r="H422">
        <v>429711</v>
      </c>
      <c r="I422" t="s">
        <v>193</v>
      </c>
      <c r="J422" s="2">
        <v>392462</v>
      </c>
      <c r="K422" s="2" t="s">
        <v>193</v>
      </c>
      <c r="L422" s="2" t="s">
        <v>3114</v>
      </c>
      <c r="M422" s="2" t="s">
        <v>3115</v>
      </c>
      <c r="N422" s="2" t="s">
        <v>3113</v>
      </c>
      <c r="O422" s="2">
        <v>7644</v>
      </c>
      <c r="P422" s="2" t="s">
        <v>3116</v>
      </c>
      <c r="Q422" s="2" t="s">
        <v>193</v>
      </c>
    </row>
    <row r="423" spans="1:17" hidden="1" x14ac:dyDescent="0.25">
      <c r="A423" t="s">
        <v>3117</v>
      </c>
      <c r="B423" t="s">
        <v>373</v>
      </c>
      <c r="C423" t="str">
        <f>LEFT(PLAYERIDMAP[[#This Row],[PLAYERNAME]],FIND(" ",PLAYERIDMAP[[#This Row],[PLAYERNAME]],1))</f>
        <v xml:space="preserve">Brandon </v>
      </c>
      <c r="D423" t="str">
        <f>MID(PLAYERIDMAP[PLAYERNAME],FIND(" ",PLAYERIDMAP[PLAYERNAME],1)+1,255)</f>
        <v>Guyer</v>
      </c>
      <c r="E423" t="s">
        <v>1743</v>
      </c>
      <c r="F423" t="s">
        <v>1639</v>
      </c>
      <c r="G423" s="3">
        <v>2636</v>
      </c>
      <c r="H423">
        <v>446386</v>
      </c>
      <c r="I423" t="s">
        <v>373</v>
      </c>
      <c r="J423" s="2">
        <v>1669646</v>
      </c>
      <c r="K423" s="2" t="s">
        <v>373</v>
      </c>
      <c r="L423" s="4" t="s">
        <v>1664</v>
      </c>
      <c r="M423" s="2" t="s">
        <v>3118</v>
      </c>
      <c r="N423" s="2" t="s">
        <v>3117</v>
      </c>
      <c r="O423" s="2">
        <v>8924</v>
      </c>
      <c r="P423" s="2" t="s">
        <v>3119</v>
      </c>
      <c r="Q423" s="2" t="s">
        <v>373</v>
      </c>
    </row>
    <row r="424" spans="1:17" hidden="1" x14ac:dyDescent="0.25">
      <c r="A424" t="s">
        <v>3120</v>
      </c>
      <c r="B424" t="s">
        <v>518</v>
      </c>
      <c r="C424" t="str">
        <f>LEFT(PLAYERIDMAP[[#This Row],[PLAYERNAME]],FIND(" ",PLAYERIDMAP[[#This Row],[PLAYERNAME]],1))</f>
        <v xml:space="preserve">Jesus </v>
      </c>
      <c r="D424" t="str">
        <f>MID(PLAYERIDMAP[PLAYERNAME],FIND(" ",PLAYERIDMAP[PLAYERNAME],1)+1,255)</f>
        <v>Guzman</v>
      </c>
      <c r="E424" t="s">
        <v>1690</v>
      </c>
      <c r="F424" t="s">
        <v>1667</v>
      </c>
      <c r="G424" s="3">
        <v>3118</v>
      </c>
      <c r="H424">
        <v>461882</v>
      </c>
      <c r="I424" t="s">
        <v>518</v>
      </c>
      <c r="J424" s="2">
        <v>1104372</v>
      </c>
      <c r="K424" s="2" t="s">
        <v>518</v>
      </c>
      <c r="L424" s="2" t="s">
        <v>3121</v>
      </c>
      <c r="M424" s="2" t="s">
        <v>3122</v>
      </c>
      <c r="N424" s="2" t="s">
        <v>3120</v>
      </c>
      <c r="O424" s="2">
        <v>8484</v>
      </c>
      <c r="P424" s="2" t="s">
        <v>3123</v>
      </c>
      <c r="Q424" s="2" t="s">
        <v>518</v>
      </c>
    </row>
    <row r="425" spans="1:17" hidden="1" x14ac:dyDescent="0.25">
      <c r="A425" t="s">
        <v>3124</v>
      </c>
      <c r="B425" t="s">
        <v>96</v>
      </c>
      <c r="C425" t="str">
        <f>LEFT(PLAYERIDMAP[[#This Row],[PLAYERNAME]],FIND(" ",PLAYERIDMAP[[#This Row],[PLAYERNAME]],1))</f>
        <v xml:space="preserve">Tony </v>
      </c>
      <c r="D425" t="str">
        <f>MID(PLAYERIDMAP[PLAYERNAME],FIND(" ",PLAYERIDMAP[PLAYERNAME],1)+1,255)</f>
        <v>Gwynn</v>
      </c>
      <c r="E425" t="s">
        <v>1638</v>
      </c>
      <c r="F425" t="s">
        <v>1639</v>
      </c>
      <c r="G425" s="3">
        <v>6141</v>
      </c>
      <c r="H425">
        <v>448242</v>
      </c>
      <c r="I425" t="s">
        <v>96</v>
      </c>
      <c r="J425" s="2">
        <v>489849</v>
      </c>
      <c r="K425" s="2" t="s">
        <v>96</v>
      </c>
      <c r="L425" s="2" t="s">
        <v>3125</v>
      </c>
      <c r="M425" s="2" t="s">
        <v>3126</v>
      </c>
      <c r="N425" s="2" t="s">
        <v>3124</v>
      </c>
      <c r="O425" s="2">
        <v>7814</v>
      </c>
      <c r="P425" s="2" t="s">
        <v>3127</v>
      </c>
      <c r="Q425" s="2" t="s">
        <v>3128</v>
      </c>
    </row>
    <row r="426" spans="1:17" hidden="1" x14ac:dyDescent="0.25">
      <c r="A426" t="s">
        <v>3129</v>
      </c>
      <c r="B426" t="s">
        <v>456</v>
      </c>
      <c r="C426" t="str">
        <f>LEFT(PLAYERIDMAP[[#This Row],[PLAYERNAME]],FIND(" ",PLAYERIDMAP[[#This Row],[PLAYERNAME]],1))</f>
        <v xml:space="preserve">Jedd </v>
      </c>
      <c r="D426" t="str">
        <f>MID(PLAYERIDMAP[PLAYERNAME],FIND(" ",PLAYERIDMAP[PLAYERNAME],1)+1,255)</f>
        <v>Gyorko</v>
      </c>
      <c r="E426" t="s">
        <v>1690</v>
      </c>
      <c r="F426" t="s">
        <v>740</v>
      </c>
      <c r="G426" s="3" t="s">
        <v>455</v>
      </c>
      <c r="H426">
        <v>576397</v>
      </c>
      <c r="I426" t="s">
        <v>456</v>
      </c>
      <c r="J426" s="4" t="s">
        <v>1664</v>
      </c>
      <c r="K426" s="4" t="s">
        <v>1664</v>
      </c>
      <c r="L426" s="4" t="s">
        <v>1664</v>
      </c>
      <c r="M426" s="4" t="s">
        <v>1664</v>
      </c>
      <c r="N426" s="2" t="s">
        <v>3129</v>
      </c>
      <c r="O426" s="2">
        <v>9107</v>
      </c>
      <c r="P426" s="2" t="s">
        <v>3130</v>
      </c>
      <c r="Q426" s="2" t="s">
        <v>456</v>
      </c>
    </row>
    <row r="427" spans="1:17" hidden="1" x14ac:dyDescent="0.25">
      <c r="A427" t="s">
        <v>3131</v>
      </c>
      <c r="B427" t="s">
        <v>678</v>
      </c>
      <c r="C427" t="str">
        <f>LEFT(PLAYERIDMAP[[#This Row],[PLAYERNAME]],FIND(" ",PLAYERIDMAP[[#This Row],[PLAYERNAME]],1))</f>
        <v xml:space="preserve">Travis </v>
      </c>
      <c r="D427" t="str">
        <f>MID(PLAYERIDMAP[PLAYERNAME],FIND(" ",PLAYERIDMAP[PLAYERNAME],1)+1,255)</f>
        <v>Hafner</v>
      </c>
      <c r="E427" t="s">
        <v>1627</v>
      </c>
      <c r="F427" t="s">
        <v>3132</v>
      </c>
      <c r="G427" s="3">
        <v>1573</v>
      </c>
      <c r="H427">
        <v>400098</v>
      </c>
      <c r="I427" t="s">
        <v>678</v>
      </c>
      <c r="J427" s="2">
        <v>223614</v>
      </c>
      <c r="K427" s="2" t="s">
        <v>678</v>
      </c>
      <c r="L427" s="2" t="s">
        <v>3133</v>
      </c>
      <c r="M427" s="2" t="s">
        <v>3134</v>
      </c>
      <c r="N427" s="2" t="s">
        <v>3131</v>
      </c>
      <c r="O427" s="2">
        <v>6980</v>
      </c>
      <c r="P427" s="2" t="s">
        <v>3135</v>
      </c>
      <c r="Q427" s="2" t="s">
        <v>678</v>
      </c>
    </row>
    <row r="428" spans="1:17" x14ac:dyDescent="0.25">
      <c r="A428" t="s">
        <v>3136</v>
      </c>
      <c r="B428" t="s">
        <v>1292</v>
      </c>
      <c r="C428" s="2" t="str">
        <f>LEFT(PLAYERIDMAP[[#This Row],[PLAYERNAME]],FIND(" ",PLAYERIDMAP[[#This Row],[PLAYERNAME]],1))</f>
        <v xml:space="preserve">Nick </v>
      </c>
      <c r="D428" s="2" t="str">
        <f>MID(PLAYERIDMAP[PLAYERNAME],FIND(" ",PLAYERIDMAP[PLAYERNAME],1)+1,255)</f>
        <v>Hagadone</v>
      </c>
      <c r="E428" t="s">
        <v>1679</v>
      </c>
      <c r="F428" t="s">
        <v>1628</v>
      </c>
      <c r="G428" s="3">
        <v>1351</v>
      </c>
      <c r="H428">
        <v>444935</v>
      </c>
      <c r="I428" t="s">
        <v>1292</v>
      </c>
      <c r="J428" s="2">
        <v>1731942</v>
      </c>
      <c r="K428" s="2" t="s">
        <v>1292</v>
      </c>
      <c r="L428" s="4" t="s">
        <v>1664</v>
      </c>
      <c r="M428" s="2" t="s">
        <v>3137</v>
      </c>
      <c r="N428" s="2" t="s">
        <v>3136</v>
      </c>
      <c r="O428" s="2">
        <v>9028</v>
      </c>
      <c r="P428" s="2" t="s">
        <v>3138</v>
      </c>
      <c r="Q428" s="2" t="s">
        <v>1292</v>
      </c>
    </row>
    <row r="429" spans="1:17" hidden="1" x14ac:dyDescent="0.25">
      <c r="A429" t="s">
        <v>3139</v>
      </c>
      <c r="B429" t="s">
        <v>452</v>
      </c>
      <c r="C429" t="str">
        <f>LEFT(PLAYERIDMAP[[#This Row],[PLAYERNAME]],FIND(" ",PLAYERIDMAP[[#This Row],[PLAYERNAME]],1))</f>
        <v xml:space="preserve">Jerry </v>
      </c>
      <c r="D429" t="str">
        <f>MID(PLAYERIDMAP[PLAYERNAME],FIND(" ",PLAYERIDMAP[PLAYERNAME],1)+1,255)</f>
        <v>Hairston</v>
      </c>
      <c r="E429" t="s">
        <v>1638</v>
      </c>
      <c r="F429" t="s">
        <v>1730</v>
      </c>
      <c r="G429" s="3">
        <v>144</v>
      </c>
      <c r="H429">
        <v>150020</v>
      </c>
      <c r="I429" t="s">
        <v>452</v>
      </c>
      <c r="J429" s="2">
        <v>18778</v>
      </c>
      <c r="K429" s="2" t="s">
        <v>452</v>
      </c>
      <c r="L429" s="2" t="s">
        <v>3140</v>
      </c>
      <c r="M429" s="2" t="s">
        <v>3141</v>
      </c>
      <c r="N429" s="2" t="s">
        <v>3139</v>
      </c>
      <c r="O429" s="2">
        <v>6127</v>
      </c>
      <c r="P429" s="2" t="s">
        <v>3142</v>
      </c>
      <c r="Q429" s="2" t="s">
        <v>3143</v>
      </c>
    </row>
    <row r="430" spans="1:17" hidden="1" x14ac:dyDescent="0.25">
      <c r="A430" t="s">
        <v>3144</v>
      </c>
      <c r="B430" t="s">
        <v>568</v>
      </c>
      <c r="C430" t="str">
        <f>LEFT(PLAYERIDMAP[[#This Row],[PLAYERNAME]],FIND(" ",PLAYERIDMAP[[#This Row],[PLAYERNAME]],1))</f>
        <v xml:space="preserve">Scott </v>
      </c>
      <c r="D430" t="str">
        <f>MID(PLAYERIDMAP[PLAYERNAME],FIND(" ",PLAYERIDMAP[PLAYERNAME],1)+1,255)</f>
        <v>Hairston</v>
      </c>
      <c r="E430" t="s">
        <v>1818</v>
      </c>
      <c r="F430" t="s">
        <v>1639</v>
      </c>
      <c r="G430" s="3">
        <v>1926</v>
      </c>
      <c r="H430">
        <v>430668</v>
      </c>
      <c r="I430" t="s">
        <v>568</v>
      </c>
      <c r="J430" s="2">
        <v>393032</v>
      </c>
      <c r="K430" s="2" t="s">
        <v>568</v>
      </c>
      <c r="L430" s="2" t="s">
        <v>3145</v>
      </c>
      <c r="M430" s="2" t="s">
        <v>3146</v>
      </c>
      <c r="N430" s="2" t="s">
        <v>3144</v>
      </c>
      <c r="O430" s="2">
        <v>7046</v>
      </c>
      <c r="P430" s="2" t="s">
        <v>3147</v>
      </c>
      <c r="Q430" s="2" t="s">
        <v>568</v>
      </c>
    </row>
    <row r="431" spans="1:17" x14ac:dyDescent="0.25">
      <c r="A431" t="s">
        <v>3148</v>
      </c>
      <c r="B431" t="s">
        <v>802</v>
      </c>
      <c r="C431" s="2" t="str">
        <f>LEFT(PLAYERIDMAP[[#This Row],[PLAYERNAME]],FIND(" ",PLAYERIDMAP[[#This Row],[PLAYERNAME]],1))</f>
        <v xml:space="preserve">Roy </v>
      </c>
      <c r="D431" s="2" t="str">
        <f>MID(PLAYERIDMAP[PLAYERNAME],FIND(" ",PLAYERIDMAP[PLAYERNAME],1)+1,255)</f>
        <v>Halladay</v>
      </c>
      <c r="E431" t="s">
        <v>1670</v>
      </c>
      <c r="F431" t="s">
        <v>1628</v>
      </c>
      <c r="G431" s="3">
        <v>1303</v>
      </c>
      <c r="H431">
        <v>136880</v>
      </c>
      <c r="I431" t="s">
        <v>802</v>
      </c>
      <c r="J431" s="2">
        <v>18820</v>
      </c>
      <c r="K431" s="2" t="s">
        <v>802</v>
      </c>
      <c r="L431" s="2" t="s">
        <v>3149</v>
      </c>
      <c r="M431" s="2" t="s">
        <v>3150</v>
      </c>
      <c r="N431" s="2" t="s">
        <v>3148</v>
      </c>
      <c r="O431" s="2">
        <v>6134</v>
      </c>
      <c r="P431" s="2" t="s">
        <v>3151</v>
      </c>
      <c r="Q431" s="2" t="s">
        <v>802</v>
      </c>
    </row>
    <row r="432" spans="1:17" x14ac:dyDescent="0.25">
      <c r="A432" t="s">
        <v>3152</v>
      </c>
      <c r="B432" t="s">
        <v>808</v>
      </c>
      <c r="C432" s="2" t="str">
        <f>LEFT(PLAYERIDMAP[[#This Row],[PLAYERNAME]],FIND(" ",PLAYERIDMAP[[#This Row],[PLAYERNAME]],1))</f>
        <v xml:space="preserve">Cole </v>
      </c>
      <c r="D432" s="2" t="str">
        <f>MID(PLAYERIDMAP[PLAYERNAME],FIND(" ",PLAYERIDMAP[PLAYERNAME],1)+1,255)</f>
        <v>Hamels</v>
      </c>
      <c r="E432" t="s">
        <v>1670</v>
      </c>
      <c r="F432" t="s">
        <v>1628</v>
      </c>
      <c r="G432" s="3">
        <v>4972</v>
      </c>
      <c r="H432">
        <v>430935</v>
      </c>
      <c r="I432" t="s">
        <v>808</v>
      </c>
      <c r="J432" s="2">
        <v>479065</v>
      </c>
      <c r="K432" s="2" t="s">
        <v>808</v>
      </c>
      <c r="L432" s="2" t="s">
        <v>3153</v>
      </c>
      <c r="M432" s="2" t="s">
        <v>3154</v>
      </c>
      <c r="N432" s="2" t="s">
        <v>3152</v>
      </c>
      <c r="O432" s="2">
        <v>7509</v>
      </c>
      <c r="P432" s="2" t="s">
        <v>3155</v>
      </c>
      <c r="Q432" s="2" t="s">
        <v>808</v>
      </c>
    </row>
    <row r="433" spans="1:17" hidden="1" x14ac:dyDescent="0.25">
      <c r="A433" t="s">
        <v>3156</v>
      </c>
      <c r="B433" t="s">
        <v>356</v>
      </c>
      <c r="C433" t="str">
        <f>LEFT(PLAYERIDMAP[[#This Row],[PLAYERNAME]],FIND(" ",PLAYERIDMAP[[#This Row],[PLAYERNAME]],1))</f>
        <v xml:space="preserve">Billy </v>
      </c>
      <c r="D433" t="str">
        <f>MID(PLAYERIDMAP[PLAYERNAME],FIND(" ",PLAYERIDMAP[PLAYERNAME],1)+1,255)</f>
        <v>Hamilton</v>
      </c>
      <c r="E433" t="s">
        <v>1755</v>
      </c>
      <c r="F433" t="s">
        <v>1730</v>
      </c>
      <c r="G433" s="3" t="s">
        <v>355</v>
      </c>
      <c r="H433">
        <v>571740</v>
      </c>
      <c r="I433" t="s">
        <v>356</v>
      </c>
      <c r="J433" s="4" t="s">
        <v>1664</v>
      </c>
      <c r="K433" s="4" t="s">
        <v>1664</v>
      </c>
      <c r="L433" s="4" t="s">
        <v>1664</v>
      </c>
      <c r="M433" s="4" t="s">
        <v>1664</v>
      </c>
      <c r="N433" s="2" t="s">
        <v>3156</v>
      </c>
      <c r="O433" s="2">
        <v>9113</v>
      </c>
      <c r="P433" s="2" t="s">
        <v>3157</v>
      </c>
      <c r="Q433" s="2" t="s">
        <v>356</v>
      </c>
    </row>
    <row r="434" spans="1:17" hidden="1" x14ac:dyDescent="0.25">
      <c r="A434" t="s">
        <v>3158</v>
      </c>
      <c r="B434" t="s">
        <v>660</v>
      </c>
      <c r="C434" t="str">
        <f>LEFT(PLAYERIDMAP[[#This Row],[PLAYERNAME]],FIND(" ",PLAYERIDMAP[[#This Row],[PLAYERNAME]],1))</f>
        <v xml:space="preserve">Josh </v>
      </c>
      <c r="D434" t="str">
        <f>MID(PLAYERIDMAP[PLAYERNAME],FIND(" ",PLAYERIDMAP[PLAYERNAME],1)+1,255)</f>
        <v>Hamilton</v>
      </c>
      <c r="E434" t="s">
        <v>1797</v>
      </c>
      <c r="F434" t="s">
        <v>1639</v>
      </c>
      <c r="G434" s="3">
        <v>1875</v>
      </c>
      <c r="H434">
        <v>285078</v>
      </c>
      <c r="I434" t="s">
        <v>660</v>
      </c>
      <c r="J434" s="2">
        <v>174916</v>
      </c>
      <c r="K434" s="2" t="s">
        <v>660</v>
      </c>
      <c r="L434" s="2" t="s">
        <v>3159</v>
      </c>
      <c r="M434" s="2" t="s">
        <v>3160</v>
      </c>
      <c r="N434" s="2" t="s">
        <v>3158</v>
      </c>
      <c r="O434" s="2">
        <v>6679</v>
      </c>
      <c r="P434" s="2" t="s">
        <v>3161</v>
      </c>
      <c r="Q434" s="2" t="s">
        <v>660</v>
      </c>
    </row>
    <row r="435" spans="1:17" x14ac:dyDescent="0.25">
      <c r="A435" t="s">
        <v>3162</v>
      </c>
      <c r="B435" t="s">
        <v>868</v>
      </c>
      <c r="C435" s="2" t="str">
        <f>LEFT(PLAYERIDMAP[[#This Row],[PLAYERNAME]],FIND(" ",PLAYERIDMAP[[#This Row],[PLAYERNAME]],1))</f>
        <v xml:space="preserve">Jason </v>
      </c>
      <c r="D435" s="2" t="str">
        <f>MID(PLAYERIDMAP[PLAYERNAME],FIND(" ",PLAYERIDMAP[PLAYERNAME],1)+1,255)</f>
        <v>Hammel</v>
      </c>
      <c r="E435" t="s">
        <v>1760</v>
      </c>
      <c r="F435" t="s">
        <v>1628</v>
      </c>
      <c r="G435" s="3">
        <v>4538</v>
      </c>
      <c r="H435">
        <v>434628</v>
      </c>
      <c r="I435" t="s">
        <v>868</v>
      </c>
      <c r="J435" s="2">
        <v>533001</v>
      </c>
      <c r="K435" s="2" t="s">
        <v>868</v>
      </c>
      <c r="L435" s="2" t="s">
        <v>3163</v>
      </c>
      <c r="M435" s="2" t="s">
        <v>3164</v>
      </c>
      <c r="N435" s="2" t="s">
        <v>3162</v>
      </c>
      <c r="O435" s="2">
        <v>7709</v>
      </c>
      <c r="P435" s="2" t="s">
        <v>3165</v>
      </c>
      <c r="Q435" s="2" t="s">
        <v>868</v>
      </c>
    </row>
    <row r="436" spans="1:17" x14ac:dyDescent="0.25">
      <c r="A436" t="s">
        <v>3166</v>
      </c>
      <c r="B436" t="s">
        <v>999</v>
      </c>
      <c r="C436" s="2" t="str">
        <f>LEFT(PLAYERIDMAP[[#This Row],[PLAYERNAME]],FIND(" ",PLAYERIDMAP[[#This Row],[PLAYERNAME]],1))</f>
        <v xml:space="preserve">Brad </v>
      </c>
      <c r="D436" s="2" t="str">
        <f>MID(PLAYERIDMAP[PLAYERNAME],FIND(" ",PLAYERIDMAP[PLAYERNAME],1)+1,255)</f>
        <v>Hand</v>
      </c>
      <c r="E436" t="s">
        <v>1698</v>
      </c>
      <c r="F436" t="s">
        <v>1628</v>
      </c>
      <c r="G436" s="3">
        <v>9111</v>
      </c>
      <c r="H436">
        <v>543272</v>
      </c>
      <c r="I436" t="s">
        <v>999</v>
      </c>
      <c r="J436" s="2">
        <v>1795804</v>
      </c>
      <c r="K436" s="2" t="s">
        <v>999</v>
      </c>
      <c r="L436" s="2" t="s">
        <v>3167</v>
      </c>
      <c r="M436" s="2" t="s">
        <v>3168</v>
      </c>
      <c r="N436" s="2" t="s">
        <v>3166</v>
      </c>
      <c r="O436" s="2">
        <v>8955</v>
      </c>
      <c r="P436" s="2" t="s">
        <v>3169</v>
      </c>
      <c r="Q436" s="2" t="s">
        <v>999</v>
      </c>
    </row>
    <row r="437" spans="1:17" hidden="1" x14ac:dyDescent="0.25">
      <c r="A437" t="s">
        <v>3170</v>
      </c>
      <c r="B437" t="s">
        <v>463</v>
      </c>
      <c r="C437" t="str">
        <f>LEFT(PLAYERIDMAP[[#This Row],[PLAYERNAME]],FIND(" ",PLAYERIDMAP[[#This Row],[PLAYERNAME]],1))</f>
        <v xml:space="preserve">Ryan </v>
      </c>
      <c r="D437" t="str">
        <f>MID(PLAYERIDMAP[PLAYERNAME],FIND(" ",PLAYERIDMAP[PLAYERNAME],1)+1,255)</f>
        <v>Hanigan</v>
      </c>
      <c r="E437" t="s">
        <v>1755</v>
      </c>
      <c r="F437" t="s">
        <v>1717</v>
      </c>
      <c r="G437" s="3">
        <v>4952</v>
      </c>
      <c r="H437">
        <v>452672</v>
      </c>
      <c r="I437" t="s">
        <v>463</v>
      </c>
      <c r="J437" s="2">
        <v>585641</v>
      </c>
      <c r="K437" s="2" t="s">
        <v>463</v>
      </c>
      <c r="L437" s="2" t="s">
        <v>3171</v>
      </c>
      <c r="M437" s="2" t="s">
        <v>3172</v>
      </c>
      <c r="N437" s="2" t="s">
        <v>3170</v>
      </c>
      <c r="O437" s="2">
        <v>8127</v>
      </c>
      <c r="P437" s="2" t="s">
        <v>3173</v>
      </c>
      <c r="Q437" s="2" t="s">
        <v>463</v>
      </c>
    </row>
    <row r="438" spans="1:17" hidden="1" x14ac:dyDescent="0.25">
      <c r="A438" t="s">
        <v>3174</v>
      </c>
      <c r="B438" t="s">
        <v>288</v>
      </c>
      <c r="C438" t="str">
        <f>LEFT(PLAYERIDMAP[[#This Row],[PLAYERNAME]],FIND(" ",PLAYERIDMAP[[#This Row],[PLAYERNAME]],1))</f>
        <v xml:space="preserve">Jack </v>
      </c>
      <c r="D438" t="str">
        <f>MID(PLAYERIDMAP[PLAYERNAME],FIND(" ",PLAYERIDMAP[PLAYERNAME],1)+1,255)</f>
        <v>Hannahan</v>
      </c>
      <c r="E438" t="s">
        <v>1755</v>
      </c>
      <c r="F438" t="s">
        <v>740</v>
      </c>
      <c r="G438" s="3">
        <v>3692</v>
      </c>
      <c r="H438">
        <v>435219</v>
      </c>
      <c r="I438" t="s">
        <v>288</v>
      </c>
      <c r="J438" s="2">
        <v>292452</v>
      </c>
      <c r="K438" s="2" t="s">
        <v>288</v>
      </c>
      <c r="L438" s="2" t="s">
        <v>3175</v>
      </c>
      <c r="M438" s="2" t="s">
        <v>3176</v>
      </c>
      <c r="N438" s="2" t="s">
        <v>3174</v>
      </c>
      <c r="O438" s="2">
        <v>7774</v>
      </c>
      <c r="P438" s="2" t="s">
        <v>3177</v>
      </c>
      <c r="Q438" s="2" t="s">
        <v>288</v>
      </c>
    </row>
    <row r="439" spans="1:17" x14ac:dyDescent="0.25">
      <c r="A439" t="s">
        <v>3178</v>
      </c>
      <c r="B439" t="s">
        <v>905</v>
      </c>
      <c r="C439" s="2" t="str">
        <f>LEFT(PLAYERIDMAP[[#This Row],[PLAYERNAME]],FIND(" ",PLAYERIDMAP[[#This Row],[PLAYERNAME]],1))</f>
        <v xml:space="preserve">Joel </v>
      </c>
      <c r="D439" s="2" t="str">
        <f>MID(PLAYERIDMAP[PLAYERNAME],FIND(" ",PLAYERIDMAP[PLAYERNAME],1)+1,255)</f>
        <v>Hanrahan</v>
      </c>
      <c r="E439" t="s">
        <v>1654</v>
      </c>
      <c r="F439" t="s">
        <v>1628</v>
      </c>
      <c r="G439" s="3">
        <v>2186</v>
      </c>
      <c r="H439">
        <v>430629</v>
      </c>
      <c r="I439" t="s">
        <v>905</v>
      </c>
      <c r="J439" s="2">
        <v>448935</v>
      </c>
      <c r="K439" s="2" t="s">
        <v>905</v>
      </c>
      <c r="L439" s="2" t="s">
        <v>3179</v>
      </c>
      <c r="M439" s="2" t="s">
        <v>3180</v>
      </c>
      <c r="N439" s="2" t="s">
        <v>3178</v>
      </c>
      <c r="O439" s="2">
        <v>7991</v>
      </c>
      <c r="P439" s="2" t="s">
        <v>3181</v>
      </c>
      <c r="Q439" s="2" t="s">
        <v>905</v>
      </c>
    </row>
    <row r="440" spans="1:17" x14ac:dyDescent="0.25">
      <c r="A440" t="s">
        <v>3182</v>
      </c>
      <c r="B440" t="s">
        <v>950</v>
      </c>
      <c r="C440" s="2" t="str">
        <f>LEFT(PLAYERIDMAP[[#This Row],[PLAYERNAME]],FIND(" ",PLAYERIDMAP[[#This Row],[PLAYERNAME]],1))</f>
        <v xml:space="preserve">Tommy </v>
      </c>
      <c r="D440" s="2" t="str">
        <f>MID(PLAYERIDMAP[PLAYERNAME],FIND(" ",PLAYERIDMAP[PLAYERNAME],1)+1,255)</f>
        <v>Hanson</v>
      </c>
      <c r="E440" t="s">
        <v>1797</v>
      </c>
      <c r="F440" t="s">
        <v>1628</v>
      </c>
      <c r="G440" s="3">
        <v>9129</v>
      </c>
      <c r="H440">
        <v>462102</v>
      </c>
      <c r="I440" t="s">
        <v>950</v>
      </c>
      <c r="J440" s="2">
        <v>1616925</v>
      </c>
      <c r="K440" s="2" t="s">
        <v>950</v>
      </c>
      <c r="L440" s="2" t="s">
        <v>3183</v>
      </c>
      <c r="M440" s="2" t="s">
        <v>3184</v>
      </c>
      <c r="N440" s="2" t="s">
        <v>3182</v>
      </c>
      <c r="O440" s="2">
        <v>8397</v>
      </c>
      <c r="P440" s="2" t="s">
        <v>3185</v>
      </c>
      <c r="Q440" s="2" t="s">
        <v>950</v>
      </c>
    </row>
    <row r="441" spans="1:17" x14ac:dyDescent="0.25">
      <c r="A441" t="s">
        <v>3186</v>
      </c>
      <c r="B441" t="s">
        <v>953</v>
      </c>
      <c r="C441" s="2" t="str">
        <f>LEFT(PLAYERIDMAP[[#This Row],[PLAYERNAME]],FIND(" ",PLAYERIDMAP[[#This Row],[PLAYERNAME]],1))</f>
        <v xml:space="preserve">J.A. </v>
      </c>
      <c r="D441" s="2" t="str">
        <f>MID(PLAYERIDMAP[PLAYERNAME],FIND(" ",PLAYERIDMAP[PLAYERNAME],1)+1,255)</f>
        <v>Happ</v>
      </c>
      <c r="E441" t="s">
        <v>1723</v>
      </c>
      <c r="F441" t="s">
        <v>1628</v>
      </c>
      <c r="G441" s="3">
        <v>7410</v>
      </c>
      <c r="H441">
        <v>457918</v>
      </c>
      <c r="I441" t="s">
        <v>953</v>
      </c>
      <c r="J441" s="2">
        <v>1184317</v>
      </c>
      <c r="K441" s="2" t="s">
        <v>953</v>
      </c>
      <c r="L441" s="2" t="s">
        <v>3187</v>
      </c>
      <c r="M441" s="2" t="s">
        <v>3188</v>
      </c>
      <c r="N441" s="2" t="s">
        <v>3186</v>
      </c>
      <c r="O441" s="2">
        <v>8061</v>
      </c>
      <c r="P441" s="2" t="s">
        <v>3189</v>
      </c>
      <c r="Q441" s="2" t="s">
        <v>953</v>
      </c>
    </row>
    <row r="442" spans="1:17" x14ac:dyDescent="0.25">
      <c r="A442" t="s">
        <v>3190</v>
      </c>
      <c r="B442" t="s">
        <v>1277</v>
      </c>
      <c r="C442" s="2" t="str">
        <f>LEFT(PLAYERIDMAP[[#This Row],[PLAYERNAME]],FIND(" ",PLAYERIDMAP[[#This Row],[PLAYERNAME]],1))</f>
        <v xml:space="preserve">Aaron </v>
      </c>
      <c r="D442" s="2" t="str">
        <f>MID(PLAYERIDMAP[PLAYERNAME],FIND(" ",PLAYERIDMAP[PLAYERNAME],1)+1,255)</f>
        <v>Harang</v>
      </c>
      <c r="E442" t="s">
        <v>1638</v>
      </c>
      <c r="F442" t="s">
        <v>1628</v>
      </c>
      <c r="G442" s="3">
        <v>1451</v>
      </c>
      <c r="H442">
        <v>421685</v>
      </c>
      <c r="I442" t="s">
        <v>1277</v>
      </c>
      <c r="J442" s="2">
        <v>306411</v>
      </c>
      <c r="K442" s="2" t="s">
        <v>1277</v>
      </c>
      <c r="L442" s="2" t="s">
        <v>3191</v>
      </c>
      <c r="M442" s="2" t="s">
        <v>3192</v>
      </c>
      <c r="N442" s="2" t="s">
        <v>3190</v>
      </c>
      <c r="O442" s="2">
        <v>6936</v>
      </c>
      <c r="P442" s="2" t="s">
        <v>3193</v>
      </c>
      <c r="Q442" s="2" t="s">
        <v>1277</v>
      </c>
    </row>
    <row r="443" spans="1:17" hidden="1" x14ac:dyDescent="0.25">
      <c r="A443" t="s">
        <v>3194</v>
      </c>
      <c r="B443" t="s">
        <v>504</v>
      </c>
      <c r="C443" t="str">
        <f>LEFT(PLAYERIDMAP[[#This Row],[PLAYERNAME]],FIND(" ",PLAYERIDMAP[[#This Row],[PLAYERNAME]],1))</f>
        <v xml:space="preserve">J.J. </v>
      </c>
      <c r="D443" t="str">
        <f>MID(PLAYERIDMAP[PLAYERNAME],FIND(" ",PLAYERIDMAP[PLAYERNAME],1)+1,255)</f>
        <v>Hardy</v>
      </c>
      <c r="E443" t="s">
        <v>1760</v>
      </c>
      <c r="F443" t="s">
        <v>1730</v>
      </c>
      <c r="G443" s="3">
        <v>3797</v>
      </c>
      <c r="H443">
        <v>429666</v>
      </c>
      <c r="I443" t="s">
        <v>504</v>
      </c>
      <c r="J443" s="2">
        <v>292125</v>
      </c>
      <c r="K443" s="2" t="s">
        <v>504</v>
      </c>
      <c r="L443" s="2" t="s">
        <v>3195</v>
      </c>
      <c r="M443" s="2" t="s">
        <v>3196</v>
      </c>
      <c r="N443" s="2" t="s">
        <v>3194</v>
      </c>
      <c r="O443" s="2">
        <v>7283</v>
      </c>
      <c r="P443" s="2" t="s">
        <v>3197</v>
      </c>
      <c r="Q443" s="2" t="s">
        <v>504</v>
      </c>
    </row>
    <row r="444" spans="1:17" x14ac:dyDescent="0.25">
      <c r="A444" t="s">
        <v>3198</v>
      </c>
      <c r="B444" t="s">
        <v>859</v>
      </c>
      <c r="C444" s="2" t="str">
        <f>LEFT(PLAYERIDMAP[[#This Row],[PLAYERNAME]],FIND(" ",PLAYERIDMAP[[#This Row],[PLAYERNAME]],1))</f>
        <v xml:space="preserve">Dan </v>
      </c>
      <c r="D444" s="2" t="str">
        <f>MID(PLAYERIDMAP[PLAYERNAME],FIND(" ",PLAYERIDMAP[PLAYERNAME],1)+1,255)</f>
        <v>Haren</v>
      </c>
      <c r="E444" t="s">
        <v>1735</v>
      </c>
      <c r="F444" t="s">
        <v>1628</v>
      </c>
      <c r="G444" s="3">
        <v>1757</v>
      </c>
      <c r="H444">
        <v>429717</v>
      </c>
      <c r="I444" t="s">
        <v>859</v>
      </c>
      <c r="J444" s="2">
        <v>400617</v>
      </c>
      <c r="K444" s="2" t="s">
        <v>859</v>
      </c>
      <c r="L444" s="2" t="s">
        <v>3199</v>
      </c>
      <c r="M444" s="2" t="s">
        <v>3200</v>
      </c>
      <c r="N444" s="2" t="s">
        <v>3198</v>
      </c>
      <c r="O444" s="2">
        <v>7172</v>
      </c>
      <c r="P444" s="2" t="s">
        <v>3201</v>
      </c>
      <c r="Q444" s="2" t="s">
        <v>859</v>
      </c>
    </row>
    <row r="445" spans="1:17" hidden="1" x14ac:dyDescent="0.25">
      <c r="A445" t="s">
        <v>3202</v>
      </c>
      <c r="B445" t="s">
        <v>695</v>
      </c>
      <c r="C445" t="str">
        <f>LEFT(PLAYERIDMAP[[#This Row],[PLAYERNAME]],FIND(" ",PLAYERIDMAP[[#This Row],[PLAYERNAME]],1))</f>
        <v xml:space="preserve">Bryce </v>
      </c>
      <c r="D445" t="str">
        <f>MID(PLAYERIDMAP[PLAYERNAME],FIND(" ",PLAYERIDMAP[PLAYERNAME],1)+1,255)</f>
        <v>Harper</v>
      </c>
      <c r="E445" t="s">
        <v>1735</v>
      </c>
      <c r="F445" t="s">
        <v>1639</v>
      </c>
      <c r="G445" s="3">
        <v>11579</v>
      </c>
      <c r="H445">
        <v>547180</v>
      </c>
      <c r="I445" t="s">
        <v>695</v>
      </c>
      <c r="J445" s="2">
        <v>1765813</v>
      </c>
      <c r="K445" s="2" t="s">
        <v>695</v>
      </c>
      <c r="L445" s="4" t="s">
        <v>1664</v>
      </c>
      <c r="M445" s="4" t="s">
        <v>1664</v>
      </c>
      <c r="N445" s="2" t="s">
        <v>3202</v>
      </c>
      <c r="O445" s="2">
        <v>8875</v>
      </c>
      <c r="P445" s="2" t="s">
        <v>3203</v>
      </c>
      <c r="Q445" s="2" t="s">
        <v>695</v>
      </c>
    </row>
    <row r="446" spans="1:17" x14ac:dyDescent="0.25">
      <c r="A446" t="s">
        <v>3204</v>
      </c>
      <c r="B446" t="s">
        <v>936</v>
      </c>
      <c r="C446" s="2" t="str">
        <f>LEFT(PLAYERIDMAP[[#This Row],[PLAYERNAME]],FIND(" ",PLAYERIDMAP[[#This Row],[PLAYERNAME]],1))</f>
        <v xml:space="preserve">Lucas </v>
      </c>
      <c r="D446" s="2" t="str">
        <f>MID(PLAYERIDMAP[PLAYERNAME],FIND(" ",PLAYERIDMAP[PLAYERNAME],1)+1,255)</f>
        <v>Harrell</v>
      </c>
      <c r="E446" t="s">
        <v>1633</v>
      </c>
      <c r="F446" t="s">
        <v>1628</v>
      </c>
      <c r="G446" s="3">
        <v>7541</v>
      </c>
      <c r="H446">
        <v>449173</v>
      </c>
      <c r="I446" t="s">
        <v>936</v>
      </c>
      <c r="J446" s="2">
        <v>1392899</v>
      </c>
      <c r="K446" s="2" t="s">
        <v>936</v>
      </c>
      <c r="L446" s="2" t="s">
        <v>3205</v>
      </c>
      <c r="M446" s="2" t="s">
        <v>3206</v>
      </c>
      <c r="N446" s="2" t="s">
        <v>3204</v>
      </c>
      <c r="O446" s="2">
        <v>8775</v>
      </c>
      <c r="P446" s="2" t="s">
        <v>3207</v>
      </c>
      <c r="Q446" s="2" t="s">
        <v>936</v>
      </c>
    </row>
    <row r="447" spans="1:17" hidden="1" x14ac:dyDescent="0.25">
      <c r="A447" t="s">
        <v>3208</v>
      </c>
      <c r="B447" t="s">
        <v>253</v>
      </c>
      <c r="C447" t="str">
        <f>LEFT(PLAYERIDMAP[[#This Row],[PLAYERNAME]],FIND(" ",PLAYERIDMAP[[#This Row],[PLAYERNAME]],1))</f>
        <v xml:space="preserve">Josh </v>
      </c>
      <c r="D447" t="str">
        <f>MID(PLAYERIDMAP[PLAYERNAME],FIND(" ",PLAYERIDMAP[PLAYERNAME],1)+1,255)</f>
        <v>Harrison</v>
      </c>
      <c r="E447" t="s">
        <v>1703</v>
      </c>
      <c r="F447" t="s">
        <v>740</v>
      </c>
      <c r="G447" s="3">
        <v>8202</v>
      </c>
      <c r="H447">
        <v>543281</v>
      </c>
      <c r="I447" t="s">
        <v>253</v>
      </c>
      <c r="J447" s="2">
        <v>1670494</v>
      </c>
      <c r="K447" s="2" t="s">
        <v>253</v>
      </c>
      <c r="L447" s="4" t="s">
        <v>1664</v>
      </c>
      <c r="M447" s="2" t="s">
        <v>3209</v>
      </c>
      <c r="N447" s="2" t="s">
        <v>3208</v>
      </c>
      <c r="O447" s="2">
        <v>8950</v>
      </c>
      <c r="P447" s="2" t="s">
        <v>3210</v>
      </c>
      <c r="Q447" s="2" t="s">
        <v>253</v>
      </c>
    </row>
    <row r="448" spans="1:17" x14ac:dyDescent="0.25">
      <c r="A448" t="s">
        <v>3211</v>
      </c>
      <c r="B448" t="s">
        <v>911</v>
      </c>
      <c r="C448" s="2" t="str">
        <f>LEFT(PLAYERIDMAP[[#This Row],[PLAYERNAME]],FIND(" ",PLAYERIDMAP[[#This Row],[PLAYERNAME]],1))</f>
        <v xml:space="preserve">Matt </v>
      </c>
      <c r="D448" s="2" t="str">
        <f>MID(PLAYERIDMAP[PLAYERNAME],FIND(" ",PLAYERIDMAP[PLAYERNAME],1)+1,255)</f>
        <v>Harrison</v>
      </c>
      <c r="E448" t="s">
        <v>1729</v>
      </c>
      <c r="F448" t="s">
        <v>1628</v>
      </c>
      <c r="G448" s="3">
        <v>5551</v>
      </c>
      <c r="H448">
        <v>457448</v>
      </c>
      <c r="I448" t="s">
        <v>911</v>
      </c>
      <c r="J448" s="2">
        <v>1208715</v>
      </c>
      <c r="K448" s="2" t="s">
        <v>911</v>
      </c>
      <c r="L448" s="2" t="s">
        <v>3212</v>
      </c>
      <c r="M448" s="2" t="s">
        <v>3213</v>
      </c>
      <c r="N448" s="2" t="s">
        <v>3211</v>
      </c>
      <c r="O448" s="2">
        <v>8182</v>
      </c>
      <c r="P448" s="2" t="s">
        <v>3214</v>
      </c>
      <c r="Q448" s="2" t="s">
        <v>911</v>
      </c>
    </row>
    <row r="449" spans="1:17" hidden="1" x14ac:dyDescent="0.25">
      <c r="A449" t="s">
        <v>3215</v>
      </c>
      <c r="B449" t="s">
        <v>682</v>
      </c>
      <c r="C449" t="str">
        <f>LEFT(PLAYERIDMAP[[#This Row],[PLAYERNAME]],FIND(" ",PLAYERIDMAP[[#This Row],[PLAYERNAME]],1))</f>
        <v xml:space="preserve">Corey </v>
      </c>
      <c r="D449" t="str">
        <f>MID(PLAYERIDMAP[PLAYERNAME],FIND(" ",PLAYERIDMAP[PLAYERNAME],1)+1,255)</f>
        <v>Hart</v>
      </c>
      <c r="E449" t="s">
        <v>1740</v>
      </c>
      <c r="F449" t="s">
        <v>1639</v>
      </c>
      <c r="G449" s="3">
        <v>1945</v>
      </c>
      <c r="H449">
        <v>430611</v>
      </c>
      <c r="I449" t="s">
        <v>682</v>
      </c>
      <c r="J449" s="2">
        <v>448407</v>
      </c>
      <c r="K449" s="2" t="s">
        <v>682</v>
      </c>
      <c r="L449" s="2" t="s">
        <v>3216</v>
      </c>
      <c r="M449" s="2" t="s">
        <v>3217</v>
      </c>
      <c r="N449" s="2" t="s">
        <v>3215</v>
      </c>
      <c r="O449" s="2">
        <v>7336</v>
      </c>
      <c r="P449" s="2" t="s">
        <v>3218</v>
      </c>
      <c r="Q449" s="2" t="s">
        <v>682</v>
      </c>
    </row>
    <row r="450" spans="1:17" x14ac:dyDescent="0.25">
      <c r="A450" t="s">
        <v>3219</v>
      </c>
      <c r="B450" t="s">
        <v>827</v>
      </c>
      <c r="C450" s="2" t="str">
        <f>LEFT(PLAYERIDMAP[[#This Row],[PLAYERNAME]],FIND(" ",PLAYERIDMAP[[#This Row],[PLAYERNAME]],1))</f>
        <v xml:space="preserve">Matt </v>
      </c>
      <c r="D450" s="2" t="str">
        <f>MID(PLAYERIDMAP[PLAYERNAME],FIND(" ",PLAYERIDMAP[PLAYERNAME],1)+1,255)</f>
        <v>Harvey</v>
      </c>
      <c r="E450" t="s">
        <v>1878</v>
      </c>
      <c r="F450" t="s">
        <v>1628</v>
      </c>
      <c r="G450" s="3">
        <v>11713</v>
      </c>
      <c r="H450">
        <v>518774</v>
      </c>
      <c r="I450" t="s">
        <v>827</v>
      </c>
      <c r="J450" s="2">
        <v>1765811</v>
      </c>
      <c r="K450" s="2" t="s">
        <v>827</v>
      </c>
      <c r="L450" s="2" t="s">
        <v>3220</v>
      </c>
      <c r="M450" s="4" t="s">
        <v>1664</v>
      </c>
      <c r="N450" s="2" t="s">
        <v>3219</v>
      </c>
      <c r="O450" s="2">
        <v>9245</v>
      </c>
      <c r="P450" s="2" t="s">
        <v>3221</v>
      </c>
      <c r="Q450" s="2" t="s">
        <v>827</v>
      </c>
    </row>
    <row r="451" spans="1:17" x14ac:dyDescent="0.25">
      <c r="A451" t="s">
        <v>3222</v>
      </c>
      <c r="B451" t="s">
        <v>1253</v>
      </c>
      <c r="C451" s="2" t="str">
        <f>LEFT(PLAYERIDMAP[[#This Row],[PLAYERNAME]],FIND(" ",PLAYERIDMAP[[#This Row],[PLAYERNAME]],1))</f>
        <v xml:space="preserve">Chris </v>
      </c>
      <c r="D451" s="2" t="str">
        <f>MID(PLAYERIDMAP[PLAYERNAME],FIND(" ",PLAYERIDMAP[PLAYERNAME],1)+1,255)</f>
        <v>Hatcher</v>
      </c>
      <c r="E451" t="s">
        <v>1698</v>
      </c>
      <c r="F451" t="s">
        <v>1628</v>
      </c>
      <c r="G451" s="3">
        <v>3299</v>
      </c>
      <c r="H451">
        <v>501822</v>
      </c>
      <c r="I451" t="s">
        <v>1253</v>
      </c>
      <c r="J451" s="2">
        <v>1473576</v>
      </c>
      <c r="K451" s="2" t="s">
        <v>1253</v>
      </c>
      <c r="L451" s="4" t="s">
        <v>1664</v>
      </c>
      <c r="M451" s="2" t="s">
        <v>3223</v>
      </c>
      <c r="N451" s="2" t="s">
        <v>3222</v>
      </c>
      <c r="O451" s="2">
        <v>8806</v>
      </c>
      <c r="P451" s="2" t="s">
        <v>3224</v>
      </c>
      <c r="Q451" s="2" t="s">
        <v>1253</v>
      </c>
    </row>
    <row r="452" spans="1:17" hidden="1" x14ac:dyDescent="0.25">
      <c r="A452" t="s">
        <v>3225</v>
      </c>
      <c r="B452" t="s">
        <v>78</v>
      </c>
      <c r="C452" t="str">
        <f>LEFT(PLAYERIDMAP[[#This Row],[PLAYERNAME]],FIND(" ",PLAYERIDMAP[[#This Row],[PLAYERNAME]],1))</f>
        <v xml:space="preserve">Reese </v>
      </c>
      <c r="D452" t="str">
        <f>MID(PLAYERIDMAP[PLAYERNAME],FIND(" ",PLAYERIDMAP[PLAYERNAME],1)+1,255)</f>
        <v>Havens</v>
      </c>
      <c r="E452" t="s">
        <v>1878</v>
      </c>
      <c r="F452" t="s">
        <v>741</v>
      </c>
      <c r="G452" s="3" t="s">
        <v>77</v>
      </c>
      <c r="H452">
        <v>458704</v>
      </c>
      <c r="I452" t="s">
        <v>78</v>
      </c>
      <c r="J452" s="4" t="s">
        <v>1664</v>
      </c>
      <c r="K452" s="4" t="s">
        <v>1664</v>
      </c>
      <c r="L452" s="4" t="s">
        <v>1664</v>
      </c>
      <c r="M452" s="4" t="s">
        <v>1664</v>
      </c>
      <c r="N452" s="4" t="s">
        <v>1664</v>
      </c>
      <c r="O452" s="4" t="s">
        <v>1664</v>
      </c>
      <c r="P452" s="4" t="s">
        <v>1664</v>
      </c>
      <c r="Q452" s="4" t="s">
        <v>1664</v>
      </c>
    </row>
    <row r="453" spans="1:17" x14ac:dyDescent="0.25">
      <c r="A453" t="s">
        <v>3226</v>
      </c>
      <c r="B453" t="s">
        <v>1342</v>
      </c>
      <c r="C453" s="2" t="str">
        <f>LEFT(PLAYERIDMAP[[#This Row],[PLAYERNAME]],FIND(" ",PLAYERIDMAP[[#This Row],[PLAYERNAME]],1))</f>
        <v xml:space="preserve">LaTroy </v>
      </c>
      <c r="D453" s="2" t="str">
        <f>MID(PLAYERIDMAP[PLAYERNAME],FIND(" ",PLAYERIDMAP[PLAYERNAME],1)+1,255)</f>
        <v>Hawkins</v>
      </c>
      <c r="E453" t="s">
        <v>1797</v>
      </c>
      <c r="F453" t="s">
        <v>1628</v>
      </c>
      <c r="G453" s="3">
        <v>729</v>
      </c>
      <c r="H453">
        <v>115629</v>
      </c>
      <c r="I453" t="s">
        <v>1342</v>
      </c>
      <c r="J453" s="2">
        <v>7696</v>
      </c>
      <c r="K453" s="2" t="s">
        <v>1342</v>
      </c>
      <c r="L453" s="2" t="s">
        <v>3227</v>
      </c>
      <c r="M453" s="2" t="s">
        <v>3228</v>
      </c>
      <c r="N453" s="2" t="s">
        <v>3226</v>
      </c>
      <c r="O453" s="2">
        <v>5336</v>
      </c>
      <c r="P453" s="2" t="s">
        <v>3229</v>
      </c>
      <c r="Q453" s="2" t="s">
        <v>1342</v>
      </c>
    </row>
    <row r="454" spans="1:17" hidden="1" x14ac:dyDescent="0.25">
      <c r="A454" t="s">
        <v>3230</v>
      </c>
      <c r="B454" t="s">
        <v>651</v>
      </c>
      <c r="C454" t="str">
        <f>LEFT(PLAYERIDMAP[[#This Row],[PLAYERNAME]],FIND(" ",PLAYERIDMAP[[#This Row],[PLAYERNAME]],1))</f>
        <v xml:space="preserve">Chase </v>
      </c>
      <c r="D454" t="str">
        <f>MID(PLAYERIDMAP[PLAYERNAME],FIND(" ",PLAYERIDMAP[PLAYERNAME],1)+1,255)</f>
        <v>Headley</v>
      </c>
      <c r="E454" t="s">
        <v>1690</v>
      </c>
      <c r="F454" t="s">
        <v>740</v>
      </c>
      <c r="G454" s="3">
        <v>4720</v>
      </c>
      <c r="H454">
        <v>452104</v>
      </c>
      <c r="I454" t="s">
        <v>651</v>
      </c>
      <c r="J454" s="2">
        <v>1103791</v>
      </c>
      <c r="K454" s="2" t="s">
        <v>651</v>
      </c>
      <c r="L454" s="2" t="s">
        <v>3231</v>
      </c>
      <c r="M454" s="2" t="s">
        <v>3232</v>
      </c>
      <c r="N454" s="2" t="s">
        <v>3230</v>
      </c>
      <c r="O454" s="2">
        <v>8057</v>
      </c>
      <c r="P454" s="2" t="s">
        <v>3233</v>
      </c>
      <c r="Q454" s="2" t="s">
        <v>651</v>
      </c>
    </row>
    <row r="455" spans="1:17" hidden="1" x14ac:dyDescent="0.25">
      <c r="A455" t="s">
        <v>3234</v>
      </c>
      <c r="B455" t="s">
        <v>137</v>
      </c>
      <c r="C455" t="str">
        <f>LEFT(PLAYERIDMAP[[#This Row],[PLAYERNAME]],FIND(" ",PLAYERIDMAP[[#This Row],[PLAYERNAME]],1))</f>
        <v xml:space="preserve">Adeiny </v>
      </c>
      <c r="D455" t="str">
        <f>MID(PLAYERIDMAP[PLAYERNAME],FIND(" ",PLAYERIDMAP[PLAYERNAME],1)+1,255)</f>
        <v>Hechavarria</v>
      </c>
      <c r="E455" t="s">
        <v>1698</v>
      </c>
      <c r="F455" t="s">
        <v>1730</v>
      </c>
      <c r="G455" s="3">
        <v>10459</v>
      </c>
      <c r="H455">
        <v>588751</v>
      </c>
      <c r="I455" t="s">
        <v>137</v>
      </c>
      <c r="J455" s="2">
        <v>1744722</v>
      </c>
      <c r="K455" s="2" t="s">
        <v>137</v>
      </c>
      <c r="L455" s="4" t="s">
        <v>1664</v>
      </c>
      <c r="M455" s="4" t="s">
        <v>1664</v>
      </c>
      <c r="N455" s="2" t="s">
        <v>3234</v>
      </c>
      <c r="O455" s="2">
        <v>9259</v>
      </c>
      <c r="P455" s="2" t="s">
        <v>3235</v>
      </c>
      <c r="Q455" s="2" t="s">
        <v>137</v>
      </c>
    </row>
    <row r="456" spans="1:17" x14ac:dyDescent="0.25">
      <c r="A456" t="s">
        <v>3236</v>
      </c>
      <c r="B456" t="s">
        <v>1273</v>
      </c>
      <c r="C456" s="2" t="str">
        <f>LEFT(PLAYERIDMAP[[#This Row],[PLAYERNAME]],FIND(" ",PLAYERIDMAP[[#This Row],[PLAYERNAME]],1))</f>
        <v xml:space="preserve">Jeremy </v>
      </c>
      <c r="D456" s="2" t="str">
        <f>MID(PLAYERIDMAP[PLAYERNAME],FIND(" ",PLAYERIDMAP[PLAYERNAME],1)+1,255)</f>
        <v>Hefner</v>
      </c>
      <c r="E456" t="s">
        <v>1878</v>
      </c>
      <c r="F456" t="s">
        <v>1628</v>
      </c>
      <c r="G456" s="3">
        <v>1989</v>
      </c>
      <c r="H456">
        <v>458550</v>
      </c>
      <c r="I456" t="s">
        <v>1273</v>
      </c>
      <c r="J456" s="2">
        <v>1741379</v>
      </c>
      <c r="K456" s="2" t="s">
        <v>1273</v>
      </c>
      <c r="L456" s="2" t="s">
        <v>3237</v>
      </c>
      <c r="M456" s="4" t="s">
        <v>1664</v>
      </c>
      <c r="N456" s="2" t="s">
        <v>3236</v>
      </c>
      <c r="O456" s="2">
        <v>9162</v>
      </c>
      <c r="P456" s="2" t="s">
        <v>3238</v>
      </c>
      <c r="Q456" s="2" t="s">
        <v>1273</v>
      </c>
    </row>
    <row r="457" spans="1:17" hidden="1" x14ac:dyDescent="0.25">
      <c r="A457" t="s">
        <v>3239</v>
      </c>
      <c r="B457" t="s">
        <v>590</v>
      </c>
      <c r="C457" t="str">
        <f>LEFT(PLAYERIDMAP[[#This Row],[PLAYERNAME]],FIND(" ",PLAYERIDMAP[[#This Row],[PLAYERNAME]],1))</f>
        <v xml:space="preserve">Chris </v>
      </c>
      <c r="D457" t="str">
        <f>MID(PLAYERIDMAP[PLAYERNAME],FIND(" ",PLAYERIDMAP[PLAYERNAME],1)+1,255)</f>
        <v>Heisey</v>
      </c>
      <c r="E457" t="s">
        <v>1755</v>
      </c>
      <c r="F457" t="s">
        <v>1639</v>
      </c>
      <c r="G457" s="3">
        <v>3978</v>
      </c>
      <c r="H457">
        <v>502317</v>
      </c>
      <c r="I457" t="s">
        <v>590</v>
      </c>
      <c r="J457" s="2">
        <v>1603026</v>
      </c>
      <c r="K457" s="2" t="s">
        <v>590</v>
      </c>
      <c r="L457" s="2" t="s">
        <v>3240</v>
      </c>
      <c r="M457" s="2" t="s">
        <v>3241</v>
      </c>
      <c r="N457" s="2" t="s">
        <v>3239</v>
      </c>
      <c r="O457" s="2">
        <v>8617</v>
      </c>
      <c r="P457" s="2" t="s">
        <v>3242</v>
      </c>
      <c r="Q457" s="2" t="s">
        <v>590</v>
      </c>
    </row>
    <row r="458" spans="1:17" x14ac:dyDescent="0.25">
      <c r="A458" t="s">
        <v>3243</v>
      </c>
      <c r="B458" t="s">
        <v>959</v>
      </c>
      <c r="C458" s="2" t="str">
        <f>LEFT(PLAYERIDMAP[[#This Row],[PLAYERNAME]],FIND(" ",PLAYERIDMAP[[#This Row],[PLAYERNAME]],1))</f>
        <v xml:space="preserve">Jeremy </v>
      </c>
      <c r="D458" s="2" t="str">
        <f>MID(PLAYERIDMAP[PLAYERNAME],FIND(" ",PLAYERIDMAP[PLAYERNAME],1)+1,255)</f>
        <v>Hellickson</v>
      </c>
      <c r="E458" t="s">
        <v>1743</v>
      </c>
      <c r="F458" t="s">
        <v>1628</v>
      </c>
      <c r="G458" s="3">
        <v>4371</v>
      </c>
      <c r="H458">
        <v>476451</v>
      </c>
      <c r="I458" t="s">
        <v>959</v>
      </c>
      <c r="J458" s="2">
        <v>1619226</v>
      </c>
      <c r="K458" s="2" t="s">
        <v>959</v>
      </c>
      <c r="L458" s="2" t="s">
        <v>3244</v>
      </c>
      <c r="M458" s="2" t="s">
        <v>3245</v>
      </c>
      <c r="N458" s="2" t="s">
        <v>3243</v>
      </c>
      <c r="O458" s="2">
        <v>8415</v>
      </c>
      <c r="P458" s="2" t="s">
        <v>3246</v>
      </c>
      <c r="Q458" s="2" t="s">
        <v>959</v>
      </c>
    </row>
    <row r="459" spans="1:17" hidden="1" x14ac:dyDescent="0.25">
      <c r="A459" t="s">
        <v>3247</v>
      </c>
      <c r="B459" t="s">
        <v>655</v>
      </c>
      <c r="C459" t="str">
        <f>LEFT(PLAYERIDMAP[[#This Row],[PLAYERNAME]],FIND(" ",PLAYERIDMAP[[#This Row],[PLAYERNAME]],1))</f>
        <v xml:space="preserve">Todd </v>
      </c>
      <c r="D459" t="str">
        <f>MID(PLAYERIDMAP[PLAYERNAME],FIND(" ",PLAYERIDMAP[PLAYERNAME],1)+1,255)</f>
        <v>Helton</v>
      </c>
      <c r="E459" t="s">
        <v>1909</v>
      </c>
      <c r="F459" t="s">
        <v>1667</v>
      </c>
      <c r="G459" s="3">
        <v>432</v>
      </c>
      <c r="H459">
        <v>115732</v>
      </c>
      <c r="I459" t="s">
        <v>655</v>
      </c>
      <c r="J459" s="2">
        <v>7700</v>
      </c>
      <c r="K459" s="2" t="s">
        <v>655</v>
      </c>
      <c r="L459" s="2" t="s">
        <v>3248</v>
      </c>
      <c r="M459" s="2" t="s">
        <v>3249</v>
      </c>
      <c r="N459" s="2" t="s">
        <v>3247</v>
      </c>
      <c r="O459" s="2">
        <v>5870</v>
      </c>
      <c r="P459" s="2" t="s">
        <v>3250</v>
      </c>
      <c r="Q459" s="2" t="s">
        <v>655</v>
      </c>
    </row>
    <row r="460" spans="1:17" x14ac:dyDescent="0.25">
      <c r="A460" t="s">
        <v>3251</v>
      </c>
      <c r="B460" t="s">
        <v>1170</v>
      </c>
      <c r="C460" s="2" t="str">
        <f>LEFT(PLAYERIDMAP[[#This Row],[PLAYERNAME]],FIND(" ",PLAYERIDMAP[[#This Row],[PLAYERNAME]],1))</f>
        <v xml:space="preserve">Jim </v>
      </c>
      <c r="D460" s="2" t="str">
        <f>MID(PLAYERIDMAP[PLAYERNAME],FIND(" ",PLAYERIDMAP[PLAYERNAME],1)+1,255)</f>
        <v>Henderson</v>
      </c>
      <c r="E460" t="s">
        <v>1740</v>
      </c>
      <c r="F460" t="s">
        <v>1628</v>
      </c>
      <c r="G460" s="3">
        <v>6653</v>
      </c>
      <c r="H460">
        <v>449104</v>
      </c>
      <c r="I460" t="s">
        <v>1170</v>
      </c>
      <c r="J460" s="2">
        <v>1803887</v>
      </c>
      <c r="K460" s="2" t="s">
        <v>1170</v>
      </c>
      <c r="L460" s="2" t="s">
        <v>3252</v>
      </c>
      <c r="M460" s="4" t="s">
        <v>1664</v>
      </c>
      <c r="N460" s="2" t="s">
        <v>3251</v>
      </c>
      <c r="O460" s="2">
        <v>9248</v>
      </c>
      <c r="P460" s="2" t="s">
        <v>3253</v>
      </c>
      <c r="Q460" s="2" t="s">
        <v>1170</v>
      </c>
    </row>
    <row r="461" spans="1:17" x14ac:dyDescent="0.25">
      <c r="A461" t="s">
        <v>3254</v>
      </c>
      <c r="B461" t="s">
        <v>1167</v>
      </c>
      <c r="C461" s="2" t="str">
        <f>LEFT(PLAYERIDMAP[[#This Row],[PLAYERNAME]],FIND(" ",PLAYERIDMAP[[#This Row],[PLAYERNAME]],1))</f>
        <v xml:space="preserve">Liam </v>
      </c>
      <c r="D461" s="2" t="str">
        <f>MID(PLAYERIDMAP[PLAYERNAME],FIND(" ",PLAYERIDMAP[PLAYERNAME],1)+1,255)</f>
        <v>Hendriks</v>
      </c>
      <c r="E461" t="s">
        <v>1987</v>
      </c>
      <c r="F461" t="s">
        <v>1628</v>
      </c>
      <c r="G461" s="3">
        <v>3548</v>
      </c>
      <c r="H461">
        <v>521230</v>
      </c>
      <c r="I461" t="s">
        <v>1167</v>
      </c>
      <c r="J461" s="2">
        <v>1756629</v>
      </c>
      <c r="K461" s="2" t="s">
        <v>1167</v>
      </c>
      <c r="L461" s="2" t="s">
        <v>3255</v>
      </c>
      <c r="M461" s="2" t="s">
        <v>3256</v>
      </c>
      <c r="N461" s="2" t="s">
        <v>3254</v>
      </c>
      <c r="O461" s="2">
        <v>9057</v>
      </c>
      <c r="P461" s="2" t="s">
        <v>3257</v>
      </c>
      <c r="Q461" s="2" t="s">
        <v>1167</v>
      </c>
    </row>
    <row r="462" spans="1:17" x14ac:dyDescent="0.25">
      <c r="A462" t="s">
        <v>3258</v>
      </c>
      <c r="B462" t="s">
        <v>1455</v>
      </c>
      <c r="C462" s="2" t="str">
        <f>LEFT(PLAYERIDMAP[[#This Row],[PLAYERNAME]],FIND(" ",PLAYERIDMAP[[#This Row],[PLAYERNAME]],1))</f>
        <v xml:space="preserve">David </v>
      </c>
      <c r="D462" s="2" t="str">
        <f>MID(PLAYERIDMAP[PLAYERNAME],FIND(" ",PLAYERIDMAP[PLAYERNAME],1)+1,255)</f>
        <v>Hernandez</v>
      </c>
      <c r="E462" t="s">
        <v>1919</v>
      </c>
      <c r="F462" t="s">
        <v>1628</v>
      </c>
      <c r="G462" s="3">
        <v>4259</v>
      </c>
      <c r="H462">
        <v>456696</v>
      </c>
      <c r="I462" t="s">
        <v>1455</v>
      </c>
      <c r="J462" s="2">
        <v>1630080</v>
      </c>
      <c r="K462" s="2" t="s">
        <v>1455</v>
      </c>
      <c r="L462" s="2" t="s">
        <v>3259</v>
      </c>
      <c r="M462" s="2" t="s">
        <v>3260</v>
      </c>
      <c r="N462" s="2" t="s">
        <v>3258</v>
      </c>
      <c r="O462" s="2">
        <v>8498</v>
      </c>
      <c r="P462" s="2" t="s">
        <v>3261</v>
      </c>
      <c r="Q462" s="2" t="s">
        <v>1455</v>
      </c>
    </row>
    <row r="463" spans="1:17" x14ac:dyDescent="0.25">
      <c r="A463" t="s">
        <v>3262</v>
      </c>
      <c r="B463" t="s">
        <v>775</v>
      </c>
      <c r="C463" s="2" t="str">
        <f>LEFT(PLAYERIDMAP[[#This Row],[PLAYERNAME]],FIND(" ",PLAYERIDMAP[[#This Row],[PLAYERNAME]],1))</f>
        <v xml:space="preserve">Felix </v>
      </c>
      <c r="D463" s="2" t="str">
        <f>MID(PLAYERIDMAP[PLAYERNAME],FIND(" ",PLAYERIDMAP[PLAYERNAME],1)+1,255)</f>
        <v>Hernandez</v>
      </c>
      <c r="E463" t="s">
        <v>1659</v>
      </c>
      <c r="F463" t="s">
        <v>1628</v>
      </c>
      <c r="G463" s="3">
        <v>4772</v>
      </c>
      <c r="H463">
        <v>433587</v>
      </c>
      <c r="I463" t="s">
        <v>775</v>
      </c>
      <c r="J463" s="2">
        <v>541516</v>
      </c>
      <c r="K463" s="2" t="s">
        <v>775</v>
      </c>
      <c r="L463" s="2" t="s">
        <v>3263</v>
      </c>
      <c r="M463" s="2" t="s">
        <v>3264</v>
      </c>
      <c r="N463" s="2" t="s">
        <v>3262</v>
      </c>
      <c r="O463" s="2">
        <v>7487</v>
      </c>
      <c r="P463" s="2" t="s">
        <v>3265</v>
      </c>
      <c r="Q463" s="2" t="s">
        <v>775</v>
      </c>
    </row>
    <row r="464" spans="1:17" hidden="1" x14ac:dyDescent="0.25">
      <c r="A464" t="s">
        <v>3266</v>
      </c>
      <c r="B464" t="s">
        <v>127</v>
      </c>
      <c r="C464" t="str">
        <f>LEFT(PLAYERIDMAP[[#This Row],[PLAYERNAME]],FIND(" ",PLAYERIDMAP[[#This Row],[PLAYERNAME]],1))</f>
        <v xml:space="preserve">Gorkys </v>
      </c>
      <c r="D464" t="str">
        <f>MID(PLAYERIDMAP[PLAYERNAME],FIND(" ",PLAYERIDMAP[PLAYERNAME],1)+1,255)</f>
        <v>Hernandez</v>
      </c>
      <c r="E464" t="s">
        <v>1698</v>
      </c>
      <c r="F464" t="s">
        <v>1639</v>
      </c>
      <c r="G464" s="3">
        <v>4146</v>
      </c>
      <c r="H464">
        <v>491676</v>
      </c>
      <c r="I464" t="s">
        <v>127</v>
      </c>
      <c r="J464" s="2">
        <v>1599715</v>
      </c>
      <c r="K464" s="2" t="s">
        <v>127</v>
      </c>
      <c r="L464" s="4" t="s">
        <v>1664</v>
      </c>
      <c r="M464" s="4" t="s">
        <v>1664</v>
      </c>
      <c r="N464" s="2" t="s">
        <v>3266</v>
      </c>
      <c r="O464" s="2">
        <v>9188</v>
      </c>
      <c r="P464" s="2" t="s">
        <v>3267</v>
      </c>
      <c r="Q464" s="2" t="s">
        <v>127</v>
      </c>
    </row>
    <row r="465" spans="1:17" hidden="1" x14ac:dyDescent="0.25">
      <c r="A465" t="s">
        <v>3268</v>
      </c>
      <c r="B465" t="s">
        <v>14</v>
      </c>
      <c r="C465" t="str">
        <f>LEFT(PLAYERIDMAP[[#This Row],[PLAYERNAME]],FIND(" ",PLAYERIDMAP[[#This Row],[PLAYERNAME]],1))</f>
        <v xml:space="preserve">Luis </v>
      </c>
      <c r="D465" t="str">
        <f>MID(PLAYERIDMAP[PLAYERNAME],FIND(" ",PLAYERIDMAP[PLAYERNAME],1)+1,255)</f>
        <v>Hernandez</v>
      </c>
      <c r="E465" t="s">
        <v>1729</v>
      </c>
      <c r="F465" t="s">
        <v>1730</v>
      </c>
      <c r="G465" s="3">
        <v>3206</v>
      </c>
      <c r="H465">
        <v>434682</v>
      </c>
      <c r="I465" t="s">
        <v>14</v>
      </c>
      <c r="J465" s="2">
        <v>533264</v>
      </c>
      <c r="K465" s="2" t="s">
        <v>3269</v>
      </c>
      <c r="L465" s="2" t="s">
        <v>3270</v>
      </c>
      <c r="M465" s="2" t="s">
        <v>3271</v>
      </c>
      <c r="N465" s="2" t="s">
        <v>3268</v>
      </c>
      <c r="O465" s="2">
        <v>8066</v>
      </c>
      <c r="P465" s="2" t="s">
        <v>3272</v>
      </c>
      <c r="Q465" s="4" t="s">
        <v>1664</v>
      </c>
    </row>
    <row r="466" spans="1:17" hidden="1" x14ac:dyDescent="0.25">
      <c r="A466" t="s">
        <v>3273</v>
      </c>
      <c r="B466" t="s">
        <v>402</v>
      </c>
      <c r="C466" t="str">
        <f>LEFT(PLAYERIDMAP[[#This Row],[PLAYERNAME]],FIND(" ",PLAYERIDMAP[[#This Row],[PLAYERNAME]],1))</f>
        <v xml:space="preserve">Ramon </v>
      </c>
      <c r="D466" t="str">
        <f>MID(PLAYERIDMAP[PLAYERNAME],FIND(" ",PLAYERIDMAP[PLAYERNAME],1)+1,255)</f>
        <v>Hernandez</v>
      </c>
      <c r="E466" t="s">
        <v>1909</v>
      </c>
      <c r="F466" t="s">
        <v>1717</v>
      </c>
      <c r="G466" s="3">
        <v>918</v>
      </c>
      <c r="H466">
        <v>150421</v>
      </c>
      <c r="I466" t="s">
        <v>402</v>
      </c>
      <c r="J466" s="2">
        <v>21581</v>
      </c>
      <c r="K466" s="2" t="s">
        <v>402</v>
      </c>
      <c r="L466" s="2" t="s">
        <v>3274</v>
      </c>
      <c r="M466" s="2" t="s">
        <v>3275</v>
      </c>
      <c r="N466" s="2" t="s">
        <v>3273</v>
      </c>
      <c r="O466" s="2">
        <v>6258</v>
      </c>
      <c r="P466" s="2" t="s">
        <v>3276</v>
      </c>
      <c r="Q466" s="2" t="s">
        <v>402</v>
      </c>
    </row>
    <row r="467" spans="1:17" hidden="1" x14ac:dyDescent="0.25">
      <c r="A467" t="s">
        <v>3277</v>
      </c>
      <c r="B467" t="s">
        <v>216</v>
      </c>
      <c r="C467" t="str">
        <f>LEFT(PLAYERIDMAP[[#This Row],[PLAYERNAME]],FIND(" ",PLAYERIDMAP[[#This Row],[PLAYERNAME]],1))</f>
        <v xml:space="preserve">Jonathan </v>
      </c>
      <c r="D467" t="str">
        <f>MID(PLAYERIDMAP[PLAYERNAME],FIND(" ",PLAYERIDMAP[PLAYERNAME],1)+1,255)</f>
        <v>Herrera</v>
      </c>
      <c r="E467" t="s">
        <v>1909</v>
      </c>
      <c r="F467" t="s">
        <v>741</v>
      </c>
      <c r="G467" s="3">
        <v>4182</v>
      </c>
      <c r="H467">
        <v>468406</v>
      </c>
      <c r="I467" t="s">
        <v>216</v>
      </c>
      <c r="J467" s="2">
        <v>1102926</v>
      </c>
      <c r="K467" s="2" t="s">
        <v>216</v>
      </c>
      <c r="L467" s="2" t="s">
        <v>3278</v>
      </c>
      <c r="M467" s="2" t="s">
        <v>3279</v>
      </c>
      <c r="N467" s="2" t="s">
        <v>3277</v>
      </c>
      <c r="O467" s="2">
        <v>8235</v>
      </c>
      <c r="P467" s="2" t="s">
        <v>3280</v>
      </c>
      <c r="Q467" s="2" t="s">
        <v>216</v>
      </c>
    </row>
    <row r="468" spans="1:17" x14ac:dyDescent="0.25">
      <c r="A468" t="s">
        <v>3281</v>
      </c>
      <c r="B468" t="s">
        <v>773</v>
      </c>
      <c r="C468" s="2" t="str">
        <f>LEFT(PLAYERIDMAP[[#This Row],[PLAYERNAME]],FIND(" ",PLAYERIDMAP[[#This Row],[PLAYERNAME]],1))</f>
        <v xml:space="preserve">Kelvin </v>
      </c>
      <c r="D468" s="2" t="str">
        <f>MID(PLAYERIDMAP[PLAYERNAME],FIND(" ",PLAYERIDMAP[PLAYERNAME],1)+1,255)</f>
        <v>Herrera</v>
      </c>
      <c r="E468" t="s">
        <v>1965</v>
      </c>
      <c r="F468" t="s">
        <v>1628</v>
      </c>
      <c r="G468" s="3">
        <v>6033</v>
      </c>
      <c r="H468">
        <v>516969</v>
      </c>
      <c r="I468" t="s">
        <v>773</v>
      </c>
      <c r="J468" s="2">
        <v>1897843</v>
      </c>
      <c r="K468" s="2" t="s">
        <v>773</v>
      </c>
      <c r="L468" s="4" t="s">
        <v>1664</v>
      </c>
      <c r="M468" s="2" t="s">
        <v>3282</v>
      </c>
      <c r="N468" s="2" t="s">
        <v>3281</v>
      </c>
      <c r="O468" s="2">
        <v>9089</v>
      </c>
      <c r="P468" s="2" t="s">
        <v>3283</v>
      </c>
      <c r="Q468" s="2" t="s">
        <v>773</v>
      </c>
    </row>
    <row r="469" spans="1:17" hidden="1" x14ac:dyDescent="0.25">
      <c r="A469" t="s">
        <v>3284</v>
      </c>
      <c r="B469" t="s">
        <v>63</v>
      </c>
      <c r="C469" t="str">
        <f>LEFT(PLAYERIDMAP[[#This Row],[PLAYERNAME]],FIND(" ",PLAYERIDMAP[[#This Row],[PLAYERNAME]],1))</f>
        <v xml:space="preserve">Chris </v>
      </c>
      <c r="D469" t="str">
        <f>MID(PLAYERIDMAP[PLAYERNAME],FIND(" ",PLAYERIDMAP[PLAYERNAME],1)+1,255)</f>
        <v>Herrmann</v>
      </c>
      <c r="E469" s="5" t="s">
        <v>1664</v>
      </c>
      <c r="F469" s="5" t="s">
        <v>1664</v>
      </c>
      <c r="G469" s="3">
        <v>9284</v>
      </c>
      <c r="H469" s="5" t="s">
        <v>1664</v>
      </c>
      <c r="I469" s="5" t="s">
        <v>1664</v>
      </c>
      <c r="J469" s="4" t="s">
        <v>1664</v>
      </c>
      <c r="K469" s="4" t="s">
        <v>1664</v>
      </c>
      <c r="L469" s="4" t="s">
        <v>1664</v>
      </c>
      <c r="M469" s="4" t="s">
        <v>1664</v>
      </c>
      <c r="N469" s="4" t="s">
        <v>1664</v>
      </c>
      <c r="O469" s="4" t="s">
        <v>1664</v>
      </c>
      <c r="P469" s="4" t="s">
        <v>1664</v>
      </c>
      <c r="Q469" s="4" t="s">
        <v>1664</v>
      </c>
    </row>
    <row r="470" spans="1:17" hidden="1" x14ac:dyDescent="0.25">
      <c r="A470" t="s">
        <v>3285</v>
      </c>
      <c r="B470" t="s">
        <v>60</v>
      </c>
      <c r="C470" t="str">
        <f>LEFT(PLAYERIDMAP[[#This Row],[PLAYERNAME]],FIND(" ",PLAYERIDMAP[[#This Row],[PLAYERNAME]],1))</f>
        <v xml:space="preserve">John </v>
      </c>
      <c r="D470" t="str">
        <f>MID(PLAYERIDMAP[PLAYERNAME],FIND(" ",PLAYERIDMAP[PLAYERNAME],1)+1,255)</f>
        <v>Hester</v>
      </c>
      <c r="E470" t="s">
        <v>1797</v>
      </c>
      <c r="F470" t="s">
        <v>1717</v>
      </c>
      <c r="G470" s="3">
        <v>877</v>
      </c>
      <c r="H470">
        <v>452105</v>
      </c>
      <c r="I470" t="s">
        <v>60</v>
      </c>
      <c r="J470" s="2">
        <v>1603027</v>
      </c>
      <c r="K470" s="2" t="s">
        <v>60</v>
      </c>
      <c r="L470" s="2" t="s">
        <v>3286</v>
      </c>
      <c r="M470" s="2" t="s">
        <v>3287</v>
      </c>
      <c r="N470" s="2" t="s">
        <v>3285</v>
      </c>
      <c r="O470" s="2">
        <v>8568</v>
      </c>
      <c r="P470" s="2" t="s">
        <v>3288</v>
      </c>
      <c r="Q470" s="2" t="s">
        <v>60</v>
      </c>
    </row>
    <row r="471" spans="1:17" hidden="1" x14ac:dyDescent="0.25">
      <c r="A471" t="s">
        <v>3289</v>
      </c>
      <c r="B471" t="s">
        <v>683</v>
      </c>
      <c r="C471" t="str">
        <f>LEFT(PLAYERIDMAP[[#This Row],[PLAYERNAME]],FIND(" ",PLAYERIDMAP[[#This Row],[PLAYERNAME]],1))</f>
        <v xml:space="preserve">Jason </v>
      </c>
      <c r="D471" t="str">
        <f>MID(PLAYERIDMAP[PLAYERNAME],FIND(" ",PLAYERIDMAP[PLAYERNAME],1)+1,255)</f>
        <v>Heyward</v>
      </c>
      <c r="E471" t="s">
        <v>1780</v>
      </c>
      <c r="F471" t="s">
        <v>1639</v>
      </c>
      <c r="G471" s="3">
        <v>4940</v>
      </c>
      <c r="H471">
        <v>518792</v>
      </c>
      <c r="I471" t="s">
        <v>683</v>
      </c>
      <c r="J471" s="2">
        <v>1611138</v>
      </c>
      <c r="K471" s="2" t="s">
        <v>683</v>
      </c>
      <c r="L471" s="4" t="s">
        <v>1664</v>
      </c>
      <c r="M471" s="2" t="s">
        <v>3290</v>
      </c>
      <c r="N471" s="2" t="s">
        <v>3289</v>
      </c>
      <c r="O471" s="2">
        <v>8621</v>
      </c>
      <c r="P471" s="2" t="s">
        <v>3291</v>
      </c>
      <c r="Q471" s="2" t="s">
        <v>683</v>
      </c>
    </row>
    <row r="472" spans="1:17" hidden="1" x14ac:dyDescent="0.25">
      <c r="A472" t="s">
        <v>3292</v>
      </c>
      <c r="B472" t="s">
        <v>327</v>
      </c>
      <c r="C472" t="str">
        <f>LEFT(PLAYERIDMAP[[#This Row],[PLAYERNAME]],FIND(" ",PLAYERIDMAP[[#This Row],[PLAYERNAME]],1))</f>
        <v xml:space="preserve">Aaron </v>
      </c>
      <c r="D472" t="str">
        <f>MID(PLAYERIDMAP[PLAYERNAME],FIND(" ",PLAYERIDMAP[PLAYERNAME],1)+1,255)</f>
        <v>Hicks</v>
      </c>
      <c r="E472" t="s">
        <v>1987</v>
      </c>
      <c r="F472" t="s">
        <v>1639</v>
      </c>
      <c r="G472" s="3" t="s">
        <v>326</v>
      </c>
      <c r="H472">
        <v>543305</v>
      </c>
      <c r="I472" t="s">
        <v>327</v>
      </c>
      <c r="J472" s="4" t="s">
        <v>1664</v>
      </c>
      <c r="K472" s="4" t="s">
        <v>1664</v>
      </c>
      <c r="L472" s="4" t="s">
        <v>1664</v>
      </c>
      <c r="M472" s="4" t="s">
        <v>1664</v>
      </c>
      <c r="N472" s="4" t="s">
        <v>1664</v>
      </c>
      <c r="O472" s="2">
        <v>9325</v>
      </c>
      <c r="P472" s="4" t="s">
        <v>1664</v>
      </c>
      <c r="Q472" s="2" t="s">
        <v>327</v>
      </c>
    </row>
    <row r="473" spans="1:17" hidden="1" x14ac:dyDescent="0.25">
      <c r="A473" t="s">
        <v>3293</v>
      </c>
      <c r="B473" t="s">
        <v>157</v>
      </c>
      <c r="C473" t="str">
        <f>LEFT(PLAYERIDMAP[[#This Row],[PLAYERNAME]],FIND(" ",PLAYERIDMAP[[#This Row],[PLAYERNAME]],1))</f>
        <v xml:space="preserve">Brandon </v>
      </c>
      <c r="D473" t="str">
        <f>MID(PLAYERIDMAP[PLAYERNAME],FIND(" ",PLAYERIDMAP[PLAYERNAME],1)+1,255)</f>
        <v>Hicks</v>
      </c>
      <c r="E473" t="s">
        <v>1878</v>
      </c>
      <c r="F473" t="s">
        <v>740</v>
      </c>
      <c r="G473" s="3">
        <v>4003</v>
      </c>
      <c r="H473">
        <v>518794</v>
      </c>
      <c r="I473" t="s">
        <v>157</v>
      </c>
      <c r="J473" s="2">
        <v>1599170</v>
      </c>
      <c r="K473" s="2" t="s">
        <v>157</v>
      </c>
      <c r="L473" s="4" t="s">
        <v>1664</v>
      </c>
      <c r="M473" s="2" t="s">
        <v>3294</v>
      </c>
      <c r="N473" s="2" t="s">
        <v>3293</v>
      </c>
      <c r="O473" s="2">
        <v>8725</v>
      </c>
      <c r="P473" s="2" t="s">
        <v>3295</v>
      </c>
      <c r="Q473" s="2" t="s">
        <v>157</v>
      </c>
    </row>
    <row r="474" spans="1:17" hidden="1" x14ac:dyDescent="0.25">
      <c r="A474" t="s">
        <v>3296</v>
      </c>
      <c r="B474" t="s">
        <v>621</v>
      </c>
      <c r="C474" t="str">
        <f>LEFT(PLAYERIDMAP[[#This Row],[PLAYERNAME]],FIND(" ",PLAYERIDMAP[[#This Row],[PLAYERNAME]],1))</f>
        <v xml:space="preserve">Aaron </v>
      </c>
      <c r="D474" t="str">
        <f>MID(PLAYERIDMAP[PLAYERNAME],FIND(" ",PLAYERIDMAP[PLAYERNAME],1)+1,255)</f>
        <v>Hill</v>
      </c>
      <c r="E474" t="s">
        <v>1919</v>
      </c>
      <c r="F474" t="s">
        <v>741</v>
      </c>
      <c r="G474" s="3">
        <v>6104</v>
      </c>
      <c r="H474">
        <v>431094</v>
      </c>
      <c r="I474" t="s">
        <v>621</v>
      </c>
      <c r="J474" s="2">
        <v>484952</v>
      </c>
      <c r="K474" s="2" t="s">
        <v>621</v>
      </c>
      <c r="L474" s="2" t="s">
        <v>3297</v>
      </c>
      <c r="M474" s="2" t="s">
        <v>3298</v>
      </c>
      <c r="N474" s="2" t="s">
        <v>3296</v>
      </c>
      <c r="O474" s="2">
        <v>7483</v>
      </c>
      <c r="P474" s="2" t="s">
        <v>3299</v>
      </c>
      <c r="Q474" s="2" t="s">
        <v>621</v>
      </c>
    </row>
    <row r="475" spans="1:17" x14ac:dyDescent="0.25">
      <c r="A475" t="s">
        <v>3300</v>
      </c>
      <c r="B475" t="s">
        <v>1066</v>
      </c>
      <c r="C475" s="2" t="str">
        <f>LEFT(PLAYERIDMAP[[#This Row],[PLAYERNAME]],FIND(" ",PLAYERIDMAP[[#This Row],[PLAYERNAME]],1))</f>
        <v xml:space="preserve">Shawn </v>
      </c>
      <c r="D475" s="2" t="str">
        <f>MID(PLAYERIDMAP[PLAYERNAME],FIND(" ",PLAYERIDMAP[PLAYERNAME],1)+1,255)</f>
        <v>Hill</v>
      </c>
      <c r="E475" t="s">
        <v>1723</v>
      </c>
      <c r="F475" t="s">
        <v>1628</v>
      </c>
      <c r="G475" s="3">
        <v>1882</v>
      </c>
      <c r="H475">
        <v>429718</v>
      </c>
      <c r="I475" t="s">
        <v>1066</v>
      </c>
      <c r="J475" s="2">
        <v>448409</v>
      </c>
      <c r="K475" s="2" t="s">
        <v>1066</v>
      </c>
      <c r="L475" s="4" t="s">
        <v>1664</v>
      </c>
      <c r="M475" s="4" t="s">
        <v>1664</v>
      </c>
      <c r="N475" s="2" t="s">
        <v>3300</v>
      </c>
      <c r="O475" s="2">
        <v>7350</v>
      </c>
      <c r="P475" s="2" t="s">
        <v>3301</v>
      </c>
      <c r="Q475" s="2" t="s">
        <v>1066</v>
      </c>
    </row>
    <row r="476" spans="1:17" hidden="1" x14ac:dyDescent="0.25">
      <c r="A476" t="s">
        <v>3302</v>
      </c>
      <c r="B476" t="s">
        <v>1508</v>
      </c>
      <c r="C476" t="str">
        <f>LEFT(PLAYERIDMAP[[#This Row],[PLAYERNAME]],FIND(" ",PLAYERIDMAP[[#This Row],[PLAYERNAME]],1))</f>
        <v xml:space="preserve">Steven </v>
      </c>
      <c r="D476" t="str">
        <f>MID(PLAYERIDMAP[PLAYERNAME],FIND(" ",PLAYERIDMAP[PLAYERNAME],1)+1,255)</f>
        <v>Hill</v>
      </c>
      <c r="E476" t="s">
        <v>1666</v>
      </c>
      <c r="F476" t="s">
        <v>1717</v>
      </c>
      <c r="G476" s="3">
        <v>8211</v>
      </c>
      <c r="H476">
        <v>518799</v>
      </c>
      <c r="I476" t="s">
        <v>1508</v>
      </c>
      <c r="J476" s="2">
        <v>1661503</v>
      </c>
      <c r="K476" s="2" t="s">
        <v>3303</v>
      </c>
      <c r="L476" s="4" t="s">
        <v>1664</v>
      </c>
      <c r="M476" s="2" t="s">
        <v>3304</v>
      </c>
      <c r="N476" s="2" t="s">
        <v>3302</v>
      </c>
      <c r="O476" s="2">
        <v>8785</v>
      </c>
      <c r="P476" s="2" t="s">
        <v>3305</v>
      </c>
      <c r="Q476" s="2" t="s">
        <v>1508</v>
      </c>
    </row>
    <row r="477" spans="1:17" hidden="1" x14ac:dyDescent="0.25">
      <c r="A477" t="s">
        <v>3306</v>
      </c>
      <c r="B477" t="s">
        <v>444</v>
      </c>
      <c r="C477" t="str">
        <f>LEFT(PLAYERIDMAP[[#This Row],[PLAYERNAME]],FIND(" ",PLAYERIDMAP[[#This Row],[PLAYERNAME]],1))</f>
        <v xml:space="preserve">Eric </v>
      </c>
      <c r="D477" t="str">
        <f>MID(PLAYERIDMAP[PLAYERNAME],FIND(" ",PLAYERIDMAP[PLAYERNAME],1)+1,255)</f>
        <v>Hinske</v>
      </c>
      <c r="E477" t="s">
        <v>1919</v>
      </c>
      <c r="F477" t="s">
        <v>1639</v>
      </c>
      <c r="G477" s="3">
        <v>1305</v>
      </c>
      <c r="H477">
        <v>400134</v>
      </c>
      <c r="I477" t="s">
        <v>444</v>
      </c>
      <c r="J477" s="2">
        <v>211691</v>
      </c>
      <c r="K477" s="2" t="s">
        <v>444</v>
      </c>
      <c r="L477" s="2" t="s">
        <v>3307</v>
      </c>
      <c r="M477" s="2" t="s">
        <v>3308</v>
      </c>
      <c r="N477" s="2" t="s">
        <v>3306</v>
      </c>
      <c r="O477" s="2">
        <v>6645</v>
      </c>
      <c r="P477" s="2" t="s">
        <v>3309</v>
      </c>
      <c r="Q477" s="2" t="s">
        <v>444</v>
      </c>
    </row>
    <row r="478" spans="1:17" x14ac:dyDescent="0.25">
      <c r="A478" t="s">
        <v>3310</v>
      </c>
      <c r="B478" t="s">
        <v>957</v>
      </c>
      <c r="C478" s="2" t="str">
        <f>LEFT(PLAYERIDMAP[[#This Row],[PLAYERNAME]],FIND(" ",PLAYERIDMAP[[#This Row],[PLAYERNAME]],1))</f>
        <v xml:space="preserve">Luke </v>
      </c>
      <c r="D478" s="2" t="str">
        <f>MID(PLAYERIDMAP[PLAYERNAME],FIND(" ",PLAYERIDMAP[PLAYERNAME],1)+1,255)</f>
        <v>Hochevar</v>
      </c>
      <c r="E478" t="s">
        <v>1965</v>
      </c>
      <c r="F478" t="s">
        <v>1628</v>
      </c>
      <c r="G478" s="3">
        <v>6943</v>
      </c>
      <c r="H478">
        <v>460024</v>
      </c>
      <c r="I478" t="s">
        <v>957</v>
      </c>
      <c r="J478" s="2">
        <v>1116600</v>
      </c>
      <c r="K478" s="2" t="s">
        <v>957</v>
      </c>
      <c r="L478" s="2" t="s">
        <v>3311</v>
      </c>
      <c r="M478" s="2" t="s">
        <v>3312</v>
      </c>
      <c r="N478" s="2" t="s">
        <v>3310</v>
      </c>
      <c r="O478" s="2">
        <v>7919</v>
      </c>
      <c r="P478" s="2" t="s">
        <v>3313</v>
      </c>
      <c r="Q478" s="2" t="s">
        <v>957</v>
      </c>
    </row>
    <row r="479" spans="1:17" hidden="1" x14ac:dyDescent="0.25">
      <c r="A479" t="s">
        <v>3314</v>
      </c>
      <c r="B479" t="s">
        <v>399</v>
      </c>
      <c r="C479" t="str">
        <f>LEFT(PLAYERIDMAP[[#This Row],[PLAYERNAME]],FIND(" ",PLAYERIDMAP[[#This Row],[PLAYERNAME]],1))</f>
        <v xml:space="preserve">L.J. </v>
      </c>
      <c r="D479" t="str">
        <f>MID(PLAYERIDMAP[PLAYERNAME],FIND(" ",PLAYERIDMAP[PLAYERNAME],1)+1,255)</f>
        <v>Hoes</v>
      </c>
      <c r="E479" t="s">
        <v>1760</v>
      </c>
      <c r="F479" t="s">
        <v>1639</v>
      </c>
      <c r="G479" s="3">
        <v>6656</v>
      </c>
      <c r="H479">
        <v>543321</v>
      </c>
      <c r="I479" t="s">
        <v>399</v>
      </c>
      <c r="J479" s="2">
        <v>1910547</v>
      </c>
      <c r="K479" s="2" t="s">
        <v>399</v>
      </c>
      <c r="L479" s="4" t="s">
        <v>1664</v>
      </c>
      <c r="M479" s="4" t="s">
        <v>1664</v>
      </c>
      <c r="N479" s="2" t="s">
        <v>3314</v>
      </c>
      <c r="O479" s="2">
        <v>9307</v>
      </c>
      <c r="P479" s="2" t="s">
        <v>3315</v>
      </c>
      <c r="Q479" s="2" t="s">
        <v>399</v>
      </c>
    </row>
    <row r="480" spans="1:17" hidden="1" x14ac:dyDescent="0.25">
      <c r="A480" t="s">
        <v>3316</v>
      </c>
      <c r="B480" t="s">
        <v>29</v>
      </c>
      <c r="C480" t="str">
        <f>LEFT(PLAYERIDMAP[[#This Row],[PLAYERNAME]],FIND(" ",PLAYERIDMAP[[#This Row],[PLAYERNAME]],1))</f>
        <v xml:space="preserve">Bryan </v>
      </c>
      <c r="D480" t="str">
        <f>MID(PLAYERIDMAP[PLAYERNAME],FIND(" ",PLAYERIDMAP[PLAYERNAME],1)+1,255)</f>
        <v>Holaday</v>
      </c>
      <c r="E480" t="s">
        <v>1684</v>
      </c>
      <c r="F480" t="s">
        <v>1717</v>
      </c>
      <c r="G480" s="3">
        <v>11287</v>
      </c>
      <c r="H480">
        <v>592407</v>
      </c>
      <c r="I480" t="s">
        <v>29</v>
      </c>
      <c r="J480" s="2">
        <v>1794307</v>
      </c>
      <c r="K480" s="2" t="s">
        <v>29</v>
      </c>
      <c r="L480" s="4" t="s">
        <v>1664</v>
      </c>
      <c r="M480" s="4" t="s">
        <v>1664</v>
      </c>
      <c r="N480" s="2" t="s">
        <v>3316</v>
      </c>
      <c r="O480" s="2">
        <v>9208</v>
      </c>
      <c r="P480" s="2" t="s">
        <v>3317</v>
      </c>
      <c r="Q480" s="2" t="s">
        <v>29</v>
      </c>
    </row>
    <row r="481" spans="1:17" x14ac:dyDescent="0.25">
      <c r="A481" t="s">
        <v>3318</v>
      </c>
      <c r="B481" t="s">
        <v>939</v>
      </c>
      <c r="C481" s="2" t="str">
        <f>LEFT(PLAYERIDMAP[[#This Row],[PLAYERNAME]],FIND(" ",PLAYERIDMAP[[#This Row],[PLAYERNAME]],1))</f>
        <v xml:space="preserve">Derek </v>
      </c>
      <c r="D481" s="2" t="str">
        <f>MID(PLAYERIDMAP[PLAYERNAME],FIND(" ",PLAYERIDMAP[PLAYERNAME],1)+1,255)</f>
        <v>Holland</v>
      </c>
      <c r="E481" t="s">
        <v>1729</v>
      </c>
      <c r="F481" t="s">
        <v>1628</v>
      </c>
      <c r="G481" s="3">
        <v>4141</v>
      </c>
      <c r="H481">
        <v>502706</v>
      </c>
      <c r="I481" t="s">
        <v>939</v>
      </c>
      <c r="J481" s="2">
        <v>1630081</v>
      </c>
      <c r="K481" s="2" t="s">
        <v>939</v>
      </c>
      <c r="L481" s="2" t="s">
        <v>3319</v>
      </c>
      <c r="M481" s="2" t="s">
        <v>3320</v>
      </c>
      <c r="N481" s="2" t="s">
        <v>3318</v>
      </c>
      <c r="O481" s="2">
        <v>8406</v>
      </c>
      <c r="P481" s="2" t="s">
        <v>3321</v>
      </c>
      <c r="Q481" s="2" t="s">
        <v>939</v>
      </c>
    </row>
    <row r="482" spans="1:17" x14ac:dyDescent="0.25">
      <c r="A482" t="s">
        <v>3322</v>
      </c>
      <c r="B482" t="s">
        <v>765</v>
      </c>
      <c r="C482" s="2" t="str">
        <f>LEFT(PLAYERIDMAP[[#This Row],[PLAYERNAME]],FIND(" ",PLAYERIDMAP[[#This Row],[PLAYERNAME]],1))</f>
        <v xml:space="preserve">Greg </v>
      </c>
      <c r="D482" s="2" t="str">
        <f>MID(PLAYERIDMAP[PLAYERNAME],FIND(" ",PLAYERIDMAP[PLAYERNAME],1)+1,255)</f>
        <v>Holland</v>
      </c>
      <c r="E482" t="s">
        <v>1965</v>
      </c>
      <c r="F482" t="s">
        <v>1628</v>
      </c>
      <c r="G482" s="3">
        <v>7196</v>
      </c>
      <c r="H482">
        <v>518813</v>
      </c>
      <c r="I482" t="s">
        <v>765</v>
      </c>
      <c r="J482" s="2">
        <v>1758975</v>
      </c>
      <c r="K482" s="2" t="s">
        <v>765</v>
      </c>
      <c r="L482" s="2" t="s">
        <v>3323</v>
      </c>
      <c r="M482" s="2" t="s">
        <v>3324</v>
      </c>
      <c r="N482" s="2" t="s">
        <v>3322</v>
      </c>
      <c r="O482" s="2">
        <v>8773</v>
      </c>
      <c r="P482" s="2" t="s">
        <v>3325</v>
      </c>
      <c r="Q482" s="2" t="s">
        <v>765</v>
      </c>
    </row>
    <row r="483" spans="1:17" hidden="1" x14ac:dyDescent="0.25">
      <c r="A483" t="s">
        <v>3326</v>
      </c>
      <c r="B483" t="s">
        <v>705</v>
      </c>
      <c r="C483" t="str">
        <f>LEFT(PLAYERIDMAP[[#This Row],[PLAYERNAME]],FIND(" ",PLAYERIDMAP[[#This Row],[PLAYERNAME]],1))</f>
        <v xml:space="preserve">Matt </v>
      </c>
      <c r="D483" t="str">
        <f>MID(PLAYERIDMAP[PLAYERNAME],FIND(" ",PLAYERIDMAP[PLAYERNAME],1)+1,255)</f>
        <v>Holliday</v>
      </c>
      <c r="E483" t="s">
        <v>1666</v>
      </c>
      <c r="F483" t="s">
        <v>1639</v>
      </c>
      <c r="G483" s="3">
        <v>1873</v>
      </c>
      <c r="H483">
        <v>407812</v>
      </c>
      <c r="I483" t="s">
        <v>705</v>
      </c>
      <c r="J483" s="2">
        <v>181555</v>
      </c>
      <c r="K483" s="2" t="s">
        <v>705</v>
      </c>
      <c r="L483" s="2" t="s">
        <v>3327</v>
      </c>
      <c r="M483" s="2" t="s">
        <v>3328</v>
      </c>
      <c r="N483" s="2" t="s">
        <v>3326</v>
      </c>
      <c r="O483" s="2">
        <v>7311</v>
      </c>
      <c r="P483" s="2" t="s">
        <v>3329</v>
      </c>
      <c r="Q483" s="2" t="s">
        <v>705</v>
      </c>
    </row>
    <row r="484" spans="1:17" hidden="1" x14ac:dyDescent="0.25">
      <c r="A484" t="s">
        <v>3330</v>
      </c>
      <c r="B484" t="s">
        <v>312</v>
      </c>
      <c r="C484" t="str">
        <f>LEFT(PLAYERIDMAP[[#This Row],[PLAYERNAME]],FIND(" ",PLAYERIDMAP[[#This Row],[PLAYERNAME]],1))</f>
        <v xml:space="preserve">Brock </v>
      </c>
      <c r="D484" t="str">
        <f>MID(PLAYERIDMAP[PLAYERNAME],FIND(" ",PLAYERIDMAP[PLAYERNAME],1)+1,255)</f>
        <v>Holt</v>
      </c>
      <c r="E484" t="s">
        <v>1654</v>
      </c>
      <c r="F484" s="5" t="s">
        <v>1664</v>
      </c>
      <c r="G484" s="3">
        <v>9345</v>
      </c>
      <c r="H484" s="5" t="s">
        <v>1664</v>
      </c>
      <c r="I484" s="5" t="s">
        <v>1664</v>
      </c>
      <c r="J484" s="4" t="s">
        <v>1664</v>
      </c>
      <c r="K484" s="4" t="s">
        <v>1664</v>
      </c>
      <c r="L484" s="4" t="s">
        <v>1664</v>
      </c>
      <c r="M484" s="4" t="s">
        <v>1664</v>
      </c>
      <c r="N484" s="4" t="s">
        <v>1664</v>
      </c>
      <c r="O484" s="4" t="s">
        <v>1664</v>
      </c>
      <c r="P484" s="4" t="s">
        <v>1664</v>
      </c>
      <c r="Q484" s="4" t="s">
        <v>1664</v>
      </c>
    </row>
    <row r="485" spans="1:17" x14ac:dyDescent="0.25">
      <c r="A485" t="s">
        <v>3331</v>
      </c>
      <c r="B485" t="s">
        <v>786</v>
      </c>
      <c r="C485" s="2" t="str">
        <f>LEFT(PLAYERIDMAP[[#This Row],[PLAYERNAME]],FIND(" ",PLAYERIDMAP[[#This Row],[PLAYERNAME]],1))</f>
        <v xml:space="preserve">J.J. </v>
      </c>
      <c r="D485" s="2" t="str">
        <f>MID(PLAYERIDMAP[PLAYERNAME],FIND(" ",PLAYERIDMAP[PLAYERNAME],1)+1,255)</f>
        <v>Hoover</v>
      </c>
      <c r="E485" t="s">
        <v>1755</v>
      </c>
      <c r="F485" t="s">
        <v>1628</v>
      </c>
      <c r="G485" s="3">
        <v>9037</v>
      </c>
      <c r="H485">
        <v>543331</v>
      </c>
      <c r="I485" t="s">
        <v>786</v>
      </c>
      <c r="J485" s="2">
        <v>1914484</v>
      </c>
      <c r="K485" s="2" t="s">
        <v>786</v>
      </c>
      <c r="L485" s="4" t="s">
        <v>1664</v>
      </c>
      <c r="M485" s="4" t="s">
        <v>1664</v>
      </c>
      <c r="N485" s="2" t="s">
        <v>3331</v>
      </c>
      <c r="O485" s="2">
        <v>9163</v>
      </c>
      <c r="P485" s="2" t="s">
        <v>3332</v>
      </c>
      <c r="Q485" s="2" t="s">
        <v>786</v>
      </c>
    </row>
    <row r="486" spans="1:17" x14ac:dyDescent="0.25">
      <c r="A486" t="s">
        <v>3333</v>
      </c>
      <c r="B486" t="s">
        <v>1331</v>
      </c>
      <c r="C486" s="2" t="str">
        <f>LEFT(PLAYERIDMAP[[#This Row],[PLAYERNAME]],FIND(" ",PLAYERIDMAP[[#This Row],[PLAYERNAME]],1))</f>
        <v xml:space="preserve">Jeremy </v>
      </c>
      <c r="D486" s="2" t="str">
        <f>MID(PLAYERIDMAP[PLAYERNAME],FIND(" ",PLAYERIDMAP[PLAYERNAME],1)+1,255)</f>
        <v>Horst</v>
      </c>
      <c r="E486" t="s">
        <v>1670</v>
      </c>
      <c r="F486" t="s">
        <v>1628</v>
      </c>
      <c r="G486" s="3">
        <v>596</v>
      </c>
      <c r="H486">
        <v>456662</v>
      </c>
      <c r="I486" t="s">
        <v>1331</v>
      </c>
      <c r="J486" s="2">
        <v>1740947</v>
      </c>
      <c r="K486" s="2" t="s">
        <v>1331</v>
      </c>
      <c r="L486" s="4" t="s">
        <v>1664</v>
      </c>
      <c r="M486" s="2" t="s">
        <v>3334</v>
      </c>
      <c r="N486" s="2" t="s">
        <v>3333</v>
      </c>
      <c r="O486" s="2">
        <v>8947</v>
      </c>
      <c r="P486" s="2" t="s">
        <v>3335</v>
      </c>
      <c r="Q486" s="2" t="s">
        <v>1331</v>
      </c>
    </row>
    <row r="487" spans="1:17" hidden="1" x14ac:dyDescent="0.25">
      <c r="A487" t="s">
        <v>3336</v>
      </c>
      <c r="B487" t="s">
        <v>627</v>
      </c>
      <c r="C487" t="str">
        <f>LEFT(PLAYERIDMAP[[#This Row],[PLAYERNAME]],FIND(" ",PLAYERIDMAP[[#This Row],[PLAYERNAME]],1))</f>
        <v xml:space="preserve">Eric </v>
      </c>
      <c r="D487" t="str">
        <f>MID(PLAYERIDMAP[PLAYERNAME],FIND(" ",PLAYERIDMAP[PLAYERNAME],1)+1,255)</f>
        <v>Hosmer</v>
      </c>
      <c r="E487" t="s">
        <v>1965</v>
      </c>
      <c r="F487" t="s">
        <v>1667</v>
      </c>
      <c r="G487" s="3">
        <v>3516</v>
      </c>
      <c r="H487">
        <v>543333</v>
      </c>
      <c r="I487" t="s">
        <v>627</v>
      </c>
      <c r="J487" s="2">
        <v>1669561</v>
      </c>
      <c r="K487" s="2" t="s">
        <v>627</v>
      </c>
      <c r="L487" s="4" t="s">
        <v>1664</v>
      </c>
      <c r="M487" s="2" t="s">
        <v>3337</v>
      </c>
      <c r="N487" s="2" t="s">
        <v>3336</v>
      </c>
      <c r="O487" s="2">
        <v>8857</v>
      </c>
      <c r="P487" s="2" t="s">
        <v>3338</v>
      </c>
      <c r="Q487" s="2" t="s">
        <v>627</v>
      </c>
    </row>
    <row r="488" spans="1:17" hidden="1" x14ac:dyDescent="0.25">
      <c r="A488" t="s">
        <v>3339</v>
      </c>
      <c r="B488" t="s">
        <v>628</v>
      </c>
      <c r="C488" t="str">
        <f>LEFT(PLAYERIDMAP[[#This Row],[PLAYERNAME]],FIND(" ",PLAYERIDMAP[[#This Row],[PLAYERNAME]],1))</f>
        <v xml:space="preserve">Ryan </v>
      </c>
      <c r="D488" t="str">
        <f>MID(PLAYERIDMAP[PLAYERNAME],FIND(" ",PLAYERIDMAP[PLAYERNAME],1)+1,255)</f>
        <v>Howard</v>
      </c>
      <c r="E488" t="s">
        <v>1670</v>
      </c>
      <c r="F488" t="s">
        <v>1667</v>
      </c>
      <c r="G488" s="3">
        <v>2154</v>
      </c>
      <c r="H488">
        <v>429667</v>
      </c>
      <c r="I488" t="s">
        <v>628</v>
      </c>
      <c r="J488" s="2">
        <v>448940</v>
      </c>
      <c r="K488" s="2" t="s">
        <v>628</v>
      </c>
      <c r="L488" s="2" t="s">
        <v>3340</v>
      </c>
      <c r="M488" s="2" t="s">
        <v>3341</v>
      </c>
      <c r="N488" s="2" t="s">
        <v>3339</v>
      </c>
      <c r="O488" s="2">
        <v>7437</v>
      </c>
      <c r="P488" s="2" t="s">
        <v>3342</v>
      </c>
      <c r="Q488" s="2" t="s">
        <v>628</v>
      </c>
    </row>
    <row r="489" spans="1:17" x14ac:dyDescent="0.25">
      <c r="A489" t="s">
        <v>3343</v>
      </c>
      <c r="B489" t="s">
        <v>1289</v>
      </c>
      <c r="C489" s="2" t="str">
        <f>LEFT(PLAYERIDMAP[[#This Row],[PLAYERNAME]],FIND(" ",PLAYERIDMAP[[#This Row],[PLAYERNAME]],1))</f>
        <v xml:space="preserve">J.P. </v>
      </c>
      <c r="D489" s="2" t="str">
        <f>MID(PLAYERIDMAP[PLAYERNAME],FIND(" ",PLAYERIDMAP[PLAYERNAME],1)+1,255)</f>
        <v>Howell</v>
      </c>
      <c r="E489" t="s">
        <v>1638</v>
      </c>
      <c r="F489" t="s">
        <v>1628</v>
      </c>
      <c r="G489" s="3">
        <v>8245</v>
      </c>
      <c r="H489">
        <v>434442</v>
      </c>
      <c r="I489" t="s">
        <v>1289</v>
      </c>
      <c r="J489" s="2">
        <v>530358</v>
      </c>
      <c r="K489" s="2" t="s">
        <v>1289</v>
      </c>
      <c r="L489" s="2" t="s">
        <v>3344</v>
      </c>
      <c r="M489" s="2" t="s">
        <v>3345</v>
      </c>
      <c r="N489" s="2" t="s">
        <v>3343</v>
      </c>
      <c r="O489" s="2">
        <v>7572</v>
      </c>
      <c r="P489" s="2" t="s">
        <v>3346</v>
      </c>
      <c r="Q489" s="2" t="s">
        <v>1289</v>
      </c>
    </row>
    <row r="490" spans="1:17" x14ac:dyDescent="0.25">
      <c r="A490" t="s">
        <v>3347</v>
      </c>
      <c r="B490" t="s">
        <v>886</v>
      </c>
      <c r="C490" s="2" t="str">
        <f>LEFT(PLAYERIDMAP[[#This Row],[PLAYERNAME]],FIND(" ",PLAYERIDMAP[[#This Row],[PLAYERNAME]],1))</f>
        <v xml:space="preserve">Daniel </v>
      </c>
      <c r="D490" s="2" t="str">
        <f>MID(PLAYERIDMAP[PLAYERNAME],FIND(" ",PLAYERIDMAP[PLAYERNAME],1)+1,255)</f>
        <v>Hudson</v>
      </c>
      <c r="E490" t="s">
        <v>1919</v>
      </c>
      <c r="F490" t="s">
        <v>1628</v>
      </c>
      <c r="G490" s="3">
        <v>7146</v>
      </c>
      <c r="H490">
        <v>543339</v>
      </c>
      <c r="I490" t="s">
        <v>886</v>
      </c>
      <c r="J490" s="2">
        <v>1697836</v>
      </c>
      <c r="K490" s="2" t="s">
        <v>886</v>
      </c>
      <c r="L490" s="2" t="s">
        <v>3348</v>
      </c>
      <c r="M490" s="2" t="s">
        <v>3349</v>
      </c>
      <c r="N490" s="2" t="s">
        <v>3347</v>
      </c>
      <c r="O490" s="2">
        <v>8567</v>
      </c>
      <c r="P490" s="2" t="s">
        <v>3350</v>
      </c>
      <c r="Q490" s="2" t="s">
        <v>886</v>
      </c>
    </row>
    <row r="491" spans="1:17" x14ac:dyDescent="0.25">
      <c r="A491" t="s">
        <v>3351</v>
      </c>
      <c r="B491" t="s">
        <v>870</v>
      </c>
      <c r="C491" s="2" t="str">
        <f>LEFT(PLAYERIDMAP[[#This Row],[PLAYERNAME]],FIND(" ",PLAYERIDMAP[[#This Row],[PLAYERNAME]],1))</f>
        <v xml:space="preserve">Tim </v>
      </c>
      <c r="D491" s="2" t="str">
        <f>MID(PLAYERIDMAP[PLAYERNAME],FIND(" ",PLAYERIDMAP[PLAYERNAME],1)+1,255)</f>
        <v>Hudson</v>
      </c>
      <c r="E491" t="s">
        <v>1780</v>
      </c>
      <c r="F491" t="s">
        <v>1628</v>
      </c>
      <c r="G491" s="3">
        <v>921</v>
      </c>
      <c r="H491">
        <v>218596</v>
      </c>
      <c r="I491" t="s">
        <v>870</v>
      </c>
      <c r="J491" s="2">
        <v>132684</v>
      </c>
      <c r="K491" s="2" t="s">
        <v>870</v>
      </c>
      <c r="L491" s="2" t="s">
        <v>3352</v>
      </c>
      <c r="M491" s="2" t="s">
        <v>3353</v>
      </c>
      <c r="N491" s="2" t="s">
        <v>3351</v>
      </c>
      <c r="O491" s="2">
        <v>6245</v>
      </c>
      <c r="P491" s="2" t="s">
        <v>3354</v>
      </c>
      <c r="Q491" s="2" t="s">
        <v>870</v>
      </c>
    </row>
    <row r="492" spans="1:17" x14ac:dyDescent="0.25">
      <c r="A492" t="s">
        <v>3355</v>
      </c>
      <c r="B492" t="s">
        <v>1015</v>
      </c>
      <c r="C492" s="2" t="str">
        <f>LEFT(PLAYERIDMAP[[#This Row],[PLAYERNAME]],FIND(" ",PLAYERIDMAP[[#This Row],[PLAYERNAME]],1))</f>
        <v xml:space="preserve">David </v>
      </c>
      <c r="D492" s="2" t="str">
        <f>MID(PLAYERIDMAP[PLAYERNAME],FIND(" ",PLAYERIDMAP[PLAYERNAME],1)+1,255)</f>
        <v>Huff</v>
      </c>
      <c r="E492" t="s">
        <v>1679</v>
      </c>
      <c r="F492" t="s">
        <v>1628</v>
      </c>
      <c r="G492" s="3">
        <v>4257</v>
      </c>
      <c r="H492">
        <v>453307</v>
      </c>
      <c r="I492" t="s">
        <v>1015</v>
      </c>
      <c r="J492" s="2">
        <v>1623771</v>
      </c>
      <c r="K492" s="2" t="s">
        <v>1015</v>
      </c>
      <c r="L492" s="2" t="s">
        <v>3356</v>
      </c>
      <c r="M492" s="2" t="s">
        <v>3357</v>
      </c>
      <c r="N492" s="2" t="s">
        <v>3355</v>
      </c>
      <c r="O492" s="2">
        <v>8417</v>
      </c>
      <c r="P492" s="2" t="s">
        <v>3358</v>
      </c>
      <c r="Q492" s="2" t="s">
        <v>1015</v>
      </c>
    </row>
    <row r="493" spans="1:17" x14ac:dyDescent="0.25">
      <c r="A493" t="s">
        <v>3359</v>
      </c>
      <c r="B493" t="s">
        <v>1326</v>
      </c>
      <c r="C493" s="2" t="str">
        <f>LEFT(PLAYERIDMAP[[#This Row],[PLAYERNAME]],FIND(" ",PLAYERIDMAP[[#This Row],[PLAYERNAME]],1))</f>
        <v xml:space="preserve">Jared </v>
      </c>
      <c r="D493" s="2" t="str">
        <f>MID(PLAYERIDMAP[PLAYERNAME],FIND(" ",PLAYERIDMAP[PLAYERNAME],1)+1,255)</f>
        <v>Hughes</v>
      </c>
      <c r="E493" t="s">
        <v>1703</v>
      </c>
      <c r="F493" t="s">
        <v>1628</v>
      </c>
      <c r="G493" s="3">
        <v>9325</v>
      </c>
      <c r="H493">
        <v>453172</v>
      </c>
      <c r="I493" t="s">
        <v>1326</v>
      </c>
      <c r="J493" s="2">
        <v>1895574</v>
      </c>
      <c r="K493" s="2" t="s">
        <v>1326</v>
      </c>
      <c r="L493" s="4" t="s">
        <v>1664</v>
      </c>
      <c r="M493" s="2" t="s">
        <v>3360</v>
      </c>
      <c r="N493" s="2" t="s">
        <v>3359</v>
      </c>
      <c r="O493" s="2">
        <v>9073</v>
      </c>
      <c r="P493" s="2" t="s">
        <v>3361</v>
      </c>
      <c r="Q493" s="2" t="s">
        <v>1326</v>
      </c>
    </row>
    <row r="494" spans="1:17" hidden="1" x14ac:dyDescent="0.25">
      <c r="A494" t="s">
        <v>3362</v>
      </c>
      <c r="B494" t="s">
        <v>118</v>
      </c>
      <c r="C494" t="str">
        <f>LEFT(PLAYERIDMAP[[#This Row],[PLAYERNAME]],FIND(" ",PLAYERIDMAP[[#This Row],[PLAYERNAME]],1))</f>
        <v xml:space="preserve">Luke </v>
      </c>
      <c r="D494" t="str">
        <f>MID(PLAYERIDMAP[PLAYERNAME],FIND(" ",PLAYERIDMAP[PLAYERNAME],1)+1,255)</f>
        <v>Hughes</v>
      </c>
      <c r="E494" t="s">
        <v>1649</v>
      </c>
      <c r="F494" t="s">
        <v>741</v>
      </c>
      <c r="G494" s="3">
        <v>4898</v>
      </c>
      <c r="H494">
        <v>471863</v>
      </c>
      <c r="I494" t="s">
        <v>118</v>
      </c>
      <c r="J494" s="2">
        <v>1104374</v>
      </c>
      <c r="K494" s="2" t="s">
        <v>118</v>
      </c>
      <c r="L494" s="2" t="s">
        <v>3363</v>
      </c>
      <c r="M494" s="2" t="s">
        <v>3364</v>
      </c>
      <c r="N494" s="2" t="s">
        <v>3362</v>
      </c>
      <c r="O494" s="2">
        <v>8715</v>
      </c>
      <c r="P494" s="2" t="s">
        <v>3365</v>
      </c>
      <c r="Q494" s="2" t="s">
        <v>118</v>
      </c>
    </row>
    <row r="495" spans="1:17" x14ac:dyDescent="0.25">
      <c r="A495" t="s">
        <v>3366</v>
      </c>
      <c r="B495" t="s">
        <v>940</v>
      </c>
      <c r="C495" s="2" t="str">
        <f>LEFT(PLAYERIDMAP[[#This Row],[PLAYERNAME]],FIND(" ",PLAYERIDMAP[[#This Row],[PLAYERNAME]],1))</f>
        <v xml:space="preserve">Phil </v>
      </c>
      <c r="D495" s="2" t="str">
        <f>MID(PLAYERIDMAP[PLAYERNAME],FIND(" ",PLAYERIDMAP[PLAYERNAME],1)+1,255)</f>
        <v>Hughes</v>
      </c>
      <c r="E495" t="s">
        <v>1627</v>
      </c>
      <c r="F495" t="s">
        <v>1628</v>
      </c>
      <c r="G495" s="3">
        <v>7450</v>
      </c>
      <c r="H495">
        <v>461833</v>
      </c>
      <c r="I495" t="s">
        <v>940</v>
      </c>
      <c r="J495" s="2">
        <v>584965</v>
      </c>
      <c r="K495" s="2" t="s">
        <v>940</v>
      </c>
      <c r="L495" s="2" t="s">
        <v>3367</v>
      </c>
      <c r="M495" s="2" t="s">
        <v>3368</v>
      </c>
      <c r="N495" s="2" t="s">
        <v>3366</v>
      </c>
      <c r="O495" s="2">
        <v>7913</v>
      </c>
      <c r="P495" s="2" t="s">
        <v>3369</v>
      </c>
      <c r="Q495" s="2" t="s">
        <v>940</v>
      </c>
    </row>
    <row r="496" spans="1:17" x14ac:dyDescent="0.25">
      <c r="A496" t="s">
        <v>3370</v>
      </c>
      <c r="B496" t="s">
        <v>1229</v>
      </c>
      <c r="C496" s="2" t="str">
        <f>LEFT(PLAYERIDMAP[[#This Row],[PLAYERNAME]],FIND(" ",PLAYERIDMAP[[#This Row],[PLAYERNAME]],1))</f>
        <v xml:space="preserve">Danny </v>
      </c>
      <c r="D496" s="2" t="str">
        <f>MID(PLAYERIDMAP[PLAYERNAME],FIND(" ",PLAYERIDMAP[PLAYERNAME],1)+1,255)</f>
        <v>Hultzen</v>
      </c>
      <c r="E496" t="s">
        <v>1659</v>
      </c>
      <c r="F496" t="s">
        <v>1628</v>
      </c>
      <c r="G496" s="3" t="s">
        <v>1228</v>
      </c>
      <c r="H496">
        <v>543343</v>
      </c>
      <c r="I496" t="s">
        <v>1229</v>
      </c>
      <c r="J496" s="2">
        <v>1888603</v>
      </c>
      <c r="K496" s="2" t="s">
        <v>1229</v>
      </c>
      <c r="L496" s="4" t="s">
        <v>1664</v>
      </c>
      <c r="M496" s="4" t="s">
        <v>1664</v>
      </c>
      <c r="N496" s="2" t="s">
        <v>3370</v>
      </c>
      <c r="O496" s="2">
        <v>9127</v>
      </c>
      <c r="P496" s="2" t="s">
        <v>3371</v>
      </c>
      <c r="Q496" s="2" t="s">
        <v>1229</v>
      </c>
    </row>
    <row r="497" spans="1:17" x14ac:dyDescent="0.25">
      <c r="A497" t="s">
        <v>3372</v>
      </c>
      <c r="B497" t="s">
        <v>1155</v>
      </c>
      <c r="C497" s="2" t="str">
        <f>LEFT(PLAYERIDMAP[[#This Row],[PLAYERNAME]],FIND(" ",PLAYERIDMAP[[#This Row],[PLAYERNAME]],1))</f>
        <v xml:space="preserve">Philip </v>
      </c>
      <c r="D497" s="2" t="str">
        <f>MID(PLAYERIDMAP[PLAYERNAME],FIND(" ",PLAYERIDMAP[PLAYERNAME],1)+1,255)</f>
        <v>Humber</v>
      </c>
      <c r="E497" t="s">
        <v>1633</v>
      </c>
      <c r="F497" t="s">
        <v>1628</v>
      </c>
      <c r="G497" s="3">
        <v>8586</v>
      </c>
      <c r="H497">
        <v>458950</v>
      </c>
      <c r="I497" t="s">
        <v>1155</v>
      </c>
      <c r="J497" s="2">
        <v>546232</v>
      </c>
      <c r="K497" s="2" t="s">
        <v>1155</v>
      </c>
      <c r="L497" s="2" t="s">
        <v>3373</v>
      </c>
      <c r="M497" s="2" t="s">
        <v>3374</v>
      </c>
      <c r="N497" s="2" t="s">
        <v>3372</v>
      </c>
      <c r="O497" s="2">
        <v>7873</v>
      </c>
      <c r="P497" s="2" t="s">
        <v>3375</v>
      </c>
      <c r="Q497" s="2" t="s">
        <v>1155</v>
      </c>
    </row>
    <row r="498" spans="1:17" hidden="1" x14ac:dyDescent="0.25">
      <c r="A498" t="s">
        <v>3376</v>
      </c>
      <c r="B498" t="s">
        <v>153</v>
      </c>
      <c r="C498" t="str">
        <f>LEFT(PLAYERIDMAP[[#This Row],[PLAYERNAME]],FIND(" ",PLAYERIDMAP[[#This Row],[PLAYERNAME]],1))</f>
        <v xml:space="preserve">Nick </v>
      </c>
      <c r="D498" t="str">
        <f>MID(PLAYERIDMAP[PLAYERNAME],FIND(" ",PLAYERIDMAP[PLAYERNAME],1)+1,255)</f>
        <v>Hundley</v>
      </c>
      <c r="E498" t="s">
        <v>1690</v>
      </c>
      <c r="F498" t="s">
        <v>1717</v>
      </c>
      <c r="G498" s="3">
        <v>3376</v>
      </c>
      <c r="H498">
        <v>460026</v>
      </c>
      <c r="I498" t="s">
        <v>153</v>
      </c>
      <c r="J498" s="2">
        <v>1200053</v>
      </c>
      <c r="K498" s="2" t="s">
        <v>153</v>
      </c>
      <c r="L498" s="2" t="s">
        <v>3377</v>
      </c>
      <c r="M498" s="2" t="s">
        <v>3378</v>
      </c>
      <c r="N498" s="2" t="s">
        <v>3376</v>
      </c>
      <c r="O498" s="2">
        <v>8294</v>
      </c>
      <c r="P498" s="2" t="s">
        <v>3379</v>
      </c>
      <c r="Q498" s="2" t="s">
        <v>153</v>
      </c>
    </row>
    <row r="499" spans="1:17" hidden="1" x14ac:dyDescent="0.25">
      <c r="A499" t="s">
        <v>3380</v>
      </c>
      <c r="B499" t="s">
        <v>661</v>
      </c>
      <c r="C499" t="str">
        <f>LEFT(PLAYERIDMAP[[#This Row],[PLAYERNAME]],FIND(" ",PLAYERIDMAP[[#This Row],[PLAYERNAME]],1))</f>
        <v xml:space="preserve">Torii </v>
      </c>
      <c r="D499" t="str">
        <f>MID(PLAYERIDMAP[PLAYERNAME],FIND(" ",PLAYERIDMAP[PLAYERNAME],1)+1,255)</f>
        <v>Hunter</v>
      </c>
      <c r="E499" t="s">
        <v>1684</v>
      </c>
      <c r="F499" t="s">
        <v>1639</v>
      </c>
      <c r="G499" s="3">
        <v>731</v>
      </c>
      <c r="H499">
        <v>116338</v>
      </c>
      <c r="I499" t="s">
        <v>661</v>
      </c>
      <c r="J499" s="2">
        <v>10813</v>
      </c>
      <c r="K499" s="2" t="s">
        <v>661</v>
      </c>
      <c r="L499" s="4" t="s">
        <v>1664</v>
      </c>
      <c r="M499" s="2" t="s">
        <v>3381</v>
      </c>
      <c r="N499" s="2" t="s">
        <v>3380</v>
      </c>
      <c r="O499" s="2">
        <v>5884</v>
      </c>
      <c r="P499" s="2" t="s">
        <v>3382</v>
      </c>
      <c r="Q499" s="2" t="s">
        <v>661</v>
      </c>
    </row>
    <row r="500" spans="1:17" x14ac:dyDescent="0.25">
      <c r="A500" t="s">
        <v>3383</v>
      </c>
      <c r="B500" t="s">
        <v>971</v>
      </c>
      <c r="C500" s="2" t="str">
        <f>LEFT(PLAYERIDMAP[[#This Row],[PLAYERNAME]],FIND(" ",PLAYERIDMAP[[#This Row],[PLAYERNAME]],1))</f>
        <v xml:space="preserve">Tommy </v>
      </c>
      <c r="D500" s="2" t="str">
        <f>MID(PLAYERIDMAP[PLAYERNAME],FIND(" ",PLAYERIDMAP[PLAYERNAME],1)+1,255)</f>
        <v>Hunter</v>
      </c>
      <c r="E500" t="s">
        <v>1760</v>
      </c>
      <c r="F500" t="s">
        <v>1628</v>
      </c>
      <c r="G500" s="3">
        <v>1157</v>
      </c>
      <c r="H500">
        <v>488984</v>
      </c>
      <c r="I500" t="s">
        <v>971</v>
      </c>
      <c r="J500" s="2">
        <v>1595123</v>
      </c>
      <c r="K500" s="2" t="s">
        <v>971</v>
      </c>
      <c r="L500" s="2" t="s">
        <v>3384</v>
      </c>
      <c r="M500" s="2" t="s">
        <v>3385</v>
      </c>
      <c r="N500" s="2" t="s">
        <v>3383</v>
      </c>
      <c r="O500" s="2">
        <v>8312</v>
      </c>
      <c r="P500" s="2" t="s">
        <v>3386</v>
      </c>
      <c r="Q500" s="2" t="s">
        <v>971</v>
      </c>
    </row>
    <row r="501" spans="1:17" x14ac:dyDescent="0.25">
      <c r="A501" t="s">
        <v>3387</v>
      </c>
      <c r="B501" t="s">
        <v>1183</v>
      </c>
      <c r="C501" s="2" t="str">
        <f>LEFT(PLAYERIDMAP[[#This Row],[PLAYERNAME]],FIND(" ",PLAYERIDMAP[[#This Row],[PLAYERNAME]],1))</f>
        <v xml:space="preserve">Drew </v>
      </c>
      <c r="D501" s="2" t="str">
        <f>MID(PLAYERIDMAP[PLAYERNAME],FIND(" ",PLAYERIDMAP[PLAYERNAME],1)+1,255)</f>
        <v>Hutchison</v>
      </c>
      <c r="E501" t="s">
        <v>1723</v>
      </c>
      <c r="F501" t="s">
        <v>1628</v>
      </c>
      <c r="G501" s="3">
        <v>10732</v>
      </c>
      <c r="H501">
        <v>571800</v>
      </c>
      <c r="I501" t="s">
        <v>1183</v>
      </c>
      <c r="J501" s="2">
        <v>1812898</v>
      </c>
      <c r="K501" s="2" t="s">
        <v>1183</v>
      </c>
      <c r="L501" s="2" t="s">
        <v>3388</v>
      </c>
      <c r="M501" s="4" t="s">
        <v>1664</v>
      </c>
      <c r="N501" s="2" t="s">
        <v>3387</v>
      </c>
      <c r="O501" s="2">
        <v>9158</v>
      </c>
      <c r="P501" s="2" t="s">
        <v>3389</v>
      </c>
      <c r="Q501" s="2" t="s">
        <v>1183</v>
      </c>
    </row>
    <row r="502" spans="1:17" hidden="1" x14ac:dyDescent="0.25">
      <c r="A502" t="s">
        <v>3390</v>
      </c>
      <c r="B502" t="s">
        <v>547</v>
      </c>
      <c r="C502" t="str">
        <f>LEFT(PLAYERIDMAP[[#This Row],[PLAYERNAME]],FIND(" ",PLAYERIDMAP[[#This Row],[PLAYERNAME]],1))</f>
        <v xml:space="preserve">Chris </v>
      </c>
      <c r="D502" t="str">
        <f>MID(PLAYERIDMAP[PLAYERNAME],FIND(" ",PLAYERIDMAP[PLAYERNAME],1)+1,255)</f>
        <v>Iannetta</v>
      </c>
      <c r="E502" t="s">
        <v>1797</v>
      </c>
      <c r="F502" t="s">
        <v>1717</v>
      </c>
      <c r="G502" s="3">
        <v>8267</v>
      </c>
      <c r="H502">
        <v>455104</v>
      </c>
      <c r="I502" t="s">
        <v>547</v>
      </c>
      <c r="J502" s="2">
        <v>584802</v>
      </c>
      <c r="K502" s="2" t="s">
        <v>547</v>
      </c>
      <c r="L502" s="2" t="s">
        <v>3391</v>
      </c>
      <c r="M502" s="2" t="s">
        <v>3392</v>
      </c>
      <c r="N502" s="2" t="s">
        <v>3390</v>
      </c>
      <c r="O502" s="2">
        <v>7845</v>
      </c>
      <c r="P502" s="2" t="s">
        <v>3393</v>
      </c>
      <c r="Q502" s="2" t="s">
        <v>547</v>
      </c>
    </row>
    <row r="503" spans="1:17" hidden="1" x14ac:dyDescent="0.25">
      <c r="A503" t="s">
        <v>3394</v>
      </c>
      <c r="B503" t="s">
        <v>329</v>
      </c>
      <c r="C503" t="str">
        <f>LEFT(PLAYERIDMAP[[#This Row],[PLAYERNAME]],FIND(" ",PLAYERIDMAP[[#This Row],[PLAYERNAME]],1))</f>
        <v xml:space="preserve">Raul </v>
      </c>
      <c r="D503" t="str">
        <f>MID(PLAYERIDMAP[PLAYERNAME],FIND(" ",PLAYERIDMAP[PLAYERNAME],1)+1,255)</f>
        <v>Ibanez</v>
      </c>
      <c r="E503" t="s">
        <v>1659</v>
      </c>
      <c r="F503" t="s">
        <v>1639</v>
      </c>
      <c r="G503" s="3">
        <v>607</v>
      </c>
      <c r="H503">
        <v>116380</v>
      </c>
      <c r="I503" t="s">
        <v>329</v>
      </c>
      <c r="J503" s="2">
        <v>7744</v>
      </c>
      <c r="K503" s="2" t="s">
        <v>329</v>
      </c>
      <c r="L503" s="2" t="s">
        <v>3395</v>
      </c>
      <c r="M503" s="2" t="s">
        <v>3396</v>
      </c>
      <c r="N503" s="2" t="s">
        <v>3394</v>
      </c>
      <c r="O503" s="2">
        <v>5665</v>
      </c>
      <c r="P503" s="2" t="s">
        <v>3397</v>
      </c>
      <c r="Q503" s="2" t="s">
        <v>329</v>
      </c>
    </row>
    <row r="504" spans="1:17" x14ac:dyDescent="0.25">
      <c r="A504" t="s">
        <v>3398</v>
      </c>
      <c r="B504" t="s">
        <v>1209</v>
      </c>
      <c r="C504" s="2" t="str">
        <f>LEFT(PLAYERIDMAP[[#This Row],[PLAYERNAME]],FIND(" ",PLAYERIDMAP[[#This Row],[PLAYERNAME]],1))</f>
        <v xml:space="preserve">Ryota </v>
      </c>
      <c r="D504" s="2" t="str">
        <f>MID(PLAYERIDMAP[PLAYERNAME],FIND(" ",PLAYERIDMAP[PLAYERNAME],1)+1,255)</f>
        <v>Igarashi</v>
      </c>
      <c r="E504" t="s">
        <v>1627</v>
      </c>
      <c r="F504" t="s">
        <v>1628</v>
      </c>
      <c r="G504" s="3">
        <v>10232</v>
      </c>
      <c r="H504">
        <v>579799</v>
      </c>
      <c r="I504" t="s">
        <v>1209</v>
      </c>
      <c r="J504" s="2">
        <v>1727802</v>
      </c>
      <c r="K504" s="2" t="s">
        <v>1209</v>
      </c>
      <c r="L504" s="4" t="s">
        <v>1664</v>
      </c>
      <c r="M504" s="2" t="s">
        <v>3399</v>
      </c>
      <c r="N504" s="2" t="s">
        <v>3398</v>
      </c>
      <c r="O504" s="2">
        <v>8613</v>
      </c>
      <c r="P504" s="2" t="s">
        <v>3400</v>
      </c>
      <c r="Q504" s="2" t="s">
        <v>1209</v>
      </c>
    </row>
    <row r="505" spans="1:17" hidden="1" x14ac:dyDescent="0.25">
      <c r="A505" t="s">
        <v>3401</v>
      </c>
      <c r="B505" t="s">
        <v>54</v>
      </c>
      <c r="C505" t="str">
        <f>LEFT(PLAYERIDMAP[[#This Row],[PLAYERNAME]],FIND(" ",PLAYERIDMAP[[#This Row],[PLAYERNAME]],1))</f>
        <v xml:space="preserve">Jose </v>
      </c>
      <c r="D505" t="str">
        <f>MID(PLAYERIDMAP[PLAYERNAME],FIND(" ",PLAYERIDMAP[PLAYERNAME],1)+1,255)</f>
        <v>Iglesias</v>
      </c>
      <c r="E505" t="s">
        <v>1654</v>
      </c>
      <c r="F505" t="s">
        <v>1730</v>
      </c>
      <c r="G505" s="3">
        <v>10231</v>
      </c>
      <c r="H505">
        <v>578428</v>
      </c>
      <c r="I505" t="s">
        <v>54</v>
      </c>
      <c r="J505" s="2">
        <v>1707364</v>
      </c>
      <c r="K505" s="2" t="s">
        <v>54</v>
      </c>
      <c r="L505" s="2" t="s">
        <v>3402</v>
      </c>
      <c r="M505" s="2" t="s">
        <v>3403</v>
      </c>
      <c r="N505" s="2" t="s">
        <v>3401</v>
      </c>
      <c r="O505" s="2">
        <v>8848</v>
      </c>
      <c r="P505" s="2" t="s">
        <v>3404</v>
      </c>
      <c r="Q505" s="2" t="s">
        <v>54</v>
      </c>
    </row>
    <row r="506" spans="1:17" hidden="1" x14ac:dyDescent="0.25">
      <c r="A506" t="s">
        <v>3405</v>
      </c>
      <c r="B506" t="s">
        <v>135</v>
      </c>
      <c r="C506" t="str">
        <f>LEFT(PLAYERIDMAP[[#This Row],[PLAYERNAME]],FIND(" ",PLAYERIDMAP[[#This Row],[PLAYERNAME]],1))</f>
        <v xml:space="preserve">Ender </v>
      </c>
      <c r="D506" t="str">
        <f>MID(PLAYERIDMAP[PLAYERNAME],FIND(" ",PLAYERIDMAP[PLAYERNAME],1)+1,255)</f>
        <v>Inciarte</v>
      </c>
      <c r="E506" t="s">
        <v>1670</v>
      </c>
      <c r="F506" t="s">
        <v>1639</v>
      </c>
      <c r="G506" s="3" t="s">
        <v>134</v>
      </c>
      <c r="H506">
        <v>542255</v>
      </c>
      <c r="I506" t="s">
        <v>135</v>
      </c>
      <c r="J506" s="4" t="s">
        <v>1664</v>
      </c>
      <c r="K506" s="4" t="s">
        <v>1664</v>
      </c>
      <c r="L506" s="4" t="s">
        <v>1664</v>
      </c>
      <c r="M506" s="4" t="s">
        <v>1664</v>
      </c>
      <c r="N506" s="4" t="s">
        <v>1664</v>
      </c>
      <c r="O506" s="4" t="s">
        <v>1664</v>
      </c>
      <c r="P506" s="4" t="s">
        <v>1664</v>
      </c>
      <c r="Q506" s="4" t="s">
        <v>1664</v>
      </c>
    </row>
    <row r="507" spans="1:17" hidden="1" x14ac:dyDescent="0.25">
      <c r="A507" t="s">
        <v>3406</v>
      </c>
      <c r="B507" t="s">
        <v>376</v>
      </c>
      <c r="C507" t="str">
        <f>LEFT(PLAYERIDMAP[[#This Row],[PLAYERNAME]],FIND(" ",PLAYERIDMAP[[#This Row],[PLAYERNAME]],1))</f>
        <v xml:space="preserve">Omar </v>
      </c>
      <c r="D507" t="str">
        <f>MID(PLAYERIDMAP[PLAYERNAME],FIND(" ",PLAYERIDMAP[PLAYERNAME],1)+1,255)</f>
        <v>Infante</v>
      </c>
      <c r="E507" t="s">
        <v>1684</v>
      </c>
      <c r="F507" t="s">
        <v>741</v>
      </c>
      <c r="G507" s="3">
        <v>1609</v>
      </c>
      <c r="H507">
        <v>408299</v>
      </c>
      <c r="I507" t="s">
        <v>376</v>
      </c>
      <c r="J507" s="2">
        <v>225374</v>
      </c>
      <c r="K507" s="2" t="s">
        <v>376</v>
      </c>
      <c r="L507" s="2" t="s">
        <v>3407</v>
      </c>
      <c r="M507" s="2" t="s">
        <v>3408</v>
      </c>
      <c r="N507" s="2" t="s">
        <v>3406</v>
      </c>
      <c r="O507" s="2">
        <v>7016</v>
      </c>
      <c r="P507" s="2" t="s">
        <v>3409</v>
      </c>
      <c r="Q507" s="2" t="s">
        <v>376</v>
      </c>
    </row>
    <row r="508" spans="1:17" hidden="1" x14ac:dyDescent="0.25">
      <c r="A508" t="s">
        <v>3410</v>
      </c>
      <c r="B508" t="s">
        <v>209</v>
      </c>
      <c r="C508" t="str">
        <f>LEFT(PLAYERIDMAP[[#This Row],[PLAYERNAME]],FIND(" ",PLAYERIDMAP[[#This Row],[PLAYERNAME]],1))</f>
        <v xml:space="preserve">Brandon </v>
      </c>
      <c r="D508" t="str">
        <f>MID(PLAYERIDMAP[PLAYERNAME],FIND(" ",PLAYERIDMAP[PLAYERNAME],1)+1,255)</f>
        <v>Inge</v>
      </c>
      <c r="E508" t="s">
        <v>1649</v>
      </c>
      <c r="F508" t="s">
        <v>740</v>
      </c>
      <c r="G508" s="3">
        <v>470</v>
      </c>
      <c r="H508">
        <v>276346</v>
      </c>
      <c r="I508" t="s">
        <v>209</v>
      </c>
      <c r="J508" s="2">
        <v>128898</v>
      </c>
      <c r="K508" s="2" t="s">
        <v>209</v>
      </c>
      <c r="L508" s="2" t="s">
        <v>3411</v>
      </c>
      <c r="M508" s="2" t="s">
        <v>3412</v>
      </c>
      <c r="N508" s="2" t="s">
        <v>3410</v>
      </c>
      <c r="O508" s="2">
        <v>6681</v>
      </c>
      <c r="P508" s="2" t="s">
        <v>3413</v>
      </c>
      <c r="Q508" s="2" t="s">
        <v>209</v>
      </c>
    </row>
    <row r="509" spans="1:17" hidden="1" x14ac:dyDescent="0.25">
      <c r="A509" t="s">
        <v>3414</v>
      </c>
      <c r="B509" t="s">
        <v>196</v>
      </c>
      <c r="C509" t="str">
        <f>LEFT(PLAYERIDMAP[[#This Row],[PLAYERNAME]],FIND(" ",PLAYERIDMAP[[#This Row],[PLAYERNAME]],1))</f>
        <v xml:space="preserve">Travis </v>
      </c>
      <c r="D509" t="str">
        <f>MID(PLAYERIDMAP[PLAYERNAME],FIND(" ",PLAYERIDMAP[PLAYERNAME],1)+1,255)</f>
        <v>Ishikawa</v>
      </c>
      <c r="E509" t="s">
        <v>1740</v>
      </c>
      <c r="F509" t="s">
        <v>1667</v>
      </c>
      <c r="G509" s="3">
        <v>4793</v>
      </c>
      <c r="H509">
        <v>448170</v>
      </c>
      <c r="I509" t="s">
        <v>196</v>
      </c>
      <c r="J509" s="2">
        <v>549249</v>
      </c>
      <c r="K509" s="2" t="s">
        <v>196</v>
      </c>
      <c r="L509" s="2" t="s">
        <v>3415</v>
      </c>
      <c r="M509" s="2" t="s">
        <v>3416</v>
      </c>
      <c r="N509" s="2" t="s">
        <v>3414</v>
      </c>
      <c r="O509" s="2">
        <v>7734</v>
      </c>
      <c r="P509" s="2" t="s">
        <v>3417</v>
      </c>
      <c r="Q509" s="2" t="s">
        <v>196</v>
      </c>
    </row>
    <row r="510" spans="1:17" x14ac:dyDescent="0.25">
      <c r="A510" t="s">
        <v>3418</v>
      </c>
      <c r="B510" t="s">
        <v>1210</v>
      </c>
      <c r="C510" s="2" t="str">
        <f>LEFT(PLAYERIDMAP[[#This Row],[PLAYERNAME]],FIND(" ",PLAYERIDMAP[[#This Row],[PLAYERNAME]],1))</f>
        <v xml:space="preserve">Jason </v>
      </c>
      <c r="D510" s="2" t="str">
        <f>MID(PLAYERIDMAP[PLAYERNAME],FIND(" ",PLAYERIDMAP[PLAYERNAME],1)+1,255)</f>
        <v>Isringhausen</v>
      </c>
      <c r="E510" t="s">
        <v>1797</v>
      </c>
      <c r="F510" t="s">
        <v>1628</v>
      </c>
      <c r="G510" s="3">
        <v>1158</v>
      </c>
      <c r="H510">
        <v>116414</v>
      </c>
      <c r="I510" t="s">
        <v>1210</v>
      </c>
      <c r="J510" s="2">
        <v>7747</v>
      </c>
      <c r="K510" s="2" t="s">
        <v>1210</v>
      </c>
      <c r="L510" s="2" t="s">
        <v>3419</v>
      </c>
      <c r="M510" s="2" t="s">
        <v>3420</v>
      </c>
      <c r="N510" s="2" t="s">
        <v>3418</v>
      </c>
      <c r="O510" s="2">
        <v>5449</v>
      </c>
      <c r="P510" s="2" t="s">
        <v>3421</v>
      </c>
      <c r="Q510" s="2" t="s">
        <v>1210</v>
      </c>
    </row>
    <row r="511" spans="1:17" x14ac:dyDescent="0.25">
      <c r="A511" t="s">
        <v>3422</v>
      </c>
      <c r="B511" t="s">
        <v>922</v>
      </c>
      <c r="C511" s="2" t="str">
        <f>LEFT(PLAYERIDMAP[[#This Row],[PLAYERNAME]],FIND(" ",PLAYERIDMAP[[#This Row],[PLAYERNAME]],1))</f>
        <v xml:space="preserve">Hisashi </v>
      </c>
      <c r="D511" s="2" t="str">
        <f>MID(PLAYERIDMAP[PLAYERNAME],FIND(" ",PLAYERIDMAP[PLAYERNAME],1)+1,255)</f>
        <v>Iwakuma</v>
      </c>
      <c r="E511" t="s">
        <v>1659</v>
      </c>
      <c r="F511" t="s">
        <v>1628</v>
      </c>
      <c r="G511" s="3">
        <v>13048</v>
      </c>
      <c r="H511">
        <v>547874</v>
      </c>
      <c r="I511" t="s">
        <v>922</v>
      </c>
      <c r="J511" s="2">
        <v>1933858</v>
      </c>
      <c r="K511" s="2" t="s">
        <v>922</v>
      </c>
      <c r="L511" s="2" t="s">
        <v>3423</v>
      </c>
      <c r="M511" s="4" t="s">
        <v>1664</v>
      </c>
      <c r="N511" s="2" t="s">
        <v>3422</v>
      </c>
      <c r="O511" s="2">
        <v>9092</v>
      </c>
      <c r="P511" s="2" t="s">
        <v>3424</v>
      </c>
      <c r="Q511" s="2" t="s">
        <v>922</v>
      </c>
    </row>
    <row r="512" spans="1:17" hidden="1" x14ac:dyDescent="0.25">
      <c r="A512" t="s">
        <v>3425</v>
      </c>
      <c r="B512" t="s">
        <v>471</v>
      </c>
      <c r="C512" t="str">
        <f>LEFT(PLAYERIDMAP[[#This Row],[PLAYERNAME]],FIND(" ",PLAYERIDMAP[[#This Row],[PLAYERNAME]],1))</f>
        <v xml:space="preserve">Maicer </v>
      </c>
      <c r="D512" t="str">
        <f>MID(PLAYERIDMAP[PLAYERNAME],FIND(" ",PLAYERIDMAP[PLAYERNAME],1)+1,255)</f>
        <v>Izturis</v>
      </c>
      <c r="E512" t="s">
        <v>1723</v>
      </c>
      <c r="F512" t="s">
        <v>740</v>
      </c>
      <c r="G512" s="3">
        <v>2437</v>
      </c>
      <c r="H512">
        <v>430895</v>
      </c>
      <c r="I512" t="s">
        <v>471</v>
      </c>
      <c r="J512" s="2">
        <v>392082</v>
      </c>
      <c r="K512" s="2" t="s">
        <v>471</v>
      </c>
      <c r="L512" s="2" t="s">
        <v>3426</v>
      </c>
      <c r="M512" s="2" t="s">
        <v>3427</v>
      </c>
      <c r="N512" s="2" t="s">
        <v>3425</v>
      </c>
      <c r="O512" s="2">
        <v>7420</v>
      </c>
      <c r="P512" s="2" t="s">
        <v>3428</v>
      </c>
      <c r="Q512" s="2" t="s">
        <v>471</v>
      </c>
    </row>
    <row r="513" spans="1:17" hidden="1" x14ac:dyDescent="0.25">
      <c r="A513" t="s">
        <v>3429</v>
      </c>
      <c r="B513" t="s">
        <v>623</v>
      </c>
      <c r="C513" t="str">
        <f>LEFT(PLAYERIDMAP[[#This Row],[PLAYERNAME]],FIND(" ",PLAYERIDMAP[[#This Row],[PLAYERNAME]],1))</f>
        <v xml:space="preserve">Austin </v>
      </c>
      <c r="D513" t="str">
        <f>MID(PLAYERIDMAP[PLAYERNAME],FIND(" ",PLAYERIDMAP[PLAYERNAME],1)+1,255)</f>
        <v>Jackson</v>
      </c>
      <c r="E513" t="s">
        <v>1684</v>
      </c>
      <c r="F513" t="s">
        <v>1639</v>
      </c>
      <c r="G513" s="3">
        <v>9848</v>
      </c>
      <c r="H513">
        <v>457706</v>
      </c>
      <c r="I513" t="s">
        <v>623</v>
      </c>
      <c r="J513" s="2">
        <v>1103265</v>
      </c>
      <c r="K513" s="2" t="s">
        <v>623</v>
      </c>
      <c r="L513" s="2" t="s">
        <v>3430</v>
      </c>
      <c r="M513" s="2" t="s">
        <v>3431</v>
      </c>
      <c r="N513" s="2" t="s">
        <v>3429</v>
      </c>
      <c r="O513" s="2">
        <v>8412</v>
      </c>
      <c r="P513" s="2" t="s">
        <v>3432</v>
      </c>
      <c r="Q513" s="2" t="s">
        <v>623</v>
      </c>
    </row>
    <row r="514" spans="1:17" hidden="1" x14ac:dyDescent="0.25">
      <c r="A514" t="s">
        <v>3433</v>
      </c>
      <c r="B514" t="s">
        <v>523</v>
      </c>
      <c r="C514" t="str">
        <f>LEFT(PLAYERIDMAP[[#This Row],[PLAYERNAME]],FIND(" ",PLAYERIDMAP[[#This Row],[PLAYERNAME]],1))</f>
        <v xml:space="preserve">Brett </v>
      </c>
      <c r="D514" t="str">
        <f>MID(PLAYERIDMAP[PLAYERNAME],FIND(" ",PLAYERIDMAP[PLAYERNAME],1)+1,255)</f>
        <v>Jackson</v>
      </c>
      <c r="E514" t="s">
        <v>1818</v>
      </c>
      <c r="F514" t="s">
        <v>1639</v>
      </c>
      <c r="G514" s="3">
        <v>9632</v>
      </c>
      <c r="H514">
        <v>571804</v>
      </c>
      <c r="I514" t="s">
        <v>523</v>
      </c>
      <c r="J514" s="2">
        <v>1732409</v>
      </c>
      <c r="K514" s="2" t="s">
        <v>523</v>
      </c>
      <c r="L514" s="4" t="s">
        <v>1664</v>
      </c>
      <c r="M514" s="4" t="s">
        <v>1664</v>
      </c>
      <c r="N514" s="2" t="s">
        <v>3433</v>
      </c>
      <c r="O514" s="2">
        <v>8850</v>
      </c>
      <c r="P514" s="2" t="s">
        <v>3434</v>
      </c>
      <c r="Q514" s="2" t="s">
        <v>523</v>
      </c>
    </row>
    <row r="515" spans="1:17" x14ac:dyDescent="0.25">
      <c r="A515" t="s">
        <v>3435</v>
      </c>
      <c r="B515" t="s">
        <v>892</v>
      </c>
      <c r="C515" s="2" t="str">
        <f>LEFT(PLAYERIDMAP[[#This Row],[PLAYERNAME]],FIND(" ",PLAYERIDMAP[[#This Row],[PLAYERNAME]],1))</f>
        <v xml:space="preserve">Edwin </v>
      </c>
      <c r="D515" s="2" t="str">
        <f>MID(PLAYERIDMAP[PLAYERNAME],FIND(" ",PLAYERIDMAP[PLAYERNAME],1)+1,255)</f>
        <v>Jackson</v>
      </c>
      <c r="E515" t="s">
        <v>1818</v>
      </c>
      <c r="F515" t="s">
        <v>1628</v>
      </c>
      <c r="G515" s="3">
        <v>1841</v>
      </c>
      <c r="H515">
        <v>429719</v>
      </c>
      <c r="I515" t="s">
        <v>892</v>
      </c>
      <c r="J515" s="2">
        <v>433026</v>
      </c>
      <c r="K515" s="2" t="s">
        <v>892</v>
      </c>
      <c r="L515" s="2" t="s">
        <v>3436</v>
      </c>
      <c r="M515" s="2" t="s">
        <v>3437</v>
      </c>
      <c r="N515" s="2" t="s">
        <v>3435</v>
      </c>
      <c r="O515" s="2">
        <v>7241</v>
      </c>
      <c r="P515" s="2" t="s">
        <v>3438</v>
      </c>
      <c r="Q515" s="2" t="s">
        <v>892</v>
      </c>
    </row>
    <row r="516" spans="1:17" hidden="1" x14ac:dyDescent="0.25">
      <c r="A516" t="s">
        <v>3439</v>
      </c>
      <c r="B516" t="s">
        <v>101</v>
      </c>
      <c r="C516" t="str">
        <f>LEFT(PLAYERIDMAP[[#This Row],[PLAYERNAME]],FIND(" ",PLAYERIDMAP[[#This Row],[PLAYERNAME]],1))</f>
        <v xml:space="preserve">Ryan </v>
      </c>
      <c r="D516" t="str">
        <f>MID(PLAYERIDMAP[PLAYERNAME],FIND(" ",PLAYERIDMAP[PLAYERNAME],1)+1,255)</f>
        <v>Jackson</v>
      </c>
      <c r="E516" t="s">
        <v>1666</v>
      </c>
      <c r="F516" t="s">
        <v>1730</v>
      </c>
      <c r="G516" s="3">
        <v>6596</v>
      </c>
      <c r="H516">
        <v>474249</v>
      </c>
      <c r="I516" t="s">
        <v>101</v>
      </c>
      <c r="J516" s="2">
        <v>1804463</v>
      </c>
      <c r="K516" s="2" t="s">
        <v>101</v>
      </c>
      <c r="L516" s="4" t="s">
        <v>1664</v>
      </c>
      <c r="M516" s="4" t="s">
        <v>1664</v>
      </c>
      <c r="N516" s="2" t="s">
        <v>3439</v>
      </c>
      <c r="O516" s="2">
        <v>9264</v>
      </c>
      <c r="P516" s="2" t="s">
        <v>3440</v>
      </c>
      <c r="Q516" s="2" t="s">
        <v>101</v>
      </c>
    </row>
    <row r="517" spans="1:17" hidden="1" x14ac:dyDescent="0.25">
      <c r="A517" t="s">
        <v>3441</v>
      </c>
      <c r="B517" t="s">
        <v>18</v>
      </c>
      <c r="C517" t="str">
        <f>LEFT(PLAYERIDMAP[[#This Row],[PLAYERNAME]],FIND(" ",PLAYERIDMAP[[#This Row],[PLAYERNAME]],1))</f>
        <v xml:space="preserve">Mike </v>
      </c>
      <c r="D517" t="str">
        <f>MID(PLAYERIDMAP[PLAYERNAME],FIND(" ",PLAYERIDMAP[PLAYERNAME],1)+1,255)</f>
        <v>Jacobs</v>
      </c>
      <c r="E517" t="s">
        <v>1919</v>
      </c>
      <c r="F517" t="s">
        <v>1667</v>
      </c>
      <c r="G517" s="3">
        <v>2231</v>
      </c>
      <c r="H517">
        <v>408312</v>
      </c>
      <c r="I517" t="s">
        <v>18</v>
      </c>
      <c r="J517" s="2">
        <v>288909</v>
      </c>
      <c r="K517" s="2" t="s">
        <v>18</v>
      </c>
      <c r="L517" s="2" t="s">
        <v>3442</v>
      </c>
      <c r="M517" s="2" t="s">
        <v>3443</v>
      </c>
      <c r="N517" s="2" t="s">
        <v>3441</v>
      </c>
      <c r="O517" s="2">
        <v>7623</v>
      </c>
      <c r="P517" s="2" t="s">
        <v>3444</v>
      </c>
      <c r="Q517" s="4" t="s">
        <v>1664</v>
      </c>
    </row>
    <row r="518" spans="1:17" hidden="1" x14ac:dyDescent="0.25">
      <c r="A518" t="s">
        <v>3445</v>
      </c>
      <c r="B518" t="s">
        <v>102</v>
      </c>
      <c r="C518" t="str">
        <f>LEFT(PLAYERIDMAP[[#This Row],[PLAYERNAME]],FIND(" ",PLAYERIDMAP[[#This Row],[PLAYERNAME]],1))</f>
        <v xml:space="preserve">Paul </v>
      </c>
      <c r="D518" t="str">
        <f>MID(PLAYERIDMAP[PLAYERNAME],FIND(" ",PLAYERIDMAP[PLAYERNAME],1)+1,255)</f>
        <v>Janish</v>
      </c>
      <c r="E518" t="s">
        <v>1780</v>
      </c>
      <c r="F518" t="s">
        <v>1730</v>
      </c>
      <c r="G518" s="3">
        <v>7412</v>
      </c>
      <c r="H518">
        <v>457926</v>
      </c>
      <c r="I518" t="s">
        <v>102</v>
      </c>
      <c r="J518" s="2">
        <v>1099426</v>
      </c>
      <c r="K518" s="2" t="s">
        <v>102</v>
      </c>
      <c r="L518" s="2" t="s">
        <v>3446</v>
      </c>
      <c r="M518" s="2" t="s">
        <v>3447</v>
      </c>
      <c r="N518" s="2" t="s">
        <v>3445</v>
      </c>
      <c r="O518" s="2">
        <v>8245</v>
      </c>
      <c r="P518" s="2" t="s">
        <v>3448</v>
      </c>
      <c r="Q518" s="2" t="s">
        <v>102</v>
      </c>
    </row>
    <row r="519" spans="1:17" x14ac:dyDescent="0.25">
      <c r="A519" t="s">
        <v>3449</v>
      </c>
      <c r="B519" t="s">
        <v>762</v>
      </c>
      <c r="C519" s="2" t="str">
        <f>LEFT(PLAYERIDMAP[[#This Row],[PLAYERNAME]],FIND(" ",PLAYERIDMAP[[#This Row],[PLAYERNAME]],1))</f>
        <v xml:space="preserve">Kenley </v>
      </c>
      <c r="D519" s="2" t="str">
        <f>MID(PLAYERIDMAP[PLAYERNAME],FIND(" ",PLAYERIDMAP[PLAYERNAME],1)+1,255)</f>
        <v>Jansen</v>
      </c>
      <c r="E519" t="s">
        <v>1638</v>
      </c>
      <c r="F519" t="s">
        <v>1628</v>
      </c>
      <c r="G519" s="3">
        <v>3096</v>
      </c>
      <c r="H519">
        <v>445276</v>
      </c>
      <c r="I519" t="s">
        <v>762</v>
      </c>
      <c r="J519" s="2">
        <v>1208718</v>
      </c>
      <c r="K519" s="2" t="s">
        <v>762</v>
      </c>
      <c r="L519" s="2" t="s">
        <v>3450</v>
      </c>
      <c r="M519" s="2" t="s">
        <v>3451</v>
      </c>
      <c r="N519" s="2" t="s">
        <v>3449</v>
      </c>
      <c r="O519" s="2">
        <v>8758</v>
      </c>
      <c r="P519" s="2" t="s">
        <v>3452</v>
      </c>
      <c r="Q519" s="2" t="s">
        <v>762</v>
      </c>
    </row>
    <row r="520" spans="1:17" x14ac:dyDescent="0.25">
      <c r="A520" t="s">
        <v>3453</v>
      </c>
      <c r="B520" t="s">
        <v>779</v>
      </c>
      <c r="C520" s="2" t="str">
        <f>LEFT(PLAYERIDMAP[[#This Row],[PLAYERNAME]],FIND(" ",PLAYERIDMAP[[#This Row],[PLAYERNAME]],1))</f>
        <v xml:space="preserve">Casey </v>
      </c>
      <c r="D520" s="2" t="str">
        <f>MID(PLAYERIDMAP[PLAYERNAME],FIND(" ",PLAYERIDMAP[PLAYERNAME],1)+1,255)</f>
        <v>Janssen</v>
      </c>
      <c r="E520" t="s">
        <v>1723</v>
      </c>
      <c r="F520" t="s">
        <v>1628</v>
      </c>
      <c r="G520" s="3">
        <v>7355</v>
      </c>
      <c r="H520">
        <v>445163</v>
      </c>
      <c r="I520" t="s">
        <v>779</v>
      </c>
      <c r="J520" s="2">
        <v>585620</v>
      </c>
      <c r="K520" s="2" t="s">
        <v>779</v>
      </c>
      <c r="L520" s="2" t="s">
        <v>3454</v>
      </c>
      <c r="M520" s="2" t="s">
        <v>3455</v>
      </c>
      <c r="N520" s="2" t="s">
        <v>3453</v>
      </c>
      <c r="O520" s="2">
        <v>7748</v>
      </c>
      <c r="P520" s="2" t="s">
        <v>3456</v>
      </c>
      <c r="Q520" s="2" t="s">
        <v>779</v>
      </c>
    </row>
    <row r="521" spans="1:17" hidden="1" x14ac:dyDescent="0.25">
      <c r="A521" t="s">
        <v>3457</v>
      </c>
      <c r="B521" t="s">
        <v>643</v>
      </c>
      <c r="C521" t="str">
        <f>LEFT(PLAYERIDMAP[[#This Row],[PLAYERNAME]],FIND(" ",PLAYERIDMAP[[#This Row],[PLAYERNAME]],1))</f>
        <v xml:space="preserve">John </v>
      </c>
      <c r="D521" t="str">
        <f>MID(PLAYERIDMAP[PLAYERNAME],FIND(" ",PLAYERIDMAP[PLAYERNAME],1)+1,255)</f>
        <v>Jaso</v>
      </c>
      <c r="E521" t="s">
        <v>1649</v>
      </c>
      <c r="F521" t="s">
        <v>1717</v>
      </c>
      <c r="G521" s="3">
        <v>5887</v>
      </c>
      <c r="H521">
        <v>444379</v>
      </c>
      <c r="I521" t="s">
        <v>643</v>
      </c>
      <c r="J521" s="2">
        <v>1392901</v>
      </c>
      <c r="K521" s="2" t="s">
        <v>643</v>
      </c>
      <c r="L521" s="2" t="s">
        <v>3458</v>
      </c>
      <c r="M521" s="2" t="s">
        <v>3459</v>
      </c>
      <c r="N521" s="2" t="s">
        <v>3457</v>
      </c>
      <c r="O521" s="2">
        <v>8368</v>
      </c>
      <c r="P521" s="2" t="s">
        <v>3460</v>
      </c>
      <c r="Q521" s="2" t="s">
        <v>643</v>
      </c>
    </row>
    <row r="522" spans="1:17" hidden="1" x14ac:dyDescent="0.25">
      <c r="A522" t="s">
        <v>3461</v>
      </c>
      <c r="B522" t="s">
        <v>583</v>
      </c>
      <c r="C522" t="str">
        <f>LEFT(PLAYERIDMAP[[#This Row],[PLAYERNAME]],FIND(" ",PLAYERIDMAP[[#This Row],[PLAYERNAME]],1))</f>
        <v xml:space="preserve">Jon </v>
      </c>
      <c r="D522" t="str">
        <f>MID(PLAYERIDMAP[PLAYERNAME],FIND(" ",PLAYERIDMAP[PLAYERNAME],1)+1,255)</f>
        <v>Jay</v>
      </c>
      <c r="E522" t="s">
        <v>1666</v>
      </c>
      <c r="F522" t="s">
        <v>1639</v>
      </c>
      <c r="G522" s="3">
        <v>5227</v>
      </c>
      <c r="H522">
        <v>445055</v>
      </c>
      <c r="I522" t="s">
        <v>583</v>
      </c>
      <c r="J522" s="2">
        <v>1661504</v>
      </c>
      <c r="K522" s="2" t="s">
        <v>583</v>
      </c>
      <c r="L522" s="2" t="s">
        <v>3462</v>
      </c>
      <c r="M522" s="2" t="s">
        <v>3463</v>
      </c>
      <c r="N522" s="2" t="s">
        <v>3461</v>
      </c>
      <c r="O522" s="2">
        <v>8717</v>
      </c>
      <c r="P522" s="2" t="s">
        <v>3464</v>
      </c>
      <c r="Q522" s="2" t="s">
        <v>583</v>
      </c>
    </row>
    <row r="523" spans="1:17" x14ac:dyDescent="0.25">
      <c r="A523" t="s">
        <v>3465</v>
      </c>
      <c r="B523" t="s">
        <v>1005</v>
      </c>
      <c r="C523" s="2" t="str">
        <f>LEFT(PLAYERIDMAP[[#This Row],[PLAYERNAME]],FIND(" ",PLAYERIDMAP[[#This Row],[PLAYERNAME]],1))</f>
        <v xml:space="preserve">Chad </v>
      </c>
      <c r="D523" s="2" t="str">
        <f>MID(PLAYERIDMAP[PLAYERNAME],FIND(" ",PLAYERIDMAP[PLAYERNAME],1)+1,255)</f>
        <v>Jenkins</v>
      </c>
      <c r="E523" t="s">
        <v>1723</v>
      </c>
      <c r="F523" t="s">
        <v>3466</v>
      </c>
      <c r="G523" s="3">
        <v>10326</v>
      </c>
      <c r="H523">
        <v>554432</v>
      </c>
      <c r="I523" t="s">
        <v>1005</v>
      </c>
      <c r="J523" s="2">
        <v>1737883</v>
      </c>
      <c r="K523" s="2" t="s">
        <v>1005</v>
      </c>
      <c r="L523" s="2" t="s">
        <v>3467</v>
      </c>
      <c r="M523" s="4" t="s">
        <v>1664</v>
      </c>
      <c r="N523" s="2" t="s">
        <v>3465</v>
      </c>
      <c r="O523" s="2">
        <v>9261</v>
      </c>
      <c r="P523" s="2" t="s">
        <v>3468</v>
      </c>
      <c r="Q523" s="2" t="s">
        <v>1005</v>
      </c>
    </row>
    <row r="524" spans="1:17" x14ac:dyDescent="0.25">
      <c r="A524" t="s">
        <v>3469</v>
      </c>
      <c r="B524" t="s">
        <v>1227</v>
      </c>
      <c r="C524" s="2" t="str">
        <f>LEFT(PLAYERIDMAP[[#This Row],[PLAYERNAME]],FIND(" ",PLAYERIDMAP[[#This Row],[PLAYERNAME]],1))</f>
        <v xml:space="preserve">Dan </v>
      </c>
      <c r="D524" s="2" t="str">
        <f>MID(PLAYERIDMAP[PLAYERNAME],FIND(" ",PLAYERIDMAP[PLAYERNAME],1)+1,255)</f>
        <v>Jennings</v>
      </c>
      <c r="E524" t="s">
        <v>1698</v>
      </c>
      <c r="F524" t="s">
        <v>1628</v>
      </c>
      <c r="G524" s="3">
        <v>8073</v>
      </c>
      <c r="H524">
        <v>543359</v>
      </c>
      <c r="I524" t="s">
        <v>1227</v>
      </c>
      <c r="J524" s="2">
        <v>1735789</v>
      </c>
      <c r="K524" s="2" t="s">
        <v>1227</v>
      </c>
      <c r="L524" s="4" t="s">
        <v>1664</v>
      </c>
      <c r="M524" s="4" t="s">
        <v>1664</v>
      </c>
      <c r="N524" s="2" t="s">
        <v>3469</v>
      </c>
      <c r="O524" s="2">
        <v>9171</v>
      </c>
      <c r="P524" s="2" t="s">
        <v>3470</v>
      </c>
      <c r="Q524" s="2" t="s">
        <v>1227</v>
      </c>
    </row>
    <row r="525" spans="1:17" hidden="1" x14ac:dyDescent="0.25">
      <c r="A525" t="s">
        <v>3471</v>
      </c>
      <c r="B525" t="s">
        <v>519</v>
      </c>
      <c r="C525" t="str">
        <f>LEFT(PLAYERIDMAP[[#This Row],[PLAYERNAME]],FIND(" ",PLAYERIDMAP[[#This Row],[PLAYERNAME]],1))</f>
        <v xml:space="preserve">Desmond </v>
      </c>
      <c r="D525" t="str">
        <f>MID(PLAYERIDMAP[PLAYERNAME],FIND(" ",PLAYERIDMAP[PLAYERNAME],1)+1,255)</f>
        <v>Jennings</v>
      </c>
      <c r="E525" t="s">
        <v>1743</v>
      </c>
      <c r="F525" t="s">
        <v>1639</v>
      </c>
      <c r="G525" s="3">
        <v>1965</v>
      </c>
      <c r="H525">
        <v>457775</v>
      </c>
      <c r="I525" t="s">
        <v>519</v>
      </c>
      <c r="J525" s="2">
        <v>1623772</v>
      </c>
      <c r="K525" s="2" t="s">
        <v>519</v>
      </c>
      <c r="L525" s="2" t="s">
        <v>3472</v>
      </c>
      <c r="M525" s="2" t="s">
        <v>3473</v>
      </c>
      <c r="N525" s="2" t="s">
        <v>3471</v>
      </c>
      <c r="O525" s="2">
        <v>8651</v>
      </c>
      <c r="P525" s="2" t="s">
        <v>3474</v>
      </c>
      <c r="Q525" s="2" t="s">
        <v>519</v>
      </c>
    </row>
    <row r="526" spans="1:17" x14ac:dyDescent="0.25">
      <c r="A526" t="s">
        <v>3475</v>
      </c>
      <c r="B526" t="s">
        <v>1398</v>
      </c>
      <c r="C526" s="2" t="str">
        <f>LEFT(PLAYERIDMAP[[#This Row],[PLAYERNAME]],FIND(" ",PLAYERIDMAP[[#This Row],[PLAYERNAME]],1))</f>
        <v xml:space="preserve">Kevin </v>
      </c>
      <c r="D526" s="2" t="str">
        <f>MID(PLAYERIDMAP[PLAYERNAME],FIND(" ",PLAYERIDMAP[PLAYERNAME],1)+1,255)</f>
        <v>Jepsen</v>
      </c>
      <c r="E526" t="s">
        <v>1797</v>
      </c>
      <c r="F526" t="s">
        <v>1628</v>
      </c>
      <c r="G526" s="3">
        <v>6475</v>
      </c>
      <c r="H526">
        <v>448178</v>
      </c>
      <c r="I526" t="s">
        <v>1398</v>
      </c>
      <c r="J526" s="2">
        <v>1209013</v>
      </c>
      <c r="K526" s="2" t="s">
        <v>1398</v>
      </c>
      <c r="L526" s="2" t="s">
        <v>3476</v>
      </c>
      <c r="M526" s="2" t="s">
        <v>3477</v>
      </c>
      <c r="N526" s="2" t="s">
        <v>3475</v>
      </c>
      <c r="O526" s="2">
        <v>8380</v>
      </c>
      <c r="P526" s="2" t="s">
        <v>3478</v>
      </c>
      <c r="Q526" s="2" t="s">
        <v>1398</v>
      </c>
    </row>
    <row r="527" spans="1:17" hidden="1" x14ac:dyDescent="0.25">
      <c r="A527" t="s">
        <v>3479</v>
      </c>
      <c r="B527" t="s">
        <v>476</v>
      </c>
      <c r="C527" t="str">
        <f>LEFT(PLAYERIDMAP[[#This Row],[PLAYERNAME]],FIND(" ",PLAYERIDMAP[[#This Row],[PLAYERNAME]],1))</f>
        <v xml:space="preserve">Derek </v>
      </c>
      <c r="D527" t="str">
        <f>MID(PLAYERIDMAP[PLAYERNAME],FIND(" ",PLAYERIDMAP[PLAYERNAME],1)+1,255)</f>
        <v>Jeter</v>
      </c>
      <c r="E527" t="s">
        <v>1627</v>
      </c>
      <c r="F527" t="s">
        <v>1730</v>
      </c>
      <c r="G527" s="3">
        <v>826</v>
      </c>
      <c r="H527">
        <v>116539</v>
      </c>
      <c r="I527" t="s">
        <v>476</v>
      </c>
      <c r="J527" s="2">
        <v>7758</v>
      </c>
      <c r="K527" s="2" t="s">
        <v>476</v>
      </c>
      <c r="L527" s="2" t="s">
        <v>3480</v>
      </c>
      <c r="M527" s="2" t="s">
        <v>3481</v>
      </c>
      <c r="N527" s="2" t="s">
        <v>3479</v>
      </c>
      <c r="O527" s="2">
        <v>5406</v>
      </c>
      <c r="P527" s="2" t="s">
        <v>3482</v>
      </c>
      <c r="Q527" s="2" t="s">
        <v>476</v>
      </c>
    </row>
    <row r="528" spans="1:17" hidden="1" x14ac:dyDescent="0.25">
      <c r="A528" t="s">
        <v>3483</v>
      </c>
      <c r="B528" t="s">
        <v>198</v>
      </c>
      <c r="C528" t="str">
        <f>LEFT(PLAYERIDMAP[[#This Row],[PLAYERNAME]],FIND(" ",PLAYERIDMAP[[#This Row],[PLAYERNAME]],1))</f>
        <v xml:space="preserve">A.J. </v>
      </c>
      <c r="D528" t="str">
        <f>MID(PLAYERIDMAP[PLAYERNAME],FIND(" ",PLAYERIDMAP[PLAYERNAME],1)+1,255)</f>
        <v>Jimenez</v>
      </c>
      <c r="E528" t="s">
        <v>1723</v>
      </c>
      <c r="F528" t="s">
        <v>1717</v>
      </c>
      <c r="G528" s="3" t="s">
        <v>197</v>
      </c>
      <c r="H528">
        <v>543362</v>
      </c>
      <c r="I528" t="s">
        <v>198</v>
      </c>
      <c r="J528" s="4" t="s">
        <v>1664</v>
      </c>
      <c r="K528" s="4" t="s">
        <v>1664</v>
      </c>
      <c r="L528" s="4" t="s">
        <v>1664</v>
      </c>
      <c r="M528" s="4" t="s">
        <v>1664</v>
      </c>
      <c r="N528" s="4" t="s">
        <v>1664</v>
      </c>
      <c r="O528" s="4" t="s">
        <v>1664</v>
      </c>
      <c r="P528" s="4" t="s">
        <v>1664</v>
      </c>
      <c r="Q528" s="4" t="s">
        <v>1664</v>
      </c>
    </row>
    <row r="529" spans="1:17" x14ac:dyDescent="0.25">
      <c r="A529" t="s">
        <v>3484</v>
      </c>
      <c r="B529" t="s">
        <v>941</v>
      </c>
      <c r="C529" s="2" t="str">
        <f>LEFT(PLAYERIDMAP[[#This Row],[PLAYERNAME]],FIND(" ",PLAYERIDMAP[[#This Row],[PLAYERNAME]],1))</f>
        <v xml:space="preserve">Ubaldo </v>
      </c>
      <c r="D529" s="2" t="str">
        <f>MID(PLAYERIDMAP[PLAYERNAME],FIND(" ",PLAYERIDMAP[PLAYERNAME],1)+1,255)</f>
        <v>Jimenez</v>
      </c>
      <c r="E529" t="s">
        <v>1679</v>
      </c>
      <c r="F529" t="s">
        <v>1628</v>
      </c>
      <c r="G529" s="3">
        <v>3374</v>
      </c>
      <c r="H529">
        <v>434622</v>
      </c>
      <c r="I529" t="s">
        <v>941</v>
      </c>
      <c r="J529" s="2">
        <v>533004</v>
      </c>
      <c r="K529" s="2" t="s">
        <v>941</v>
      </c>
      <c r="L529" s="2" t="s">
        <v>3485</v>
      </c>
      <c r="M529" s="2" t="s">
        <v>3486</v>
      </c>
      <c r="N529" s="2" t="s">
        <v>3484</v>
      </c>
      <c r="O529" s="2">
        <v>7900</v>
      </c>
      <c r="P529" s="2" t="s">
        <v>3487</v>
      </c>
      <c r="Q529" s="2" t="s">
        <v>941</v>
      </c>
    </row>
    <row r="530" spans="1:17" hidden="1" x14ac:dyDescent="0.25">
      <c r="A530" t="s">
        <v>3488</v>
      </c>
      <c r="B530" t="s">
        <v>371</v>
      </c>
      <c r="C530" t="str">
        <f>LEFT(PLAYERIDMAP[[#This Row],[PLAYERNAME]],FIND(" ",PLAYERIDMAP[[#This Row],[PLAYERNAME]],1))</f>
        <v xml:space="preserve">Chris </v>
      </c>
      <c r="D530" t="str">
        <f>MID(PLAYERIDMAP[PLAYERNAME],FIND(" ",PLAYERIDMAP[PLAYERNAME],1)+1,255)</f>
        <v>Johnson</v>
      </c>
      <c r="E530" t="s">
        <v>1780</v>
      </c>
      <c r="F530" t="s">
        <v>740</v>
      </c>
      <c r="G530" s="3">
        <v>1191</v>
      </c>
      <c r="H530">
        <v>453400</v>
      </c>
      <c r="I530" t="s">
        <v>371</v>
      </c>
      <c r="J530" s="2">
        <v>1599171</v>
      </c>
      <c r="K530" s="2" t="s">
        <v>371</v>
      </c>
      <c r="L530" s="2" t="s">
        <v>3489</v>
      </c>
      <c r="M530" s="2" t="s">
        <v>3490</v>
      </c>
      <c r="N530" s="2" t="s">
        <v>3488</v>
      </c>
      <c r="O530" s="2">
        <v>8585</v>
      </c>
      <c r="P530" s="2" t="s">
        <v>3491</v>
      </c>
      <c r="Q530" s="2" t="s">
        <v>371</v>
      </c>
    </row>
    <row r="531" spans="1:17" hidden="1" x14ac:dyDescent="0.25">
      <c r="A531" t="s">
        <v>3492</v>
      </c>
      <c r="B531" t="s">
        <v>569</v>
      </c>
      <c r="C531" t="str">
        <f>LEFT(PLAYERIDMAP[[#This Row],[PLAYERNAME]],FIND(" ",PLAYERIDMAP[[#This Row],[PLAYERNAME]],1))</f>
        <v xml:space="preserve">Dan </v>
      </c>
      <c r="D531" t="str">
        <f>MID(PLAYERIDMAP[PLAYERNAME],FIND(" ",PLAYERIDMAP[PLAYERNAME],1)+1,255)</f>
        <v>Johnson</v>
      </c>
      <c r="E531" t="s">
        <v>1743</v>
      </c>
      <c r="F531" t="s">
        <v>1667</v>
      </c>
      <c r="G531" s="3">
        <v>2167</v>
      </c>
      <c r="H531">
        <v>430681</v>
      </c>
      <c r="I531" t="s">
        <v>569</v>
      </c>
      <c r="J531" s="2">
        <v>392909</v>
      </c>
      <c r="K531" s="2" t="s">
        <v>569</v>
      </c>
      <c r="L531" s="4" t="s">
        <v>1664</v>
      </c>
      <c r="M531" s="2" t="s">
        <v>3493</v>
      </c>
      <c r="N531" s="2" t="s">
        <v>3492</v>
      </c>
      <c r="O531" s="2">
        <v>7436</v>
      </c>
      <c r="P531" s="2" t="s">
        <v>3494</v>
      </c>
      <c r="Q531" s="2" t="s">
        <v>569</v>
      </c>
    </row>
    <row r="532" spans="1:17" hidden="1" x14ac:dyDescent="0.25">
      <c r="A532" t="s">
        <v>3495</v>
      </c>
      <c r="B532" t="s">
        <v>375</v>
      </c>
      <c r="C532" t="str">
        <f>LEFT(PLAYERIDMAP[[#This Row],[PLAYERNAME]],FIND(" ",PLAYERIDMAP[[#This Row],[PLAYERNAME]],1))</f>
        <v xml:space="preserve">Elliot </v>
      </c>
      <c r="D532" t="str">
        <f>MID(PLAYERIDMAP[PLAYERNAME],FIND(" ",PLAYERIDMAP[PLAYERNAME],1)+1,255)</f>
        <v>Johnson</v>
      </c>
      <c r="E532" t="s">
        <v>1743</v>
      </c>
      <c r="F532" t="s">
        <v>741</v>
      </c>
      <c r="G532" s="3">
        <v>4751</v>
      </c>
      <c r="H532">
        <v>471107</v>
      </c>
      <c r="I532" t="s">
        <v>375</v>
      </c>
      <c r="J532" s="2">
        <v>548997</v>
      </c>
      <c r="K532" s="2" t="s">
        <v>375</v>
      </c>
      <c r="L532" s="2" t="s">
        <v>3496</v>
      </c>
      <c r="M532" s="2" t="s">
        <v>3497</v>
      </c>
      <c r="N532" s="2" t="s">
        <v>3495</v>
      </c>
      <c r="O532" s="2">
        <v>8204</v>
      </c>
      <c r="P532" s="2" t="s">
        <v>3498</v>
      </c>
      <c r="Q532" s="2" t="s">
        <v>375</v>
      </c>
    </row>
    <row r="533" spans="1:17" x14ac:dyDescent="0.25">
      <c r="A533" t="s">
        <v>3499</v>
      </c>
      <c r="B533" t="s">
        <v>812</v>
      </c>
      <c r="C533" s="2" t="str">
        <f>LEFT(PLAYERIDMAP[[#This Row],[PLAYERNAME]],FIND(" ",PLAYERIDMAP[[#This Row],[PLAYERNAME]],1))</f>
        <v xml:space="preserve">Jim </v>
      </c>
      <c r="D533" s="2" t="str">
        <f>MID(PLAYERIDMAP[PLAYERNAME],FIND(" ",PLAYERIDMAP[PLAYERNAME],1)+1,255)</f>
        <v>Johnson</v>
      </c>
      <c r="E533" t="s">
        <v>1760</v>
      </c>
      <c r="F533" t="s">
        <v>1628</v>
      </c>
      <c r="G533" s="3">
        <v>3656</v>
      </c>
      <c r="H533">
        <v>462382</v>
      </c>
      <c r="I533" t="s">
        <v>812</v>
      </c>
      <c r="J533" s="2">
        <v>580522</v>
      </c>
      <c r="K533" s="2" t="s">
        <v>812</v>
      </c>
      <c r="L533" s="2" t="s">
        <v>3500</v>
      </c>
      <c r="M533" s="2" t="s">
        <v>3501</v>
      </c>
      <c r="N533" s="2" t="s">
        <v>3499</v>
      </c>
      <c r="O533" s="2">
        <v>7825</v>
      </c>
      <c r="P533" s="2" t="s">
        <v>3502</v>
      </c>
      <c r="Q533" s="2" t="s">
        <v>812</v>
      </c>
    </row>
    <row r="534" spans="1:17" x14ac:dyDescent="0.25">
      <c r="A534" t="s">
        <v>3503</v>
      </c>
      <c r="B534" t="s">
        <v>816</v>
      </c>
      <c r="C534" s="2" t="str">
        <f>LEFT(PLAYERIDMAP[[#This Row],[PLAYERNAME]],FIND(" ",PLAYERIDMAP[[#This Row],[PLAYERNAME]],1))</f>
        <v xml:space="preserve">Josh </v>
      </c>
      <c r="D534" s="2" t="str">
        <f>MID(PLAYERIDMAP[PLAYERNAME],FIND(" ",PLAYERIDMAP[PLAYERNAME],1)+1,255)</f>
        <v>Johnson</v>
      </c>
      <c r="E534" t="s">
        <v>1723</v>
      </c>
      <c r="F534" t="s">
        <v>1628</v>
      </c>
      <c r="G534" s="3">
        <v>4567</v>
      </c>
      <c r="H534">
        <v>435178</v>
      </c>
      <c r="I534" t="s">
        <v>816</v>
      </c>
      <c r="J534" s="2">
        <v>546234</v>
      </c>
      <c r="K534" s="2" t="s">
        <v>816</v>
      </c>
      <c r="L534" s="2" t="s">
        <v>3504</v>
      </c>
      <c r="M534" s="2" t="s">
        <v>3505</v>
      </c>
      <c r="N534" s="2" t="s">
        <v>3503</v>
      </c>
      <c r="O534" s="2">
        <v>7669</v>
      </c>
      <c r="P534" s="2" t="s">
        <v>3506</v>
      </c>
      <c r="Q534" s="2" t="s">
        <v>816</v>
      </c>
    </row>
    <row r="535" spans="1:17" hidden="1" x14ac:dyDescent="0.25">
      <c r="A535" t="s">
        <v>3507</v>
      </c>
      <c r="B535" t="s">
        <v>395</v>
      </c>
      <c r="C535" t="str">
        <f>LEFT(PLAYERIDMAP[[#This Row],[PLAYERNAME]],FIND(" ",PLAYERIDMAP[[#This Row],[PLAYERNAME]],1))</f>
        <v xml:space="preserve">Kelly </v>
      </c>
      <c r="D535" t="str">
        <f>MID(PLAYERIDMAP[PLAYERNAME],FIND(" ",PLAYERIDMAP[PLAYERNAME],1)+1,255)</f>
        <v>Johnson</v>
      </c>
      <c r="E535" t="s">
        <v>1743</v>
      </c>
      <c r="F535" t="s">
        <v>741</v>
      </c>
      <c r="G535" s="3">
        <v>2234</v>
      </c>
      <c r="H535">
        <v>430637</v>
      </c>
      <c r="I535" t="s">
        <v>395</v>
      </c>
      <c r="J535" s="2">
        <v>292279</v>
      </c>
      <c r="K535" s="2" t="s">
        <v>395</v>
      </c>
      <c r="L535" s="2" t="s">
        <v>3508</v>
      </c>
      <c r="M535" s="2" t="s">
        <v>3509</v>
      </c>
      <c r="N535" s="2" t="s">
        <v>3507</v>
      </c>
      <c r="O535" s="2">
        <v>7558</v>
      </c>
      <c r="P535" s="2" t="s">
        <v>3510</v>
      </c>
      <c r="Q535" s="2" t="s">
        <v>395</v>
      </c>
    </row>
    <row r="536" spans="1:17" hidden="1" x14ac:dyDescent="0.25">
      <c r="A536" t="s">
        <v>3511</v>
      </c>
      <c r="B536" t="s">
        <v>180</v>
      </c>
      <c r="C536" t="str">
        <f>LEFT(PLAYERIDMAP[[#This Row],[PLAYERNAME]],FIND(" ",PLAYERIDMAP[[#This Row],[PLAYERNAME]],1))</f>
        <v xml:space="preserve">Reed </v>
      </c>
      <c r="D536" t="str">
        <f>MID(PLAYERIDMAP[PLAYERNAME],FIND(" ",PLAYERIDMAP[PLAYERNAME],1)+1,255)</f>
        <v>Johnson</v>
      </c>
      <c r="E536" t="s">
        <v>1780</v>
      </c>
      <c r="F536" t="s">
        <v>1639</v>
      </c>
      <c r="G536" s="3">
        <v>1702</v>
      </c>
      <c r="H536">
        <v>407862</v>
      </c>
      <c r="I536" t="s">
        <v>180</v>
      </c>
      <c r="J536" s="2">
        <v>225381</v>
      </c>
      <c r="K536" s="2" t="s">
        <v>180</v>
      </c>
      <c r="L536" s="2" t="s">
        <v>3512</v>
      </c>
      <c r="M536" s="2" t="s">
        <v>3513</v>
      </c>
      <c r="N536" s="2" t="s">
        <v>3511</v>
      </c>
      <c r="O536" s="2">
        <v>7118</v>
      </c>
      <c r="P536" s="2" t="s">
        <v>3514</v>
      </c>
      <c r="Q536" s="2" t="s">
        <v>180</v>
      </c>
    </row>
    <row r="537" spans="1:17" hidden="1" x14ac:dyDescent="0.25">
      <c r="A537" t="s">
        <v>3515</v>
      </c>
      <c r="B537" t="s">
        <v>97</v>
      </c>
      <c r="C537" t="str">
        <f>LEFT(PLAYERIDMAP[[#This Row],[PLAYERNAME]],FIND(" ",PLAYERIDMAP[[#This Row],[PLAYERNAME]],1))</f>
        <v xml:space="preserve">Rob </v>
      </c>
      <c r="D537" t="str">
        <f>MID(PLAYERIDMAP[PLAYERNAME],FIND(" ",PLAYERIDMAP[PLAYERNAME],1)+1,255)</f>
        <v>Johnson</v>
      </c>
      <c r="E537" t="s">
        <v>1878</v>
      </c>
      <c r="F537" t="s">
        <v>1717</v>
      </c>
      <c r="G537" s="3">
        <v>8029</v>
      </c>
      <c r="H537">
        <v>453531</v>
      </c>
      <c r="I537" t="s">
        <v>97</v>
      </c>
      <c r="J537" s="2">
        <v>590372</v>
      </c>
      <c r="K537" s="2" t="s">
        <v>97</v>
      </c>
      <c r="L537" s="2" t="s">
        <v>3512</v>
      </c>
      <c r="M537" s="2" t="s">
        <v>3516</v>
      </c>
      <c r="N537" s="2" t="s">
        <v>3515</v>
      </c>
      <c r="O537" s="2">
        <v>8101</v>
      </c>
      <c r="P537" s="2" t="s">
        <v>3517</v>
      </c>
      <c r="Q537" s="2" t="s">
        <v>97</v>
      </c>
    </row>
    <row r="538" spans="1:17" x14ac:dyDescent="0.25">
      <c r="A538" t="s">
        <v>3518</v>
      </c>
      <c r="B538" t="s">
        <v>1065</v>
      </c>
      <c r="C538" s="2" t="str">
        <f>LEFT(PLAYERIDMAP[[#This Row],[PLAYERNAME]],FIND(" ",PLAYERIDMAP[[#This Row],[PLAYERNAME]],1))</f>
        <v xml:space="preserve">Steve </v>
      </c>
      <c r="D538" s="2" t="str">
        <f>MID(PLAYERIDMAP[PLAYERNAME],FIND(" ",PLAYERIDMAP[PLAYERNAME],1)+1,255)</f>
        <v>Johnson</v>
      </c>
      <c r="E538" t="s">
        <v>1760</v>
      </c>
      <c r="F538" t="s">
        <v>1628</v>
      </c>
      <c r="G538" s="3">
        <v>4053</v>
      </c>
      <c r="H538">
        <v>489002</v>
      </c>
      <c r="I538" t="s">
        <v>1065</v>
      </c>
      <c r="J538" s="2">
        <v>1727408</v>
      </c>
      <c r="K538" s="2" t="s">
        <v>1065</v>
      </c>
      <c r="L538" s="2" t="s">
        <v>3519</v>
      </c>
      <c r="M538" s="4" t="s">
        <v>1664</v>
      </c>
      <c r="N538" s="2" t="s">
        <v>3518</v>
      </c>
      <c r="O538" s="2">
        <v>9205</v>
      </c>
      <c r="P538" s="2" t="s">
        <v>3520</v>
      </c>
      <c r="Q538" s="2" t="s">
        <v>1065</v>
      </c>
    </row>
    <row r="539" spans="1:17" hidden="1" x14ac:dyDescent="0.25">
      <c r="A539" t="s">
        <v>3521</v>
      </c>
      <c r="B539" t="s">
        <v>664</v>
      </c>
      <c r="C539" t="str">
        <f>LEFT(PLAYERIDMAP[[#This Row],[PLAYERNAME]],FIND(" ",PLAYERIDMAP[[#This Row],[PLAYERNAME]],1))</f>
        <v xml:space="preserve">Adam </v>
      </c>
      <c r="D539" t="str">
        <f>MID(PLAYERIDMAP[PLAYERNAME],FIND(" ",PLAYERIDMAP[PLAYERNAME],1)+1,255)</f>
        <v>Jones</v>
      </c>
      <c r="E539" t="s">
        <v>1760</v>
      </c>
      <c r="F539" t="s">
        <v>1639</v>
      </c>
      <c r="G539" s="3">
        <v>6368</v>
      </c>
      <c r="H539">
        <v>430945</v>
      </c>
      <c r="I539" t="s">
        <v>664</v>
      </c>
      <c r="J539" s="2">
        <v>479388</v>
      </c>
      <c r="K539" s="2" t="s">
        <v>664</v>
      </c>
      <c r="L539" s="2" t="s">
        <v>3522</v>
      </c>
      <c r="M539" s="2" t="s">
        <v>3523</v>
      </c>
      <c r="N539" s="2" t="s">
        <v>3521</v>
      </c>
      <c r="O539" s="2">
        <v>7812</v>
      </c>
      <c r="P539" s="2" t="s">
        <v>3524</v>
      </c>
      <c r="Q539" s="2" t="s">
        <v>664</v>
      </c>
    </row>
    <row r="540" spans="1:17" hidden="1" x14ac:dyDescent="0.25">
      <c r="A540" t="s">
        <v>3525</v>
      </c>
      <c r="B540" t="s">
        <v>576</v>
      </c>
      <c r="C540" t="str">
        <f>LEFT(PLAYERIDMAP[[#This Row],[PLAYERNAME]],FIND(" ",PLAYERIDMAP[[#This Row],[PLAYERNAME]],1))</f>
        <v xml:space="preserve">Garrett </v>
      </c>
      <c r="D540" t="str">
        <f>MID(PLAYERIDMAP[PLAYERNAME],FIND(" ",PLAYERIDMAP[PLAYERNAME],1)+1,255)</f>
        <v>Jones</v>
      </c>
      <c r="E540" t="s">
        <v>1703</v>
      </c>
      <c r="F540" t="s">
        <v>1667</v>
      </c>
      <c r="G540" s="3">
        <v>2714</v>
      </c>
      <c r="H540">
        <v>434540</v>
      </c>
      <c r="I540" t="s">
        <v>576</v>
      </c>
      <c r="J540" s="2">
        <v>532869</v>
      </c>
      <c r="K540" s="2" t="s">
        <v>576</v>
      </c>
      <c r="L540" s="2" t="s">
        <v>3526</v>
      </c>
      <c r="M540" s="2" t="s">
        <v>3527</v>
      </c>
      <c r="N540" s="2" t="s">
        <v>3525</v>
      </c>
      <c r="O540" s="2">
        <v>8024</v>
      </c>
      <c r="P540" s="2" t="s">
        <v>3528</v>
      </c>
      <c r="Q540" s="2" t="s">
        <v>576</v>
      </c>
    </row>
    <row r="541" spans="1:17" x14ac:dyDescent="0.25">
      <c r="A541" t="s">
        <v>3529</v>
      </c>
      <c r="B541" t="s">
        <v>1362</v>
      </c>
      <c r="C541" s="2" t="str">
        <f>LEFT(PLAYERIDMAP[[#This Row],[PLAYERNAME]],FIND(" ",PLAYERIDMAP[[#This Row],[PLAYERNAME]],1))</f>
        <v xml:space="preserve">Nate </v>
      </c>
      <c r="D541" s="2" t="str">
        <f>MID(PLAYERIDMAP[PLAYERNAME],FIND(" ",PLAYERIDMAP[PLAYERNAME],1)+1,255)</f>
        <v>Jones</v>
      </c>
      <c r="E541" t="s">
        <v>1787</v>
      </c>
      <c r="F541" t="s">
        <v>1628</v>
      </c>
      <c r="G541" s="3">
        <v>4696</v>
      </c>
      <c r="H541">
        <v>518858</v>
      </c>
      <c r="I541" t="s">
        <v>1362</v>
      </c>
      <c r="J541" s="2">
        <v>1784687</v>
      </c>
      <c r="K541" s="2" t="s">
        <v>1362</v>
      </c>
      <c r="L541" s="2" t="s">
        <v>3530</v>
      </c>
      <c r="M541" s="4" t="s">
        <v>1664</v>
      </c>
      <c r="N541" s="2" t="s">
        <v>3529</v>
      </c>
      <c r="O541" s="2">
        <v>9141</v>
      </c>
      <c r="P541" s="2" t="s">
        <v>3531</v>
      </c>
      <c r="Q541" s="2" t="s">
        <v>1362</v>
      </c>
    </row>
    <row r="542" spans="1:17" hidden="1" x14ac:dyDescent="0.25">
      <c r="A542" t="s">
        <v>3532</v>
      </c>
      <c r="B542" t="s">
        <v>428</v>
      </c>
      <c r="C542" t="str">
        <f>LEFT(PLAYERIDMAP[[#This Row],[PLAYERNAME]],FIND(" ",PLAYERIDMAP[[#This Row],[PLAYERNAME]],1))</f>
        <v xml:space="preserve">Corban </v>
      </c>
      <c r="D542" t="str">
        <f>MID(PLAYERIDMAP[PLAYERNAME],FIND(" ",PLAYERIDMAP[PLAYERNAME],1)+1,255)</f>
        <v>Joseph</v>
      </c>
      <c r="E542" t="s">
        <v>1627</v>
      </c>
      <c r="F542" s="5" t="s">
        <v>1664</v>
      </c>
      <c r="G542" s="3" t="s">
        <v>427</v>
      </c>
      <c r="H542">
        <v>543377</v>
      </c>
      <c r="I542" t="s">
        <v>428</v>
      </c>
      <c r="J542" s="4" t="s">
        <v>1664</v>
      </c>
      <c r="K542" s="4" t="s">
        <v>1664</v>
      </c>
      <c r="L542" s="4" t="s">
        <v>1664</v>
      </c>
      <c r="M542" s="4" t="s">
        <v>1664</v>
      </c>
      <c r="N542" s="4" t="s">
        <v>1664</v>
      </c>
      <c r="O542" s="4" t="s">
        <v>1664</v>
      </c>
      <c r="P542" s="4" t="s">
        <v>1664</v>
      </c>
      <c r="Q542" s="4" t="s">
        <v>1664</v>
      </c>
    </row>
    <row r="543" spans="1:17" hidden="1" x14ac:dyDescent="0.25">
      <c r="A543" t="s">
        <v>3533</v>
      </c>
      <c r="B543" t="s">
        <v>648</v>
      </c>
      <c r="C543" t="str">
        <f>LEFT(PLAYERIDMAP[[#This Row],[PLAYERNAME]],FIND(" ",PLAYERIDMAP[[#This Row],[PLAYERNAME]],1))</f>
        <v xml:space="preserve">Matt </v>
      </c>
      <c r="D543" t="str">
        <f>MID(PLAYERIDMAP[PLAYERNAME],FIND(" ",PLAYERIDMAP[PLAYERNAME],1)+1,255)</f>
        <v>Joyce</v>
      </c>
      <c r="E543" t="s">
        <v>1743</v>
      </c>
      <c r="F543" t="s">
        <v>1639</v>
      </c>
      <c r="G543" s="3">
        <v>3353</v>
      </c>
      <c r="H543">
        <v>459964</v>
      </c>
      <c r="I543" t="s">
        <v>648</v>
      </c>
      <c r="J543" s="2">
        <v>1208719</v>
      </c>
      <c r="K543" s="2" t="s">
        <v>648</v>
      </c>
      <c r="L543" s="2" t="s">
        <v>3534</v>
      </c>
      <c r="M543" s="2" t="s">
        <v>3535</v>
      </c>
      <c r="N543" s="2" t="s">
        <v>3533</v>
      </c>
      <c r="O543" s="2">
        <v>8239</v>
      </c>
      <c r="P543" s="2" t="s">
        <v>3536</v>
      </c>
      <c r="Q543" s="2" t="s">
        <v>648</v>
      </c>
    </row>
    <row r="544" spans="1:17" x14ac:dyDescent="0.25">
      <c r="A544" t="s">
        <v>3537</v>
      </c>
      <c r="B544" t="s">
        <v>1019</v>
      </c>
      <c r="C544" s="2" t="str">
        <f>LEFT(PLAYERIDMAP[[#This Row],[PLAYERNAME]],FIND(" ",PLAYERIDMAP[[#This Row],[PLAYERNAME]],1))</f>
        <v xml:space="preserve">Jair </v>
      </c>
      <c r="D544" s="2" t="str">
        <f>MID(PLAYERIDMAP[PLAYERNAME],FIND(" ",PLAYERIDMAP[PLAYERNAME],1)+1,255)</f>
        <v>Jurrjens</v>
      </c>
      <c r="E544" t="s">
        <v>1780</v>
      </c>
      <c r="F544" t="s">
        <v>1628</v>
      </c>
      <c r="G544" s="3">
        <v>5556</v>
      </c>
      <c r="H544">
        <v>457453</v>
      </c>
      <c r="I544" t="s">
        <v>1019</v>
      </c>
      <c r="J544" s="2">
        <v>1199811</v>
      </c>
      <c r="K544" s="2" t="s">
        <v>1019</v>
      </c>
      <c r="L544" s="2" t="s">
        <v>3538</v>
      </c>
      <c r="M544" s="2" t="s">
        <v>3539</v>
      </c>
      <c r="N544" s="2" t="s">
        <v>3537</v>
      </c>
      <c r="O544" s="2">
        <v>8091</v>
      </c>
      <c r="P544" s="2" t="s">
        <v>3540</v>
      </c>
      <c r="Q544" s="2" t="s">
        <v>1019</v>
      </c>
    </row>
    <row r="545" spans="1:17" hidden="1" x14ac:dyDescent="0.25">
      <c r="A545" t="s">
        <v>3541</v>
      </c>
      <c r="B545" t="s">
        <v>557</v>
      </c>
      <c r="C545" t="str">
        <f>LEFT(PLAYERIDMAP[[#This Row],[PLAYERNAME]],FIND(" ",PLAYERIDMAP[[#This Row],[PLAYERNAME]],1))</f>
        <v xml:space="preserve">Kila </v>
      </c>
      <c r="D545" t="str">
        <f>MID(PLAYERIDMAP[PLAYERNAME],FIND(" ",PLAYERIDMAP[PLAYERNAME],1)+1,255)</f>
        <v>Ka'aihue</v>
      </c>
      <c r="E545" t="s">
        <v>1649</v>
      </c>
      <c r="F545" t="s">
        <v>1667</v>
      </c>
      <c r="G545" s="3">
        <v>4707</v>
      </c>
      <c r="H545">
        <v>451500</v>
      </c>
      <c r="I545" t="s">
        <v>557</v>
      </c>
      <c r="J545" s="2">
        <v>1208721</v>
      </c>
      <c r="K545" s="2" t="s">
        <v>557</v>
      </c>
      <c r="L545" s="2" t="s">
        <v>3542</v>
      </c>
      <c r="M545" s="2" t="s">
        <v>3543</v>
      </c>
      <c r="N545" s="2" t="s">
        <v>3541</v>
      </c>
      <c r="O545" s="2">
        <v>8363</v>
      </c>
      <c r="P545" s="2" t="s">
        <v>3544</v>
      </c>
      <c r="Q545" s="2" t="s">
        <v>557</v>
      </c>
    </row>
    <row r="546" spans="1:17" hidden="1" x14ac:dyDescent="0.25">
      <c r="A546" t="s">
        <v>3545</v>
      </c>
      <c r="B546" t="s">
        <v>324</v>
      </c>
      <c r="C546" t="str">
        <f>LEFT(PLAYERIDMAP[[#This Row],[PLAYERNAME]],FIND(" ",PLAYERIDMAP[[#This Row],[PLAYERNAME]],1))</f>
        <v xml:space="preserve">Ryan </v>
      </c>
      <c r="D546" t="str">
        <f>MID(PLAYERIDMAP[PLAYERNAME],FIND(" ",PLAYERIDMAP[PLAYERNAME],1)+1,255)</f>
        <v>Kalish</v>
      </c>
      <c r="E546" t="s">
        <v>1654</v>
      </c>
      <c r="F546" t="s">
        <v>1639</v>
      </c>
      <c r="G546" s="3">
        <v>6962</v>
      </c>
      <c r="H546">
        <v>501888</v>
      </c>
      <c r="I546" t="s">
        <v>324</v>
      </c>
      <c r="J546" s="2">
        <v>1630083</v>
      </c>
      <c r="K546" s="2" t="s">
        <v>324</v>
      </c>
      <c r="L546" s="4" t="s">
        <v>1664</v>
      </c>
      <c r="M546" s="2" t="s">
        <v>3546</v>
      </c>
      <c r="N546" s="2" t="s">
        <v>3545</v>
      </c>
      <c r="O546" s="2">
        <v>8626</v>
      </c>
      <c r="P546" s="2" t="s">
        <v>3547</v>
      </c>
      <c r="Q546" s="2" t="s">
        <v>324</v>
      </c>
    </row>
    <row r="547" spans="1:17" x14ac:dyDescent="0.25">
      <c r="A547" t="s">
        <v>3548</v>
      </c>
      <c r="B547" t="s">
        <v>1341</v>
      </c>
      <c r="C547" s="2" t="str">
        <f>LEFT(PLAYERIDMAP[[#This Row],[PLAYERNAME]],FIND(" ",PLAYERIDMAP[[#This Row],[PLAYERNAME]],1))</f>
        <v xml:space="preserve">Jeff </v>
      </c>
      <c r="D547" s="2" t="str">
        <f>MID(PLAYERIDMAP[PLAYERNAME],FIND(" ",PLAYERIDMAP[PLAYERNAME],1)+1,255)</f>
        <v>Karstens</v>
      </c>
      <c r="E547" t="s">
        <v>1703</v>
      </c>
      <c r="F547" t="s">
        <v>1628</v>
      </c>
      <c r="G547" s="3">
        <v>5879</v>
      </c>
      <c r="H547">
        <v>444371</v>
      </c>
      <c r="I547" t="s">
        <v>1341</v>
      </c>
      <c r="J547" s="2">
        <v>580587</v>
      </c>
      <c r="K547" s="2" t="s">
        <v>1341</v>
      </c>
      <c r="L547" s="2" t="s">
        <v>3549</v>
      </c>
      <c r="M547" s="2" t="s">
        <v>3550</v>
      </c>
      <c r="N547" s="2" t="s">
        <v>3548</v>
      </c>
      <c r="O547" s="2">
        <v>7840</v>
      </c>
      <c r="P547" s="2" t="s">
        <v>3551</v>
      </c>
      <c r="Q547" s="2" t="s">
        <v>1341</v>
      </c>
    </row>
    <row r="548" spans="1:17" hidden="1" x14ac:dyDescent="0.25">
      <c r="A548" t="s">
        <v>3552</v>
      </c>
      <c r="B548" t="s">
        <v>11</v>
      </c>
      <c r="C548" t="str">
        <f>LEFT(PLAYERIDMAP[[#This Row],[PLAYERNAME]],FIND(" ",PLAYERIDMAP[[#This Row],[PLAYERNAME]],1))</f>
        <v xml:space="preserve">Munenori </v>
      </c>
      <c r="D548" t="str">
        <f>MID(PLAYERIDMAP[PLAYERNAME],FIND(" ",PLAYERIDMAP[PLAYERNAME],1)+1,255)</f>
        <v>Kawasaki</v>
      </c>
      <c r="E548" s="5" t="s">
        <v>1664</v>
      </c>
      <c r="F548" s="5" t="s">
        <v>1664</v>
      </c>
      <c r="G548" s="3">
        <v>13047</v>
      </c>
      <c r="H548" s="5" t="s">
        <v>1664</v>
      </c>
      <c r="I548" s="5" t="s">
        <v>1664</v>
      </c>
      <c r="J548" s="4" t="s">
        <v>1664</v>
      </c>
      <c r="K548" s="4" t="s">
        <v>1664</v>
      </c>
      <c r="L548" s="4" t="s">
        <v>1664</v>
      </c>
      <c r="M548" s="4" t="s">
        <v>1664</v>
      </c>
      <c r="N548" s="4" t="s">
        <v>1664</v>
      </c>
      <c r="O548" s="4" t="s">
        <v>1664</v>
      </c>
      <c r="P548" s="4" t="s">
        <v>1664</v>
      </c>
      <c r="Q548" s="4" t="s">
        <v>1664</v>
      </c>
    </row>
    <row r="549" spans="1:17" hidden="1" x14ac:dyDescent="0.25">
      <c r="A549" t="s">
        <v>3553</v>
      </c>
      <c r="B549" t="s">
        <v>434</v>
      </c>
      <c r="C549" t="str">
        <f>LEFT(PLAYERIDMAP[[#This Row],[PLAYERNAME]],FIND(" ",PLAYERIDMAP[[#This Row],[PLAYERNAME]],1))</f>
        <v xml:space="preserve">Austin </v>
      </c>
      <c r="D549" t="str">
        <f>MID(PLAYERIDMAP[PLAYERNAME],FIND(" ",PLAYERIDMAP[PLAYERNAME],1)+1,255)</f>
        <v>Kearns</v>
      </c>
      <c r="E549" t="s">
        <v>1698</v>
      </c>
      <c r="F549" t="s">
        <v>1639</v>
      </c>
      <c r="G549" s="3">
        <v>332</v>
      </c>
      <c r="H549">
        <v>400290</v>
      </c>
      <c r="I549" t="s">
        <v>434</v>
      </c>
      <c r="J549" s="2">
        <v>181966</v>
      </c>
      <c r="K549" s="2" t="s">
        <v>434</v>
      </c>
      <c r="L549" s="2" t="s">
        <v>3554</v>
      </c>
      <c r="M549" s="2" t="s">
        <v>3555</v>
      </c>
      <c r="N549" s="2" t="s">
        <v>3553</v>
      </c>
      <c r="O549" s="2">
        <v>6851</v>
      </c>
      <c r="P549" s="2" t="s">
        <v>3556</v>
      </c>
      <c r="Q549" s="2" t="s">
        <v>434</v>
      </c>
    </row>
    <row r="550" spans="1:17" x14ac:dyDescent="0.25">
      <c r="A550" t="s">
        <v>3557</v>
      </c>
      <c r="B550" t="s">
        <v>1316</v>
      </c>
      <c r="C550" s="2" t="str">
        <f>LEFT(PLAYERIDMAP[[#This Row],[PLAYERNAME]],FIND(" ",PLAYERIDMAP[[#This Row],[PLAYERNAME]],1))</f>
        <v xml:space="preserve">Shawn </v>
      </c>
      <c r="D550" s="2" t="str">
        <f>MID(PLAYERIDMAP[PLAYERNAME],FIND(" ",PLAYERIDMAP[PLAYERNAME],1)+1,255)</f>
        <v>Kelley</v>
      </c>
      <c r="E550" t="s">
        <v>1627</v>
      </c>
      <c r="F550" t="s">
        <v>1628</v>
      </c>
      <c r="G550" s="3">
        <v>7773</v>
      </c>
      <c r="H550">
        <v>518875</v>
      </c>
      <c r="I550" t="s">
        <v>1316</v>
      </c>
      <c r="J550" s="2">
        <v>1660812</v>
      </c>
      <c r="K550" s="2" t="s">
        <v>1316</v>
      </c>
      <c r="L550" s="2" t="s">
        <v>3558</v>
      </c>
      <c r="M550" s="2" t="s">
        <v>3559</v>
      </c>
      <c r="N550" s="2" t="s">
        <v>3557</v>
      </c>
      <c r="O550" s="2">
        <v>8439</v>
      </c>
      <c r="P550" s="2" t="s">
        <v>3560</v>
      </c>
      <c r="Q550" s="2" t="s">
        <v>1316</v>
      </c>
    </row>
    <row r="551" spans="1:17" x14ac:dyDescent="0.25">
      <c r="A551" t="s">
        <v>3561</v>
      </c>
      <c r="B551" t="s">
        <v>901</v>
      </c>
      <c r="C551" s="2" t="str">
        <f>LEFT(PLAYERIDMAP[[#This Row],[PLAYERNAME]],FIND(" ",PLAYERIDMAP[[#This Row],[PLAYERNAME]],1))</f>
        <v xml:space="preserve">Casey </v>
      </c>
      <c r="D551" s="2" t="str">
        <f>MID(PLAYERIDMAP[PLAYERNAME],FIND(" ",PLAYERIDMAP[PLAYERNAME],1)+1,255)</f>
        <v>Kelly</v>
      </c>
      <c r="E551" t="s">
        <v>1690</v>
      </c>
      <c r="F551" t="s">
        <v>1628</v>
      </c>
      <c r="G551" s="3">
        <v>9174</v>
      </c>
      <c r="H551">
        <v>543391</v>
      </c>
      <c r="I551" t="s">
        <v>901</v>
      </c>
      <c r="J551" s="2">
        <v>1697837</v>
      </c>
      <c r="K551" s="2" t="s">
        <v>901</v>
      </c>
      <c r="L551" s="2" t="s">
        <v>3562</v>
      </c>
      <c r="M551" s="4" t="s">
        <v>1664</v>
      </c>
      <c r="N551" s="2" t="s">
        <v>3561</v>
      </c>
      <c r="O551" s="2">
        <v>8867</v>
      </c>
      <c r="P551" s="2" t="s">
        <v>3563</v>
      </c>
      <c r="Q551" s="2" t="s">
        <v>901</v>
      </c>
    </row>
    <row r="552" spans="1:17" x14ac:dyDescent="0.25">
      <c r="A552" t="s">
        <v>3564</v>
      </c>
      <c r="B552" t="s">
        <v>1350</v>
      </c>
      <c r="C552" s="2" t="str">
        <f>LEFT(PLAYERIDMAP[[#This Row],[PLAYERNAME]],FIND(" ",PLAYERIDMAP[[#This Row],[PLAYERNAME]],1))</f>
        <v xml:space="preserve">Joe </v>
      </c>
      <c r="D552" s="2" t="str">
        <f>MID(PLAYERIDMAP[PLAYERNAME],FIND(" ",PLAYERIDMAP[PLAYERNAME],1)+1,255)</f>
        <v>Kelly</v>
      </c>
      <c r="E552" t="s">
        <v>1666</v>
      </c>
      <c r="F552" t="s">
        <v>1628</v>
      </c>
      <c r="G552" s="3">
        <v>9761</v>
      </c>
      <c r="H552">
        <v>523260</v>
      </c>
      <c r="I552" t="s">
        <v>1350</v>
      </c>
      <c r="J552" s="2">
        <v>1794767</v>
      </c>
      <c r="K552" s="2" t="s">
        <v>1350</v>
      </c>
      <c r="L552" s="2" t="s">
        <v>3565</v>
      </c>
      <c r="M552" s="4" t="s">
        <v>1664</v>
      </c>
      <c r="N552" s="2" t="s">
        <v>3564</v>
      </c>
      <c r="O552" s="2">
        <v>9212</v>
      </c>
      <c r="P552" s="2" t="s">
        <v>3566</v>
      </c>
      <c r="Q552" s="2" t="s">
        <v>1350</v>
      </c>
    </row>
    <row r="553" spans="1:17" hidden="1" x14ac:dyDescent="0.25">
      <c r="A553" t="s">
        <v>3567</v>
      </c>
      <c r="B553" t="s">
        <v>713</v>
      </c>
      <c r="C553" t="str">
        <f>LEFT(PLAYERIDMAP[[#This Row],[PLAYERNAME]],FIND(" ",PLAYERIDMAP[[#This Row],[PLAYERNAME]],1))</f>
        <v xml:space="preserve">Matt </v>
      </c>
      <c r="D553" t="str">
        <f>MID(PLAYERIDMAP[PLAYERNAME],FIND(" ",PLAYERIDMAP[PLAYERNAME],1)+1,255)</f>
        <v>Kemp</v>
      </c>
      <c r="E553" t="s">
        <v>1638</v>
      </c>
      <c r="F553" t="s">
        <v>1639</v>
      </c>
      <c r="G553" s="3">
        <v>5631</v>
      </c>
      <c r="H553">
        <v>461314</v>
      </c>
      <c r="I553" t="s">
        <v>713</v>
      </c>
      <c r="J553" s="2">
        <v>549974</v>
      </c>
      <c r="K553" s="2" t="s">
        <v>713</v>
      </c>
      <c r="L553" s="2" t="s">
        <v>3568</v>
      </c>
      <c r="M553" s="2" t="s">
        <v>3569</v>
      </c>
      <c r="N553" s="2" t="s">
        <v>3567</v>
      </c>
      <c r="O553" s="2">
        <v>7780</v>
      </c>
      <c r="P553" s="2" t="s">
        <v>3570</v>
      </c>
      <c r="Q553" s="2" t="s">
        <v>713</v>
      </c>
    </row>
    <row r="554" spans="1:17" hidden="1" x14ac:dyDescent="0.25">
      <c r="A554" t="s">
        <v>3571</v>
      </c>
      <c r="B554" t="s">
        <v>484</v>
      </c>
      <c r="C554" t="str">
        <f>LEFT(PLAYERIDMAP[[#This Row],[PLAYERNAME]],FIND(" ",PLAYERIDMAP[[#This Row],[PLAYERNAME]],1))</f>
        <v xml:space="preserve">Howie </v>
      </c>
      <c r="D554" t="str">
        <f>MID(PLAYERIDMAP[PLAYERNAME],FIND(" ",PLAYERIDMAP[PLAYERNAME],1)+1,255)</f>
        <v>Kendrick</v>
      </c>
      <c r="E554" t="s">
        <v>1797</v>
      </c>
      <c r="F554" t="s">
        <v>741</v>
      </c>
      <c r="G554" s="3">
        <v>4229</v>
      </c>
      <c r="H554">
        <v>435062</v>
      </c>
      <c r="I554" t="s">
        <v>3572</v>
      </c>
      <c r="J554" s="2">
        <v>489785</v>
      </c>
      <c r="K554" s="2" t="s">
        <v>3572</v>
      </c>
      <c r="L554" s="2" t="s">
        <v>3573</v>
      </c>
      <c r="M554" s="2" t="s">
        <v>3574</v>
      </c>
      <c r="N554" s="2" t="s">
        <v>3571</v>
      </c>
      <c r="O554" s="2">
        <v>7746</v>
      </c>
      <c r="P554" s="2" t="s">
        <v>3575</v>
      </c>
      <c r="Q554" s="2" t="s">
        <v>484</v>
      </c>
    </row>
    <row r="555" spans="1:17" x14ac:dyDescent="0.25">
      <c r="A555" t="s">
        <v>3576</v>
      </c>
      <c r="B555" t="s">
        <v>943</v>
      </c>
      <c r="C555" s="2" t="str">
        <f>LEFT(PLAYERIDMAP[[#This Row],[PLAYERNAME]],FIND(" ",PLAYERIDMAP[[#This Row],[PLAYERNAME]],1))</f>
        <v xml:space="preserve">Kyle </v>
      </c>
      <c r="D555" s="2" t="str">
        <f>MID(PLAYERIDMAP[PLAYERNAME],FIND(" ",PLAYERIDMAP[PLAYERNAME],1)+1,255)</f>
        <v>Kendrick</v>
      </c>
      <c r="E555" t="s">
        <v>1670</v>
      </c>
      <c r="F555" t="s">
        <v>1628</v>
      </c>
      <c r="G555" s="3">
        <v>6230</v>
      </c>
      <c r="H555">
        <v>452718</v>
      </c>
      <c r="I555" t="s">
        <v>943</v>
      </c>
      <c r="J555" s="2">
        <v>1225738</v>
      </c>
      <c r="K555" s="2" t="s">
        <v>943</v>
      </c>
      <c r="L555" s="2" t="s">
        <v>3577</v>
      </c>
      <c r="M555" s="2" t="s">
        <v>3578</v>
      </c>
      <c r="N555" s="2" t="s">
        <v>3576</v>
      </c>
      <c r="O555" s="2">
        <v>8053</v>
      </c>
      <c r="P555" s="2" t="s">
        <v>3579</v>
      </c>
      <c r="Q555" s="2" t="s">
        <v>943</v>
      </c>
    </row>
    <row r="556" spans="1:17" x14ac:dyDescent="0.25">
      <c r="A556" t="s">
        <v>3580</v>
      </c>
      <c r="B556" t="s">
        <v>854</v>
      </c>
      <c r="C556" s="2" t="str">
        <f>LEFT(PLAYERIDMAP[[#This Row],[PLAYERNAME]],FIND(" ",PLAYERIDMAP[[#This Row],[PLAYERNAME]],1))</f>
        <v xml:space="preserve">Ian </v>
      </c>
      <c r="D556" s="2" t="str">
        <f>MID(PLAYERIDMAP[PLAYERNAME],FIND(" ",PLAYERIDMAP[PLAYERNAME],1)+1,255)</f>
        <v>Kennedy</v>
      </c>
      <c r="E556" t="s">
        <v>1919</v>
      </c>
      <c r="F556" t="s">
        <v>1628</v>
      </c>
      <c r="G556" s="3">
        <v>6986</v>
      </c>
      <c r="H556">
        <v>453178</v>
      </c>
      <c r="I556" t="s">
        <v>854</v>
      </c>
      <c r="J556" s="2">
        <v>1262690</v>
      </c>
      <c r="K556" s="2" t="s">
        <v>854</v>
      </c>
      <c r="L556" s="2" t="s">
        <v>3581</v>
      </c>
      <c r="M556" s="2" t="s">
        <v>3582</v>
      </c>
      <c r="N556" s="2" t="s">
        <v>3580</v>
      </c>
      <c r="O556" s="2">
        <v>8099</v>
      </c>
      <c r="P556" s="2" t="s">
        <v>3583</v>
      </c>
      <c r="Q556" s="2" t="s">
        <v>854</v>
      </c>
    </row>
    <row r="557" spans="1:17" hidden="1" x14ac:dyDescent="0.25">
      <c r="A557" t="s">
        <v>3584</v>
      </c>
      <c r="B557" t="s">
        <v>562</v>
      </c>
      <c r="C557" t="str">
        <f>LEFT(PLAYERIDMAP[[#This Row],[PLAYERNAME]],FIND(" ",PLAYERIDMAP[[#This Row],[PLAYERNAME]],1))</f>
        <v xml:space="preserve">Jeff </v>
      </c>
      <c r="D557" t="str">
        <f>MID(PLAYERIDMAP[PLAYERNAME],FIND(" ",PLAYERIDMAP[PLAYERNAME],1)+1,255)</f>
        <v>Keppinger</v>
      </c>
      <c r="E557" t="s">
        <v>1787</v>
      </c>
      <c r="F557" t="s">
        <v>741</v>
      </c>
      <c r="G557" s="3">
        <v>3856</v>
      </c>
      <c r="H557">
        <v>433898</v>
      </c>
      <c r="I557" t="s">
        <v>562</v>
      </c>
      <c r="J557" s="2">
        <v>393033</v>
      </c>
      <c r="K557" s="2" t="s">
        <v>562</v>
      </c>
      <c r="L557" s="2" t="s">
        <v>3585</v>
      </c>
      <c r="M557" s="2" t="s">
        <v>3586</v>
      </c>
      <c r="N557" s="2" t="s">
        <v>3584</v>
      </c>
      <c r="O557" s="2">
        <v>7414</v>
      </c>
      <c r="P557" s="2" t="s">
        <v>3587</v>
      </c>
      <c r="Q557" s="2" t="s">
        <v>562</v>
      </c>
    </row>
    <row r="558" spans="1:17" x14ac:dyDescent="0.25">
      <c r="A558" t="s">
        <v>3588</v>
      </c>
      <c r="B558" t="s">
        <v>771</v>
      </c>
      <c r="C558" s="2" t="str">
        <f>LEFT(PLAYERIDMAP[[#This Row],[PLAYERNAME]],FIND(" ",PLAYERIDMAP[[#This Row],[PLAYERNAME]],1))</f>
        <v xml:space="preserve">Clayton </v>
      </c>
      <c r="D558" s="2" t="str">
        <f>MID(PLAYERIDMAP[PLAYERNAME],FIND(" ",PLAYERIDMAP[PLAYERNAME],1)+1,255)</f>
        <v>Kershaw</v>
      </c>
      <c r="E558" t="s">
        <v>1638</v>
      </c>
      <c r="F558" t="s">
        <v>1628</v>
      </c>
      <c r="G558" s="3">
        <v>2036</v>
      </c>
      <c r="H558">
        <v>477132</v>
      </c>
      <c r="I558" t="s">
        <v>771</v>
      </c>
      <c r="J558" s="2">
        <v>1221725</v>
      </c>
      <c r="K558" s="2" t="s">
        <v>771</v>
      </c>
      <c r="L558" s="2" t="s">
        <v>3589</v>
      </c>
      <c r="M558" s="2" t="s">
        <v>3590</v>
      </c>
      <c r="N558" s="2" t="s">
        <v>3588</v>
      </c>
      <c r="O558" s="2">
        <v>8180</v>
      </c>
      <c r="P558" s="2" t="s">
        <v>3591</v>
      </c>
      <c r="Q558" s="2" t="s">
        <v>771</v>
      </c>
    </row>
    <row r="559" spans="1:17" x14ac:dyDescent="0.25">
      <c r="A559" t="s">
        <v>3592</v>
      </c>
      <c r="B559" t="s">
        <v>1159</v>
      </c>
      <c r="C559" s="2" t="str">
        <f>LEFT(PLAYERIDMAP[[#This Row],[PLAYERNAME]],FIND(" ",PLAYERIDMAP[[#This Row],[PLAYERNAME]],1))</f>
        <v xml:space="preserve">Dallas </v>
      </c>
      <c r="D559" s="2" t="str">
        <f>MID(PLAYERIDMAP[PLAYERNAME],FIND(" ",PLAYERIDMAP[PLAYERNAME],1)+1,255)</f>
        <v>Keuchel</v>
      </c>
      <c r="E559" t="s">
        <v>1633</v>
      </c>
      <c r="F559" t="s">
        <v>1628</v>
      </c>
      <c r="G559" s="3">
        <v>9434</v>
      </c>
      <c r="H559">
        <v>572971</v>
      </c>
      <c r="I559" t="s">
        <v>1159</v>
      </c>
      <c r="J559" s="2">
        <v>1979965</v>
      </c>
      <c r="K559" s="2" t="s">
        <v>1159</v>
      </c>
      <c r="L559" s="2" t="s">
        <v>3593</v>
      </c>
      <c r="M559" s="4" t="s">
        <v>1664</v>
      </c>
      <c r="N559" s="2" t="s">
        <v>3592</v>
      </c>
      <c r="O559" s="2">
        <v>9217</v>
      </c>
      <c r="P559" s="2" t="s">
        <v>3594</v>
      </c>
      <c r="Q559" s="2" t="s">
        <v>1159</v>
      </c>
    </row>
    <row r="560" spans="1:17" x14ac:dyDescent="0.25">
      <c r="A560" t="s">
        <v>3595</v>
      </c>
      <c r="B560" t="s">
        <v>758</v>
      </c>
      <c r="C560" s="2" t="str">
        <f>LEFT(PLAYERIDMAP[[#This Row],[PLAYERNAME]],FIND(" ",PLAYERIDMAP[[#This Row],[PLAYERNAME]],1))</f>
        <v xml:space="preserve">Craig </v>
      </c>
      <c r="D560" s="2" t="str">
        <f>MID(PLAYERIDMAP[PLAYERNAME],FIND(" ",PLAYERIDMAP[PLAYERNAME],1)+1,255)</f>
        <v>Kimbrel</v>
      </c>
      <c r="E560" t="s">
        <v>1780</v>
      </c>
      <c r="F560" t="s">
        <v>1628</v>
      </c>
      <c r="G560" s="3">
        <v>6655</v>
      </c>
      <c r="H560">
        <v>518886</v>
      </c>
      <c r="I560" t="s">
        <v>758</v>
      </c>
      <c r="J560" s="2">
        <v>1718083</v>
      </c>
      <c r="K560" s="2" t="s">
        <v>758</v>
      </c>
      <c r="L560" s="4" t="s">
        <v>1664</v>
      </c>
      <c r="M560" s="2" t="s">
        <v>3596</v>
      </c>
      <c r="N560" s="2" t="s">
        <v>3595</v>
      </c>
      <c r="O560" s="2">
        <v>8622</v>
      </c>
      <c r="P560" s="2" t="s">
        <v>3597</v>
      </c>
      <c r="Q560" s="2" t="s">
        <v>758</v>
      </c>
    </row>
    <row r="561" spans="1:17" x14ac:dyDescent="0.25">
      <c r="A561" t="s">
        <v>3598</v>
      </c>
      <c r="B561" t="s">
        <v>1368</v>
      </c>
      <c r="C561" s="2" t="str">
        <f>LEFT(PLAYERIDMAP[[#This Row],[PLAYERNAME]],FIND(" ",PLAYERIDMAP[[#This Row],[PLAYERNAME]],1))</f>
        <v xml:space="preserve">Josh </v>
      </c>
      <c r="D561" s="2" t="str">
        <f>MID(PLAYERIDMAP[PLAYERNAME],FIND(" ",PLAYERIDMAP[PLAYERNAME],1)+1,255)</f>
        <v>Kinney</v>
      </c>
      <c r="E561" t="s">
        <v>1659</v>
      </c>
      <c r="F561" t="s">
        <v>1628</v>
      </c>
      <c r="G561" s="3">
        <v>3638</v>
      </c>
      <c r="H561">
        <v>448337</v>
      </c>
      <c r="I561" t="s">
        <v>1368</v>
      </c>
      <c r="J561" s="2">
        <v>1113312</v>
      </c>
      <c r="K561" s="2" t="s">
        <v>1368</v>
      </c>
      <c r="L561" s="2" t="s">
        <v>3599</v>
      </c>
      <c r="M561" s="2" t="s">
        <v>3600</v>
      </c>
      <c r="N561" s="2" t="s">
        <v>3598</v>
      </c>
      <c r="O561" s="2">
        <v>7806</v>
      </c>
      <c r="P561" s="2" t="s">
        <v>3601</v>
      </c>
      <c r="Q561" s="2" t="s">
        <v>1368</v>
      </c>
    </row>
    <row r="562" spans="1:17" hidden="1" x14ac:dyDescent="0.25">
      <c r="A562" t="s">
        <v>3602</v>
      </c>
      <c r="B562" t="s">
        <v>670</v>
      </c>
      <c r="C562" t="str">
        <f>LEFT(PLAYERIDMAP[[#This Row],[PLAYERNAME]],FIND(" ",PLAYERIDMAP[[#This Row],[PLAYERNAME]],1))</f>
        <v xml:space="preserve">Ian </v>
      </c>
      <c r="D562" t="str">
        <f>MID(PLAYERIDMAP[PLAYERNAME],FIND(" ",PLAYERIDMAP[PLAYERNAME],1)+1,255)</f>
        <v>Kinsler</v>
      </c>
      <c r="E562" t="s">
        <v>1729</v>
      </c>
      <c r="F562" t="s">
        <v>741</v>
      </c>
      <c r="G562" s="3">
        <v>6195</v>
      </c>
      <c r="H562">
        <v>435079</v>
      </c>
      <c r="I562" t="s">
        <v>670</v>
      </c>
      <c r="J562" s="2">
        <v>489854</v>
      </c>
      <c r="K562" s="2" t="s">
        <v>670</v>
      </c>
      <c r="L562" s="2" t="s">
        <v>3603</v>
      </c>
      <c r="M562" s="2" t="s">
        <v>3604</v>
      </c>
      <c r="N562" s="2" t="s">
        <v>3602</v>
      </c>
      <c r="O562" s="2">
        <v>7490</v>
      </c>
      <c r="P562" s="2" t="s">
        <v>3605</v>
      </c>
      <c r="Q562" s="2" t="s">
        <v>670</v>
      </c>
    </row>
    <row r="563" spans="1:17" x14ac:dyDescent="0.25">
      <c r="A563" t="s">
        <v>3606</v>
      </c>
      <c r="B563" t="s">
        <v>1226</v>
      </c>
      <c r="C563" s="2" t="str">
        <f>LEFT(PLAYERIDMAP[[#This Row],[PLAYERNAME]],FIND(" ",PLAYERIDMAP[[#This Row],[PLAYERNAME]],1))</f>
        <v xml:space="preserve">Brandon </v>
      </c>
      <c r="D563" s="2" t="str">
        <f>MID(PLAYERIDMAP[PLAYERNAME],FIND(" ",PLAYERIDMAP[PLAYERNAME],1)+1,255)</f>
        <v>Kintzler</v>
      </c>
      <c r="E563" t="s">
        <v>1740</v>
      </c>
      <c r="F563" t="s">
        <v>1628</v>
      </c>
      <c r="G563" s="3">
        <v>9939</v>
      </c>
      <c r="H563">
        <v>445213</v>
      </c>
      <c r="I563" t="s">
        <v>1226</v>
      </c>
      <c r="J563" s="2">
        <v>1769564</v>
      </c>
      <c r="K563" s="2" t="s">
        <v>1226</v>
      </c>
      <c r="L563" s="4" t="s">
        <v>1664</v>
      </c>
      <c r="M563" s="2" t="s">
        <v>3607</v>
      </c>
      <c r="N563" s="2" t="s">
        <v>3606</v>
      </c>
      <c r="O563" s="2">
        <v>8821</v>
      </c>
      <c r="P563" s="2" t="s">
        <v>3608</v>
      </c>
      <c r="Q563" s="2" t="s">
        <v>1226</v>
      </c>
    </row>
    <row r="564" spans="1:17" hidden="1" x14ac:dyDescent="0.25">
      <c r="A564" t="s">
        <v>3609</v>
      </c>
      <c r="B564" t="s">
        <v>538</v>
      </c>
      <c r="C564" t="str">
        <f>LEFT(PLAYERIDMAP[[#This Row],[PLAYERNAME]],FIND(" ",PLAYERIDMAP[[#This Row],[PLAYERNAME]],1))</f>
        <v xml:space="preserve">Jason </v>
      </c>
      <c r="D564" t="str">
        <f>MID(PLAYERIDMAP[PLAYERNAME],FIND(" ",PLAYERIDMAP[PLAYERNAME],1)+1,255)</f>
        <v>Kipnis</v>
      </c>
      <c r="E564" t="s">
        <v>1679</v>
      </c>
      <c r="F564" t="s">
        <v>741</v>
      </c>
      <c r="G564" s="3">
        <v>9776</v>
      </c>
      <c r="H564">
        <v>543401</v>
      </c>
      <c r="I564" t="s">
        <v>538</v>
      </c>
      <c r="J564" s="2">
        <v>1754188</v>
      </c>
      <c r="K564" s="2" t="s">
        <v>538</v>
      </c>
      <c r="L564" s="4" t="s">
        <v>1664</v>
      </c>
      <c r="M564" s="2" t="s">
        <v>3610</v>
      </c>
      <c r="N564" s="2" t="s">
        <v>3609</v>
      </c>
      <c r="O564" s="2">
        <v>8853</v>
      </c>
      <c r="P564" s="2" t="s">
        <v>3611</v>
      </c>
      <c r="Q564" s="2" t="s">
        <v>538</v>
      </c>
    </row>
    <row r="565" spans="1:17" x14ac:dyDescent="0.25">
      <c r="A565" t="s">
        <v>3612</v>
      </c>
      <c r="B565" t="s">
        <v>1102</v>
      </c>
      <c r="C565" s="2" t="str">
        <f>LEFT(PLAYERIDMAP[[#This Row],[PLAYERNAME]],FIND(" ",PLAYERIDMAP[[#This Row],[PLAYERNAME]],1))</f>
        <v xml:space="preserve">Michael </v>
      </c>
      <c r="D565" s="2" t="str">
        <f>MID(PLAYERIDMAP[PLAYERNAME],FIND(" ",PLAYERIDMAP[PLAYERNAME],1)+1,255)</f>
        <v>Kirkman</v>
      </c>
      <c r="E565" t="s">
        <v>1729</v>
      </c>
      <c r="F565" t="s">
        <v>1628</v>
      </c>
      <c r="G565" s="3">
        <v>9877</v>
      </c>
      <c r="H565">
        <v>457779</v>
      </c>
      <c r="I565" t="s">
        <v>1102</v>
      </c>
      <c r="J565" s="2">
        <v>1725466</v>
      </c>
      <c r="K565" s="2" t="s">
        <v>1102</v>
      </c>
      <c r="L565" s="2" t="s">
        <v>3613</v>
      </c>
      <c r="M565" s="2" t="s">
        <v>3614</v>
      </c>
      <c r="N565" s="2" t="s">
        <v>3612</v>
      </c>
      <c r="O565" s="2">
        <v>8790</v>
      </c>
      <c r="P565" s="2" t="s">
        <v>3615</v>
      </c>
      <c r="Q565" s="2" t="s">
        <v>1102</v>
      </c>
    </row>
    <row r="566" spans="1:17" x14ac:dyDescent="0.25">
      <c r="A566" t="s">
        <v>3616</v>
      </c>
      <c r="B566" t="s">
        <v>1166</v>
      </c>
      <c r="C566" s="2" t="str">
        <f>LEFT(PLAYERIDMAP[[#This Row],[PLAYERNAME]],FIND(" ",PLAYERIDMAP[[#This Row],[PLAYERNAME]],1))</f>
        <v xml:space="preserve">Corey </v>
      </c>
      <c r="D566" s="2" t="str">
        <f>MID(PLAYERIDMAP[PLAYERNAME],FIND(" ",PLAYERIDMAP[PLAYERNAME],1)+1,255)</f>
        <v>Kluber</v>
      </c>
      <c r="E566" t="s">
        <v>1679</v>
      </c>
      <c r="F566" t="s">
        <v>1628</v>
      </c>
      <c r="G566" s="3">
        <v>2429</v>
      </c>
      <c r="H566">
        <v>446372</v>
      </c>
      <c r="I566" t="s">
        <v>1166</v>
      </c>
      <c r="J566" s="2">
        <v>1759018</v>
      </c>
      <c r="K566" s="2" t="s">
        <v>1166</v>
      </c>
      <c r="L566" s="2" t="s">
        <v>3617</v>
      </c>
      <c r="M566" s="2" t="s">
        <v>3618</v>
      </c>
      <c r="N566" s="2" t="s">
        <v>3616</v>
      </c>
      <c r="O566" s="2">
        <v>9048</v>
      </c>
      <c r="P566" s="2" t="s">
        <v>3619</v>
      </c>
      <c r="Q566" s="2" t="s">
        <v>1166</v>
      </c>
    </row>
    <row r="567" spans="1:17" x14ac:dyDescent="0.25">
      <c r="A567" t="s">
        <v>3620</v>
      </c>
      <c r="B567" t="s">
        <v>1092</v>
      </c>
      <c r="C567" s="2" t="str">
        <f>LEFT(PLAYERIDMAP[[#This Row],[PLAYERNAME]],FIND(" ",PLAYERIDMAP[[#This Row],[PLAYERNAME]],1))</f>
        <v xml:space="preserve">Tom </v>
      </c>
      <c r="D567" s="2" t="str">
        <f>MID(PLAYERIDMAP[PLAYERNAME],FIND(" ",PLAYERIDMAP[PLAYERNAME],1)+1,255)</f>
        <v>Koehler</v>
      </c>
      <c r="E567" t="s">
        <v>1698</v>
      </c>
      <c r="F567" t="s">
        <v>1628</v>
      </c>
      <c r="G567" s="3">
        <v>6570</v>
      </c>
      <c r="H567">
        <v>543408</v>
      </c>
      <c r="I567" t="s">
        <v>1092</v>
      </c>
      <c r="J567" s="2">
        <v>1795805</v>
      </c>
      <c r="K567" s="2" t="s">
        <v>1092</v>
      </c>
      <c r="L567" s="2" t="s">
        <v>3621</v>
      </c>
      <c r="M567" s="4" t="s">
        <v>1664</v>
      </c>
      <c r="N567" s="2" t="s">
        <v>3620</v>
      </c>
      <c r="O567" s="2">
        <v>9294</v>
      </c>
      <c r="P567" s="2" t="s">
        <v>3622</v>
      </c>
      <c r="Q567" s="2" t="s">
        <v>1092</v>
      </c>
    </row>
    <row r="568" spans="1:17" hidden="1" x14ac:dyDescent="0.25">
      <c r="A568" t="s">
        <v>3623</v>
      </c>
      <c r="B568" t="s">
        <v>703</v>
      </c>
      <c r="C568" t="str">
        <f>LEFT(PLAYERIDMAP[[#This Row],[PLAYERNAME]],FIND(" ",PLAYERIDMAP[[#This Row],[PLAYERNAME]],1))</f>
        <v xml:space="preserve">Paul </v>
      </c>
      <c r="D568" t="str">
        <f>MID(PLAYERIDMAP[PLAYERNAME],FIND(" ",PLAYERIDMAP[PLAYERNAME],1)+1,255)</f>
        <v>Konerko</v>
      </c>
      <c r="E568" t="s">
        <v>1787</v>
      </c>
      <c r="F568" t="s">
        <v>1667</v>
      </c>
      <c r="G568" s="3">
        <v>242</v>
      </c>
      <c r="H568">
        <v>117244</v>
      </c>
      <c r="I568" t="s">
        <v>703</v>
      </c>
      <c r="J568" s="2">
        <v>7791</v>
      </c>
      <c r="K568" s="2" t="s">
        <v>703</v>
      </c>
      <c r="L568" s="2" t="s">
        <v>3624</v>
      </c>
      <c r="M568" s="2" t="s">
        <v>3625</v>
      </c>
      <c r="N568" s="2" t="s">
        <v>3623</v>
      </c>
      <c r="O568" s="2">
        <v>5908</v>
      </c>
      <c r="P568" s="2" t="s">
        <v>3626</v>
      </c>
      <c r="Q568" s="2" t="s">
        <v>703</v>
      </c>
    </row>
    <row r="569" spans="1:17" x14ac:dyDescent="0.25">
      <c r="A569" t="s">
        <v>3627</v>
      </c>
      <c r="B569" t="s">
        <v>1372</v>
      </c>
      <c r="C569" s="2" t="str">
        <f>LEFT(PLAYERIDMAP[[#This Row],[PLAYERNAME]],FIND(" ",PLAYERIDMAP[[#This Row],[PLAYERNAME]],1))</f>
        <v xml:space="preserve">George </v>
      </c>
      <c r="D569" s="2" t="str">
        <f>MID(PLAYERIDMAP[PLAYERNAME],FIND(" ",PLAYERIDMAP[PLAYERNAME],1)+1,255)</f>
        <v>Kontos</v>
      </c>
      <c r="E569" t="s">
        <v>1644</v>
      </c>
      <c r="F569" t="s">
        <v>1628</v>
      </c>
      <c r="G569" s="3">
        <v>9486</v>
      </c>
      <c r="H569">
        <v>502004</v>
      </c>
      <c r="I569" t="s">
        <v>1372</v>
      </c>
      <c r="J569" s="2">
        <v>1663105</v>
      </c>
      <c r="K569" s="2" t="s">
        <v>1372</v>
      </c>
      <c r="L569" s="4" t="s">
        <v>1664</v>
      </c>
      <c r="M569" s="2" t="s">
        <v>3628</v>
      </c>
      <c r="N569" s="2" t="s">
        <v>3627</v>
      </c>
      <c r="O569" s="2">
        <v>9064</v>
      </c>
      <c r="P569" s="2" t="s">
        <v>3629</v>
      </c>
      <c r="Q569" s="2" t="s">
        <v>1372</v>
      </c>
    </row>
    <row r="570" spans="1:17" x14ac:dyDescent="0.25">
      <c r="A570" t="s">
        <v>3630</v>
      </c>
      <c r="B570" t="s">
        <v>1056</v>
      </c>
      <c r="C570" s="2" t="str">
        <f>LEFT(PLAYERIDMAP[[#This Row],[PLAYERNAME]],FIND(" ",PLAYERIDMAP[[#This Row],[PLAYERNAME]],1))</f>
        <v xml:space="preserve">Bobby </v>
      </c>
      <c r="D570" s="2" t="str">
        <f>MID(PLAYERIDMAP[PLAYERNAME],FIND(" ",PLAYERIDMAP[PLAYERNAME],1)+1,255)</f>
        <v>Korecky</v>
      </c>
      <c r="E570" t="s">
        <v>1723</v>
      </c>
      <c r="F570" t="s">
        <v>1628</v>
      </c>
      <c r="G570" s="3">
        <v>4608</v>
      </c>
      <c r="H570">
        <v>445090</v>
      </c>
      <c r="I570" t="s">
        <v>1056</v>
      </c>
      <c r="J570" s="2">
        <v>451982</v>
      </c>
      <c r="K570" s="2" t="s">
        <v>1056</v>
      </c>
      <c r="L570" s="2" t="s">
        <v>3631</v>
      </c>
      <c r="M570" s="2" t="s">
        <v>3632</v>
      </c>
      <c r="N570" s="2" t="s">
        <v>3630</v>
      </c>
      <c r="O570" s="2">
        <v>8230</v>
      </c>
      <c r="P570" s="2" t="s">
        <v>3633</v>
      </c>
      <c r="Q570" s="2" t="s">
        <v>1056</v>
      </c>
    </row>
    <row r="571" spans="1:17" hidden="1" x14ac:dyDescent="0.25">
      <c r="A571" t="s">
        <v>3634</v>
      </c>
      <c r="B571" t="s">
        <v>503</v>
      </c>
      <c r="C571" t="str">
        <f>LEFT(PLAYERIDMAP[[#This Row],[PLAYERNAME]],FIND(" ",PLAYERIDMAP[[#This Row],[PLAYERNAME]],1))</f>
        <v xml:space="preserve">Casey </v>
      </c>
      <c r="D571" t="str">
        <f>MID(PLAYERIDMAP[PLAYERNAME],FIND(" ",PLAYERIDMAP[PLAYERNAME],1)+1,255)</f>
        <v>Kotchman</v>
      </c>
      <c r="E571" t="s">
        <v>1679</v>
      </c>
      <c r="F571" t="s">
        <v>1667</v>
      </c>
      <c r="G571" s="3">
        <v>1930</v>
      </c>
      <c r="H571">
        <v>425773</v>
      </c>
      <c r="I571" t="s">
        <v>503</v>
      </c>
      <c r="J571" s="2">
        <v>387403</v>
      </c>
      <c r="K571" s="2" t="s">
        <v>503</v>
      </c>
      <c r="L571" s="2" t="s">
        <v>3635</v>
      </c>
      <c r="M571" s="2" t="s">
        <v>3636</v>
      </c>
      <c r="N571" s="2" t="s">
        <v>3634</v>
      </c>
      <c r="O571" s="2">
        <v>7293</v>
      </c>
      <c r="P571" s="2" t="s">
        <v>3637</v>
      </c>
      <c r="Q571" s="2" t="s">
        <v>503</v>
      </c>
    </row>
    <row r="572" spans="1:17" hidden="1" x14ac:dyDescent="0.25">
      <c r="A572" t="s">
        <v>3638</v>
      </c>
      <c r="B572" t="s">
        <v>240</v>
      </c>
      <c r="C572" t="str">
        <f>LEFT(PLAYERIDMAP[[#This Row],[PLAYERNAME]],FIND(" ",PLAYERIDMAP[[#This Row],[PLAYERNAME]],1))</f>
        <v xml:space="preserve">Mark </v>
      </c>
      <c r="D572" t="str">
        <f>MID(PLAYERIDMAP[PLAYERNAME],FIND(" ",PLAYERIDMAP[PLAYERNAME],1)+1,255)</f>
        <v>Kotsay</v>
      </c>
      <c r="E572" t="s">
        <v>1690</v>
      </c>
      <c r="F572" t="s">
        <v>1639</v>
      </c>
      <c r="G572" s="3">
        <v>1042</v>
      </c>
      <c r="H572">
        <v>117276</v>
      </c>
      <c r="I572" t="s">
        <v>240</v>
      </c>
      <c r="J572" s="2">
        <v>7792</v>
      </c>
      <c r="K572" s="2" t="s">
        <v>240</v>
      </c>
      <c r="L572" s="2" t="s">
        <v>3639</v>
      </c>
      <c r="M572" s="2" t="s">
        <v>3640</v>
      </c>
      <c r="N572" s="2" t="s">
        <v>3638</v>
      </c>
      <c r="O572" s="2">
        <v>5846</v>
      </c>
      <c r="P572" s="2" t="s">
        <v>3641</v>
      </c>
      <c r="Q572" s="2" t="s">
        <v>240</v>
      </c>
    </row>
    <row r="573" spans="1:17" hidden="1" x14ac:dyDescent="0.25">
      <c r="A573" t="s">
        <v>3642</v>
      </c>
      <c r="B573" t="s">
        <v>539</v>
      </c>
      <c r="C573" t="str">
        <f>LEFT(PLAYERIDMAP[[#This Row],[PLAYERNAME]],FIND(" ",PLAYERIDMAP[[#This Row],[PLAYERNAME]],1))</f>
        <v xml:space="preserve">George </v>
      </c>
      <c r="D573" t="str">
        <f>MID(PLAYERIDMAP[PLAYERNAME],FIND(" ",PLAYERIDMAP[PLAYERNAME],1)+1,255)</f>
        <v>Kottaras</v>
      </c>
      <c r="E573" t="s">
        <v>1965</v>
      </c>
      <c r="F573" t="s">
        <v>1717</v>
      </c>
      <c r="G573" s="3">
        <v>5506</v>
      </c>
      <c r="H573">
        <v>435459</v>
      </c>
      <c r="I573" t="s">
        <v>539</v>
      </c>
      <c r="J573" s="2">
        <v>546236</v>
      </c>
      <c r="K573" s="2" t="s">
        <v>539</v>
      </c>
      <c r="L573" s="2" t="s">
        <v>3643</v>
      </c>
      <c r="M573" s="2" t="s">
        <v>3644</v>
      </c>
      <c r="N573" s="2" t="s">
        <v>3642</v>
      </c>
      <c r="O573" s="2">
        <v>7941</v>
      </c>
      <c r="P573" s="2" t="s">
        <v>3645</v>
      </c>
      <c r="Q573" s="2" t="s">
        <v>539</v>
      </c>
    </row>
    <row r="574" spans="1:17" hidden="1" x14ac:dyDescent="0.25">
      <c r="A574" t="s">
        <v>3646</v>
      </c>
      <c r="B574" t="s">
        <v>49</v>
      </c>
      <c r="C574" t="str">
        <f>LEFT(PLAYERIDMAP[[#This Row],[PLAYERNAME]],FIND(" ",PLAYERIDMAP[[#This Row],[PLAYERNAME]],1))</f>
        <v xml:space="preserve">Pete </v>
      </c>
      <c r="D574" t="str">
        <f>MID(PLAYERIDMAP[PLAYERNAME],FIND(" ",PLAYERIDMAP[PLAYERNAME],1)+1,255)</f>
        <v>Kozma</v>
      </c>
      <c r="E574" t="s">
        <v>1666</v>
      </c>
      <c r="F574" t="s">
        <v>741</v>
      </c>
      <c r="G574" s="3">
        <v>2539</v>
      </c>
      <c r="H574">
        <v>518902</v>
      </c>
      <c r="I574" t="s">
        <v>49</v>
      </c>
      <c r="J574" s="2">
        <v>1733857</v>
      </c>
      <c r="K574" s="2" t="s">
        <v>49</v>
      </c>
      <c r="L574" s="4" t="s">
        <v>1664</v>
      </c>
      <c r="M574" s="2" t="s">
        <v>3647</v>
      </c>
      <c r="N574" s="2" t="s">
        <v>3646</v>
      </c>
      <c r="O574" s="2">
        <v>8934</v>
      </c>
      <c r="P574" s="2" t="s">
        <v>3648</v>
      </c>
      <c r="Q574" s="2" t="s">
        <v>49</v>
      </c>
    </row>
    <row r="575" spans="1:17" hidden="1" x14ac:dyDescent="0.25">
      <c r="A575" t="s">
        <v>3649</v>
      </c>
      <c r="B575" t="s">
        <v>508</v>
      </c>
      <c r="C575" t="str">
        <f>LEFT(PLAYERIDMAP[[#This Row],[PLAYERNAME]],FIND(" ",PLAYERIDMAP[[#This Row],[PLAYERNAME]],1))</f>
        <v xml:space="preserve">Erik </v>
      </c>
      <c r="D575" t="str">
        <f>MID(PLAYERIDMAP[PLAYERNAME],FIND(" ",PLAYERIDMAP[PLAYERNAME],1)+1,255)</f>
        <v>Kratz</v>
      </c>
      <c r="E575" t="s">
        <v>1670</v>
      </c>
      <c r="F575" t="s">
        <v>1717</v>
      </c>
      <c r="G575" s="3">
        <v>4403</v>
      </c>
      <c r="H575">
        <v>456124</v>
      </c>
      <c r="I575" t="s">
        <v>508</v>
      </c>
      <c r="J575" s="2">
        <v>585622</v>
      </c>
      <c r="K575" s="2" t="s">
        <v>508</v>
      </c>
      <c r="L575" s="4" t="s">
        <v>1664</v>
      </c>
      <c r="M575" s="2" t="s">
        <v>3650</v>
      </c>
      <c r="N575" s="2" t="s">
        <v>3649</v>
      </c>
      <c r="O575" s="2">
        <v>8760</v>
      </c>
      <c r="P575" s="2" t="s">
        <v>3651</v>
      </c>
      <c r="Q575" s="2" t="s">
        <v>508</v>
      </c>
    </row>
    <row r="576" spans="1:17" hidden="1" x14ac:dyDescent="0.25">
      <c r="A576" t="s">
        <v>3652</v>
      </c>
      <c r="B576" t="s">
        <v>676</v>
      </c>
      <c r="C576" t="str">
        <f>LEFT(PLAYERIDMAP[[#This Row],[PLAYERNAME]],FIND(" ",PLAYERIDMAP[[#This Row],[PLAYERNAME]],1))</f>
        <v xml:space="preserve">Jason </v>
      </c>
      <c r="D576" t="str">
        <f>MID(PLAYERIDMAP[PLAYERNAME],FIND(" ",PLAYERIDMAP[PLAYERNAME],1)+1,255)</f>
        <v>Kubel</v>
      </c>
      <c r="E576" t="s">
        <v>1919</v>
      </c>
      <c r="F576" t="s">
        <v>1639</v>
      </c>
      <c r="G576" s="3">
        <v>2161</v>
      </c>
      <c r="H576">
        <v>430585</v>
      </c>
      <c r="I576" t="s">
        <v>676</v>
      </c>
      <c r="J576" s="2">
        <v>393034</v>
      </c>
      <c r="K576" s="2" t="s">
        <v>676</v>
      </c>
      <c r="L576" s="2" t="s">
        <v>3653</v>
      </c>
      <c r="M576" s="2" t="s">
        <v>3654</v>
      </c>
      <c r="N576" s="2" t="s">
        <v>3652</v>
      </c>
      <c r="O576" s="2">
        <v>7425</v>
      </c>
      <c r="P576" s="2" t="s">
        <v>3655</v>
      </c>
      <c r="Q576" s="2" t="s">
        <v>676</v>
      </c>
    </row>
    <row r="577" spans="1:17" x14ac:dyDescent="0.25">
      <c r="A577" t="s">
        <v>3656</v>
      </c>
      <c r="B577" t="s">
        <v>912</v>
      </c>
      <c r="C577" s="2" t="str">
        <f>LEFT(PLAYERIDMAP[[#This Row],[PLAYERNAME]],FIND(" ",PLAYERIDMAP[[#This Row],[PLAYERNAME]],1))</f>
        <v xml:space="preserve">Hiroki </v>
      </c>
      <c r="D577" s="2" t="str">
        <f>MID(PLAYERIDMAP[PLAYERNAME],FIND(" ",PLAYERIDMAP[PLAYERNAME],1)+1,255)</f>
        <v>Kuroda</v>
      </c>
      <c r="E577" t="s">
        <v>1627</v>
      </c>
      <c r="F577" t="s">
        <v>1628</v>
      </c>
      <c r="G577" s="3">
        <v>3283</v>
      </c>
      <c r="H577">
        <v>493133</v>
      </c>
      <c r="I577" t="s">
        <v>912</v>
      </c>
      <c r="J577" s="2">
        <v>1442917</v>
      </c>
      <c r="K577" s="2" t="s">
        <v>912</v>
      </c>
      <c r="L577" s="2" t="s">
        <v>3657</v>
      </c>
      <c r="M577" s="2" t="s">
        <v>3658</v>
      </c>
      <c r="N577" s="2" t="s">
        <v>3656</v>
      </c>
      <c r="O577" s="2">
        <v>8167</v>
      </c>
      <c r="P577" s="2" t="s">
        <v>3659</v>
      </c>
      <c r="Q577" s="2" t="s">
        <v>912</v>
      </c>
    </row>
    <row r="578" spans="1:17" x14ac:dyDescent="0.25">
      <c r="A578" t="s">
        <v>3660</v>
      </c>
      <c r="B578" t="s">
        <v>1164</v>
      </c>
      <c r="C578" s="2" t="str">
        <f>LEFT(PLAYERIDMAP[[#This Row],[PLAYERNAME]],FIND(" ",PLAYERIDMAP[[#This Row],[PLAYERNAME]],1))</f>
        <v xml:space="preserve">John </v>
      </c>
      <c r="D578" s="2" t="str">
        <f>MID(PLAYERIDMAP[PLAYERNAME],FIND(" ",PLAYERIDMAP[PLAYERNAME],1)+1,255)</f>
        <v>Lackey</v>
      </c>
      <c r="E578" t="s">
        <v>1654</v>
      </c>
      <c r="F578" t="s">
        <v>1628</v>
      </c>
      <c r="G578" s="3">
        <v>1507</v>
      </c>
      <c r="H578">
        <v>407793</v>
      </c>
      <c r="I578" t="s">
        <v>1164</v>
      </c>
      <c r="J578" s="2">
        <v>223559</v>
      </c>
      <c r="K578" s="2" t="s">
        <v>1164</v>
      </c>
      <c r="L578" s="2" t="s">
        <v>3661</v>
      </c>
      <c r="M578" s="2" t="s">
        <v>3662</v>
      </c>
      <c r="N578" s="2" t="s">
        <v>3660</v>
      </c>
      <c r="O578" s="2">
        <v>6953</v>
      </c>
      <c r="P578" s="2" t="s">
        <v>3663</v>
      </c>
      <c r="Q578" s="2" t="s">
        <v>1164</v>
      </c>
    </row>
    <row r="579" spans="1:17" x14ac:dyDescent="0.25">
      <c r="A579" t="s">
        <v>3664</v>
      </c>
      <c r="B579" t="s">
        <v>1101</v>
      </c>
      <c r="C579" s="2" t="str">
        <f>LEFT(PLAYERIDMAP[[#This Row],[PLAYERNAME]],FIND(" ",PLAYERIDMAP[[#This Row],[PLAYERNAME]],1))</f>
        <v xml:space="preserve">Aaron </v>
      </c>
      <c r="D579" s="2" t="str">
        <f>MID(PLAYERIDMAP[PLAYERNAME],FIND(" ",PLAYERIDMAP[PLAYERNAME],1)+1,255)</f>
        <v>Laffey</v>
      </c>
      <c r="E579" t="s">
        <v>1723</v>
      </c>
      <c r="F579" t="s">
        <v>1628</v>
      </c>
      <c r="G579" s="3">
        <v>6248</v>
      </c>
      <c r="H579">
        <v>444836</v>
      </c>
      <c r="I579" t="s">
        <v>1101</v>
      </c>
      <c r="J579" s="2">
        <v>1200054</v>
      </c>
      <c r="K579" s="2" t="s">
        <v>1101</v>
      </c>
      <c r="L579" s="2" t="s">
        <v>3665</v>
      </c>
      <c r="M579" s="2" t="s">
        <v>3666</v>
      </c>
      <c r="N579" s="2" t="s">
        <v>3664</v>
      </c>
      <c r="O579" s="2">
        <v>8075</v>
      </c>
      <c r="P579" s="2" t="s">
        <v>3667</v>
      </c>
      <c r="Q579" s="2" t="s">
        <v>1101</v>
      </c>
    </row>
    <row r="580" spans="1:17" hidden="1" x14ac:dyDescent="0.25">
      <c r="A580" t="s">
        <v>3668</v>
      </c>
      <c r="B580" t="s">
        <v>213</v>
      </c>
      <c r="C580" t="str">
        <f>LEFT(PLAYERIDMAP[[#This Row],[PLAYERNAME]],FIND(" ",PLAYERIDMAP[[#This Row],[PLAYERNAME]],1))</f>
        <v xml:space="preserve">Juan </v>
      </c>
      <c r="D580" t="str">
        <f>MID(PLAYERIDMAP[PLAYERNAME],FIND(" ",PLAYERIDMAP[PLAYERNAME],1)+1,255)</f>
        <v>Lagares</v>
      </c>
      <c r="E580" t="s">
        <v>1878</v>
      </c>
      <c r="F580" t="s">
        <v>1639</v>
      </c>
      <c r="G580" s="3" t="s">
        <v>212</v>
      </c>
      <c r="H580">
        <v>501571</v>
      </c>
      <c r="I580" t="s">
        <v>213</v>
      </c>
      <c r="J580" s="4" t="s">
        <v>1664</v>
      </c>
      <c r="K580" s="4" t="s">
        <v>1664</v>
      </c>
      <c r="L580" s="4" t="s">
        <v>1664</v>
      </c>
      <c r="M580" s="4" t="s">
        <v>1664</v>
      </c>
      <c r="N580" s="4" t="s">
        <v>1664</v>
      </c>
      <c r="O580" s="4" t="s">
        <v>1664</v>
      </c>
      <c r="P580" s="4" t="s">
        <v>1664</v>
      </c>
      <c r="Q580" s="4" t="s">
        <v>1664</v>
      </c>
    </row>
    <row r="581" spans="1:17" hidden="1" x14ac:dyDescent="0.25">
      <c r="A581" t="s">
        <v>3669</v>
      </c>
      <c r="B581" t="s">
        <v>639</v>
      </c>
      <c r="C581" t="str">
        <f>LEFT(PLAYERIDMAP[[#This Row],[PLAYERNAME]],FIND(" ",PLAYERIDMAP[[#This Row],[PLAYERNAME]],1))</f>
        <v xml:space="preserve">Bryan </v>
      </c>
      <c r="D581" t="str">
        <f>MID(PLAYERIDMAP[PLAYERNAME],FIND(" ",PLAYERIDMAP[PLAYERNAME],1)+1,255)</f>
        <v>LaHair</v>
      </c>
      <c r="E581" t="s">
        <v>1818</v>
      </c>
      <c r="F581" t="s">
        <v>1667</v>
      </c>
      <c r="G581" s="3">
        <v>5462</v>
      </c>
      <c r="H581">
        <v>445933</v>
      </c>
      <c r="I581" t="s">
        <v>639</v>
      </c>
      <c r="J581" s="2">
        <v>1104375</v>
      </c>
      <c r="K581" s="2" t="s">
        <v>639</v>
      </c>
      <c r="L581" s="2" t="s">
        <v>3670</v>
      </c>
      <c r="M581" s="2" t="s">
        <v>3671</v>
      </c>
      <c r="N581" s="2" t="s">
        <v>3669</v>
      </c>
      <c r="O581" s="2">
        <v>7979</v>
      </c>
      <c r="P581" s="2" t="s">
        <v>3672</v>
      </c>
      <c r="Q581" s="2" t="s">
        <v>639</v>
      </c>
    </row>
    <row r="582" spans="1:17" hidden="1" x14ac:dyDescent="0.25">
      <c r="A582" t="s">
        <v>3673</v>
      </c>
      <c r="B582" t="s">
        <v>215</v>
      </c>
      <c r="C582" t="str">
        <f>LEFT(PLAYERIDMAP[[#This Row],[PLAYERNAME]],FIND(" ",PLAYERIDMAP[[#This Row],[PLAYERNAME]],1))</f>
        <v xml:space="preserve">Brandon </v>
      </c>
      <c r="D582" t="str">
        <f>MID(PLAYERIDMAP[PLAYERNAME],FIND(" ",PLAYERIDMAP[PLAYERNAME],1)+1,255)</f>
        <v>Laird</v>
      </c>
      <c r="E582" t="s">
        <v>1633</v>
      </c>
      <c r="F582" t="s">
        <v>740</v>
      </c>
      <c r="G582" s="3">
        <v>5476</v>
      </c>
      <c r="H582">
        <v>477186</v>
      </c>
      <c r="I582" t="s">
        <v>215</v>
      </c>
      <c r="J582" s="2">
        <v>1737856</v>
      </c>
      <c r="K582" s="2" t="s">
        <v>215</v>
      </c>
      <c r="L582" s="4" t="s">
        <v>1664</v>
      </c>
      <c r="M582" s="2" t="s">
        <v>3674</v>
      </c>
      <c r="N582" s="2" t="s">
        <v>3673</v>
      </c>
      <c r="O582" s="2">
        <v>8992</v>
      </c>
      <c r="P582" s="2" t="s">
        <v>3675</v>
      </c>
      <c r="Q582" s="2" t="s">
        <v>215</v>
      </c>
    </row>
    <row r="583" spans="1:17" hidden="1" x14ac:dyDescent="0.25">
      <c r="A583" t="s">
        <v>3676</v>
      </c>
      <c r="B583" t="s">
        <v>218</v>
      </c>
      <c r="C583" t="str">
        <f>LEFT(PLAYERIDMAP[[#This Row],[PLAYERNAME]],FIND(" ",PLAYERIDMAP[[#This Row],[PLAYERNAME]],1))</f>
        <v xml:space="preserve">Gerald </v>
      </c>
      <c r="D583" t="str">
        <f>MID(PLAYERIDMAP[PLAYERNAME],FIND(" ",PLAYERIDMAP[PLAYERNAME],1)+1,255)</f>
        <v>Laird</v>
      </c>
      <c r="E583" t="s">
        <v>1780</v>
      </c>
      <c r="F583" t="s">
        <v>1717</v>
      </c>
      <c r="G583" s="3">
        <v>1698</v>
      </c>
      <c r="H583">
        <v>408042</v>
      </c>
      <c r="I583" t="s">
        <v>218</v>
      </c>
      <c r="J583" s="2">
        <v>288967</v>
      </c>
      <c r="K583" s="2" t="s">
        <v>218</v>
      </c>
      <c r="L583" s="2" t="s">
        <v>3677</v>
      </c>
      <c r="M583" s="2" t="s">
        <v>3678</v>
      </c>
      <c r="N583" s="2" t="s">
        <v>3676</v>
      </c>
      <c r="O583" s="2">
        <v>7129</v>
      </c>
      <c r="P583" s="2" t="s">
        <v>3679</v>
      </c>
      <c r="Q583" s="2" t="s">
        <v>218</v>
      </c>
    </row>
    <row r="584" spans="1:17" hidden="1" x14ac:dyDescent="0.25">
      <c r="A584" t="s">
        <v>3680</v>
      </c>
      <c r="B584" t="s">
        <v>140</v>
      </c>
      <c r="C584" t="str">
        <f>LEFT(PLAYERIDMAP[[#This Row],[PLAYERNAME]],FIND(" ",PLAYERIDMAP[[#This Row],[PLAYERNAME]],1))</f>
        <v xml:space="preserve">Blake </v>
      </c>
      <c r="D584" t="str">
        <f>MID(PLAYERIDMAP[PLAYERNAME],FIND(" ",PLAYERIDMAP[PLAYERNAME],1)+1,255)</f>
        <v>Lalli</v>
      </c>
      <c r="E584" t="s">
        <v>1818</v>
      </c>
      <c r="F584" t="s">
        <v>1717</v>
      </c>
      <c r="G584" s="3">
        <v>9246</v>
      </c>
      <c r="H584">
        <v>503351</v>
      </c>
      <c r="I584" t="s">
        <v>140</v>
      </c>
      <c r="J584" s="2">
        <v>1732410</v>
      </c>
      <c r="K584" s="2" t="s">
        <v>140</v>
      </c>
      <c r="L584" s="4" t="s">
        <v>1664</v>
      </c>
      <c r="M584" s="4" t="s">
        <v>1664</v>
      </c>
      <c r="N584" s="2" t="s">
        <v>3680</v>
      </c>
      <c r="O584" s="2">
        <v>9187</v>
      </c>
      <c r="P584" s="2" t="s">
        <v>3681</v>
      </c>
      <c r="Q584" s="2" t="s">
        <v>140</v>
      </c>
    </row>
    <row r="585" spans="1:17" hidden="1" x14ac:dyDescent="0.25">
      <c r="A585" t="s">
        <v>3682</v>
      </c>
      <c r="B585" t="s">
        <v>265</v>
      </c>
      <c r="C585" t="str">
        <f>LEFT(PLAYERIDMAP[[#This Row],[PLAYERNAME]],FIND(" ",PLAYERIDMAP[[#This Row],[PLAYERNAME]],1))</f>
        <v xml:space="preserve">Ryan </v>
      </c>
      <c r="D585" t="str">
        <f>MID(PLAYERIDMAP[PLAYERNAME],FIND(" ",PLAYERIDMAP[PLAYERNAME],1)+1,255)</f>
        <v>Langerhans</v>
      </c>
      <c r="E585" t="s">
        <v>1797</v>
      </c>
      <c r="F585" t="s">
        <v>1639</v>
      </c>
      <c r="G585" s="3">
        <v>98</v>
      </c>
      <c r="H585">
        <v>407798</v>
      </c>
      <c r="I585" t="s">
        <v>265</v>
      </c>
      <c r="J585" s="2">
        <v>284619</v>
      </c>
      <c r="K585" s="2" t="s">
        <v>265</v>
      </c>
      <c r="L585" s="2" t="s">
        <v>3683</v>
      </c>
      <c r="M585" s="2" t="s">
        <v>3684</v>
      </c>
      <c r="N585" s="2" t="s">
        <v>3682</v>
      </c>
      <c r="O585" s="2">
        <v>6920</v>
      </c>
      <c r="P585" s="2" t="s">
        <v>3685</v>
      </c>
      <c r="Q585" s="2" t="s">
        <v>265</v>
      </c>
    </row>
    <row r="586" spans="1:17" x14ac:dyDescent="0.25">
      <c r="A586" t="s">
        <v>3686</v>
      </c>
      <c r="B586" t="s">
        <v>1240</v>
      </c>
      <c r="C586" s="2" t="str">
        <f>LEFT(PLAYERIDMAP[[#This Row],[PLAYERNAME]],FIND(" ",PLAYERIDMAP[[#This Row],[PLAYERNAME]],1))</f>
        <v xml:space="preserve">John </v>
      </c>
      <c r="D586" s="2" t="str">
        <f>MID(PLAYERIDMAP[PLAYERNAME],FIND(" ",PLAYERIDMAP[PLAYERNAME],1)+1,255)</f>
        <v>Lannan</v>
      </c>
      <c r="E586" t="s">
        <v>1670</v>
      </c>
      <c r="F586" t="s">
        <v>1628</v>
      </c>
      <c r="G586" s="3">
        <v>7080</v>
      </c>
      <c r="H586">
        <v>458709</v>
      </c>
      <c r="I586" t="s">
        <v>1240</v>
      </c>
      <c r="J586" s="2">
        <v>1236946</v>
      </c>
      <c r="K586" s="2" t="s">
        <v>1240</v>
      </c>
      <c r="L586" s="2" t="s">
        <v>3687</v>
      </c>
      <c r="M586" s="2" t="s">
        <v>3688</v>
      </c>
      <c r="N586" s="2" t="s">
        <v>3686</v>
      </c>
      <c r="O586" s="2">
        <v>8074</v>
      </c>
      <c r="P586" s="2" t="s">
        <v>3689</v>
      </c>
      <c r="Q586" s="2" t="s">
        <v>1240</v>
      </c>
    </row>
    <row r="587" spans="1:17" hidden="1" x14ac:dyDescent="0.25">
      <c r="A587" t="s">
        <v>3690</v>
      </c>
      <c r="B587" t="s">
        <v>604</v>
      </c>
      <c r="C587" t="str">
        <f>LEFT(PLAYERIDMAP[[#This Row],[PLAYERNAME]],FIND(" ",PLAYERIDMAP[[#This Row],[PLAYERNAME]],1))</f>
        <v xml:space="preserve">Adam </v>
      </c>
      <c r="D587" t="str">
        <f>MID(PLAYERIDMAP[PLAYERNAME],FIND(" ",PLAYERIDMAP[PLAYERNAME],1)+1,255)</f>
        <v>LaRoche</v>
      </c>
      <c r="E587" t="s">
        <v>1735</v>
      </c>
      <c r="F587" t="s">
        <v>1667</v>
      </c>
      <c r="G587" s="3">
        <v>1904</v>
      </c>
      <c r="H587">
        <v>425560</v>
      </c>
      <c r="I587" t="s">
        <v>604</v>
      </c>
      <c r="J587" s="2">
        <v>390776</v>
      </c>
      <c r="K587" s="2" t="s">
        <v>604</v>
      </c>
      <c r="L587" s="2" t="s">
        <v>3691</v>
      </c>
      <c r="M587" s="2" t="s">
        <v>3692</v>
      </c>
      <c r="N587" s="2" t="s">
        <v>3690</v>
      </c>
      <c r="O587" s="2">
        <v>7253</v>
      </c>
      <c r="P587" s="2" t="s">
        <v>3693</v>
      </c>
      <c r="Q587" s="2" t="s">
        <v>604</v>
      </c>
    </row>
    <row r="588" spans="1:17" x14ac:dyDescent="0.25">
      <c r="A588" t="s">
        <v>3694</v>
      </c>
      <c r="B588" t="s">
        <v>855</v>
      </c>
      <c r="C588" s="2" t="str">
        <f>LEFT(PLAYERIDMAP[[#This Row],[PLAYERNAME]],FIND(" ",PLAYERIDMAP[[#This Row],[PLAYERNAME]],1))</f>
        <v xml:space="preserve">Mat </v>
      </c>
      <c r="D588" s="2" t="str">
        <f>MID(PLAYERIDMAP[PLAYERNAME],FIND(" ",PLAYERIDMAP[PLAYERNAME],1)+1,255)</f>
        <v>Latos</v>
      </c>
      <c r="E588" t="s">
        <v>1755</v>
      </c>
      <c r="F588" t="s">
        <v>1628</v>
      </c>
      <c r="G588" s="3">
        <v>3815</v>
      </c>
      <c r="H588">
        <v>502009</v>
      </c>
      <c r="I588" t="s">
        <v>855</v>
      </c>
      <c r="J588" s="2">
        <v>1630084</v>
      </c>
      <c r="K588" s="2" t="s">
        <v>855</v>
      </c>
      <c r="L588" s="2" t="s">
        <v>3695</v>
      </c>
      <c r="M588" s="2" t="s">
        <v>3696</v>
      </c>
      <c r="N588" s="2" t="s">
        <v>3694</v>
      </c>
      <c r="O588" s="2">
        <v>8529</v>
      </c>
      <c r="P588" s="2" t="s">
        <v>3697</v>
      </c>
      <c r="Q588" s="2" t="s">
        <v>855</v>
      </c>
    </row>
    <row r="589" spans="1:17" hidden="1" x14ac:dyDescent="0.25">
      <c r="A589" t="s">
        <v>3698</v>
      </c>
      <c r="B589" t="s">
        <v>421</v>
      </c>
      <c r="C589" t="str">
        <f>LEFT(PLAYERIDMAP[[#This Row],[PLAYERNAME]],FIND(" ",PLAYERIDMAP[[#This Row],[PLAYERNAME]],1))</f>
        <v xml:space="preserve">Ryan </v>
      </c>
      <c r="D589" t="str">
        <f>MID(PLAYERIDMAP[PLAYERNAME],FIND(" ",PLAYERIDMAP[PLAYERNAME],1)+1,255)</f>
        <v>Lavarnway</v>
      </c>
      <c r="E589" t="s">
        <v>1654</v>
      </c>
      <c r="F589" t="s">
        <v>1717</v>
      </c>
      <c r="G589" s="3">
        <v>8879</v>
      </c>
      <c r="H589">
        <v>543432</v>
      </c>
      <c r="I589" t="s">
        <v>421</v>
      </c>
      <c r="J589" s="2">
        <v>1799267</v>
      </c>
      <c r="K589" s="2" t="s">
        <v>421</v>
      </c>
      <c r="L589" s="4" t="s">
        <v>1664</v>
      </c>
      <c r="M589" s="2" t="s">
        <v>3699</v>
      </c>
      <c r="N589" s="2" t="s">
        <v>3698</v>
      </c>
      <c r="O589" s="2">
        <v>9020</v>
      </c>
      <c r="P589" s="2" t="s">
        <v>3700</v>
      </c>
      <c r="Q589" s="2" t="s">
        <v>421</v>
      </c>
    </row>
    <row r="590" spans="1:17" hidden="1" x14ac:dyDescent="0.25">
      <c r="A590" t="s">
        <v>3701</v>
      </c>
      <c r="B590" t="s">
        <v>669</v>
      </c>
      <c r="C590" t="str">
        <f>LEFT(PLAYERIDMAP[[#This Row],[PLAYERNAME]],FIND(" ",PLAYERIDMAP[[#This Row],[PLAYERNAME]],1))</f>
        <v xml:space="preserve">Brett </v>
      </c>
      <c r="D590" t="str">
        <f>MID(PLAYERIDMAP[PLAYERNAME],FIND(" ",PLAYERIDMAP[PLAYERNAME],1)+1,255)</f>
        <v>Lawrie</v>
      </c>
      <c r="E590" t="s">
        <v>1723</v>
      </c>
      <c r="F590" t="s">
        <v>740</v>
      </c>
      <c r="G590" s="3">
        <v>5247</v>
      </c>
      <c r="H590">
        <v>543434</v>
      </c>
      <c r="I590" t="s">
        <v>669</v>
      </c>
      <c r="J590" s="2">
        <v>1665386</v>
      </c>
      <c r="K590" s="2" t="s">
        <v>669</v>
      </c>
      <c r="L590" s="4" t="s">
        <v>1664</v>
      </c>
      <c r="M590" s="2" t="s">
        <v>3702</v>
      </c>
      <c r="N590" s="2" t="s">
        <v>3701</v>
      </c>
      <c r="O590" s="2">
        <v>8874</v>
      </c>
      <c r="P590" s="2" t="s">
        <v>3703</v>
      </c>
      <c r="Q590" s="2" t="s">
        <v>669</v>
      </c>
    </row>
    <row r="591" spans="1:17" x14ac:dyDescent="0.25">
      <c r="A591" t="s">
        <v>3704</v>
      </c>
      <c r="B591" t="s">
        <v>874</v>
      </c>
      <c r="C591" s="2" t="str">
        <f>LEFT(PLAYERIDMAP[[#This Row],[PLAYERNAME]],FIND(" ",PLAYERIDMAP[[#This Row],[PLAYERNAME]],1))</f>
        <v xml:space="preserve">Brandon </v>
      </c>
      <c r="D591" s="2" t="str">
        <f>MID(PLAYERIDMAP[PLAYERNAME],FIND(" ",PLAYERIDMAP[PLAYERNAME],1)+1,255)</f>
        <v>League</v>
      </c>
      <c r="E591" t="s">
        <v>1638</v>
      </c>
      <c r="F591" t="s">
        <v>1628</v>
      </c>
      <c r="G591" s="3">
        <v>3731</v>
      </c>
      <c r="H591">
        <v>434181</v>
      </c>
      <c r="I591" t="s">
        <v>874</v>
      </c>
      <c r="J591" s="2">
        <v>486544</v>
      </c>
      <c r="K591" s="2" t="s">
        <v>874</v>
      </c>
      <c r="L591" s="2" t="s">
        <v>3705</v>
      </c>
      <c r="M591" s="2" t="s">
        <v>3706</v>
      </c>
      <c r="N591" s="2" t="s">
        <v>3704</v>
      </c>
      <c r="O591" s="2">
        <v>7464</v>
      </c>
      <c r="P591" s="2" t="s">
        <v>3707</v>
      </c>
      <c r="Q591" s="2" t="s">
        <v>874</v>
      </c>
    </row>
    <row r="592" spans="1:17" x14ac:dyDescent="0.25">
      <c r="A592" t="s">
        <v>3708</v>
      </c>
      <c r="B592" t="s">
        <v>948</v>
      </c>
      <c r="C592" s="2" t="str">
        <f>LEFT(PLAYERIDMAP[[#This Row],[PLAYERNAME]],FIND(" ",PLAYERIDMAP[[#This Row],[PLAYERNAME]],1))</f>
        <v xml:space="preserve">Mike </v>
      </c>
      <c r="D592" s="2" t="str">
        <f>MID(PLAYERIDMAP[PLAYERNAME],FIND(" ",PLAYERIDMAP[PLAYERNAME],1)+1,255)</f>
        <v>Leake</v>
      </c>
      <c r="E592" t="s">
        <v>1755</v>
      </c>
      <c r="F592" t="s">
        <v>1628</v>
      </c>
      <c r="G592" s="3">
        <v>10130</v>
      </c>
      <c r="H592">
        <v>502190</v>
      </c>
      <c r="I592" t="s">
        <v>948</v>
      </c>
      <c r="J592" s="2">
        <v>1733668</v>
      </c>
      <c r="K592" s="2" t="s">
        <v>948</v>
      </c>
      <c r="L592" s="2" t="s">
        <v>3709</v>
      </c>
      <c r="M592" s="2" t="s">
        <v>3710</v>
      </c>
      <c r="N592" s="2" t="s">
        <v>3708</v>
      </c>
      <c r="O592" s="2">
        <v>8680</v>
      </c>
      <c r="P592" s="2" t="s">
        <v>3711</v>
      </c>
      <c r="Q592" s="2" t="s">
        <v>948</v>
      </c>
    </row>
    <row r="593" spans="1:17" x14ac:dyDescent="0.25">
      <c r="A593" t="s">
        <v>3712</v>
      </c>
      <c r="B593" t="s">
        <v>1308</v>
      </c>
      <c r="C593" s="2" t="str">
        <f>LEFT(PLAYERIDMAP[[#This Row],[PLAYERNAME]],FIND(" ",PLAYERIDMAP[[#This Row],[PLAYERNAME]],1))</f>
        <v xml:space="preserve">Wade </v>
      </c>
      <c r="D593" s="2" t="str">
        <f>MID(PLAYERIDMAP[PLAYERNAME],FIND(" ",PLAYERIDMAP[PLAYERNAME],1)+1,255)</f>
        <v>LeBlanc</v>
      </c>
      <c r="E593" t="s">
        <v>1698</v>
      </c>
      <c r="F593" t="s">
        <v>1628</v>
      </c>
      <c r="G593" s="3">
        <v>5221</v>
      </c>
      <c r="H593">
        <v>453281</v>
      </c>
      <c r="I593" t="s">
        <v>1308</v>
      </c>
      <c r="J593" s="2">
        <v>1558273</v>
      </c>
      <c r="K593" s="2" t="s">
        <v>1308</v>
      </c>
      <c r="L593" s="2" t="s">
        <v>3713</v>
      </c>
      <c r="M593" s="2" t="s">
        <v>3714</v>
      </c>
      <c r="N593" s="2" t="s">
        <v>3712</v>
      </c>
      <c r="O593" s="2">
        <v>8353</v>
      </c>
      <c r="P593" s="2" t="s">
        <v>3715</v>
      </c>
      <c r="Q593" s="2" t="s">
        <v>1308</v>
      </c>
    </row>
    <row r="594" spans="1:17" x14ac:dyDescent="0.25">
      <c r="A594" t="s">
        <v>3716</v>
      </c>
      <c r="B594" t="s">
        <v>824</v>
      </c>
      <c r="C594" s="2" t="str">
        <f>LEFT(PLAYERIDMAP[[#This Row],[PLAYERNAME]],FIND(" ",PLAYERIDMAP[[#This Row],[PLAYERNAME]],1))</f>
        <v xml:space="preserve">Sam </v>
      </c>
      <c r="D594" s="2" t="str">
        <f>MID(PLAYERIDMAP[PLAYERNAME],FIND(" ",PLAYERIDMAP[PLAYERNAME],1)+1,255)</f>
        <v>LeCure</v>
      </c>
      <c r="E594" t="s">
        <v>1755</v>
      </c>
      <c r="F594" t="s">
        <v>1628</v>
      </c>
      <c r="G594" s="3">
        <v>4664</v>
      </c>
      <c r="H594">
        <v>459967</v>
      </c>
      <c r="I594" t="s">
        <v>824</v>
      </c>
      <c r="J594" s="2">
        <v>1654388</v>
      </c>
      <c r="K594" s="2" t="s">
        <v>824</v>
      </c>
      <c r="L594" s="2" t="s">
        <v>3717</v>
      </c>
      <c r="M594" s="2" t="s">
        <v>3718</v>
      </c>
      <c r="N594" s="2" t="s">
        <v>3716</v>
      </c>
      <c r="O594" s="2">
        <v>8737</v>
      </c>
      <c r="P594" s="2" t="s">
        <v>3719</v>
      </c>
      <c r="Q594" s="2" t="s">
        <v>824</v>
      </c>
    </row>
    <row r="595" spans="1:17" hidden="1" x14ac:dyDescent="0.25">
      <c r="A595" t="s">
        <v>3720</v>
      </c>
      <c r="B595" t="s">
        <v>513</v>
      </c>
      <c r="C595" t="str">
        <f>LEFT(PLAYERIDMAP[[#This Row],[PLAYERNAME]],FIND(" ",PLAYERIDMAP[[#This Row],[PLAYERNAME]],1))</f>
        <v xml:space="preserve">Carlos </v>
      </c>
      <c r="D595" t="str">
        <f>MID(PLAYERIDMAP[PLAYERNAME],FIND(" ",PLAYERIDMAP[PLAYERNAME],1)+1,255)</f>
        <v>Lee</v>
      </c>
      <c r="E595" t="s">
        <v>1698</v>
      </c>
      <c r="F595" t="s">
        <v>1667</v>
      </c>
      <c r="G595" s="3">
        <v>243</v>
      </c>
      <c r="H595">
        <v>150324</v>
      </c>
      <c r="I595" t="s">
        <v>513</v>
      </c>
      <c r="J595" s="2">
        <v>21607</v>
      </c>
      <c r="K595" s="2" t="s">
        <v>513</v>
      </c>
      <c r="L595" s="2" t="s">
        <v>3721</v>
      </c>
      <c r="M595" s="2" t="s">
        <v>3722</v>
      </c>
      <c r="N595" s="2" t="s">
        <v>3720</v>
      </c>
      <c r="O595" s="2">
        <v>6161</v>
      </c>
      <c r="P595" s="2" t="s">
        <v>3723</v>
      </c>
      <c r="Q595" s="2" t="s">
        <v>513</v>
      </c>
    </row>
    <row r="596" spans="1:17" x14ac:dyDescent="0.25">
      <c r="A596" t="s">
        <v>3724</v>
      </c>
      <c r="B596" t="s">
        <v>781</v>
      </c>
      <c r="C596" s="2" t="str">
        <f>LEFT(PLAYERIDMAP[[#This Row],[PLAYERNAME]],FIND(" ",PLAYERIDMAP[[#This Row],[PLAYERNAME]],1))</f>
        <v xml:space="preserve">Cliff </v>
      </c>
      <c r="D596" s="2" t="str">
        <f>MID(PLAYERIDMAP[PLAYERNAME],FIND(" ",PLAYERIDMAP[PLAYERNAME],1)+1,255)</f>
        <v>Lee</v>
      </c>
      <c r="E596" t="s">
        <v>1670</v>
      </c>
      <c r="F596" t="s">
        <v>1628</v>
      </c>
      <c r="G596" s="3">
        <v>1636</v>
      </c>
      <c r="H596">
        <v>424324</v>
      </c>
      <c r="I596" t="s">
        <v>781</v>
      </c>
      <c r="J596" s="2">
        <v>370395</v>
      </c>
      <c r="K596" s="2" t="s">
        <v>781</v>
      </c>
      <c r="L596" s="2" t="s">
        <v>3721</v>
      </c>
      <c r="M596" s="2" t="s">
        <v>3725</v>
      </c>
      <c r="N596" s="2" t="s">
        <v>3724</v>
      </c>
      <c r="O596" s="2">
        <v>7026</v>
      </c>
      <c r="P596" s="2" t="s">
        <v>3726</v>
      </c>
      <c r="Q596" s="2" t="s">
        <v>781</v>
      </c>
    </row>
    <row r="597" spans="1:17" hidden="1" x14ac:dyDescent="0.25">
      <c r="A597" t="s">
        <v>3727</v>
      </c>
      <c r="B597" t="s">
        <v>451</v>
      </c>
      <c r="C597" t="str">
        <f>LEFT(PLAYERIDMAP[[#This Row],[PLAYERNAME]],FIND(" ",PLAYERIDMAP[[#This Row],[PLAYERNAME]],1))</f>
        <v xml:space="preserve">DJ </v>
      </c>
      <c r="D597" t="str">
        <f>MID(PLAYERIDMAP[PLAYERNAME],FIND(" ",PLAYERIDMAP[PLAYERNAME],1)+1,255)</f>
        <v>LeMahieu</v>
      </c>
      <c r="E597" t="s">
        <v>1909</v>
      </c>
      <c r="F597" t="s">
        <v>741</v>
      </c>
      <c r="G597" s="3">
        <v>9874</v>
      </c>
      <c r="H597">
        <v>518934</v>
      </c>
      <c r="I597" t="s">
        <v>451</v>
      </c>
      <c r="J597" s="2">
        <v>1740958</v>
      </c>
      <c r="K597" s="2" t="s">
        <v>451</v>
      </c>
      <c r="L597" s="4" t="s">
        <v>1664</v>
      </c>
      <c r="M597" s="4" t="s">
        <v>1664</v>
      </c>
      <c r="N597" s="2" t="s">
        <v>3727</v>
      </c>
      <c r="O597" s="2">
        <v>8949</v>
      </c>
      <c r="P597" s="2" t="s">
        <v>3728</v>
      </c>
      <c r="Q597" s="2" t="s">
        <v>451</v>
      </c>
    </row>
    <row r="598" spans="1:17" hidden="1" x14ac:dyDescent="0.25">
      <c r="A598" t="s">
        <v>3729</v>
      </c>
      <c r="B598" t="s">
        <v>145</v>
      </c>
      <c r="C598" t="str">
        <f>LEFT(PLAYERIDMAP[[#This Row],[PLAYERNAME]],FIND(" ",PLAYERIDMAP[[#This Row],[PLAYERNAME]],1))</f>
        <v xml:space="preserve">Sandy </v>
      </c>
      <c r="D598" t="str">
        <f>MID(PLAYERIDMAP[PLAYERNAME],FIND(" ",PLAYERIDMAP[PLAYERNAME],1)+1,255)</f>
        <v>Leon</v>
      </c>
      <c r="E598" t="s">
        <v>1735</v>
      </c>
      <c r="F598" t="s">
        <v>1717</v>
      </c>
      <c r="G598" s="3">
        <v>5273</v>
      </c>
      <c r="H598">
        <v>506702</v>
      </c>
      <c r="I598" t="s">
        <v>145</v>
      </c>
      <c r="J598" s="2">
        <v>1928685</v>
      </c>
      <c r="K598" s="2" t="s">
        <v>145</v>
      </c>
      <c r="L598" s="4" t="s">
        <v>1664</v>
      </c>
      <c r="M598" s="4" t="s">
        <v>1664</v>
      </c>
      <c r="N598" s="2" t="s">
        <v>3729</v>
      </c>
      <c r="O598" s="2">
        <v>9180</v>
      </c>
      <c r="P598" s="2" t="s">
        <v>3730</v>
      </c>
      <c r="Q598" s="2" t="s">
        <v>145</v>
      </c>
    </row>
    <row r="599" spans="1:17" x14ac:dyDescent="0.25">
      <c r="A599" t="s">
        <v>3731</v>
      </c>
      <c r="B599" t="s">
        <v>1325</v>
      </c>
      <c r="C599" s="2" t="str">
        <f>LEFT(PLAYERIDMAP[[#This Row],[PLAYERNAME]],FIND(" ",PLAYERIDMAP[[#This Row],[PLAYERNAME]],1))</f>
        <v xml:space="preserve">Chris </v>
      </c>
      <c r="D599" s="2" t="str">
        <f>MID(PLAYERIDMAP[PLAYERNAME],FIND(" ",PLAYERIDMAP[PLAYERNAME],1)+1,255)</f>
        <v>Leroux</v>
      </c>
      <c r="E599" t="s">
        <v>1703</v>
      </c>
      <c r="F599" t="s">
        <v>1628</v>
      </c>
      <c r="G599" s="3">
        <v>7645</v>
      </c>
      <c r="H599">
        <v>460092</v>
      </c>
      <c r="I599" t="s">
        <v>1325</v>
      </c>
      <c r="J599" s="2">
        <v>1654389</v>
      </c>
      <c r="K599" s="2" t="s">
        <v>1325</v>
      </c>
      <c r="L599" s="2" t="s">
        <v>3732</v>
      </c>
      <c r="M599" s="2" t="s">
        <v>3733</v>
      </c>
      <c r="N599" s="2" t="s">
        <v>3731</v>
      </c>
      <c r="O599" s="2">
        <v>8495</v>
      </c>
      <c r="P599" s="2" t="s">
        <v>3734</v>
      </c>
      <c r="Q599" s="2" t="s">
        <v>1325</v>
      </c>
    </row>
    <row r="600" spans="1:17" x14ac:dyDescent="0.25">
      <c r="A600" t="s">
        <v>3735</v>
      </c>
      <c r="B600" t="s">
        <v>873</v>
      </c>
      <c r="C600" s="2" t="str">
        <f>LEFT(PLAYERIDMAP[[#This Row],[PLAYERNAME]],FIND(" ",PLAYERIDMAP[[#This Row],[PLAYERNAME]],1))</f>
        <v xml:space="preserve">Jon </v>
      </c>
      <c r="D600" s="2" t="str">
        <f>MID(PLAYERIDMAP[PLAYERNAME],FIND(" ",PLAYERIDMAP[PLAYERNAME],1)+1,255)</f>
        <v>Lester</v>
      </c>
      <c r="E600" t="s">
        <v>1654</v>
      </c>
      <c r="F600" t="s">
        <v>1628</v>
      </c>
      <c r="G600" s="3">
        <v>4930</v>
      </c>
      <c r="H600">
        <v>452657</v>
      </c>
      <c r="I600" t="s">
        <v>873</v>
      </c>
      <c r="J600" s="2">
        <v>580589</v>
      </c>
      <c r="K600" s="2" t="s">
        <v>873</v>
      </c>
      <c r="L600" s="2" t="s">
        <v>3736</v>
      </c>
      <c r="M600" s="2" t="s">
        <v>3737</v>
      </c>
      <c r="N600" s="2" t="s">
        <v>3735</v>
      </c>
      <c r="O600" s="2">
        <v>7790</v>
      </c>
      <c r="P600" s="2" t="s">
        <v>3738</v>
      </c>
      <c r="Q600" s="2" t="s">
        <v>873</v>
      </c>
    </row>
    <row r="601" spans="1:17" x14ac:dyDescent="0.25">
      <c r="A601" t="s">
        <v>3739</v>
      </c>
      <c r="B601" t="s">
        <v>907</v>
      </c>
      <c r="C601" s="2" t="str">
        <f>LEFT(PLAYERIDMAP[[#This Row],[PLAYERNAME]],FIND(" ",PLAYERIDMAP[[#This Row],[PLAYERNAME]],1))</f>
        <v xml:space="preserve">Colby </v>
      </c>
      <c r="D601" s="2" t="str">
        <f>MID(PLAYERIDMAP[PLAYERNAME],FIND(" ",PLAYERIDMAP[PLAYERNAME],1)+1,255)</f>
        <v>Lewis</v>
      </c>
      <c r="E601" t="s">
        <v>1729</v>
      </c>
      <c r="F601" t="s">
        <v>1628</v>
      </c>
      <c r="G601" s="3">
        <v>1259</v>
      </c>
      <c r="H601">
        <v>407890</v>
      </c>
      <c r="I601" t="s">
        <v>907</v>
      </c>
      <c r="J601" s="2">
        <v>284621</v>
      </c>
      <c r="K601" s="2" t="s">
        <v>907</v>
      </c>
      <c r="L601" s="2" t="s">
        <v>3740</v>
      </c>
      <c r="M601" s="2" t="s">
        <v>3741</v>
      </c>
      <c r="N601" s="2" t="s">
        <v>3739</v>
      </c>
      <c r="O601" s="2">
        <v>6893</v>
      </c>
      <c r="P601" s="2" t="s">
        <v>3742</v>
      </c>
      <c r="Q601" s="2" t="s">
        <v>907</v>
      </c>
    </row>
    <row r="602" spans="1:17" hidden="1" x14ac:dyDescent="0.25">
      <c r="A602" t="s">
        <v>3743</v>
      </c>
      <c r="B602" t="s">
        <v>403</v>
      </c>
      <c r="C602" t="str">
        <f>LEFT(PLAYERIDMAP[[#This Row],[PLAYERNAME]],FIND(" ",PLAYERIDMAP[[#This Row],[PLAYERNAME]],1))</f>
        <v xml:space="preserve">Fred </v>
      </c>
      <c r="D602" t="str">
        <f>MID(PLAYERIDMAP[PLAYERNAME],FIND(" ",PLAYERIDMAP[PLAYERNAME],1)+1,255)</f>
        <v>Lewis</v>
      </c>
      <c r="E602" t="s">
        <v>1878</v>
      </c>
      <c r="F602" t="s">
        <v>1639</v>
      </c>
      <c r="G602" s="3">
        <v>4693</v>
      </c>
      <c r="H602">
        <v>430930</v>
      </c>
      <c r="I602" t="s">
        <v>403</v>
      </c>
      <c r="J602" s="2">
        <v>479032</v>
      </c>
      <c r="K602" s="2" t="s">
        <v>403</v>
      </c>
      <c r="L602" s="2" t="s">
        <v>3744</v>
      </c>
      <c r="M602" s="2" t="s">
        <v>3745</v>
      </c>
      <c r="N602" s="2" t="s">
        <v>3743</v>
      </c>
      <c r="O602" s="2">
        <v>7854</v>
      </c>
      <c r="P602" s="2" t="s">
        <v>3746</v>
      </c>
      <c r="Q602" s="2" t="s">
        <v>403</v>
      </c>
    </row>
    <row r="603" spans="1:17" hidden="1" x14ac:dyDescent="0.25">
      <c r="A603" t="s">
        <v>3747</v>
      </c>
      <c r="B603" t="s">
        <v>156</v>
      </c>
      <c r="C603" t="str">
        <f>LEFT(PLAYERIDMAP[[#This Row],[PLAYERNAME]],FIND(" ",PLAYERIDMAP[[#This Row],[PLAYERNAME]],1))</f>
        <v xml:space="preserve">Alex </v>
      </c>
      <c r="D603" t="str">
        <f>MID(PLAYERIDMAP[PLAYERNAME],FIND(" ",PLAYERIDMAP[PLAYERNAME],1)+1,255)</f>
        <v>Liddi</v>
      </c>
      <c r="E603" t="s">
        <v>1659</v>
      </c>
      <c r="F603" t="s">
        <v>740</v>
      </c>
      <c r="G603" s="3">
        <v>5411</v>
      </c>
      <c r="H603">
        <v>499926</v>
      </c>
      <c r="I603" t="s">
        <v>156</v>
      </c>
      <c r="J603" s="2">
        <v>1667060</v>
      </c>
      <c r="K603" s="2" t="s">
        <v>156</v>
      </c>
      <c r="L603" s="4" t="s">
        <v>1664</v>
      </c>
      <c r="M603" s="2" t="s">
        <v>3748</v>
      </c>
      <c r="N603" s="2" t="s">
        <v>3747</v>
      </c>
      <c r="O603" s="2">
        <v>9065</v>
      </c>
      <c r="P603" s="2" t="s">
        <v>3749</v>
      </c>
      <c r="Q603" s="2" t="s">
        <v>156</v>
      </c>
    </row>
    <row r="604" spans="1:17" x14ac:dyDescent="0.25">
      <c r="A604" t="s">
        <v>3750</v>
      </c>
      <c r="B604" t="s">
        <v>1252</v>
      </c>
      <c r="C604" s="2" t="str">
        <f>LEFT(PLAYERIDMAP[[#This Row],[PLAYERNAME]],FIND(" ",PLAYERIDMAP[[#This Row],[PLAYERNAME]],1))</f>
        <v xml:space="preserve">Ted </v>
      </c>
      <c r="D604" s="2" t="str">
        <f>MID(PLAYERIDMAP[PLAYERNAME],FIND(" ",PLAYERIDMAP[PLAYERNAME],1)+1,255)</f>
        <v>Lilly</v>
      </c>
      <c r="E604" t="s">
        <v>1638</v>
      </c>
      <c r="F604" t="s">
        <v>1628</v>
      </c>
      <c r="G604" s="3">
        <v>833</v>
      </c>
      <c r="H604">
        <v>150404</v>
      </c>
      <c r="I604" t="s">
        <v>1252</v>
      </c>
      <c r="J604" s="2">
        <v>21612</v>
      </c>
      <c r="K604" s="2" t="s">
        <v>1252</v>
      </c>
      <c r="L604" s="2" t="s">
        <v>3751</v>
      </c>
      <c r="M604" s="2" t="s">
        <v>3752</v>
      </c>
      <c r="N604" s="2" t="s">
        <v>3750</v>
      </c>
      <c r="O604" s="2">
        <v>6223</v>
      </c>
      <c r="P604" s="2" t="s">
        <v>3753</v>
      </c>
      <c r="Q604" s="2" t="s">
        <v>1252</v>
      </c>
    </row>
    <row r="605" spans="1:17" x14ac:dyDescent="0.25">
      <c r="A605" t="s">
        <v>3754</v>
      </c>
      <c r="B605" t="s">
        <v>844</v>
      </c>
      <c r="C605" s="2" t="str">
        <f>LEFT(PLAYERIDMAP[[#This Row],[PLAYERNAME]],FIND(" ",PLAYERIDMAP[[#This Row],[PLAYERNAME]],1))</f>
        <v xml:space="preserve">Tim </v>
      </c>
      <c r="D605" s="2" t="str">
        <f>MID(PLAYERIDMAP[PLAYERNAME],FIND(" ",PLAYERIDMAP[PLAYERNAME],1)+1,255)</f>
        <v>Lincecum</v>
      </c>
      <c r="E605" t="s">
        <v>1644</v>
      </c>
      <c r="F605" t="s">
        <v>1628</v>
      </c>
      <c r="G605" s="3">
        <v>5705</v>
      </c>
      <c r="H605">
        <v>453311</v>
      </c>
      <c r="I605" t="s">
        <v>844</v>
      </c>
      <c r="J605" s="2">
        <v>1182822</v>
      </c>
      <c r="K605" s="2" t="s">
        <v>844</v>
      </c>
      <c r="L605" s="2" t="s">
        <v>3755</v>
      </c>
      <c r="M605" s="2" t="s">
        <v>3756</v>
      </c>
      <c r="N605" s="2" t="s">
        <v>3754</v>
      </c>
      <c r="O605" s="2">
        <v>7981</v>
      </c>
      <c r="P605" s="2" t="s">
        <v>3757</v>
      </c>
      <c r="Q605" s="2" t="s">
        <v>844</v>
      </c>
    </row>
    <row r="606" spans="1:17" x14ac:dyDescent="0.25">
      <c r="A606" t="s">
        <v>3758</v>
      </c>
      <c r="B606" t="s">
        <v>1151</v>
      </c>
      <c r="C606" s="2" t="str">
        <f>LEFT(PLAYERIDMAP[[#This Row],[PLAYERNAME]],FIND(" ",PLAYERIDMAP[[#This Row],[PLAYERNAME]],1))</f>
        <v xml:space="preserve">Brad </v>
      </c>
      <c r="D606" s="2" t="str">
        <f>MID(PLAYERIDMAP[PLAYERNAME],FIND(" ",PLAYERIDMAP[PLAYERNAME],1)+1,255)</f>
        <v>Lincoln</v>
      </c>
      <c r="E606" t="s">
        <v>1723</v>
      </c>
      <c r="F606" t="s">
        <v>1628</v>
      </c>
      <c r="G606" s="3">
        <v>4241</v>
      </c>
      <c r="H606">
        <v>453184</v>
      </c>
      <c r="I606" t="s">
        <v>1151</v>
      </c>
      <c r="J606" s="2">
        <v>1205580</v>
      </c>
      <c r="K606" s="2" t="s">
        <v>1151</v>
      </c>
      <c r="L606" s="2" t="s">
        <v>3759</v>
      </c>
      <c r="M606" s="2" t="s">
        <v>3760</v>
      </c>
      <c r="N606" s="2" t="s">
        <v>3758</v>
      </c>
      <c r="O606" s="2">
        <v>8646</v>
      </c>
      <c r="P606" s="2" t="s">
        <v>3761</v>
      </c>
      <c r="Q606" s="2" t="s">
        <v>1151</v>
      </c>
    </row>
    <row r="607" spans="1:17" hidden="1" x14ac:dyDescent="0.25">
      <c r="A607" t="s">
        <v>3762</v>
      </c>
      <c r="B607" t="s">
        <v>605</v>
      </c>
      <c r="C607" t="str">
        <f>LEFT(PLAYERIDMAP[[#This Row],[PLAYERNAME]],FIND(" ",PLAYERIDMAP[[#This Row],[PLAYERNAME]],1))</f>
        <v xml:space="preserve">Adam </v>
      </c>
      <c r="D607" t="str">
        <f>MID(PLAYERIDMAP[PLAYERNAME],FIND(" ",PLAYERIDMAP[PLAYERNAME],1)+1,255)</f>
        <v>Lind</v>
      </c>
      <c r="E607" t="s">
        <v>1723</v>
      </c>
      <c r="F607" t="s">
        <v>1667</v>
      </c>
      <c r="G607" s="3">
        <v>8027</v>
      </c>
      <c r="H607">
        <v>452252</v>
      </c>
      <c r="I607" t="s">
        <v>605</v>
      </c>
      <c r="J607" s="2">
        <v>547682</v>
      </c>
      <c r="K607" s="2" t="s">
        <v>605</v>
      </c>
      <c r="L607" s="2" t="s">
        <v>3763</v>
      </c>
      <c r="M607" s="2" t="s">
        <v>3764</v>
      </c>
      <c r="N607" s="2" t="s">
        <v>3762</v>
      </c>
      <c r="O607" s="2">
        <v>7859</v>
      </c>
      <c r="P607" s="2" t="s">
        <v>3765</v>
      </c>
      <c r="Q607" s="2" t="s">
        <v>605</v>
      </c>
    </row>
    <row r="608" spans="1:17" x14ac:dyDescent="0.25">
      <c r="A608" t="s">
        <v>3766</v>
      </c>
      <c r="B608" t="s">
        <v>1147</v>
      </c>
      <c r="C608" s="2" t="str">
        <f>LEFT(PLAYERIDMAP[[#This Row],[PLAYERNAME]],FIND(" ",PLAYERIDMAP[[#This Row],[PLAYERNAME]],1))</f>
        <v xml:space="preserve">Josh </v>
      </c>
      <c r="D608" s="2" t="str">
        <f>MID(PLAYERIDMAP[PLAYERNAME],FIND(" ",PLAYERIDMAP[PLAYERNAME],1)+1,255)</f>
        <v>Lindblom</v>
      </c>
      <c r="E608" t="s">
        <v>1729</v>
      </c>
      <c r="F608" t="s">
        <v>1628</v>
      </c>
      <c r="G608" s="3">
        <v>7882</v>
      </c>
      <c r="H608">
        <v>458676</v>
      </c>
      <c r="I608" t="s">
        <v>1147</v>
      </c>
      <c r="J608" s="2">
        <v>1667061</v>
      </c>
      <c r="K608" s="2" t="s">
        <v>1147</v>
      </c>
      <c r="L608" s="4" t="s">
        <v>1664</v>
      </c>
      <c r="M608" s="2" t="s">
        <v>3767</v>
      </c>
      <c r="N608" s="2" t="s">
        <v>3766</v>
      </c>
      <c r="O608" s="2">
        <v>8428</v>
      </c>
      <c r="P608" s="2" t="s">
        <v>3768</v>
      </c>
      <c r="Q608" s="2" t="s">
        <v>1147</v>
      </c>
    </row>
    <row r="609" spans="1:17" x14ac:dyDescent="0.25">
      <c r="A609" t="s">
        <v>3769</v>
      </c>
      <c r="B609" t="s">
        <v>1360</v>
      </c>
      <c r="C609" s="2" t="str">
        <f>LEFT(PLAYERIDMAP[[#This Row],[PLAYERNAME]],FIND(" ",PLAYERIDMAP[[#This Row],[PLAYERNAME]],1))</f>
        <v xml:space="preserve">Matt </v>
      </c>
      <c r="D609" s="2" t="str">
        <f>MID(PLAYERIDMAP[PLAYERNAME],FIND(" ",PLAYERIDMAP[PLAYERNAME],1)+1,255)</f>
        <v>Lindstrom</v>
      </c>
      <c r="E609" t="s">
        <v>3770</v>
      </c>
      <c r="F609" t="s">
        <v>1628</v>
      </c>
      <c r="G609" s="3">
        <v>4604</v>
      </c>
      <c r="H609">
        <v>434637</v>
      </c>
      <c r="I609" t="s">
        <v>1360</v>
      </c>
      <c r="J609" s="2">
        <v>533054</v>
      </c>
      <c r="K609" s="2" t="s">
        <v>1360</v>
      </c>
      <c r="L609" s="2" t="s">
        <v>3771</v>
      </c>
      <c r="M609" s="2" t="s">
        <v>3772</v>
      </c>
      <c r="N609" s="2" t="s">
        <v>3769</v>
      </c>
      <c r="O609" s="2">
        <v>7958</v>
      </c>
      <c r="P609" s="2" t="s">
        <v>3773</v>
      </c>
      <c r="Q609" s="2" t="s">
        <v>1360</v>
      </c>
    </row>
    <row r="610" spans="1:17" x14ac:dyDescent="0.25">
      <c r="A610" t="s">
        <v>3774</v>
      </c>
      <c r="B610" t="s">
        <v>923</v>
      </c>
      <c r="C610" s="2" t="str">
        <f>LEFT(PLAYERIDMAP[[#This Row],[PLAYERNAME]],FIND(" ",PLAYERIDMAP[[#This Row],[PLAYERNAME]],1))</f>
        <v xml:space="preserve">Francisco </v>
      </c>
      <c r="D610" s="2" t="str">
        <f>MID(PLAYERIDMAP[PLAYERNAME],FIND(" ",PLAYERIDMAP[PLAYERNAME],1)+1,255)</f>
        <v>Liriano</v>
      </c>
      <c r="E610" t="s">
        <v>1703</v>
      </c>
      <c r="F610" t="s">
        <v>1628</v>
      </c>
      <c r="G610" s="3">
        <v>3201</v>
      </c>
      <c r="H610">
        <v>434538</v>
      </c>
      <c r="I610" t="s">
        <v>923</v>
      </c>
      <c r="J610" s="2">
        <v>530359</v>
      </c>
      <c r="K610" s="2" t="s">
        <v>923</v>
      </c>
      <c r="L610" s="2" t="s">
        <v>3775</v>
      </c>
      <c r="M610" s="2" t="s">
        <v>3776</v>
      </c>
      <c r="N610" s="2" t="s">
        <v>3774</v>
      </c>
      <c r="O610" s="2">
        <v>7504</v>
      </c>
      <c r="P610" s="2" t="s">
        <v>3777</v>
      </c>
      <c r="Q610" s="2" t="s">
        <v>923</v>
      </c>
    </row>
    <row r="611" spans="1:17" hidden="1" x14ac:dyDescent="0.25">
      <c r="A611" t="s">
        <v>3778</v>
      </c>
      <c r="B611" t="s">
        <v>133</v>
      </c>
      <c r="C611" t="str">
        <f>LEFT(PLAYERIDMAP[[#This Row],[PLAYERNAME]],FIND(" ",PLAYERIDMAP[[#This Row],[PLAYERNAME]],1))</f>
        <v xml:space="preserve">Jose </v>
      </c>
      <c r="D611" t="str">
        <f>MID(PLAYERIDMAP[PLAYERNAME],FIND(" ",PLAYERIDMAP[PLAYERNAME],1)+1,255)</f>
        <v>Lobaton</v>
      </c>
      <c r="E611" t="s">
        <v>1743</v>
      </c>
      <c r="F611" t="s">
        <v>1717</v>
      </c>
      <c r="G611" s="3">
        <v>4243</v>
      </c>
      <c r="H611">
        <v>446653</v>
      </c>
      <c r="I611" t="s">
        <v>133</v>
      </c>
      <c r="J611" s="2">
        <v>1104376</v>
      </c>
      <c r="K611" s="2" t="s">
        <v>133</v>
      </c>
      <c r="L611" s="2" t="s">
        <v>3779</v>
      </c>
      <c r="M611" s="2" t="s">
        <v>3780</v>
      </c>
      <c r="N611" s="2" t="s">
        <v>3778</v>
      </c>
      <c r="O611" s="2">
        <v>8521</v>
      </c>
      <c r="P611" s="2" t="s">
        <v>3781</v>
      </c>
      <c r="Q611" s="2" t="s">
        <v>133</v>
      </c>
    </row>
    <row r="612" spans="1:17" x14ac:dyDescent="0.25">
      <c r="A612" t="s">
        <v>3782</v>
      </c>
      <c r="B612" t="s">
        <v>1248</v>
      </c>
      <c r="C612" s="2" t="str">
        <f>LEFT(PLAYERIDMAP[[#This Row],[PLAYERNAME]],FIND(" ",PLAYERIDMAP[[#This Row],[PLAYERNAME]],1))</f>
        <v xml:space="preserve">Jeff </v>
      </c>
      <c r="D612" s="2" t="str">
        <f>MID(PLAYERIDMAP[PLAYERNAME],FIND(" ",PLAYERIDMAP[PLAYERNAME],1)+1,255)</f>
        <v>Locke</v>
      </c>
      <c r="E612" t="s">
        <v>1703</v>
      </c>
      <c r="F612" t="s">
        <v>1628</v>
      </c>
      <c r="G612" s="3">
        <v>2929</v>
      </c>
      <c r="H612">
        <v>502046</v>
      </c>
      <c r="I612" t="s">
        <v>1248</v>
      </c>
      <c r="J612" s="2">
        <v>1630085</v>
      </c>
      <c r="K612" s="2" t="s">
        <v>1248</v>
      </c>
      <c r="L612" s="2" t="s">
        <v>3783</v>
      </c>
      <c r="M612" s="2" t="s">
        <v>3784</v>
      </c>
      <c r="N612" s="2" t="s">
        <v>3782</v>
      </c>
      <c r="O612" s="2">
        <v>9074</v>
      </c>
      <c r="P612" s="2" t="s">
        <v>3785</v>
      </c>
      <c r="Q612" s="2" t="s">
        <v>1248</v>
      </c>
    </row>
    <row r="613" spans="1:17" x14ac:dyDescent="0.25">
      <c r="A613" t="s">
        <v>3786</v>
      </c>
      <c r="B613" t="s">
        <v>1413</v>
      </c>
      <c r="C613" s="2" t="str">
        <f>LEFT(PLAYERIDMAP[[#This Row],[PLAYERNAME]],FIND(" ",PLAYERIDMAP[[#This Row],[PLAYERNAME]],1))</f>
        <v xml:space="preserve">Kameron </v>
      </c>
      <c r="D613" s="2" t="str">
        <f>MID(PLAYERIDMAP[PLAYERNAME],FIND(" ",PLAYERIDMAP[PLAYERNAME],1)+1,255)</f>
        <v>Loe</v>
      </c>
      <c r="E613" t="s">
        <v>1740</v>
      </c>
      <c r="F613" t="s">
        <v>1628</v>
      </c>
      <c r="G613" s="3">
        <v>4422</v>
      </c>
      <c r="H613">
        <v>434180</v>
      </c>
      <c r="I613" t="s">
        <v>1413</v>
      </c>
      <c r="J613" s="2">
        <v>522449</v>
      </c>
      <c r="K613" s="2" t="s">
        <v>1413</v>
      </c>
      <c r="L613" s="2" t="s">
        <v>3787</v>
      </c>
      <c r="M613" s="2" t="s">
        <v>3788</v>
      </c>
      <c r="N613" s="2" t="s">
        <v>3786</v>
      </c>
      <c r="O613" s="2">
        <v>7465</v>
      </c>
      <c r="P613" s="2" t="s">
        <v>3789</v>
      </c>
      <c r="Q613" s="2" t="s">
        <v>1413</v>
      </c>
    </row>
    <row r="614" spans="1:17" x14ac:dyDescent="0.25">
      <c r="A614" t="s">
        <v>3790</v>
      </c>
      <c r="B614" t="s">
        <v>834</v>
      </c>
      <c r="C614" s="2" t="str">
        <f>LEFT(PLAYERIDMAP[[#This Row],[PLAYERNAME]],FIND(" ",PLAYERIDMAP[[#This Row],[PLAYERNAME]],1))</f>
        <v xml:space="preserve">Boone </v>
      </c>
      <c r="D614" s="2" t="str">
        <f>MID(PLAYERIDMAP[PLAYERNAME],FIND(" ",PLAYERIDMAP[PLAYERNAME],1)+1,255)</f>
        <v>Logan</v>
      </c>
      <c r="E614" t="s">
        <v>1627</v>
      </c>
      <c r="F614" t="s">
        <v>1628</v>
      </c>
      <c r="G614" s="3">
        <v>5525</v>
      </c>
      <c r="H614">
        <v>457429</v>
      </c>
      <c r="I614" t="s">
        <v>834</v>
      </c>
      <c r="J614" s="2">
        <v>1098960</v>
      </c>
      <c r="K614" s="2" t="s">
        <v>834</v>
      </c>
      <c r="L614" s="2" t="s">
        <v>3791</v>
      </c>
      <c r="M614" s="2" t="s">
        <v>3792</v>
      </c>
      <c r="N614" s="2" t="s">
        <v>3790</v>
      </c>
      <c r="O614" s="2">
        <v>7715</v>
      </c>
      <c r="P614" s="2" t="s">
        <v>3793</v>
      </c>
      <c r="Q614" s="2" t="s">
        <v>834</v>
      </c>
    </row>
    <row r="615" spans="1:17" x14ac:dyDescent="0.25">
      <c r="A615" t="s">
        <v>3794</v>
      </c>
      <c r="B615" t="s">
        <v>902</v>
      </c>
      <c r="C615" s="2" t="str">
        <f>LEFT(PLAYERIDMAP[[#This Row],[PLAYERNAME]],FIND(" ",PLAYERIDMAP[[#This Row],[PLAYERNAME]],1))</f>
        <v xml:space="preserve">Kyle </v>
      </c>
      <c r="D615" s="2" t="str">
        <f>MID(PLAYERIDMAP[PLAYERNAME],FIND(" ",PLAYERIDMAP[PLAYERNAME],1)+1,255)</f>
        <v>Lohse</v>
      </c>
      <c r="E615" t="s">
        <v>1666</v>
      </c>
      <c r="F615" t="s">
        <v>1628</v>
      </c>
      <c r="G615" s="3">
        <v>739</v>
      </c>
      <c r="H615">
        <v>346798</v>
      </c>
      <c r="I615" t="s">
        <v>902</v>
      </c>
      <c r="J615" s="2">
        <v>223481</v>
      </c>
      <c r="K615" s="2" t="s">
        <v>902</v>
      </c>
      <c r="L615" s="2" t="s">
        <v>3795</v>
      </c>
      <c r="M615" s="2" t="s">
        <v>3796</v>
      </c>
      <c r="N615" s="2" t="s">
        <v>3794</v>
      </c>
      <c r="O615" s="2">
        <v>6751</v>
      </c>
      <c r="P615" s="2" t="s">
        <v>3797</v>
      </c>
      <c r="Q615" s="2" t="s">
        <v>902</v>
      </c>
    </row>
    <row r="616" spans="1:17" hidden="1" x14ac:dyDescent="0.25">
      <c r="A616" t="s">
        <v>3798</v>
      </c>
      <c r="B616" t="s">
        <v>368</v>
      </c>
      <c r="C616" t="str">
        <f>LEFT(PLAYERIDMAP[[#This Row],[PLAYERNAME]],FIND(" ",PLAYERIDMAP[[#This Row],[PLAYERNAME]],1))</f>
        <v xml:space="preserve">Steve </v>
      </c>
      <c r="D616" t="str">
        <f>MID(PLAYERIDMAP[PLAYERNAME],FIND(" ",PLAYERIDMAP[PLAYERNAME],1)+1,255)</f>
        <v>Lombardozzi</v>
      </c>
      <c r="E616" t="s">
        <v>1735</v>
      </c>
      <c r="F616" t="s">
        <v>741</v>
      </c>
      <c r="G616" s="3">
        <v>5422</v>
      </c>
      <c r="H616">
        <v>543459</v>
      </c>
      <c r="I616" t="s">
        <v>368</v>
      </c>
      <c r="J616" s="2">
        <v>1740960</v>
      </c>
      <c r="K616" s="2" t="s">
        <v>3799</v>
      </c>
      <c r="L616" s="4" t="s">
        <v>1664</v>
      </c>
      <c r="M616" s="2" t="s">
        <v>3800</v>
      </c>
      <c r="N616" s="2" t="s">
        <v>3798</v>
      </c>
      <c r="O616" s="2">
        <v>9038</v>
      </c>
      <c r="P616" s="2" t="s">
        <v>3801</v>
      </c>
      <c r="Q616" s="2" t="s">
        <v>368</v>
      </c>
    </row>
    <row r="617" spans="1:17" hidden="1" x14ac:dyDescent="0.25">
      <c r="A617" t="s">
        <v>3802</v>
      </c>
      <c r="B617" t="s">
        <v>291</v>
      </c>
      <c r="C617" t="str">
        <f>LEFT(PLAYERIDMAP[[#This Row],[PLAYERNAME]],FIND(" ",PLAYERIDMAP[[#This Row],[PLAYERNAME]],1))</f>
        <v xml:space="preserve">James </v>
      </c>
      <c r="D617" t="str">
        <f>MID(PLAYERIDMAP[PLAYERNAME],FIND(" ",PLAYERIDMAP[PLAYERNAME],1)+1,255)</f>
        <v>Loney</v>
      </c>
      <c r="E617" t="s">
        <v>1743</v>
      </c>
      <c r="F617" t="s">
        <v>1667</v>
      </c>
      <c r="G617" s="3">
        <v>4556</v>
      </c>
      <c r="H617">
        <v>425766</v>
      </c>
      <c r="I617" t="s">
        <v>291</v>
      </c>
      <c r="J617" s="2">
        <v>390777</v>
      </c>
      <c r="K617" s="2" t="s">
        <v>291</v>
      </c>
      <c r="L617" s="2" t="s">
        <v>3803</v>
      </c>
      <c r="M617" s="2" t="s">
        <v>3804</v>
      </c>
      <c r="N617" s="2" t="s">
        <v>3802</v>
      </c>
      <c r="O617" s="2">
        <v>7725</v>
      </c>
      <c r="P617" s="2" t="s">
        <v>3805</v>
      </c>
      <c r="Q617" s="2" t="s">
        <v>291</v>
      </c>
    </row>
    <row r="618" spans="1:17" hidden="1" x14ac:dyDescent="0.25">
      <c r="A618" t="s">
        <v>3806</v>
      </c>
      <c r="B618" t="s">
        <v>696</v>
      </c>
      <c r="C618" t="str">
        <f>LEFT(PLAYERIDMAP[[#This Row],[PLAYERNAME]],FIND(" ",PLAYERIDMAP[[#This Row],[PLAYERNAME]],1))</f>
        <v xml:space="preserve">Evan </v>
      </c>
      <c r="D618" t="str">
        <f>MID(PLAYERIDMAP[PLAYERNAME],FIND(" ",PLAYERIDMAP[PLAYERNAME],1)+1,255)</f>
        <v>Longoria</v>
      </c>
      <c r="E618" t="s">
        <v>1743</v>
      </c>
      <c r="F618" t="s">
        <v>740</v>
      </c>
      <c r="G618" s="3">
        <v>9368</v>
      </c>
      <c r="H618">
        <v>446334</v>
      </c>
      <c r="I618" t="s">
        <v>696</v>
      </c>
      <c r="J618" s="2">
        <v>1114751</v>
      </c>
      <c r="K618" s="2" t="s">
        <v>696</v>
      </c>
      <c r="L618" s="2" t="s">
        <v>3807</v>
      </c>
      <c r="M618" s="2" t="s">
        <v>3808</v>
      </c>
      <c r="N618" s="2" t="s">
        <v>3806</v>
      </c>
      <c r="O618" s="2">
        <v>7914</v>
      </c>
      <c r="P618" s="2" t="s">
        <v>3809</v>
      </c>
      <c r="Q618" s="2" t="s">
        <v>696</v>
      </c>
    </row>
    <row r="619" spans="1:17" x14ac:dyDescent="0.25">
      <c r="A619" t="s">
        <v>3810</v>
      </c>
      <c r="B619" t="s">
        <v>1436</v>
      </c>
      <c r="C619" s="2" t="str">
        <f>LEFT(PLAYERIDMAP[[#This Row],[PLAYERNAME]],FIND(" ",PLAYERIDMAP[[#This Row],[PLAYERNAME]],1))</f>
        <v xml:space="preserve">Javier </v>
      </c>
      <c r="D619" s="2" t="str">
        <f>MID(PLAYERIDMAP[PLAYERNAME],FIND(" ",PLAYERIDMAP[PLAYERNAME],1)+1,255)</f>
        <v>Lopez</v>
      </c>
      <c r="E619" t="s">
        <v>1644</v>
      </c>
      <c r="F619" t="s">
        <v>1628</v>
      </c>
      <c r="G619" s="3">
        <v>1663</v>
      </c>
      <c r="H619">
        <v>425657</v>
      </c>
      <c r="I619" t="s">
        <v>1436</v>
      </c>
      <c r="J619" s="2">
        <v>390720</v>
      </c>
      <c r="K619" s="2" t="s">
        <v>1436</v>
      </c>
      <c r="L619" s="2" t="s">
        <v>3811</v>
      </c>
      <c r="M619" s="2" t="s">
        <v>3812</v>
      </c>
      <c r="N619" s="2" t="s">
        <v>3810</v>
      </c>
      <c r="O619" s="2">
        <v>7079</v>
      </c>
      <c r="P619" s="2" t="s">
        <v>3813</v>
      </c>
      <c r="Q619" s="2" t="s">
        <v>1436</v>
      </c>
    </row>
    <row r="620" spans="1:17" hidden="1" x14ac:dyDescent="0.25">
      <c r="A620" t="s">
        <v>3814</v>
      </c>
      <c r="B620" t="s">
        <v>398</v>
      </c>
      <c r="C620" t="str">
        <f>LEFT(PLAYERIDMAP[[#This Row],[PLAYERNAME]],FIND(" ",PLAYERIDMAP[[#This Row],[PLAYERNAME]],1))</f>
        <v xml:space="preserve">Jose </v>
      </c>
      <c r="D620" t="str">
        <f>MID(PLAYERIDMAP[PLAYERNAME],FIND(" ",PLAYERIDMAP[PLAYERNAME],1)+1,255)</f>
        <v>Lopez</v>
      </c>
      <c r="E620" t="s">
        <v>3770</v>
      </c>
      <c r="F620" t="s">
        <v>741</v>
      </c>
      <c r="G620" s="3">
        <v>3114</v>
      </c>
      <c r="H620">
        <v>430946</v>
      </c>
      <c r="I620" t="s">
        <v>398</v>
      </c>
      <c r="J620" s="2">
        <v>224425</v>
      </c>
      <c r="K620" s="2" t="s">
        <v>398</v>
      </c>
      <c r="L620" s="2" t="s">
        <v>3811</v>
      </c>
      <c r="M620" s="2" t="s">
        <v>3815</v>
      </c>
      <c r="N620" s="2" t="s">
        <v>3814</v>
      </c>
      <c r="O620" s="2">
        <v>7392</v>
      </c>
      <c r="P620" s="2" t="s">
        <v>3816</v>
      </c>
      <c r="Q620" s="2" t="s">
        <v>398</v>
      </c>
    </row>
    <row r="621" spans="1:17" x14ac:dyDescent="0.25">
      <c r="A621" t="s">
        <v>3817</v>
      </c>
      <c r="B621" t="s">
        <v>1432</v>
      </c>
      <c r="C621" s="2" t="str">
        <f>LEFT(PLAYERIDMAP[[#This Row],[PLAYERNAME]],FIND(" ",PLAYERIDMAP[[#This Row],[PLAYERNAME]],1))</f>
        <v xml:space="preserve">Wilton </v>
      </c>
      <c r="D621" s="2" t="str">
        <f>MID(PLAYERIDMAP[PLAYERNAME],FIND(" ",PLAYERIDMAP[PLAYERNAME],1)+1,255)</f>
        <v>Lopez</v>
      </c>
      <c r="E621" t="s">
        <v>1909</v>
      </c>
      <c r="F621" t="s">
        <v>1628</v>
      </c>
      <c r="G621" s="3">
        <v>4227</v>
      </c>
      <c r="H621">
        <v>446641</v>
      </c>
      <c r="I621" t="s">
        <v>1432</v>
      </c>
      <c r="J621" s="2">
        <v>1390890</v>
      </c>
      <c r="K621" s="2" t="s">
        <v>1432</v>
      </c>
      <c r="L621" s="2" t="s">
        <v>3818</v>
      </c>
      <c r="M621" s="2" t="s">
        <v>3819</v>
      </c>
      <c r="N621" s="2" t="s">
        <v>3817</v>
      </c>
      <c r="O621" s="2">
        <v>8566</v>
      </c>
      <c r="P621" s="2" t="s">
        <v>3820</v>
      </c>
      <c r="Q621" s="2" t="s">
        <v>1432</v>
      </c>
    </row>
    <row r="622" spans="1:17" hidden="1" x14ac:dyDescent="0.25">
      <c r="A622" t="s">
        <v>3821</v>
      </c>
      <c r="B622" t="s">
        <v>181</v>
      </c>
      <c r="C622" t="str">
        <f>LEFT(PLAYERIDMAP[[#This Row],[PLAYERNAME]],FIND(" ",PLAYERIDMAP[[#This Row],[PLAYERNAME]],1))</f>
        <v xml:space="preserve">David </v>
      </c>
      <c r="D622" t="str">
        <f>MID(PLAYERIDMAP[PLAYERNAME],FIND(" ",PLAYERIDMAP[PLAYERNAME],1)+1,255)</f>
        <v>Lough</v>
      </c>
      <c r="E622" t="s">
        <v>1965</v>
      </c>
      <c r="F622" t="s">
        <v>1639</v>
      </c>
      <c r="G622" s="3">
        <v>7215</v>
      </c>
      <c r="H622">
        <v>518953</v>
      </c>
      <c r="I622" t="s">
        <v>181</v>
      </c>
      <c r="J622" s="2">
        <v>1732909</v>
      </c>
      <c r="K622" s="2" t="s">
        <v>181</v>
      </c>
      <c r="L622" s="4" t="s">
        <v>1664</v>
      </c>
      <c r="M622" s="4" t="s">
        <v>1664</v>
      </c>
      <c r="N622" s="2" t="s">
        <v>3821</v>
      </c>
      <c r="O622" s="2">
        <v>8663</v>
      </c>
      <c r="P622" s="2" t="s">
        <v>3822</v>
      </c>
      <c r="Q622" s="2" t="s">
        <v>181</v>
      </c>
    </row>
    <row r="623" spans="1:17" x14ac:dyDescent="0.25">
      <c r="A623" t="s">
        <v>3823</v>
      </c>
      <c r="B623" t="s">
        <v>1412</v>
      </c>
      <c r="C623" s="2" t="str">
        <f>LEFT(PLAYERIDMAP[[#This Row],[PLAYERNAME]],FIND(" ",PLAYERIDMAP[[#This Row],[PLAYERNAME]],1))</f>
        <v xml:space="preserve">Aaron </v>
      </c>
      <c r="D623" s="2" t="str">
        <f>MID(PLAYERIDMAP[PLAYERNAME],FIND(" ",PLAYERIDMAP[PLAYERNAME],1)+1,255)</f>
        <v>Loup</v>
      </c>
      <c r="E623" t="s">
        <v>1723</v>
      </c>
      <c r="F623" t="s">
        <v>1628</v>
      </c>
      <c r="G623" s="3">
        <v>10343</v>
      </c>
      <c r="H623">
        <v>571901</v>
      </c>
      <c r="I623" t="s">
        <v>1412</v>
      </c>
      <c r="J623" s="2">
        <v>1960798</v>
      </c>
      <c r="K623" s="2" t="s">
        <v>1412</v>
      </c>
      <c r="L623" s="2" t="s">
        <v>3824</v>
      </c>
      <c r="M623" s="4" t="s">
        <v>1664</v>
      </c>
      <c r="N623" s="2" t="s">
        <v>3823</v>
      </c>
      <c r="O623" s="2">
        <v>9236</v>
      </c>
      <c r="P623" s="2" t="s">
        <v>3825</v>
      </c>
      <c r="Q623" s="2" t="s">
        <v>1412</v>
      </c>
    </row>
    <row r="624" spans="1:17" x14ac:dyDescent="0.25">
      <c r="A624" t="s">
        <v>3826</v>
      </c>
      <c r="B624" t="s">
        <v>1201</v>
      </c>
      <c r="C624" s="2" t="str">
        <f>LEFT(PLAYERIDMAP[[#This Row],[PLAYERNAME]],FIND(" ",PLAYERIDMAP[[#This Row],[PLAYERNAME]],1))</f>
        <v xml:space="preserve">Derek </v>
      </c>
      <c r="D624" s="2" t="str">
        <f>MID(PLAYERIDMAP[PLAYERNAME],FIND(" ",PLAYERIDMAP[PLAYERNAME],1)+1,255)</f>
        <v>Lowe</v>
      </c>
      <c r="E624" t="s">
        <v>1627</v>
      </c>
      <c r="F624" t="s">
        <v>1628</v>
      </c>
      <c r="G624" s="3">
        <v>199</v>
      </c>
      <c r="H624">
        <v>117955</v>
      </c>
      <c r="I624" t="s">
        <v>1201</v>
      </c>
      <c r="J624" s="2">
        <v>7831</v>
      </c>
      <c r="K624" s="2" t="s">
        <v>1201</v>
      </c>
      <c r="L624" s="2" t="s">
        <v>3827</v>
      </c>
      <c r="M624" s="2" t="s">
        <v>3828</v>
      </c>
      <c r="N624" s="2" t="s">
        <v>3826</v>
      </c>
      <c r="O624" s="2">
        <v>5801</v>
      </c>
      <c r="P624" s="2" t="s">
        <v>3829</v>
      </c>
      <c r="Q624" s="2" t="s">
        <v>1201</v>
      </c>
    </row>
    <row r="625" spans="1:17" x14ac:dyDescent="0.25">
      <c r="A625" t="s">
        <v>3830</v>
      </c>
      <c r="B625" t="s">
        <v>1356</v>
      </c>
      <c r="C625" s="2" t="str">
        <f>LEFT(PLAYERIDMAP[[#This Row],[PLAYERNAME]],FIND(" ",PLAYERIDMAP[[#This Row],[PLAYERNAME]],1))</f>
        <v xml:space="preserve">Mark </v>
      </c>
      <c r="D625" s="2" t="str">
        <f>MID(PLAYERIDMAP[PLAYERNAME],FIND(" ",PLAYERIDMAP[PLAYERNAME],1)+1,255)</f>
        <v>Lowe</v>
      </c>
      <c r="E625" t="s">
        <v>1729</v>
      </c>
      <c r="F625" t="s">
        <v>1628</v>
      </c>
      <c r="G625" s="3">
        <v>7416</v>
      </c>
      <c r="H625">
        <v>450275</v>
      </c>
      <c r="I625" t="s">
        <v>1356</v>
      </c>
      <c r="J625" s="2">
        <v>1098962</v>
      </c>
      <c r="K625" s="2" t="s">
        <v>1356</v>
      </c>
      <c r="L625" s="2" t="s">
        <v>3831</v>
      </c>
      <c r="M625" s="2" t="s">
        <v>3832</v>
      </c>
      <c r="N625" s="2" t="s">
        <v>3830</v>
      </c>
      <c r="O625" s="2">
        <v>7810</v>
      </c>
      <c r="P625" s="2" t="s">
        <v>3833</v>
      </c>
      <c r="Q625" s="2" t="s">
        <v>1356</v>
      </c>
    </row>
    <row r="626" spans="1:17" hidden="1" x14ac:dyDescent="0.25">
      <c r="A626" t="s">
        <v>3834</v>
      </c>
      <c r="B626" t="s">
        <v>558</v>
      </c>
      <c r="C626" t="str">
        <f>LEFT(PLAYERIDMAP[[#This Row],[PLAYERNAME]],FIND(" ",PLAYERIDMAP[[#This Row],[PLAYERNAME]],1))</f>
        <v xml:space="preserve">Jed </v>
      </c>
      <c r="D626" t="str">
        <f>MID(PLAYERIDMAP[PLAYERNAME],FIND(" ",PLAYERIDMAP[PLAYERNAME],1)+1,255)</f>
        <v>Lowrie</v>
      </c>
      <c r="E626" t="s">
        <v>1649</v>
      </c>
      <c r="F626" t="s">
        <v>1730</v>
      </c>
      <c r="G626" s="3">
        <v>4418</v>
      </c>
      <c r="H626">
        <v>476704</v>
      </c>
      <c r="I626" t="s">
        <v>558</v>
      </c>
      <c r="J626" s="2">
        <v>1098963</v>
      </c>
      <c r="K626" s="2" t="s">
        <v>558</v>
      </c>
      <c r="L626" s="2" t="s">
        <v>3835</v>
      </c>
      <c r="M626" s="2" t="s">
        <v>3836</v>
      </c>
      <c r="N626" s="2" t="s">
        <v>3834</v>
      </c>
      <c r="O626" s="2">
        <v>8200</v>
      </c>
      <c r="P626" s="2" t="s">
        <v>3837</v>
      </c>
      <c r="Q626" s="2" t="s">
        <v>558</v>
      </c>
    </row>
    <row r="627" spans="1:17" hidden="1" x14ac:dyDescent="0.25">
      <c r="A627" t="s">
        <v>3838</v>
      </c>
      <c r="B627" t="s">
        <v>591</v>
      </c>
      <c r="C627" t="str">
        <f>LEFT(PLAYERIDMAP[[#This Row],[PLAYERNAME]],FIND(" ",PLAYERIDMAP[[#This Row],[PLAYERNAME]],1))</f>
        <v xml:space="preserve">Jonathan </v>
      </c>
      <c r="D627" t="str">
        <f>MID(PLAYERIDMAP[PLAYERNAME],FIND(" ",PLAYERIDMAP[PLAYERNAME],1)+1,255)</f>
        <v>Lucroy</v>
      </c>
      <c r="E627" t="s">
        <v>1740</v>
      </c>
      <c r="F627" t="s">
        <v>1717</v>
      </c>
      <c r="G627" s="3">
        <v>7870</v>
      </c>
      <c r="H627">
        <v>518960</v>
      </c>
      <c r="I627" t="s">
        <v>591</v>
      </c>
      <c r="J627" s="2">
        <v>1657581</v>
      </c>
      <c r="K627" s="2" t="s">
        <v>591</v>
      </c>
      <c r="L627" s="2" t="s">
        <v>3839</v>
      </c>
      <c r="M627" s="2" t="s">
        <v>3840</v>
      </c>
      <c r="N627" s="2" t="s">
        <v>3838</v>
      </c>
      <c r="O627" s="2">
        <v>8609</v>
      </c>
      <c r="P627" s="2" t="s">
        <v>3841</v>
      </c>
      <c r="Q627" s="2" t="s">
        <v>591</v>
      </c>
    </row>
    <row r="628" spans="1:17" hidden="1" x14ac:dyDescent="0.25">
      <c r="A628" t="s">
        <v>3842</v>
      </c>
      <c r="B628" t="s">
        <v>626</v>
      </c>
      <c r="C628" t="str">
        <f>LEFT(PLAYERIDMAP[[#This Row],[PLAYERNAME]],FIND(" ",PLAYERIDMAP[[#This Row],[PLAYERNAME]],1))</f>
        <v xml:space="preserve">Ryan </v>
      </c>
      <c r="D628" t="str">
        <f>MID(PLAYERIDMAP[PLAYERNAME],FIND(" ",PLAYERIDMAP[PLAYERNAME],1)+1,255)</f>
        <v>Ludwick</v>
      </c>
      <c r="E628" t="s">
        <v>1755</v>
      </c>
      <c r="F628" t="s">
        <v>1639</v>
      </c>
      <c r="G628" s="3">
        <v>1260</v>
      </c>
      <c r="H628">
        <v>407886</v>
      </c>
      <c r="I628" t="s">
        <v>626</v>
      </c>
      <c r="J628" s="2">
        <v>223483</v>
      </c>
      <c r="K628" s="2" t="s">
        <v>626</v>
      </c>
      <c r="L628" s="2" t="s">
        <v>3843</v>
      </c>
      <c r="M628" s="2" t="s">
        <v>3844</v>
      </c>
      <c r="N628" s="2" t="s">
        <v>3842</v>
      </c>
      <c r="O628" s="2">
        <v>6862</v>
      </c>
      <c r="P628" s="2" t="s">
        <v>3845</v>
      </c>
      <c r="Q628" s="2" t="s">
        <v>626</v>
      </c>
    </row>
    <row r="629" spans="1:17" x14ac:dyDescent="0.25">
      <c r="A629" t="s">
        <v>3846</v>
      </c>
      <c r="B629" t="s">
        <v>1449</v>
      </c>
      <c r="C629" s="2" t="str">
        <f>LEFT(PLAYERIDMAP[[#This Row],[PLAYERNAME]],FIND(" ",PLAYERIDMAP[[#This Row],[PLAYERNAME]],1))</f>
        <v xml:space="preserve">Cory </v>
      </c>
      <c r="D629" s="2" t="str">
        <f>MID(PLAYERIDMAP[PLAYERNAME],FIND(" ",PLAYERIDMAP[PLAYERNAME],1)+1,255)</f>
        <v>Luebke</v>
      </c>
      <c r="E629" t="s">
        <v>1690</v>
      </c>
      <c r="F629" t="s">
        <v>1628</v>
      </c>
      <c r="G629" s="3">
        <v>1984</v>
      </c>
      <c r="H629">
        <v>458537</v>
      </c>
      <c r="I629" t="s">
        <v>1449</v>
      </c>
      <c r="J629" s="2">
        <v>1717006</v>
      </c>
      <c r="K629" s="2" t="s">
        <v>1449</v>
      </c>
      <c r="L629" s="2" t="s">
        <v>3847</v>
      </c>
      <c r="M629" s="2" t="s">
        <v>3848</v>
      </c>
      <c r="N629" s="2" t="s">
        <v>3846</v>
      </c>
      <c r="O629" s="2">
        <v>8778</v>
      </c>
      <c r="P629" s="2" t="s">
        <v>3849</v>
      </c>
      <c r="Q629" s="2" t="s">
        <v>1449</v>
      </c>
    </row>
    <row r="630" spans="1:17" x14ac:dyDescent="0.25">
      <c r="A630" t="s">
        <v>3850</v>
      </c>
      <c r="B630" t="s">
        <v>1312</v>
      </c>
      <c r="C630" s="2" t="str">
        <f>LEFT(PLAYERIDMAP[[#This Row],[PLAYERNAME]],FIND(" ",PLAYERIDMAP[[#This Row],[PLAYERNAME]],1))</f>
        <v xml:space="preserve">Lucas </v>
      </c>
      <c r="D630" s="2" t="str">
        <f>MID(PLAYERIDMAP[PLAYERNAME],FIND(" ",PLAYERIDMAP[PLAYERNAME],1)+1,255)</f>
        <v>Luetge</v>
      </c>
      <c r="E630" t="s">
        <v>1659</v>
      </c>
      <c r="F630" t="s">
        <v>1628</v>
      </c>
      <c r="G630" s="3">
        <v>8337</v>
      </c>
      <c r="H630">
        <v>476595</v>
      </c>
      <c r="I630" t="s">
        <v>1312</v>
      </c>
      <c r="J630" s="2">
        <v>1925712</v>
      </c>
      <c r="K630" s="2" t="s">
        <v>1312</v>
      </c>
      <c r="L630" s="2" t="s">
        <v>3851</v>
      </c>
      <c r="M630" s="4" t="s">
        <v>1664</v>
      </c>
      <c r="N630" s="2" t="s">
        <v>3850</v>
      </c>
      <c r="O630" s="2">
        <v>9133</v>
      </c>
      <c r="P630" s="2" t="s">
        <v>3852</v>
      </c>
      <c r="Q630" s="2" t="s">
        <v>1312</v>
      </c>
    </row>
    <row r="631" spans="1:17" hidden="1" x14ac:dyDescent="0.25">
      <c r="A631" t="s">
        <v>3853</v>
      </c>
      <c r="B631" t="s">
        <v>279</v>
      </c>
      <c r="C631" t="str">
        <f>LEFT(PLAYERIDMAP[[#This Row],[PLAYERNAME]],FIND(" ",PLAYERIDMAP[[#This Row],[PLAYERNAME]],1))</f>
        <v xml:space="preserve">Donald </v>
      </c>
      <c r="D631" t="str">
        <f>MID(PLAYERIDMAP[PLAYERNAME],FIND(" ",PLAYERIDMAP[PLAYERNAME],1)+1,255)</f>
        <v>Lutz</v>
      </c>
      <c r="E631" t="s">
        <v>1755</v>
      </c>
      <c r="F631" t="s">
        <v>1667</v>
      </c>
      <c r="G631" s="3" t="s">
        <v>278</v>
      </c>
      <c r="H631">
        <v>544371</v>
      </c>
      <c r="I631" t="s">
        <v>279</v>
      </c>
      <c r="J631" s="4" t="s">
        <v>1664</v>
      </c>
      <c r="K631" s="4" t="s">
        <v>1664</v>
      </c>
      <c r="L631" s="4" t="s">
        <v>1664</v>
      </c>
      <c r="M631" s="4" t="s">
        <v>1664</v>
      </c>
      <c r="N631" s="4" t="s">
        <v>1664</v>
      </c>
      <c r="O631" s="4" t="s">
        <v>1664</v>
      </c>
      <c r="P631" s="4" t="s">
        <v>1664</v>
      </c>
      <c r="Q631" s="4" t="s">
        <v>1664</v>
      </c>
    </row>
    <row r="632" spans="1:17" hidden="1" x14ac:dyDescent="0.25">
      <c r="A632" t="s">
        <v>3854</v>
      </c>
      <c r="B632" t="s">
        <v>431</v>
      </c>
      <c r="C632" t="str">
        <f>LEFT(PLAYERIDMAP[[#This Row],[PLAYERNAME]],FIND(" ",PLAYERIDMAP[[#This Row],[PLAYERNAME]],1))</f>
        <v xml:space="preserve">Zach </v>
      </c>
      <c r="D632" t="str">
        <f>MID(PLAYERIDMAP[PLAYERNAME],FIND(" ",PLAYERIDMAP[PLAYERNAME],1)+1,255)</f>
        <v>Lutz</v>
      </c>
      <c r="E632" t="s">
        <v>1878</v>
      </c>
      <c r="F632" t="s">
        <v>740</v>
      </c>
      <c r="G632" s="3">
        <v>3735</v>
      </c>
      <c r="H632">
        <v>518963</v>
      </c>
      <c r="I632" t="s">
        <v>431</v>
      </c>
      <c r="J632" s="2">
        <v>1666193</v>
      </c>
      <c r="K632" s="2" t="s">
        <v>431</v>
      </c>
      <c r="L632" s="4" t="s">
        <v>1664</v>
      </c>
      <c r="M632" s="4" t="s">
        <v>1664</v>
      </c>
      <c r="N632" s="2" t="s">
        <v>3854</v>
      </c>
      <c r="O632" s="2">
        <v>9164</v>
      </c>
      <c r="P632" s="2" t="s">
        <v>3855</v>
      </c>
      <c r="Q632" s="2" t="s">
        <v>431</v>
      </c>
    </row>
    <row r="633" spans="1:17" x14ac:dyDescent="0.25">
      <c r="A633" t="s">
        <v>3856</v>
      </c>
      <c r="B633" t="s">
        <v>938</v>
      </c>
      <c r="C633" s="2" t="str">
        <f>LEFT(PLAYERIDMAP[[#This Row],[PLAYERNAME]],FIND(" ",PLAYERIDMAP[[#This Row],[PLAYERNAME]],1))</f>
        <v xml:space="preserve">Jordan </v>
      </c>
      <c r="D633" s="2" t="str">
        <f>MID(PLAYERIDMAP[PLAYERNAME],FIND(" ",PLAYERIDMAP[PLAYERNAME],1)+1,255)</f>
        <v>Lyles</v>
      </c>
      <c r="E633" t="s">
        <v>1633</v>
      </c>
      <c r="F633" t="s">
        <v>1628</v>
      </c>
      <c r="G633" s="3">
        <v>7593</v>
      </c>
      <c r="H633">
        <v>543475</v>
      </c>
      <c r="I633" t="s">
        <v>938</v>
      </c>
      <c r="J633" s="2">
        <v>1717424</v>
      </c>
      <c r="K633" s="2" t="s">
        <v>938</v>
      </c>
      <c r="L633" s="2" t="s">
        <v>3857</v>
      </c>
      <c r="M633" s="2" t="s">
        <v>3858</v>
      </c>
      <c r="N633" s="2" t="s">
        <v>3856</v>
      </c>
      <c r="O633" s="2">
        <v>8856</v>
      </c>
      <c r="P633" s="2" t="s">
        <v>3859</v>
      </c>
      <c r="Q633" s="2" t="s">
        <v>938</v>
      </c>
    </row>
    <row r="634" spans="1:17" x14ac:dyDescent="0.25">
      <c r="A634" t="s">
        <v>3860</v>
      </c>
      <c r="B634" t="s">
        <v>842</v>
      </c>
      <c r="C634" s="2" t="str">
        <f>LEFT(PLAYERIDMAP[[#This Row],[PLAYERNAME]],FIND(" ",PLAYERIDMAP[[#This Row],[PLAYERNAME]],1))</f>
        <v xml:space="preserve">Lance </v>
      </c>
      <c r="D634" s="2" t="str">
        <f>MID(PLAYERIDMAP[PLAYERNAME],FIND(" ",PLAYERIDMAP[PLAYERNAME],1)+1,255)</f>
        <v>Lynn</v>
      </c>
      <c r="E634" t="s">
        <v>1666</v>
      </c>
      <c r="F634" t="s">
        <v>1628</v>
      </c>
      <c r="G634" s="3">
        <v>2520</v>
      </c>
      <c r="H634">
        <v>458681</v>
      </c>
      <c r="I634" t="s">
        <v>842</v>
      </c>
      <c r="J634" s="2">
        <v>1733864</v>
      </c>
      <c r="K634" s="2" t="s">
        <v>842</v>
      </c>
      <c r="L634" s="2" t="s">
        <v>3861</v>
      </c>
      <c r="M634" s="2" t="s">
        <v>3862</v>
      </c>
      <c r="N634" s="2" t="s">
        <v>3860</v>
      </c>
      <c r="O634" s="2">
        <v>8650</v>
      </c>
      <c r="P634" s="2" t="s">
        <v>3863</v>
      </c>
      <c r="Q634" s="2" t="s">
        <v>842</v>
      </c>
    </row>
    <row r="635" spans="1:17" x14ac:dyDescent="0.25">
      <c r="A635" t="s">
        <v>3864</v>
      </c>
      <c r="B635" t="s">
        <v>1430</v>
      </c>
      <c r="C635" s="2" t="str">
        <f>LEFT(PLAYERIDMAP[[#This Row],[PLAYERNAME]],FIND(" ",PLAYERIDMAP[[#This Row],[PLAYERNAME]],1))</f>
        <v xml:space="preserve">Brandon </v>
      </c>
      <c r="D635" s="2" t="str">
        <f>MID(PLAYERIDMAP[PLAYERNAME],FIND(" ",PLAYERIDMAP[PLAYERNAME],1)+1,255)</f>
        <v>Lyon</v>
      </c>
      <c r="E635" t="s">
        <v>1878</v>
      </c>
      <c r="F635" t="s">
        <v>1628</v>
      </c>
      <c r="G635" s="3">
        <v>1312</v>
      </c>
      <c r="H635">
        <v>407193</v>
      </c>
      <c r="I635" t="s">
        <v>1430</v>
      </c>
      <c r="J635" s="2">
        <v>245546</v>
      </c>
      <c r="K635" s="2" t="s">
        <v>1430</v>
      </c>
      <c r="L635" s="2" t="s">
        <v>3865</v>
      </c>
      <c r="M635" s="2" t="s">
        <v>3866</v>
      </c>
      <c r="N635" s="2" t="s">
        <v>3864</v>
      </c>
      <c r="O635" s="2">
        <v>6775</v>
      </c>
      <c r="P635" s="2" t="s">
        <v>3867</v>
      </c>
      <c r="Q635" s="2" t="s">
        <v>1430</v>
      </c>
    </row>
    <row r="636" spans="1:17" hidden="1" x14ac:dyDescent="0.25">
      <c r="A636" t="s">
        <v>3868</v>
      </c>
      <c r="B636" t="s">
        <v>524</v>
      </c>
      <c r="C636" t="str">
        <f>LEFT(PLAYERIDMAP[[#This Row],[PLAYERNAME]],FIND(" ",PLAYERIDMAP[[#This Row],[PLAYERNAME]],1))</f>
        <v xml:space="preserve">Manny </v>
      </c>
      <c r="D636" t="str">
        <f>MID(PLAYERIDMAP[PLAYERNAME],FIND(" ",PLAYERIDMAP[PLAYERNAME],1)+1,255)</f>
        <v>Machado</v>
      </c>
      <c r="E636" t="s">
        <v>1760</v>
      </c>
      <c r="F636" t="s">
        <v>740</v>
      </c>
      <c r="G636" s="3">
        <v>11493</v>
      </c>
      <c r="H636">
        <v>592518</v>
      </c>
      <c r="I636" t="s">
        <v>524</v>
      </c>
      <c r="J636" s="2">
        <v>1765812</v>
      </c>
      <c r="K636" s="2" t="s">
        <v>524</v>
      </c>
      <c r="L636" s="4" t="s">
        <v>1664</v>
      </c>
      <c r="M636" s="4" t="s">
        <v>1664</v>
      </c>
      <c r="N636" s="2" t="s">
        <v>3868</v>
      </c>
      <c r="O636" s="2">
        <v>9111</v>
      </c>
      <c r="P636" s="2" t="s">
        <v>3869</v>
      </c>
      <c r="Q636" s="2" t="s">
        <v>524</v>
      </c>
    </row>
    <row r="637" spans="1:17" x14ac:dyDescent="0.25">
      <c r="A637" t="s">
        <v>3870</v>
      </c>
      <c r="B637" t="s">
        <v>1454</v>
      </c>
      <c r="C637" s="2" t="str">
        <f>LEFT(PLAYERIDMAP[[#This Row],[PLAYERNAME]],FIND(" ",PLAYERIDMAP[[#This Row],[PLAYERNAME]],1))</f>
        <v xml:space="preserve">Ryan </v>
      </c>
      <c r="D637" s="2" t="str">
        <f>MID(PLAYERIDMAP[PLAYERNAME],FIND(" ",PLAYERIDMAP[PLAYERNAME],1)+1,255)</f>
        <v>Madson</v>
      </c>
      <c r="E637" t="s">
        <v>1797</v>
      </c>
      <c r="F637" t="s">
        <v>1628</v>
      </c>
      <c r="G637" s="3">
        <v>1852</v>
      </c>
      <c r="H637">
        <v>425492</v>
      </c>
      <c r="I637" t="s">
        <v>1454</v>
      </c>
      <c r="J637" s="2">
        <v>383447</v>
      </c>
      <c r="K637" s="2" t="s">
        <v>1454</v>
      </c>
      <c r="L637" s="2" t="s">
        <v>3871</v>
      </c>
      <c r="M637" s="2" t="s">
        <v>3872</v>
      </c>
      <c r="N637" s="2" t="s">
        <v>3870</v>
      </c>
      <c r="O637" s="2">
        <v>7071</v>
      </c>
      <c r="P637" s="2" t="s">
        <v>3873</v>
      </c>
      <c r="Q637" s="2" t="s">
        <v>1454</v>
      </c>
    </row>
    <row r="638" spans="1:17" x14ac:dyDescent="0.25">
      <c r="A638" t="s">
        <v>3874</v>
      </c>
      <c r="B638" t="s">
        <v>895</v>
      </c>
      <c r="C638" s="2" t="str">
        <f>LEFT(PLAYERIDMAP[[#This Row],[PLAYERNAME]],FIND(" ",PLAYERIDMAP[[#This Row],[PLAYERNAME]],1))</f>
        <v xml:space="preserve">Paul </v>
      </c>
      <c r="D638" s="2" t="str">
        <f>MID(PLAYERIDMAP[PLAYERNAME],FIND(" ",PLAYERIDMAP[PLAYERNAME],1)+1,255)</f>
        <v>Maholm</v>
      </c>
      <c r="E638" t="s">
        <v>1780</v>
      </c>
      <c r="F638" t="s">
        <v>1628</v>
      </c>
      <c r="G638" s="3">
        <v>8678</v>
      </c>
      <c r="H638">
        <v>430904</v>
      </c>
      <c r="I638" t="s">
        <v>895</v>
      </c>
      <c r="J638" s="2">
        <v>482825</v>
      </c>
      <c r="K638" s="2" t="s">
        <v>895</v>
      </c>
      <c r="L638" s="2" t="s">
        <v>3875</v>
      </c>
      <c r="M638" s="2" t="s">
        <v>3876</v>
      </c>
      <c r="N638" s="2" t="s">
        <v>3874</v>
      </c>
      <c r="O638" s="2">
        <v>7636</v>
      </c>
      <c r="P638" s="2" t="s">
        <v>3877</v>
      </c>
      <c r="Q638" s="2" t="s">
        <v>895</v>
      </c>
    </row>
    <row r="639" spans="1:17" hidden="1" x14ac:dyDescent="0.25">
      <c r="A639" t="s">
        <v>3878</v>
      </c>
      <c r="B639" t="s">
        <v>203</v>
      </c>
      <c r="C639" t="str">
        <f>LEFT(PLAYERIDMAP[[#This Row],[PLAYERNAME]],FIND(" ",PLAYERIDMAP[[#This Row],[PLAYERNAME]],1))</f>
        <v xml:space="preserve">Mitch </v>
      </c>
      <c r="D639" t="str">
        <f>MID(PLAYERIDMAP[PLAYERNAME],FIND(" ",PLAYERIDMAP[PLAYERNAME],1)+1,255)</f>
        <v>Maier</v>
      </c>
      <c r="E639" t="s">
        <v>1965</v>
      </c>
      <c r="F639" t="s">
        <v>1639</v>
      </c>
      <c r="G639" s="3">
        <v>5588</v>
      </c>
      <c r="H639">
        <v>430574</v>
      </c>
      <c r="I639" t="s">
        <v>203</v>
      </c>
      <c r="J639" s="2">
        <v>448948</v>
      </c>
      <c r="K639" s="2" t="s">
        <v>203</v>
      </c>
      <c r="L639" s="2" t="s">
        <v>3879</v>
      </c>
      <c r="M639" s="2" t="s">
        <v>3880</v>
      </c>
      <c r="N639" s="2" t="s">
        <v>3878</v>
      </c>
      <c r="O639" s="2">
        <v>7899</v>
      </c>
      <c r="P639" s="2" t="s">
        <v>3881</v>
      </c>
      <c r="Q639" s="2" t="s">
        <v>203</v>
      </c>
    </row>
    <row r="640" spans="1:17" x14ac:dyDescent="0.25">
      <c r="A640" t="s">
        <v>3882</v>
      </c>
      <c r="B640" t="s">
        <v>1016</v>
      </c>
      <c r="C640" s="2" t="str">
        <f>LEFT(PLAYERIDMAP[[#This Row],[PLAYERNAME]],FIND(" ",PLAYERIDMAP[[#This Row],[PLAYERNAME]],1))</f>
        <v xml:space="preserve">John </v>
      </c>
      <c r="D640" s="2" t="str">
        <f>MID(PLAYERIDMAP[PLAYERNAME],FIND(" ",PLAYERIDMAP[PLAYERNAME],1)+1,255)</f>
        <v>Maine</v>
      </c>
      <c r="E640" t="s">
        <v>1878</v>
      </c>
      <c r="F640" t="s">
        <v>1628</v>
      </c>
      <c r="G640" s="3">
        <v>4773</v>
      </c>
      <c r="H640">
        <v>429720</v>
      </c>
      <c r="I640" t="s">
        <v>1016</v>
      </c>
      <c r="J640" s="2">
        <v>479206</v>
      </c>
      <c r="K640" s="2" t="s">
        <v>1016</v>
      </c>
      <c r="L640" s="4" t="s">
        <v>1664</v>
      </c>
      <c r="M640" s="4" t="s">
        <v>1664</v>
      </c>
      <c r="N640" s="4" t="s">
        <v>1664</v>
      </c>
      <c r="O640" s="4" t="s">
        <v>1664</v>
      </c>
      <c r="P640" s="4" t="s">
        <v>1664</v>
      </c>
      <c r="Q640" s="4" t="s">
        <v>1664</v>
      </c>
    </row>
    <row r="641" spans="1:17" x14ac:dyDescent="0.25">
      <c r="A641" t="s">
        <v>3883</v>
      </c>
      <c r="B641" t="s">
        <v>1283</v>
      </c>
      <c r="C641" s="2" t="str">
        <f>LEFT(PLAYERIDMAP[[#This Row],[PLAYERNAME]],FIND(" ",PLAYERIDMAP[[#This Row],[PLAYERNAME]],1))</f>
        <v xml:space="preserve">Scott </v>
      </c>
      <c r="D641" s="2" t="str">
        <f>MID(PLAYERIDMAP[PLAYERNAME],FIND(" ",PLAYERIDMAP[PLAYERNAME],1)+1,255)</f>
        <v>Maine</v>
      </c>
      <c r="E641" t="s">
        <v>1698</v>
      </c>
      <c r="F641" t="s">
        <v>1628</v>
      </c>
      <c r="G641" s="3">
        <v>885</v>
      </c>
      <c r="H641">
        <v>453186</v>
      </c>
      <c r="I641" t="s">
        <v>1283</v>
      </c>
      <c r="J641" s="2">
        <v>1671053</v>
      </c>
      <c r="K641" s="2" t="s">
        <v>1283</v>
      </c>
      <c r="L641" s="4" t="s">
        <v>1664</v>
      </c>
      <c r="M641" s="2" t="s">
        <v>3884</v>
      </c>
      <c r="N641" s="2" t="s">
        <v>3883</v>
      </c>
      <c r="O641" s="2">
        <v>8794</v>
      </c>
      <c r="P641" s="2" t="s">
        <v>3885</v>
      </c>
      <c r="Q641" s="2" t="s">
        <v>1283</v>
      </c>
    </row>
    <row r="642" spans="1:17" hidden="1" x14ac:dyDescent="0.25">
      <c r="A642" t="s">
        <v>3886</v>
      </c>
      <c r="B642" t="s">
        <v>242</v>
      </c>
      <c r="C642" t="str">
        <f>LEFT(PLAYERIDMAP[[#This Row],[PLAYERNAME]],FIND(" ",PLAYERIDMAP[[#This Row],[PLAYERNAME]],1))</f>
        <v xml:space="preserve">Martin </v>
      </c>
      <c r="D642" t="str">
        <f>MID(PLAYERIDMAP[PLAYERNAME],FIND(" ",PLAYERIDMAP[PLAYERNAME],1)+1,255)</f>
        <v>Maldonado</v>
      </c>
      <c r="E642" t="s">
        <v>1740</v>
      </c>
      <c r="F642" t="s">
        <v>1717</v>
      </c>
      <c r="G642" s="3">
        <v>6887</v>
      </c>
      <c r="H642">
        <v>455117</v>
      </c>
      <c r="I642" t="s">
        <v>242</v>
      </c>
      <c r="J642" s="2">
        <v>1601825</v>
      </c>
      <c r="K642" s="2" t="s">
        <v>242</v>
      </c>
      <c r="L642" s="4" t="s">
        <v>1664</v>
      </c>
      <c r="M642" s="2" t="s">
        <v>3887</v>
      </c>
      <c r="N642" s="2" t="s">
        <v>3886</v>
      </c>
      <c r="O642" s="2">
        <v>9045</v>
      </c>
      <c r="P642" s="2" t="s">
        <v>3888</v>
      </c>
      <c r="Q642" s="2" t="s">
        <v>242</v>
      </c>
    </row>
    <row r="643" spans="1:17" x14ac:dyDescent="0.25">
      <c r="A643" t="s">
        <v>3889</v>
      </c>
      <c r="B643" t="s">
        <v>909</v>
      </c>
      <c r="C643" s="2" t="str">
        <f>LEFT(PLAYERIDMAP[[#This Row],[PLAYERNAME]],FIND(" ",PLAYERIDMAP[[#This Row],[PLAYERNAME]],1))</f>
        <v xml:space="preserve">Shaun </v>
      </c>
      <c r="D643" s="2" t="str">
        <f>MID(PLAYERIDMAP[PLAYERNAME],FIND(" ",PLAYERIDMAP[PLAYERNAME],1)+1,255)</f>
        <v>Marcum</v>
      </c>
      <c r="E643" t="s">
        <v>1878</v>
      </c>
      <c r="F643" t="s">
        <v>1628</v>
      </c>
      <c r="G643" s="3">
        <v>6204</v>
      </c>
      <c r="H643">
        <v>451788</v>
      </c>
      <c r="I643" t="s">
        <v>909</v>
      </c>
      <c r="J643" s="2">
        <v>564466</v>
      </c>
      <c r="K643" s="2" t="s">
        <v>909</v>
      </c>
      <c r="L643" s="2" t="s">
        <v>3890</v>
      </c>
      <c r="M643" s="2" t="s">
        <v>3891</v>
      </c>
      <c r="N643" s="2" t="s">
        <v>3889</v>
      </c>
      <c r="O643" s="2">
        <v>7661</v>
      </c>
      <c r="P643" s="2" t="s">
        <v>3892</v>
      </c>
      <c r="Q643" s="2" t="s">
        <v>909</v>
      </c>
    </row>
    <row r="644" spans="1:17" hidden="1" x14ac:dyDescent="0.25">
      <c r="A644" t="s">
        <v>3893</v>
      </c>
      <c r="B644" t="s">
        <v>298</v>
      </c>
      <c r="C644" t="str">
        <f>LEFT(PLAYERIDMAP[[#This Row],[PLAYERNAME]],FIND(" ",PLAYERIDMAP[[#This Row],[PLAYERNAME]],1))</f>
        <v xml:space="preserve">Jake </v>
      </c>
      <c r="D644" t="str">
        <f>MID(PLAYERIDMAP[PLAYERNAME],FIND(" ",PLAYERIDMAP[PLAYERNAME],1)+1,255)</f>
        <v>Marisnick</v>
      </c>
      <c r="E644" t="s">
        <v>1698</v>
      </c>
      <c r="F644" t="s">
        <v>1639</v>
      </c>
      <c r="G644" s="3" t="s">
        <v>297</v>
      </c>
      <c r="H644">
        <v>545350</v>
      </c>
      <c r="I644" t="s">
        <v>298</v>
      </c>
      <c r="J644" s="4" t="s">
        <v>1664</v>
      </c>
      <c r="K644" s="4" t="s">
        <v>1664</v>
      </c>
      <c r="L644" s="4" t="s">
        <v>1664</v>
      </c>
      <c r="M644" s="4" t="s">
        <v>1664</v>
      </c>
      <c r="N644" s="4" t="s">
        <v>1664</v>
      </c>
      <c r="O644" s="2">
        <v>9340</v>
      </c>
      <c r="P644" s="2" t="s">
        <v>3894</v>
      </c>
      <c r="Q644" s="2" t="s">
        <v>298</v>
      </c>
    </row>
    <row r="645" spans="1:17" hidden="1" x14ac:dyDescent="0.25">
      <c r="A645" t="s">
        <v>3895</v>
      </c>
      <c r="B645" t="s">
        <v>640</v>
      </c>
      <c r="C645" t="str">
        <f>LEFT(PLAYERIDMAP[[#This Row],[PLAYERNAME]],FIND(" ",PLAYERIDMAP[[#This Row],[PLAYERNAME]],1))</f>
        <v xml:space="preserve">Nick </v>
      </c>
      <c r="D645" t="str">
        <f>MID(PLAYERIDMAP[PLAYERNAME],FIND(" ",PLAYERIDMAP[PLAYERNAME],1)+1,255)</f>
        <v>Markakis</v>
      </c>
      <c r="E645" t="s">
        <v>1760</v>
      </c>
      <c r="F645" t="s">
        <v>1639</v>
      </c>
      <c r="G645" s="3">
        <v>5930</v>
      </c>
      <c r="H645">
        <v>455976</v>
      </c>
      <c r="I645" t="s">
        <v>640</v>
      </c>
      <c r="J645" s="2">
        <v>547591</v>
      </c>
      <c r="K645" s="2" t="s">
        <v>640</v>
      </c>
      <c r="L645" s="2" t="s">
        <v>3896</v>
      </c>
      <c r="M645" s="2" t="s">
        <v>3897</v>
      </c>
      <c r="N645" s="2" t="s">
        <v>3895</v>
      </c>
      <c r="O645" s="2">
        <v>7707</v>
      </c>
      <c r="P645" s="2" t="s">
        <v>3898</v>
      </c>
      <c r="Q645" s="2" t="s">
        <v>640</v>
      </c>
    </row>
    <row r="646" spans="1:17" x14ac:dyDescent="0.25">
      <c r="A646" t="s">
        <v>3899</v>
      </c>
      <c r="B646" t="s">
        <v>810</v>
      </c>
      <c r="C646" s="2" t="str">
        <f>LEFT(PLAYERIDMAP[[#This Row],[PLAYERNAME]],FIND(" ",PLAYERIDMAP[[#This Row],[PLAYERNAME]],1))</f>
        <v xml:space="preserve">Carlos </v>
      </c>
      <c r="D646" s="2" t="str">
        <f>MID(PLAYERIDMAP[PLAYERNAME],FIND(" ",PLAYERIDMAP[PLAYERNAME],1)+1,255)</f>
        <v>Marmol</v>
      </c>
      <c r="E646" t="s">
        <v>1818</v>
      </c>
      <c r="F646" t="s">
        <v>1628</v>
      </c>
      <c r="G646" s="3">
        <v>2790</v>
      </c>
      <c r="H646">
        <v>461791</v>
      </c>
      <c r="I646" t="s">
        <v>810</v>
      </c>
      <c r="J646" s="2">
        <v>580591</v>
      </c>
      <c r="K646" s="2" t="s">
        <v>810</v>
      </c>
      <c r="L646" s="2" t="s">
        <v>3900</v>
      </c>
      <c r="M646" s="2" t="s">
        <v>3901</v>
      </c>
      <c r="N646" s="2" t="s">
        <v>3899</v>
      </c>
      <c r="O646" s="2">
        <v>7789</v>
      </c>
      <c r="P646" s="2" t="s">
        <v>3902</v>
      </c>
      <c r="Q646" s="2" t="s">
        <v>810</v>
      </c>
    </row>
    <row r="647" spans="1:17" x14ac:dyDescent="0.25">
      <c r="A647" t="s">
        <v>3903</v>
      </c>
      <c r="B647" t="s">
        <v>1295</v>
      </c>
      <c r="C647" s="2" t="str">
        <f>LEFT(PLAYERIDMAP[[#This Row],[PLAYERNAME]],FIND(" ",PLAYERIDMAP[[#This Row],[PLAYERNAME]],1))</f>
        <v xml:space="preserve">Nick </v>
      </c>
      <c r="D647" s="2" t="str">
        <f>MID(PLAYERIDMAP[PLAYERNAME],FIND(" ",PLAYERIDMAP[PLAYERNAME],1)+1,255)</f>
        <v>Maronde</v>
      </c>
      <c r="E647" t="s">
        <v>1797</v>
      </c>
      <c r="F647" t="s">
        <v>1628</v>
      </c>
      <c r="G647" s="3">
        <v>12530</v>
      </c>
      <c r="H647">
        <v>543488</v>
      </c>
      <c r="I647" t="s">
        <v>1295</v>
      </c>
      <c r="J647" s="2">
        <v>1947823</v>
      </c>
      <c r="K647" s="2" t="s">
        <v>1295</v>
      </c>
      <c r="L647" s="4" t="s">
        <v>1664</v>
      </c>
      <c r="M647" s="4" t="s">
        <v>1664</v>
      </c>
      <c r="N647" s="2" t="s">
        <v>3903</v>
      </c>
      <c r="O647" s="2">
        <v>9280</v>
      </c>
      <c r="P647" s="2" t="s">
        <v>3904</v>
      </c>
      <c r="Q647" s="2" t="s">
        <v>1295</v>
      </c>
    </row>
    <row r="648" spans="1:17" x14ac:dyDescent="0.25">
      <c r="A648" t="s">
        <v>3905</v>
      </c>
      <c r="B648" t="s">
        <v>1179</v>
      </c>
      <c r="C648" s="2" t="str">
        <f>LEFT(PLAYERIDMAP[[#This Row],[PLAYERNAME]],FIND(" ",PLAYERIDMAP[[#This Row],[PLAYERNAME]],1))</f>
        <v xml:space="preserve">Jason </v>
      </c>
      <c r="D648" s="2" t="str">
        <f>MID(PLAYERIDMAP[PLAYERNAME],FIND(" ",PLAYERIDMAP[PLAYERNAME],1)+1,255)</f>
        <v>Marquis</v>
      </c>
      <c r="E648" t="s">
        <v>1690</v>
      </c>
      <c r="F648" t="s">
        <v>1628</v>
      </c>
      <c r="G648" s="3">
        <v>105</v>
      </c>
      <c r="H648">
        <v>150302</v>
      </c>
      <c r="I648" t="s">
        <v>1179</v>
      </c>
      <c r="J648" s="2">
        <v>127096</v>
      </c>
      <c r="K648" s="2" t="s">
        <v>1179</v>
      </c>
      <c r="L648" s="2" t="s">
        <v>3906</v>
      </c>
      <c r="M648" s="2" t="s">
        <v>3907</v>
      </c>
      <c r="N648" s="2" t="s">
        <v>3905</v>
      </c>
      <c r="O648" s="2">
        <v>6493</v>
      </c>
      <c r="P648" s="2" t="s">
        <v>3908</v>
      </c>
      <c r="Q648" s="2" t="s">
        <v>1179</v>
      </c>
    </row>
    <row r="649" spans="1:17" x14ac:dyDescent="0.25">
      <c r="A649" t="s">
        <v>3909</v>
      </c>
      <c r="B649" t="s">
        <v>763</v>
      </c>
      <c r="C649" s="2" t="str">
        <f>LEFT(PLAYERIDMAP[[#This Row],[PLAYERNAME]],FIND(" ",PLAYERIDMAP[[#This Row],[PLAYERNAME]],1))</f>
        <v xml:space="preserve">Sean </v>
      </c>
      <c r="D649" s="2" t="str">
        <f>MID(PLAYERIDMAP[PLAYERNAME],FIND(" ",PLAYERIDMAP[PLAYERNAME],1)+1,255)</f>
        <v>Marshall</v>
      </c>
      <c r="E649" t="s">
        <v>1755</v>
      </c>
      <c r="F649" t="s">
        <v>1628</v>
      </c>
      <c r="G649" s="3">
        <v>5905</v>
      </c>
      <c r="H649">
        <v>445156</v>
      </c>
      <c r="I649" t="s">
        <v>763</v>
      </c>
      <c r="J649" s="2">
        <v>580592</v>
      </c>
      <c r="K649" s="2" t="s">
        <v>763</v>
      </c>
      <c r="L649" s="2" t="s">
        <v>3910</v>
      </c>
      <c r="M649" s="2" t="s">
        <v>3911</v>
      </c>
      <c r="N649" s="2" t="s">
        <v>3909</v>
      </c>
      <c r="O649" s="2">
        <v>7718</v>
      </c>
      <c r="P649" s="2" t="s">
        <v>3912</v>
      </c>
      <c r="Q649" s="2" t="s">
        <v>763</v>
      </c>
    </row>
    <row r="650" spans="1:17" hidden="1" x14ac:dyDescent="0.25">
      <c r="A650" t="s">
        <v>3913</v>
      </c>
      <c r="B650" t="s">
        <v>167</v>
      </c>
      <c r="C650" t="str">
        <f>LEFT(PLAYERIDMAP[[#This Row],[PLAYERNAME]],FIND(" ",PLAYERIDMAP[[#This Row],[PLAYERNAME]],1))</f>
        <v xml:space="preserve">Lou </v>
      </c>
      <c r="D650" t="str">
        <f>MID(PLAYERIDMAP[PLAYERNAME],FIND(" ",PLAYERIDMAP[PLAYERNAME],1)+1,255)</f>
        <v>Marson</v>
      </c>
      <c r="E650" t="s">
        <v>1679</v>
      </c>
      <c r="F650" t="s">
        <v>1717</v>
      </c>
      <c r="G650" s="3">
        <v>7610</v>
      </c>
      <c r="H650">
        <v>453974</v>
      </c>
      <c r="I650" t="s">
        <v>167</v>
      </c>
      <c r="J650" s="2">
        <v>1184318</v>
      </c>
      <c r="K650" s="2" t="s">
        <v>167</v>
      </c>
      <c r="L650" s="2" t="s">
        <v>3914</v>
      </c>
      <c r="M650" s="2" t="s">
        <v>3915</v>
      </c>
      <c r="N650" s="2" t="s">
        <v>3913</v>
      </c>
      <c r="O650" s="2">
        <v>8356</v>
      </c>
      <c r="P650" s="2" t="s">
        <v>3916</v>
      </c>
      <c r="Q650" s="2" t="s">
        <v>167</v>
      </c>
    </row>
    <row r="651" spans="1:17" x14ac:dyDescent="0.25">
      <c r="A651" t="s">
        <v>3917</v>
      </c>
      <c r="B651" t="s">
        <v>1169</v>
      </c>
      <c r="C651" s="2" t="str">
        <f>LEFT(PLAYERIDMAP[[#This Row],[PLAYERNAME]],FIND(" ",PLAYERIDMAP[[#This Row],[PLAYERNAME]],1))</f>
        <v xml:space="preserve">Luis </v>
      </c>
      <c r="D651" s="2" t="str">
        <f>MID(PLAYERIDMAP[PLAYERNAME],FIND(" ",PLAYERIDMAP[PLAYERNAME],1)+1,255)</f>
        <v>Marte</v>
      </c>
      <c r="E651" t="s">
        <v>1684</v>
      </c>
      <c r="F651" t="s">
        <v>1628</v>
      </c>
      <c r="G651" s="3">
        <v>8651</v>
      </c>
      <c r="H651">
        <v>501687</v>
      </c>
      <c r="I651" t="s">
        <v>1169</v>
      </c>
      <c r="J651" s="2">
        <v>1894634</v>
      </c>
      <c r="K651" s="2" t="s">
        <v>1169</v>
      </c>
      <c r="L651" s="4" t="s">
        <v>1664</v>
      </c>
      <c r="M651" s="2" t="s">
        <v>3918</v>
      </c>
      <c r="N651" s="2" t="s">
        <v>3917</v>
      </c>
      <c r="O651" s="2">
        <v>9037</v>
      </c>
      <c r="P651" s="2" t="s">
        <v>3919</v>
      </c>
      <c r="Q651" s="2" t="s">
        <v>1169</v>
      </c>
    </row>
    <row r="652" spans="1:17" hidden="1" x14ac:dyDescent="0.25">
      <c r="A652" t="s">
        <v>3920</v>
      </c>
      <c r="B652" t="s">
        <v>540</v>
      </c>
      <c r="C652" t="str">
        <f>LEFT(PLAYERIDMAP[[#This Row],[PLAYERNAME]],FIND(" ",PLAYERIDMAP[[#This Row],[PLAYERNAME]],1))</f>
        <v xml:space="preserve">Starling </v>
      </c>
      <c r="D652" t="str">
        <f>MID(PLAYERIDMAP[PLAYERNAME],FIND(" ",PLAYERIDMAP[PLAYERNAME],1)+1,255)</f>
        <v>Marte</v>
      </c>
      <c r="E652" t="s">
        <v>1703</v>
      </c>
      <c r="F652" t="s">
        <v>1639</v>
      </c>
      <c r="G652" s="3">
        <v>9241</v>
      </c>
      <c r="H652">
        <v>516782</v>
      </c>
      <c r="I652" t="s">
        <v>540</v>
      </c>
      <c r="J652" s="2">
        <v>1741213</v>
      </c>
      <c r="K652" s="2" t="s">
        <v>540</v>
      </c>
      <c r="L652" s="4" t="s">
        <v>1664</v>
      </c>
      <c r="M652" s="4" t="s">
        <v>1664</v>
      </c>
      <c r="N652" s="2" t="s">
        <v>3920</v>
      </c>
      <c r="O652" s="2">
        <v>9118</v>
      </c>
      <c r="P652" s="2" t="s">
        <v>3921</v>
      </c>
      <c r="Q652" s="2" t="s">
        <v>540</v>
      </c>
    </row>
    <row r="653" spans="1:17" x14ac:dyDescent="0.25">
      <c r="A653" t="s">
        <v>3922</v>
      </c>
      <c r="B653" t="s">
        <v>1245</v>
      </c>
      <c r="C653" s="2" t="str">
        <f>LEFT(PLAYERIDMAP[[#This Row],[PLAYERNAME]],FIND(" ",PLAYERIDMAP[[#This Row],[PLAYERNAME]],1))</f>
        <v xml:space="preserve">Victor </v>
      </c>
      <c r="D653" s="2" t="str">
        <f>MID(PLAYERIDMAP[PLAYERNAME],FIND(" ",PLAYERIDMAP[PLAYERNAME],1)+1,255)</f>
        <v>Marte</v>
      </c>
      <c r="E653" t="s">
        <v>1666</v>
      </c>
      <c r="F653" t="s">
        <v>1628</v>
      </c>
      <c r="G653" s="3">
        <v>5158</v>
      </c>
      <c r="H653">
        <v>469690</v>
      </c>
      <c r="I653" t="s">
        <v>1245</v>
      </c>
      <c r="J653" s="2">
        <v>1663441</v>
      </c>
      <c r="K653" s="2" t="s">
        <v>1245</v>
      </c>
      <c r="L653" s="2" t="s">
        <v>3923</v>
      </c>
      <c r="M653" s="2" t="s">
        <v>3924</v>
      </c>
      <c r="N653" s="2" t="s">
        <v>3922</v>
      </c>
      <c r="O653" s="2">
        <v>8582</v>
      </c>
      <c r="P653" s="2" t="s">
        <v>3925</v>
      </c>
      <c r="Q653" s="2" t="s">
        <v>1245</v>
      </c>
    </row>
    <row r="654" spans="1:17" x14ac:dyDescent="0.25">
      <c r="A654" t="s">
        <v>3926</v>
      </c>
      <c r="B654" t="s">
        <v>1438</v>
      </c>
      <c r="C654" s="2" t="str">
        <f>LEFT(PLAYERIDMAP[[#This Row],[PLAYERNAME]],FIND(" ",PLAYERIDMAP[[#This Row],[PLAYERNAME]],1))</f>
        <v xml:space="preserve">Cristhian </v>
      </c>
      <c r="D654" s="2" t="str">
        <f>MID(PLAYERIDMAP[PLAYERNAME],FIND(" ",PLAYERIDMAP[PLAYERNAME],1)+1,255)</f>
        <v>Martinez</v>
      </c>
      <c r="E654" t="s">
        <v>1780</v>
      </c>
      <c r="F654" t="s">
        <v>1628</v>
      </c>
      <c r="G654" s="3">
        <v>5337</v>
      </c>
      <c r="H654">
        <v>450852</v>
      </c>
      <c r="I654" t="s">
        <v>1438</v>
      </c>
      <c r="J654" s="2">
        <v>1679140</v>
      </c>
      <c r="K654" s="2" t="s">
        <v>1438</v>
      </c>
      <c r="L654" s="2" t="s">
        <v>3927</v>
      </c>
      <c r="M654" s="2" t="s">
        <v>3928</v>
      </c>
      <c r="N654" s="2" t="s">
        <v>3926</v>
      </c>
      <c r="O654" s="2">
        <v>8481</v>
      </c>
      <c r="P654" s="2" t="s">
        <v>3929</v>
      </c>
      <c r="Q654" s="2" t="s">
        <v>1438</v>
      </c>
    </row>
    <row r="655" spans="1:17" hidden="1" x14ac:dyDescent="0.25">
      <c r="A655" t="s">
        <v>3930</v>
      </c>
      <c r="B655" t="s">
        <v>424</v>
      </c>
      <c r="C655" t="str">
        <f>LEFT(PLAYERIDMAP[[#This Row],[PLAYERNAME]],FIND(" ",PLAYERIDMAP[[#This Row],[PLAYERNAME]],1))</f>
        <v xml:space="preserve">Fernando </v>
      </c>
      <c r="D655" t="str">
        <f>MID(PLAYERIDMAP[PLAYERNAME],FIND(" ",PLAYERIDMAP[PLAYERNAME],1)+1,255)</f>
        <v>Martinez</v>
      </c>
      <c r="E655" t="s">
        <v>1633</v>
      </c>
      <c r="F655" t="s">
        <v>1639</v>
      </c>
      <c r="G655" s="3">
        <v>9210</v>
      </c>
      <c r="H655">
        <v>494686</v>
      </c>
      <c r="I655" t="s">
        <v>424</v>
      </c>
      <c r="J655" s="2">
        <v>1099379</v>
      </c>
      <c r="K655" s="2" t="s">
        <v>424</v>
      </c>
      <c r="L655" s="2" t="s">
        <v>3931</v>
      </c>
      <c r="M655" s="2" t="s">
        <v>3932</v>
      </c>
      <c r="N655" s="2" t="s">
        <v>3930</v>
      </c>
      <c r="O655" s="2">
        <v>8408</v>
      </c>
      <c r="P655" s="2" t="s">
        <v>3933</v>
      </c>
      <c r="Q655" s="2" t="s">
        <v>424</v>
      </c>
    </row>
    <row r="656" spans="1:17" hidden="1" x14ac:dyDescent="0.25">
      <c r="A656" t="s">
        <v>3934</v>
      </c>
      <c r="B656" t="s">
        <v>369</v>
      </c>
      <c r="C656" t="str">
        <f>LEFT(PLAYERIDMAP[[#This Row],[PLAYERNAME]],FIND(" ",PLAYERIDMAP[[#This Row],[PLAYERNAME]],1))</f>
        <v xml:space="preserve">J.D. </v>
      </c>
      <c r="D656" t="str">
        <f>MID(PLAYERIDMAP[PLAYERNAME],FIND(" ",PLAYERIDMAP[PLAYERNAME],1)+1,255)</f>
        <v>Martinez</v>
      </c>
      <c r="E656" t="s">
        <v>1633</v>
      </c>
      <c r="F656" t="s">
        <v>1639</v>
      </c>
      <c r="G656" s="3">
        <v>6184</v>
      </c>
      <c r="H656">
        <v>502110</v>
      </c>
      <c r="I656" t="s">
        <v>369</v>
      </c>
      <c r="J656" s="2">
        <v>1795780</v>
      </c>
      <c r="K656" s="2" t="s">
        <v>369</v>
      </c>
      <c r="L656" s="4" t="s">
        <v>1664</v>
      </c>
      <c r="M656" s="2" t="s">
        <v>3935</v>
      </c>
      <c r="N656" s="2" t="s">
        <v>3934</v>
      </c>
      <c r="O656" s="2">
        <v>9002</v>
      </c>
      <c r="P656" s="2" t="s">
        <v>3936</v>
      </c>
      <c r="Q656" s="2" t="s">
        <v>369</v>
      </c>
    </row>
    <row r="657" spans="1:17" hidden="1" x14ac:dyDescent="0.25">
      <c r="A657" t="s">
        <v>3937</v>
      </c>
      <c r="B657" t="s">
        <v>560</v>
      </c>
      <c r="C657" t="str">
        <f>LEFT(PLAYERIDMAP[[#This Row],[PLAYERNAME]],FIND(" ",PLAYERIDMAP[[#This Row],[PLAYERNAME]],1))</f>
        <v xml:space="preserve">Leonys </v>
      </c>
      <c r="D657" t="str">
        <f>MID(PLAYERIDMAP[PLAYERNAME],FIND(" ",PLAYERIDMAP[PLAYERNAME],1)+1,255)</f>
        <v>Martin</v>
      </c>
      <c r="E657" t="s">
        <v>1729</v>
      </c>
      <c r="F657" t="s">
        <v>1639</v>
      </c>
      <c r="G657" s="3">
        <v>11846</v>
      </c>
      <c r="H657">
        <v>547982</v>
      </c>
      <c r="I657" t="s">
        <v>560</v>
      </c>
      <c r="J657" s="2">
        <v>1827526</v>
      </c>
      <c r="K657" s="2" t="s">
        <v>560</v>
      </c>
      <c r="L657" s="4" t="s">
        <v>1664</v>
      </c>
      <c r="M657" s="2" t="s">
        <v>3938</v>
      </c>
      <c r="N657" s="2" t="s">
        <v>3937</v>
      </c>
      <c r="O657" s="2">
        <v>8922</v>
      </c>
      <c r="P657" s="2" t="s">
        <v>3939</v>
      </c>
      <c r="Q657" s="2" t="s">
        <v>560</v>
      </c>
    </row>
    <row r="658" spans="1:17" hidden="1" x14ac:dyDescent="0.25">
      <c r="A658" t="s">
        <v>3940</v>
      </c>
      <c r="B658" t="s">
        <v>39</v>
      </c>
      <c r="C658" t="str">
        <f>LEFT(PLAYERIDMAP[[#This Row],[PLAYERNAME]],FIND(" ",PLAYERIDMAP[[#This Row],[PLAYERNAME]],1))</f>
        <v xml:space="preserve">Luis </v>
      </c>
      <c r="D658" t="str">
        <f>MID(PLAYERIDMAP[PLAYERNAME],FIND(" ",PLAYERIDMAP[PLAYERNAME],1)+1,255)</f>
        <v>Martinez</v>
      </c>
      <c r="E658" t="s">
        <v>1760</v>
      </c>
      <c r="F658" t="s">
        <v>1717</v>
      </c>
      <c r="G658" s="3">
        <v>2481</v>
      </c>
      <c r="H658">
        <v>446208</v>
      </c>
      <c r="I658" t="s">
        <v>39</v>
      </c>
      <c r="J658" s="2">
        <v>1784684</v>
      </c>
      <c r="K658" s="2" t="s">
        <v>39</v>
      </c>
      <c r="L658" s="4" t="s">
        <v>1664</v>
      </c>
      <c r="M658" s="2" t="s">
        <v>3941</v>
      </c>
      <c r="N658" s="2" t="s">
        <v>3940</v>
      </c>
      <c r="O658" s="2">
        <v>8985</v>
      </c>
      <c r="P658" s="2" t="s">
        <v>3942</v>
      </c>
      <c r="Q658" s="2" t="s">
        <v>39</v>
      </c>
    </row>
    <row r="659" spans="1:17" hidden="1" x14ac:dyDescent="0.25">
      <c r="A659" t="s">
        <v>3943</v>
      </c>
      <c r="B659" t="s">
        <v>46</v>
      </c>
      <c r="C659" t="str">
        <f>LEFT(PLAYERIDMAP[[#This Row],[PLAYERNAME]],FIND(" ",PLAYERIDMAP[[#This Row],[PLAYERNAME]],1))</f>
        <v xml:space="preserve">Michael </v>
      </c>
      <c r="D659" t="str">
        <f>MID(PLAYERIDMAP[PLAYERNAME],FIND(" ",PLAYERIDMAP[PLAYERNAME],1)+1,255)</f>
        <v>Martinez</v>
      </c>
      <c r="E659" t="s">
        <v>1670</v>
      </c>
      <c r="F659" t="s">
        <v>741</v>
      </c>
      <c r="G659" s="3">
        <v>7358</v>
      </c>
      <c r="H659">
        <v>492841</v>
      </c>
      <c r="I659" t="s">
        <v>46</v>
      </c>
      <c r="J659" s="2">
        <v>1670362</v>
      </c>
      <c r="K659" s="2" t="s">
        <v>46</v>
      </c>
      <c r="L659" s="4" t="s">
        <v>1664</v>
      </c>
      <c r="M659" s="2" t="s">
        <v>3944</v>
      </c>
      <c r="N659" s="2" t="s">
        <v>3943</v>
      </c>
      <c r="O659" s="2">
        <v>8887</v>
      </c>
      <c r="P659" s="2" t="s">
        <v>3945</v>
      </c>
      <c r="Q659" s="2" t="s">
        <v>46</v>
      </c>
    </row>
    <row r="660" spans="1:17" hidden="1" x14ac:dyDescent="0.25">
      <c r="A660" t="s">
        <v>3946</v>
      </c>
      <c r="B660" t="s">
        <v>619</v>
      </c>
      <c r="C660" s="2" t="str">
        <f>LEFT(PLAYERIDMAP[[#This Row],[PLAYERNAME]],FIND(" ",PLAYERIDMAP[[#This Row],[PLAYERNAME]],1))</f>
        <v xml:space="preserve">Victor </v>
      </c>
      <c r="D660" s="2" t="str">
        <f>MID(PLAYERIDMAP[PLAYERNAME],FIND(" ",PLAYERIDMAP[PLAYERNAME],1)+1,255)</f>
        <v>Martinez</v>
      </c>
      <c r="E660" s="2" t="s">
        <v>1684</v>
      </c>
      <c r="F660" t="s">
        <v>1717</v>
      </c>
      <c r="G660" s="3">
        <v>393</v>
      </c>
      <c r="H660" s="2">
        <v>400121</v>
      </c>
      <c r="I660" s="2"/>
      <c r="J660" s="2">
        <v>367942</v>
      </c>
      <c r="K660" s="2"/>
      <c r="L660" s="2"/>
      <c r="M660" s="2"/>
      <c r="N660" s="2" t="s">
        <v>3946</v>
      </c>
      <c r="O660" s="2">
        <v>6853</v>
      </c>
      <c r="P660" s="2"/>
      <c r="Q660" s="2"/>
    </row>
    <row r="661" spans="1:17" hidden="1" x14ac:dyDescent="0.25">
      <c r="A661" t="s">
        <v>3947</v>
      </c>
      <c r="B661" t="s">
        <v>470</v>
      </c>
      <c r="C661" t="str">
        <f>LEFT(PLAYERIDMAP[[#This Row],[PLAYERNAME]],FIND(" ",PLAYERIDMAP[[#This Row],[PLAYERNAME]],1))</f>
        <v xml:space="preserve">Russell </v>
      </c>
      <c r="D661" t="str">
        <f>MID(PLAYERIDMAP[PLAYERNAME],FIND(" ",PLAYERIDMAP[PLAYERNAME],1)+1,255)</f>
        <v>Martin</v>
      </c>
      <c r="E661" t="s">
        <v>1703</v>
      </c>
      <c r="F661" t="s">
        <v>1717</v>
      </c>
      <c r="G661" s="3">
        <v>4616</v>
      </c>
      <c r="H661">
        <v>431145</v>
      </c>
      <c r="I661" t="s">
        <v>470</v>
      </c>
      <c r="J661" s="2">
        <v>483767</v>
      </c>
      <c r="K661" s="2" t="s">
        <v>470</v>
      </c>
      <c r="L661" s="2" t="s">
        <v>3948</v>
      </c>
      <c r="M661" s="2" t="s">
        <v>3949</v>
      </c>
      <c r="N661" s="2" t="s">
        <v>3947</v>
      </c>
      <c r="O661" s="2">
        <v>7628</v>
      </c>
      <c r="P661" s="2" t="s">
        <v>3950</v>
      </c>
      <c r="Q661" s="2" t="s">
        <v>470</v>
      </c>
    </row>
    <row r="662" spans="1:17" x14ac:dyDescent="0.25">
      <c r="A662" t="s">
        <v>3951</v>
      </c>
      <c r="B662" t="s">
        <v>1370</v>
      </c>
      <c r="C662" s="2" t="str">
        <f>LEFT(PLAYERIDMAP[[#This Row],[PLAYERNAME]],FIND(" ",PLAYERIDMAP[[#This Row],[PLAYERNAME]],1))</f>
        <v xml:space="preserve">Nick </v>
      </c>
      <c r="D662" s="2" t="str">
        <f>MID(PLAYERIDMAP[PLAYERNAME],FIND(" ",PLAYERIDMAP[PLAYERNAME],1)+1,255)</f>
        <v>Masset</v>
      </c>
      <c r="E662" t="s">
        <v>1755</v>
      </c>
      <c r="F662" t="s">
        <v>1628</v>
      </c>
      <c r="G662" s="3">
        <v>7267</v>
      </c>
      <c r="H662">
        <v>434665</v>
      </c>
      <c r="I662" t="s">
        <v>1370</v>
      </c>
      <c r="J662" s="2">
        <v>541517</v>
      </c>
      <c r="K662" s="2" t="s">
        <v>1370</v>
      </c>
      <c r="L662" s="2" t="s">
        <v>3952</v>
      </c>
      <c r="M662" s="2" t="s">
        <v>3953</v>
      </c>
      <c r="N662" s="2" t="s">
        <v>3951</v>
      </c>
      <c r="O662" s="2">
        <v>7805</v>
      </c>
      <c r="P662" s="2" t="s">
        <v>3954</v>
      </c>
      <c r="Q662" s="2" t="s">
        <v>1370</v>
      </c>
    </row>
    <row r="663" spans="1:17" x14ac:dyDescent="0.25">
      <c r="A663" t="s">
        <v>3955</v>
      </c>
      <c r="B663" t="s">
        <v>888</v>
      </c>
      <c r="C663" s="2" t="str">
        <f>LEFT(PLAYERIDMAP[[#This Row],[PLAYERNAME]],FIND(" ",PLAYERIDMAP[[#This Row],[PLAYERNAME]],1))</f>
        <v xml:space="preserve">Justin </v>
      </c>
      <c r="D663" s="2" t="str">
        <f>MID(PLAYERIDMAP[PLAYERNAME],FIND(" ",PLAYERIDMAP[PLAYERNAME],1)+1,255)</f>
        <v>Masterson</v>
      </c>
      <c r="E663" t="s">
        <v>1679</v>
      </c>
      <c r="F663" t="s">
        <v>1628</v>
      </c>
      <c r="G663" s="3">
        <v>2038</v>
      </c>
      <c r="H663">
        <v>475416</v>
      </c>
      <c r="I663" t="s">
        <v>888</v>
      </c>
      <c r="J663" s="2">
        <v>1262692</v>
      </c>
      <c r="K663" s="2" t="s">
        <v>888</v>
      </c>
      <c r="L663" s="2" t="s">
        <v>3956</v>
      </c>
      <c r="M663" s="2" t="s">
        <v>3957</v>
      </c>
      <c r="N663" s="2" t="s">
        <v>3955</v>
      </c>
      <c r="O663" s="2">
        <v>8194</v>
      </c>
      <c r="P663" s="2" t="s">
        <v>3958</v>
      </c>
      <c r="Q663" s="2" t="s">
        <v>888</v>
      </c>
    </row>
    <row r="664" spans="1:17" hidden="1" x14ac:dyDescent="0.25">
      <c r="A664" t="s">
        <v>3959</v>
      </c>
      <c r="B664" t="s">
        <v>98</v>
      </c>
      <c r="C664" t="str">
        <f>LEFT(PLAYERIDMAP[[#This Row],[PLAYERNAME]],FIND(" ",PLAYERIDMAP[[#This Row],[PLAYERNAME]],1))</f>
        <v xml:space="preserve">Darin </v>
      </c>
      <c r="D664" t="str">
        <f>MID(PLAYERIDMAP[PLAYERNAME],FIND(" ",PLAYERIDMAP[PLAYERNAME],1)+1,255)</f>
        <v>Mastroianni</v>
      </c>
      <c r="E664" t="s">
        <v>1987</v>
      </c>
      <c r="F664" t="s">
        <v>1639</v>
      </c>
      <c r="G664" s="3">
        <v>7316</v>
      </c>
      <c r="H664">
        <v>518991</v>
      </c>
      <c r="I664" t="s">
        <v>98</v>
      </c>
      <c r="J664" s="2">
        <v>1740965</v>
      </c>
      <c r="K664" s="2" t="s">
        <v>98</v>
      </c>
      <c r="L664" s="4" t="s">
        <v>1664</v>
      </c>
      <c r="M664" s="4" t="s">
        <v>1664</v>
      </c>
      <c r="N664" s="2" t="s">
        <v>3959</v>
      </c>
      <c r="O664" s="2">
        <v>9026</v>
      </c>
      <c r="P664" s="2" t="s">
        <v>3960</v>
      </c>
      <c r="Q664" s="2" t="s">
        <v>98</v>
      </c>
    </row>
    <row r="665" spans="1:17" hidden="1" x14ac:dyDescent="0.25">
      <c r="A665" t="s">
        <v>3961</v>
      </c>
      <c r="B665" t="s">
        <v>58</v>
      </c>
      <c r="C665" t="str">
        <f>LEFT(PLAYERIDMAP[[#This Row],[PLAYERNAME]],FIND(" ",PLAYERIDMAP[[#This Row],[PLAYERNAME]],1))</f>
        <v xml:space="preserve">Joe </v>
      </c>
      <c r="D665" t="str">
        <f>MID(PLAYERIDMAP[PLAYERNAME],FIND(" ",PLAYERIDMAP[PLAYERNAME],1)+1,255)</f>
        <v>Mather</v>
      </c>
      <c r="E665" t="s">
        <v>1818</v>
      </c>
      <c r="F665" t="s">
        <v>1639</v>
      </c>
      <c r="G665" s="3">
        <v>3714</v>
      </c>
      <c r="H665">
        <v>458628</v>
      </c>
      <c r="I665" t="s">
        <v>58</v>
      </c>
      <c r="J665" s="2">
        <v>1350359</v>
      </c>
      <c r="K665" s="2" t="s">
        <v>58</v>
      </c>
      <c r="L665" s="2" t="s">
        <v>3962</v>
      </c>
      <c r="M665" s="2" t="s">
        <v>3963</v>
      </c>
      <c r="N665" s="2" t="s">
        <v>3961</v>
      </c>
      <c r="O665" s="2">
        <v>8261</v>
      </c>
      <c r="P665" s="2" t="s">
        <v>3964</v>
      </c>
      <c r="Q665" s="2" t="s">
        <v>58</v>
      </c>
    </row>
    <row r="666" spans="1:17" hidden="1" x14ac:dyDescent="0.25">
      <c r="A666" t="s">
        <v>3965</v>
      </c>
      <c r="B666" t="s">
        <v>19</v>
      </c>
      <c r="C666" t="str">
        <f>LEFT(PLAYERIDMAP[[#This Row],[PLAYERNAME]],FIND(" ",PLAYERIDMAP[[#This Row],[PLAYERNAME]],1))</f>
        <v xml:space="preserve">Jeff </v>
      </c>
      <c r="D666" t="str">
        <f>MID(PLAYERIDMAP[PLAYERNAME],FIND(" ",PLAYERIDMAP[PLAYERNAME],1)+1,255)</f>
        <v>Mathis</v>
      </c>
      <c r="E666" t="s">
        <v>1698</v>
      </c>
      <c r="F666" t="s">
        <v>1717</v>
      </c>
      <c r="G666" s="3">
        <v>3448</v>
      </c>
      <c r="H666">
        <v>425772</v>
      </c>
      <c r="I666" t="s">
        <v>19</v>
      </c>
      <c r="J666" s="2">
        <v>292722</v>
      </c>
      <c r="K666" s="2" t="s">
        <v>19</v>
      </c>
      <c r="L666" s="2" t="s">
        <v>3966</v>
      </c>
      <c r="M666" s="2" t="s">
        <v>3967</v>
      </c>
      <c r="N666" s="2" t="s">
        <v>3965</v>
      </c>
      <c r="O666" s="2">
        <v>7296</v>
      </c>
      <c r="P666" s="2" t="s">
        <v>3968</v>
      </c>
      <c r="Q666" s="2" t="s">
        <v>19</v>
      </c>
    </row>
    <row r="667" spans="1:17" x14ac:dyDescent="0.25">
      <c r="A667" t="s">
        <v>3969</v>
      </c>
      <c r="B667" t="s">
        <v>1085</v>
      </c>
      <c r="C667" s="2" t="str">
        <f>LEFT(PLAYERIDMAP[[#This Row],[PLAYERNAME]],FIND(" ",PLAYERIDMAP[[#This Row],[PLAYERNAME]],1))</f>
        <v xml:space="preserve">Daisuke </v>
      </c>
      <c r="D667" s="2" t="str">
        <f>MID(PLAYERIDMAP[PLAYERNAME],FIND(" ",PLAYERIDMAP[PLAYERNAME],1)+1,255)</f>
        <v>Matsuzaka</v>
      </c>
      <c r="E667" t="s">
        <v>1654</v>
      </c>
      <c r="F667" t="s">
        <v>1628</v>
      </c>
      <c r="G667" s="3">
        <v>7775</v>
      </c>
      <c r="H667">
        <v>493137</v>
      </c>
      <c r="I667" t="s">
        <v>1085</v>
      </c>
      <c r="J667" s="2">
        <v>1145060</v>
      </c>
      <c r="K667" s="2" t="s">
        <v>1085</v>
      </c>
      <c r="L667" s="2" t="s">
        <v>3970</v>
      </c>
      <c r="M667" s="2" t="s">
        <v>3971</v>
      </c>
      <c r="N667" s="2" t="s">
        <v>3969</v>
      </c>
      <c r="O667" s="2">
        <v>7906</v>
      </c>
      <c r="P667" s="2" t="s">
        <v>3972</v>
      </c>
      <c r="Q667" s="2" t="s">
        <v>1085</v>
      </c>
    </row>
    <row r="668" spans="1:17" x14ac:dyDescent="0.25">
      <c r="A668" t="s">
        <v>3973</v>
      </c>
      <c r="B668" t="s">
        <v>1182</v>
      </c>
      <c r="C668" s="2" t="str">
        <f>LEFT(PLAYERIDMAP[[#This Row],[PLAYERNAME]],FIND(" ",PLAYERIDMAP[[#This Row],[PLAYERNAME]],1))</f>
        <v xml:space="preserve">Ryan </v>
      </c>
      <c r="D668" s="2" t="str">
        <f>MID(PLAYERIDMAP[PLAYERNAME],FIND(" ",PLAYERIDMAP[PLAYERNAME],1)+1,255)</f>
        <v>Mattheus</v>
      </c>
      <c r="E668" t="s">
        <v>1735</v>
      </c>
      <c r="F668" t="s">
        <v>1628</v>
      </c>
      <c r="G668" s="3">
        <v>7169</v>
      </c>
      <c r="H668">
        <v>458919</v>
      </c>
      <c r="I668" t="s">
        <v>1182</v>
      </c>
      <c r="J668" s="2">
        <v>1601138</v>
      </c>
      <c r="K668" s="2" t="s">
        <v>1182</v>
      </c>
      <c r="L668" s="2" t="s">
        <v>3974</v>
      </c>
      <c r="M668" s="2" t="s">
        <v>3975</v>
      </c>
      <c r="N668" s="2" t="s">
        <v>3973</v>
      </c>
      <c r="O668" s="2">
        <v>8963</v>
      </c>
      <c r="P668" s="2" t="s">
        <v>3976</v>
      </c>
      <c r="Q668" s="2" t="s">
        <v>1182</v>
      </c>
    </row>
    <row r="669" spans="1:17" x14ac:dyDescent="0.25">
      <c r="A669" t="s">
        <v>3977</v>
      </c>
      <c r="B669" t="s">
        <v>899</v>
      </c>
      <c r="C669" s="2" t="str">
        <f>LEFT(PLAYERIDMAP[[#This Row],[PLAYERNAME]],FIND(" ",PLAYERIDMAP[[#This Row],[PLAYERNAME]],1))</f>
        <v xml:space="preserve">Brian </v>
      </c>
      <c r="D669" s="2" t="str">
        <f>MID(PLAYERIDMAP[PLAYERNAME],FIND(" ",PLAYERIDMAP[PLAYERNAME],1)+1,255)</f>
        <v>Matusz</v>
      </c>
      <c r="E669" t="s">
        <v>1760</v>
      </c>
      <c r="F669" t="s">
        <v>1628</v>
      </c>
      <c r="G669" s="3">
        <v>2646</v>
      </c>
      <c r="H669">
        <v>451085</v>
      </c>
      <c r="I669" t="s">
        <v>899</v>
      </c>
      <c r="J669" s="2">
        <v>1629067</v>
      </c>
      <c r="K669" s="2" t="s">
        <v>899</v>
      </c>
      <c r="L669" s="2" t="s">
        <v>3978</v>
      </c>
      <c r="M669" s="2" t="s">
        <v>3979</v>
      </c>
      <c r="N669" s="2" t="s">
        <v>3977</v>
      </c>
      <c r="O669" s="2">
        <v>8418</v>
      </c>
      <c r="P669" s="2" t="s">
        <v>3980</v>
      </c>
      <c r="Q669" s="2" t="s">
        <v>899</v>
      </c>
    </row>
    <row r="670" spans="1:17" hidden="1" x14ac:dyDescent="0.25">
      <c r="A670" t="s">
        <v>3981</v>
      </c>
      <c r="B670" t="s">
        <v>687</v>
      </c>
      <c r="C670" t="str">
        <f>LEFT(PLAYERIDMAP[[#This Row],[PLAYERNAME]],FIND(" ",PLAYERIDMAP[[#This Row],[PLAYERNAME]],1))</f>
        <v xml:space="preserve">Joe </v>
      </c>
      <c r="D670" t="str">
        <f>MID(PLAYERIDMAP[PLAYERNAME],FIND(" ",PLAYERIDMAP[PLAYERNAME],1)+1,255)</f>
        <v>Mauer</v>
      </c>
      <c r="E670" t="s">
        <v>1987</v>
      </c>
      <c r="F670" t="s">
        <v>1717</v>
      </c>
      <c r="G670" s="3">
        <v>1857</v>
      </c>
      <c r="H670">
        <v>408045</v>
      </c>
      <c r="I670" t="s">
        <v>687</v>
      </c>
      <c r="J670" s="2">
        <v>288970</v>
      </c>
      <c r="K670" s="2" t="s">
        <v>687</v>
      </c>
      <c r="L670" s="2" t="s">
        <v>3982</v>
      </c>
      <c r="M670" s="2" t="s">
        <v>3983</v>
      </c>
      <c r="N670" s="2" t="s">
        <v>3981</v>
      </c>
      <c r="O670" s="2">
        <v>7062</v>
      </c>
      <c r="P670" s="2" t="s">
        <v>3984</v>
      </c>
      <c r="Q670" s="2" t="s">
        <v>687</v>
      </c>
    </row>
    <row r="671" spans="1:17" hidden="1" x14ac:dyDescent="0.25">
      <c r="A671" t="s">
        <v>3985</v>
      </c>
      <c r="B671" t="s">
        <v>437</v>
      </c>
      <c r="C671" t="str">
        <f>LEFT(PLAYERIDMAP[[#This Row],[PLAYERNAME]],FIND(" ",PLAYERIDMAP[[#This Row],[PLAYERNAME]],1))</f>
        <v xml:space="preserve">Justin </v>
      </c>
      <c r="D671" t="str">
        <f>MID(PLAYERIDMAP[PLAYERNAME],FIND(" ",PLAYERIDMAP[PLAYERNAME],1)+1,255)</f>
        <v>Maxwell</v>
      </c>
      <c r="E671" t="s">
        <v>1633</v>
      </c>
      <c r="F671" t="s">
        <v>1639</v>
      </c>
      <c r="G671" s="3">
        <v>6827</v>
      </c>
      <c r="H671">
        <v>452239</v>
      </c>
      <c r="I671" t="s">
        <v>437</v>
      </c>
      <c r="J671" s="2">
        <v>1208665</v>
      </c>
      <c r="K671" s="2" t="s">
        <v>437</v>
      </c>
      <c r="L671" s="2" t="s">
        <v>3986</v>
      </c>
      <c r="M671" s="2" t="s">
        <v>3987</v>
      </c>
      <c r="N671" s="2" t="s">
        <v>3985</v>
      </c>
      <c r="O671" s="2">
        <v>8124</v>
      </c>
      <c r="P671" s="2" t="s">
        <v>3988</v>
      </c>
      <c r="Q671" s="2" t="s">
        <v>437</v>
      </c>
    </row>
    <row r="672" spans="1:17" hidden="1" x14ac:dyDescent="0.25">
      <c r="A672" t="s">
        <v>3989</v>
      </c>
      <c r="B672" t="s">
        <v>457</v>
      </c>
      <c r="C672" t="str">
        <f>LEFT(PLAYERIDMAP[[#This Row],[PLAYERNAME]],FIND(" ",PLAYERIDMAP[[#This Row],[PLAYERNAME]],1))</f>
        <v xml:space="preserve">John </v>
      </c>
      <c r="D672" t="str">
        <f>MID(PLAYERIDMAP[PLAYERNAME],FIND(" ",PLAYERIDMAP[PLAYERNAME],1)+1,255)</f>
        <v>Mayberry</v>
      </c>
      <c r="E672" t="s">
        <v>1670</v>
      </c>
      <c r="F672" t="s">
        <v>1639</v>
      </c>
      <c r="G672" s="3">
        <v>3390</v>
      </c>
      <c r="H672">
        <v>460055</v>
      </c>
      <c r="I672" t="s">
        <v>457</v>
      </c>
      <c r="J672" s="2">
        <v>1537187</v>
      </c>
      <c r="K672" s="2" t="s">
        <v>457</v>
      </c>
      <c r="L672" s="2" t="s">
        <v>3990</v>
      </c>
      <c r="M672" s="2" t="s">
        <v>3991</v>
      </c>
      <c r="N672" s="2" t="s">
        <v>3989</v>
      </c>
      <c r="O672" s="2">
        <v>8496</v>
      </c>
      <c r="P672" s="2" t="s">
        <v>3992</v>
      </c>
      <c r="Q672" s="2" t="s">
        <v>457</v>
      </c>
    </row>
    <row r="673" spans="1:17" hidden="1" x14ac:dyDescent="0.25">
      <c r="A673" t="s">
        <v>3993</v>
      </c>
      <c r="B673" t="s">
        <v>366</v>
      </c>
      <c r="C673" t="str">
        <f>LEFT(PLAYERIDMAP[[#This Row],[PLAYERNAME]],FIND(" ",PLAYERIDMAP[[#This Row],[PLAYERNAME]],1))</f>
        <v xml:space="preserve">Cameron </v>
      </c>
      <c r="D673" t="str">
        <f>MID(PLAYERIDMAP[PLAYERNAME],FIND(" ",PLAYERIDMAP[PLAYERNAME],1)+1,255)</f>
        <v>Maybin</v>
      </c>
      <c r="E673" t="s">
        <v>1690</v>
      </c>
      <c r="F673" t="s">
        <v>1639</v>
      </c>
      <c r="G673" s="3">
        <v>5223</v>
      </c>
      <c r="H673">
        <v>457727</v>
      </c>
      <c r="I673" t="s">
        <v>366</v>
      </c>
      <c r="J673" s="2">
        <v>1098967</v>
      </c>
      <c r="K673" s="2" t="s">
        <v>366</v>
      </c>
      <c r="L673" s="2" t="s">
        <v>3994</v>
      </c>
      <c r="M673" s="2" t="s">
        <v>3995</v>
      </c>
      <c r="N673" s="2" t="s">
        <v>3993</v>
      </c>
      <c r="O673" s="2">
        <v>7684</v>
      </c>
      <c r="P673" s="2" t="s">
        <v>3996</v>
      </c>
      <c r="Q673" s="2" t="s">
        <v>366</v>
      </c>
    </row>
    <row r="674" spans="1:17" hidden="1" x14ac:dyDescent="0.25">
      <c r="A674" t="s">
        <v>3997</v>
      </c>
      <c r="B674" t="s">
        <v>4</v>
      </c>
      <c r="C674" t="str">
        <f>LEFT(PLAYERIDMAP[[#This Row],[PLAYERNAME]],FIND(" ",PLAYERIDMAP[[#This Row],[PLAYERNAME]],1))</f>
        <v xml:space="preserve">Edwin </v>
      </c>
      <c r="D674" t="str">
        <f>MID(PLAYERIDMAP[PLAYERNAME],FIND(" ",PLAYERIDMAP[PLAYERNAME],1)+1,255)</f>
        <v>Maysonet</v>
      </c>
      <c r="E674" t="s">
        <v>1740</v>
      </c>
      <c r="F674" t="s">
        <v>741</v>
      </c>
      <c r="G674" s="3">
        <v>5735</v>
      </c>
      <c r="H674">
        <v>446474</v>
      </c>
      <c r="I674" t="s">
        <v>4</v>
      </c>
      <c r="J674" s="2">
        <v>1208771</v>
      </c>
      <c r="K674" s="2" t="s">
        <v>4</v>
      </c>
      <c r="L674" s="2" t="s">
        <v>3998</v>
      </c>
      <c r="M674" s="2" t="s">
        <v>3999</v>
      </c>
      <c r="N674" s="2" t="s">
        <v>3997</v>
      </c>
      <c r="O674" s="2">
        <v>8362</v>
      </c>
      <c r="P674" s="2" t="s">
        <v>4000</v>
      </c>
      <c r="Q674" s="2" t="s">
        <v>4</v>
      </c>
    </row>
    <row r="675" spans="1:17" x14ac:dyDescent="0.25">
      <c r="A675" t="s">
        <v>4001</v>
      </c>
      <c r="B675" t="s">
        <v>1237</v>
      </c>
      <c r="C675" s="2" t="str">
        <f>LEFT(PLAYERIDMAP[[#This Row],[PLAYERNAME]],FIND(" ",PLAYERIDMAP[[#This Row],[PLAYERNAME]],1))</f>
        <v xml:space="preserve">Zach </v>
      </c>
      <c r="D675" s="2" t="str">
        <f>MID(PLAYERIDMAP[PLAYERNAME],FIND(" ",PLAYERIDMAP[PLAYERNAME],1)+1,255)</f>
        <v>McAllister</v>
      </c>
      <c r="E675" t="s">
        <v>1679</v>
      </c>
      <c r="F675" t="s">
        <v>1628</v>
      </c>
      <c r="G675" s="3">
        <v>2895</v>
      </c>
      <c r="H675">
        <v>502083</v>
      </c>
      <c r="I675" t="s">
        <v>1237</v>
      </c>
      <c r="J675" s="2">
        <v>1713866</v>
      </c>
      <c r="K675" s="2" t="s">
        <v>1237</v>
      </c>
      <c r="L675" s="2" t="s">
        <v>4002</v>
      </c>
      <c r="M675" s="2" t="s">
        <v>4003</v>
      </c>
      <c r="N675" s="2" t="s">
        <v>4001</v>
      </c>
      <c r="O675" s="2">
        <v>8982</v>
      </c>
      <c r="P675" s="2" t="s">
        <v>4004</v>
      </c>
      <c r="Q675" s="2" t="s">
        <v>1237</v>
      </c>
    </row>
    <row r="676" spans="1:17" hidden="1" x14ac:dyDescent="0.25">
      <c r="A676" t="s">
        <v>4005</v>
      </c>
      <c r="B676" t="s">
        <v>487</v>
      </c>
      <c r="C676" t="str">
        <f>LEFT(PLAYERIDMAP[[#This Row],[PLAYERNAME]],FIND(" ",PLAYERIDMAP[[#This Row],[PLAYERNAME]],1))</f>
        <v xml:space="preserve">Matt </v>
      </c>
      <c r="D676" t="str">
        <f>MID(PLAYERIDMAP[PLAYERNAME],FIND(" ",PLAYERIDMAP[PLAYERNAME],1)+1,255)</f>
        <v>McBride</v>
      </c>
      <c r="E676" s="5" t="s">
        <v>1664</v>
      </c>
      <c r="F676" s="5" t="s">
        <v>1664</v>
      </c>
      <c r="G676" s="3">
        <v>9373</v>
      </c>
      <c r="H676" s="5" t="s">
        <v>1664</v>
      </c>
      <c r="I676" s="5" t="s">
        <v>1664</v>
      </c>
      <c r="J676" s="4" t="s">
        <v>1664</v>
      </c>
      <c r="K676" s="4" t="s">
        <v>1664</v>
      </c>
      <c r="L676" s="4" t="s">
        <v>1664</v>
      </c>
      <c r="M676" s="4" t="s">
        <v>1664</v>
      </c>
      <c r="N676" s="4" t="s">
        <v>1664</v>
      </c>
      <c r="O676" s="4" t="s">
        <v>1664</v>
      </c>
      <c r="P676" s="4" t="s">
        <v>1664</v>
      </c>
      <c r="Q676" s="4" t="s">
        <v>1664</v>
      </c>
    </row>
    <row r="677" spans="1:17" hidden="1" x14ac:dyDescent="0.25">
      <c r="A677" t="s">
        <v>4006</v>
      </c>
      <c r="B677" t="s">
        <v>629</v>
      </c>
      <c r="C677" t="str">
        <f>LEFT(PLAYERIDMAP[[#This Row],[PLAYERNAME]],FIND(" ",PLAYERIDMAP[[#This Row],[PLAYERNAME]],1))</f>
        <v xml:space="preserve">Brian </v>
      </c>
      <c r="D677" t="str">
        <f>MID(PLAYERIDMAP[PLAYERNAME],FIND(" ",PLAYERIDMAP[PLAYERNAME],1)+1,255)</f>
        <v>McCann</v>
      </c>
      <c r="E677" t="s">
        <v>1780</v>
      </c>
      <c r="F677" t="s">
        <v>1717</v>
      </c>
      <c r="G677" s="3">
        <v>4810</v>
      </c>
      <c r="H677">
        <v>435263</v>
      </c>
      <c r="I677" t="s">
        <v>629</v>
      </c>
      <c r="J677" s="2">
        <v>541104</v>
      </c>
      <c r="K677" s="2" t="s">
        <v>629</v>
      </c>
      <c r="L677" s="2" t="s">
        <v>4007</v>
      </c>
      <c r="M677" s="2" t="s">
        <v>4008</v>
      </c>
      <c r="N677" s="2" t="s">
        <v>4006</v>
      </c>
      <c r="O677" s="2">
        <v>7569</v>
      </c>
      <c r="P677" s="2" t="s">
        <v>4009</v>
      </c>
      <c r="Q677" s="2" t="s">
        <v>629</v>
      </c>
    </row>
    <row r="678" spans="1:17" x14ac:dyDescent="0.25">
      <c r="A678" t="s">
        <v>4010</v>
      </c>
      <c r="B678" t="s">
        <v>843</v>
      </c>
      <c r="C678" s="2" t="str">
        <f>LEFT(PLAYERIDMAP[[#This Row],[PLAYERNAME]],FIND(" ",PLAYERIDMAP[[#This Row],[PLAYERNAME]],1))</f>
        <v xml:space="preserve">Brandon </v>
      </c>
      <c r="D678" s="2" t="str">
        <f>MID(PLAYERIDMAP[PLAYERNAME],FIND(" ",PLAYERIDMAP[PLAYERNAME],1)+1,255)</f>
        <v>McCarthy</v>
      </c>
      <c r="E678" t="s">
        <v>1919</v>
      </c>
      <c r="F678" t="s">
        <v>1628</v>
      </c>
      <c r="G678" s="3">
        <v>4662</v>
      </c>
      <c r="H678">
        <v>435221</v>
      </c>
      <c r="I678" t="s">
        <v>843</v>
      </c>
      <c r="J678" s="2">
        <v>541105</v>
      </c>
      <c r="K678" s="2" t="s">
        <v>843</v>
      </c>
      <c r="L678" s="2" t="s">
        <v>4011</v>
      </c>
      <c r="M678" s="2" t="s">
        <v>4012</v>
      </c>
      <c r="N678" s="2" t="s">
        <v>4010</v>
      </c>
      <c r="O678" s="2">
        <v>7484</v>
      </c>
      <c r="P678" s="2" t="s">
        <v>4013</v>
      </c>
      <c r="Q678" s="2" t="s">
        <v>843</v>
      </c>
    </row>
    <row r="679" spans="1:17" x14ac:dyDescent="0.25">
      <c r="A679" t="s">
        <v>4014</v>
      </c>
      <c r="B679" t="s">
        <v>1067</v>
      </c>
      <c r="C679" s="2" t="str">
        <f>LEFT(PLAYERIDMAP[[#This Row],[PLAYERNAME]],FIND(" ",PLAYERIDMAP[[#This Row],[PLAYERNAME]],1))</f>
        <v xml:space="preserve">Kyle </v>
      </c>
      <c r="D679" s="2" t="str">
        <f>MID(PLAYERIDMAP[PLAYERNAME],FIND(" ",PLAYERIDMAP[PLAYERNAME],1)+1,255)</f>
        <v>McClellan</v>
      </c>
      <c r="E679" t="s">
        <v>1666</v>
      </c>
      <c r="F679" t="s">
        <v>1628</v>
      </c>
      <c r="G679" s="3">
        <v>4845</v>
      </c>
      <c r="H679">
        <v>449072</v>
      </c>
      <c r="I679" t="s">
        <v>1067</v>
      </c>
      <c r="J679" s="2">
        <v>1390891</v>
      </c>
      <c r="K679" s="2" t="s">
        <v>1067</v>
      </c>
      <c r="L679" s="2" t="s">
        <v>4015</v>
      </c>
      <c r="M679" s="2" t="s">
        <v>4016</v>
      </c>
      <c r="N679" s="2" t="s">
        <v>4014</v>
      </c>
      <c r="O679" s="2">
        <v>8202</v>
      </c>
      <c r="P679" s="2" t="s">
        <v>4017</v>
      </c>
      <c r="Q679" s="2" t="s">
        <v>1067</v>
      </c>
    </row>
    <row r="680" spans="1:17" x14ac:dyDescent="0.25">
      <c r="A680" t="s">
        <v>4018</v>
      </c>
      <c r="B680" t="s">
        <v>1274</v>
      </c>
      <c r="C680" s="2" t="str">
        <f>LEFT(PLAYERIDMAP[[#This Row],[PLAYERNAME]],FIND(" ",PLAYERIDMAP[[#This Row],[PLAYERNAME]],1))</f>
        <v xml:space="preserve">Mike </v>
      </c>
      <c r="D680" s="2" t="str">
        <f>MID(PLAYERIDMAP[PLAYERNAME],FIND(" ",PLAYERIDMAP[PLAYERNAME],1)+1,255)</f>
        <v>McClendon</v>
      </c>
      <c r="E680" t="s">
        <v>1740</v>
      </c>
      <c r="F680" t="s">
        <v>1628</v>
      </c>
      <c r="G680" s="3">
        <v>9587</v>
      </c>
      <c r="H680">
        <v>501873</v>
      </c>
      <c r="I680" t="s">
        <v>1274</v>
      </c>
      <c r="J680" s="2">
        <v>1765050</v>
      </c>
      <c r="K680" s="2" t="s">
        <v>1274</v>
      </c>
      <c r="L680" s="4" t="s">
        <v>1664</v>
      </c>
      <c r="M680" s="2" t="s">
        <v>4019</v>
      </c>
      <c r="N680" s="2" t="s">
        <v>4018</v>
      </c>
      <c r="O680" s="2">
        <v>8786</v>
      </c>
      <c r="P680" s="2" t="s">
        <v>4020</v>
      </c>
      <c r="Q680" s="2" t="s">
        <v>1274</v>
      </c>
    </row>
    <row r="681" spans="1:17" hidden="1" x14ac:dyDescent="0.25">
      <c r="A681" t="s">
        <v>4021</v>
      </c>
      <c r="B681" t="s">
        <v>89</v>
      </c>
      <c r="C681" t="str">
        <f>LEFT(PLAYERIDMAP[[#This Row],[PLAYERNAME]],FIND(" ",PLAYERIDMAP[[#This Row],[PLAYERNAME]],1))</f>
        <v xml:space="preserve">Mike </v>
      </c>
      <c r="D681" t="str">
        <f>MID(PLAYERIDMAP[PLAYERNAME],FIND(" ",PLAYERIDMAP[PLAYERNAME],1)+1,255)</f>
        <v>McCoy</v>
      </c>
      <c r="E681" t="s">
        <v>1723</v>
      </c>
      <c r="F681" t="s">
        <v>741</v>
      </c>
      <c r="G681" s="3">
        <v>4583</v>
      </c>
      <c r="H681">
        <v>453454</v>
      </c>
      <c r="I681" t="s">
        <v>89</v>
      </c>
      <c r="J681" s="2">
        <v>1667922</v>
      </c>
      <c r="K681" s="2" t="s">
        <v>89</v>
      </c>
      <c r="L681" s="2" t="s">
        <v>4022</v>
      </c>
      <c r="M681" s="2" t="s">
        <v>4023</v>
      </c>
      <c r="N681" s="2" t="s">
        <v>4021</v>
      </c>
      <c r="O681" s="2">
        <v>8591</v>
      </c>
      <c r="P681" s="2" t="s">
        <v>4024</v>
      </c>
      <c r="Q681" s="2" t="s">
        <v>89</v>
      </c>
    </row>
    <row r="682" spans="1:17" hidden="1" x14ac:dyDescent="0.25">
      <c r="A682" t="s">
        <v>4025</v>
      </c>
      <c r="B682" t="s">
        <v>707</v>
      </c>
      <c r="C682" t="str">
        <f>LEFT(PLAYERIDMAP[[#This Row],[PLAYERNAME]],FIND(" ",PLAYERIDMAP[[#This Row],[PLAYERNAME]],1))</f>
        <v xml:space="preserve">Andrew </v>
      </c>
      <c r="D682" t="str">
        <f>MID(PLAYERIDMAP[PLAYERNAME],FIND(" ",PLAYERIDMAP[PLAYERNAME],1)+1,255)</f>
        <v>McCutchen</v>
      </c>
      <c r="E682" t="s">
        <v>1703</v>
      </c>
      <c r="F682" t="s">
        <v>1639</v>
      </c>
      <c r="G682" s="3">
        <v>9847</v>
      </c>
      <c r="H682">
        <v>457705</v>
      </c>
      <c r="I682" t="s">
        <v>707</v>
      </c>
      <c r="J682" s="2">
        <v>1103290</v>
      </c>
      <c r="K682" s="2" t="s">
        <v>707</v>
      </c>
      <c r="L682" s="2" t="s">
        <v>4026</v>
      </c>
      <c r="M682" s="2" t="s">
        <v>4027</v>
      </c>
      <c r="N682" s="2" t="s">
        <v>4025</v>
      </c>
      <c r="O682" s="2">
        <v>7977</v>
      </c>
      <c r="P682" s="2" t="s">
        <v>4028</v>
      </c>
      <c r="Q682" s="2" t="s">
        <v>707</v>
      </c>
    </row>
    <row r="683" spans="1:17" hidden="1" x14ac:dyDescent="0.25">
      <c r="A683" t="s">
        <v>4029</v>
      </c>
      <c r="B683" t="s">
        <v>335</v>
      </c>
      <c r="C683" t="str">
        <f>LEFT(PLAYERIDMAP[[#This Row],[PLAYERNAME]],FIND(" ",PLAYERIDMAP[[#This Row],[PLAYERNAME]],1))</f>
        <v xml:space="preserve">Darnell </v>
      </c>
      <c r="D683" t="str">
        <f>MID(PLAYERIDMAP[PLAYERNAME],FIND(" ",PLAYERIDMAP[PLAYERNAME],1)+1,255)</f>
        <v>McDonald</v>
      </c>
      <c r="E683" t="s">
        <v>1627</v>
      </c>
      <c r="F683" t="s">
        <v>1639</v>
      </c>
      <c r="G683" s="3">
        <v>1867</v>
      </c>
      <c r="H683">
        <v>150021</v>
      </c>
      <c r="I683" t="s">
        <v>335</v>
      </c>
      <c r="J683" s="2">
        <v>225399</v>
      </c>
      <c r="K683" s="2" t="s">
        <v>335</v>
      </c>
      <c r="L683" s="2" t="s">
        <v>4030</v>
      </c>
      <c r="M683" s="2" t="s">
        <v>4031</v>
      </c>
      <c r="N683" s="2" t="s">
        <v>4029</v>
      </c>
      <c r="O683" s="2">
        <v>6641</v>
      </c>
      <c r="P683" s="2" t="s">
        <v>4032</v>
      </c>
      <c r="Q683" s="2" t="s">
        <v>335</v>
      </c>
    </row>
    <row r="684" spans="1:17" x14ac:dyDescent="0.25">
      <c r="A684" t="s">
        <v>4033</v>
      </c>
      <c r="B684" t="s">
        <v>935</v>
      </c>
      <c r="C684" s="2" t="str">
        <f>LEFT(PLAYERIDMAP[[#This Row],[PLAYERNAME]],FIND(" ",PLAYERIDMAP[[#This Row],[PLAYERNAME]],1))</f>
        <v xml:space="preserve">James </v>
      </c>
      <c r="D684" s="2" t="str">
        <f>MID(PLAYERIDMAP[PLAYERNAME],FIND(" ",PLAYERIDMAP[PLAYERNAME],1)+1,255)</f>
        <v>McDonald</v>
      </c>
      <c r="E684" t="s">
        <v>1703</v>
      </c>
      <c r="F684" t="s">
        <v>1628</v>
      </c>
      <c r="G684" s="3">
        <v>5523</v>
      </c>
      <c r="H684">
        <v>457428</v>
      </c>
      <c r="I684" t="s">
        <v>935</v>
      </c>
      <c r="J684" s="2">
        <v>1402913</v>
      </c>
      <c r="K684" s="2" t="s">
        <v>935</v>
      </c>
      <c r="L684" s="2" t="s">
        <v>4034</v>
      </c>
      <c r="M684" s="2" t="s">
        <v>4035</v>
      </c>
      <c r="N684" s="2" t="s">
        <v>4033</v>
      </c>
      <c r="O684" s="2">
        <v>8358</v>
      </c>
      <c r="P684" s="2" t="s">
        <v>4036</v>
      </c>
      <c r="Q684" s="2" t="s">
        <v>935</v>
      </c>
    </row>
    <row r="685" spans="1:17" hidden="1" x14ac:dyDescent="0.25">
      <c r="A685" t="s">
        <v>4037</v>
      </c>
      <c r="B685" t="s">
        <v>130</v>
      </c>
      <c r="C685" t="str">
        <f>LEFT(PLAYERIDMAP[[#This Row],[PLAYERNAME]],FIND(" ",PLAYERIDMAP[[#This Row],[PLAYERNAME]],1))</f>
        <v xml:space="preserve">John </v>
      </c>
      <c r="D685" t="str">
        <f>MID(PLAYERIDMAP[PLAYERNAME],FIND(" ",PLAYERIDMAP[PLAYERNAME],1)+1,255)</f>
        <v>McDonald</v>
      </c>
      <c r="E685" t="s">
        <v>1919</v>
      </c>
      <c r="F685" t="s">
        <v>1730</v>
      </c>
      <c r="G685" s="3">
        <v>395</v>
      </c>
      <c r="H685">
        <v>150348</v>
      </c>
      <c r="I685" t="s">
        <v>130</v>
      </c>
      <c r="J685" s="2">
        <v>21632</v>
      </c>
      <c r="K685" s="2" t="s">
        <v>130</v>
      </c>
      <c r="L685" s="2" t="s">
        <v>4034</v>
      </c>
      <c r="M685" s="2" t="s">
        <v>4038</v>
      </c>
      <c r="N685" s="2" t="s">
        <v>4037</v>
      </c>
      <c r="O685" s="2">
        <v>6269</v>
      </c>
      <c r="P685" s="2" t="s">
        <v>4039</v>
      </c>
      <c r="Q685" s="2" t="s">
        <v>130</v>
      </c>
    </row>
    <row r="686" spans="1:17" x14ac:dyDescent="0.25">
      <c r="A686" t="s">
        <v>4040</v>
      </c>
      <c r="B686" t="s">
        <v>769</v>
      </c>
      <c r="C686" s="2" t="str">
        <f>LEFT(PLAYERIDMAP[[#This Row],[PLAYERNAME]],FIND(" ",PLAYERIDMAP[[#This Row],[PLAYERNAME]],1))</f>
        <v xml:space="preserve">Jake </v>
      </c>
      <c r="D686" s="2" t="str">
        <f>MID(PLAYERIDMAP[PLAYERNAME],FIND(" ",PLAYERIDMAP[PLAYERNAME],1)+1,255)</f>
        <v>McGee</v>
      </c>
      <c r="E686" t="s">
        <v>1743</v>
      </c>
      <c r="F686" t="s">
        <v>1628</v>
      </c>
      <c r="G686" s="3">
        <v>7550</v>
      </c>
      <c r="H686">
        <v>459429</v>
      </c>
      <c r="I686" t="s">
        <v>769</v>
      </c>
      <c r="J686" s="2">
        <v>1262693</v>
      </c>
      <c r="K686" s="2" t="s">
        <v>769</v>
      </c>
      <c r="L686" s="4" t="s">
        <v>1664</v>
      </c>
      <c r="M686" s="2" t="s">
        <v>4041</v>
      </c>
      <c r="N686" s="2" t="s">
        <v>4040</v>
      </c>
      <c r="O686" s="2">
        <v>8176</v>
      </c>
      <c r="P686" s="2" t="s">
        <v>4042</v>
      </c>
      <c r="Q686" s="2" t="s">
        <v>769</v>
      </c>
    </row>
    <row r="687" spans="1:17" hidden="1" x14ac:dyDescent="0.25">
      <c r="A687" t="s">
        <v>4043</v>
      </c>
      <c r="B687" t="s">
        <v>469</v>
      </c>
      <c r="C687" t="str">
        <f>LEFT(PLAYERIDMAP[[#This Row],[PLAYERNAME]],FIND(" ",PLAYERIDMAP[[#This Row],[PLAYERNAME]],1))</f>
        <v xml:space="preserve">Casey </v>
      </c>
      <c r="D687" t="str">
        <f>MID(PLAYERIDMAP[PLAYERNAME],FIND(" ",PLAYERIDMAP[PLAYERNAME],1)+1,255)</f>
        <v>McGehee</v>
      </c>
      <c r="E687" t="s">
        <v>1627</v>
      </c>
      <c r="F687" t="s">
        <v>740</v>
      </c>
      <c r="G687" s="3">
        <v>6086</v>
      </c>
      <c r="H687">
        <v>431171</v>
      </c>
      <c r="I687" t="s">
        <v>469</v>
      </c>
      <c r="J687" s="2">
        <v>489788</v>
      </c>
      <c r="K687" s="2" t="s">
        <v>469</v>
      </c>
      <c r="L687" s="2" t="s">
        <v>4044</v>
      </c>
      <c r="M687" s="2" t="s">
        <v>4045</v>
      </c>
      <c r="N687" s="2" t="s">
        <v>4043</v>
      </c>
      <c r="O687" s="2">
        <v>8359</v>
      </c>
      <c r="P687" s="2" t="s">
        <v>4046</v>
      </c>
      <c r="Q687" s="2" t="s">
        <v>469</v>
      </c>
    </row>
    <row r="688" spans="1:17" hidden="1" x14ac:dyDescent="0.25">
      <c r="A688" t="s">
        <v>4047</v>
      </c>
      <c r="B688" t="s">
        <v>225</v>
      </c>
      <c r="C688" t="str">
        <f>LEFT(PLAYERIDMAP[[#This Row],[PLAYERNAME]],FIND(" ",PLAYERIDMAP[[#This Row],[PLAYERNAME]],1))</f>
        <v xml:space="preserve">Chris </v>
      </c>
      <c r="D688" t="str">
        <f>MID(PLAYERIDMAP[PLAYERNAME],FIND(" ",PLAYERIDMAP[PLAYERNAME],1)+1,255)</f>
        <v>Mcguiness</v>
      </c>
      <c r="E688" t="s">
        <v>1679</v>
      </c>
      <c r="F688" t="s">
        <v>1667</v>
      </c>
      <c r="G688" s="3" t="s">
        <v>224</v>
      </c>
      <c r="H688">
        <v>573027</v>
      </c>
      <c r="I688" t="s">
        <v>4048</v>
      </c>
      <c r="J688" s="2">
        <v>1741609</v>
      </c>
      <c r="K688" s="2" t="s">
        <v>4048</v>
      </c>
      <c r="L688" s="4" t="s">
        <v>1664</v>
      </c>
      <c r="M688" s="4" t="s">
        <v>1664</v>
      </c>
      <c r="N688" s="4" t="s">
        <v>1664</v>
      </c>
      <c r="O688" s="4" t="s">
        <v>1664</v>
      </c>
      <c r="P688" s="4" t="s">
        <v>1664</v>
      </c>
      <c r="Q688" s="4" t="s">
        <v>1664</v>
      </c>
    </row>
    <row r="689" spans="1:17" x14ac:dyDescent="0.25">
      <c r="A689" t="s">
        <v>4049</v>
      </c>
      <c r="B689" t="s">
        <v>1225</v>
      </c>
      <c r="C689" s="2" t="str">
        <f>LEFT(PLAYERIDMAP[[#This Row],[PLAYERNAME]],FIND(" ",PLAYERIDMAP[[#This Row],[PLAYERNAME]],1))</f>
        <v xml:space="preserve">Collin </v>
      </c>
      <c r="D689" s="2" t="str">
        <f>MID(PLAYERIDMAP[PLAYERNAME],FIND(" ",PLAYERIDMAP[PLAYERNAME],1)+1,255)</f>
        <v>McHugh</v>
      </c>
      <c r="E689" t="s">
        <v>1878</v>
      </c>
      <c r="F689" t="s">
        <v>1628</v>
      </c>
      <c r="G689" s="3">
        <v>7531</v>
      </c>
      <c r="H689">
        <v>543521</v>
      </c>
      <c r="I689" t="s">
        <v>1225</v>
      </c>
      <c r="J689" s="2">
        <v>2008575</v>
      </c>
      <c r="K689" s="2" t="s">
        <v>1225</v>
      </c>
      <c r="L689" s="2" t="s">
        <v>4050</v>
      </c>
      <c r="M689" s="4" t="s">
        <v>1664</v>
      </c>
      <c r="N689" s="2" t="s">
        <v>4049</v>
      </c>
      <c r="O689" s="2">
        <v>9275</v>
      </c>
      <c r="P689" s="2" t="s">
        <v>4051</v>
      </c>
      <c r="Q689" s="2" t="s">
        <v>1225</v>
      </c>
    </row>
    <row r="690" spans="1:17" hidden="1" x14ac:dyDescent="0.25">
      <c r="A690" t="s">
        <v>4052</v>
      </c>
      <c r="B690" t="s">
        <v>248</v>
      </c>
      <c r="C690" t="str">
        <f>LEFT(PLAYERIDMAP[[#This Row],[PLAYERNAME]],FIND(" ",PLAYERIDMAP[[#This Row],[PLAYERNAME]],1))</f>
        <v xml:space="preserve">Michael </v>
      </c>
      <c r="D690" t="str">
        <f>MID(PLAYERIDMAP[PLAYERNAME],FIND(" ",PLAYERIDMAP[PLAYERNAME],1)+1,255)</f>
        <v>McKenry</v>
      </c>
      <c r="E690" t="s">
        <v>1703</v>
      </c>
      <c r="F690" t="s">
        <v>1717</v>
      </c>
      <c r="G690" s="3">
        <v>9628</v>
      </c>
      <c r="H690">
        <v>502374</v>
      </c>
      <c r="I690" t="s">
        <v>248</v>
      </c>
      <c r="J690" s="2">
        <v>1537188</v>
      </c>
      <c r="K690" s="2" t="s">
        <v>248</v>
      </c>
      <c r="L690" s="2" t="s">
        <v>4053</v>
      </c>
      <c r="M690" s="2" t="s">
        <v>4054</v>
      </c>
      <c r="N690" s="2" t="s">
        <v>4052</v>
      </c>
      <c r="O690" s="2">
        <v>8819</v>
      </c>
      <c r="P690" s="2" t="s">
        <v>4055</v>
      </c>
      <c r="Q690" s="2" t="s">
        <v>248</v>
      </c>
    </row>
    <row r="691" spans="1:17" hidden="1" x14ac:dyDescent="0.25">
      <c r="A691" t="s">
        <v>4056</v>
      </c>
      <c r="B691" t="s">
        <v>432</v>
      </c>
      <c r="C691" t="str">
        <f>LEFT(PLAYERIDMAP[[#This Row],[PLAYERNAME]],FIND(" ",PLAYERIDMAP[[#This Row],[PLAYERNAME]],1))</f>
        <v xml:space="preserve">Nate </v>
      </c>
      <c r="D691" t="str">
        <f>MID(PLAYERIDMAP[PLAYERNAME],FIND(" ",PLAYERIDMAP[PLAYERNAME],1)+1,255)</f>
        <v>McLouth</v>
      </c>
      <c r="E691" t="s">
        <v>1760</v>
      </c>
      <c r="F691" t="s">
        <v>1639</v>
      </c>
      <c r="G691" s="3">
        <v>3190</v>
      </c>
      <c r="H691">
        <v>434661</v>
      </c>
      <c r="I691" t="s">
        <v>432</v>
      </c>
      <c r="J691" s="2">
        <v>392541</v>
      </c>
      <c r="K691" s="2" t="s">
        <v>432</v>
      </c>
      <c r="L691" s="2" t="s">
        <v>4057</v>
      </c>
      <c r="M691" s="2" t="s">
        <v>4058</v>
      </c>
      <c r="N691" s="2" t="s">
        <v>4056</v>
      </c>
      <c r="O691" s="2">
        <v>7513</v>
      </c>
      <c r="P691" s="2" t="s">
        <v>4059</v>
      </c>
      <c r="Q691" s="2" t="s">
        <v>432</v>
      </c>
    </row>
    <row r="692" spans="1:17" x14ac:dyDescent="0.25">
      <c r="A692" t="s">
        <v>4060</v>
      </c>
      <c r="B692" t="s">
        <v>1294</v>
      </c>
      <c r="C692" s="2" t="str">
        <f>LEFT(PLAYERIDMAP[[#This Row],[PLAYERNAME]],FIND(" ",PLAYERIDMAP[[#This Row],[PLAYERNAME]],1))</f>
        <v xml:space="preserve">Kyle </v>
      </c>
      <c r="D692" s="2" t="str">
        <f>MID(PLAYERIDMAP[PLAYERNAME],FIND(" ",PLAYERIDMAP[PLAYERNAME],1)+1,255)</f>
        <v>McPherson</v>
      </c>
      <c r="E692" t="s">
        <v>1703</v>
      </c>
      <c r="F692" t="s">
        <v>1628</v>
      </c>
      <c r="G692" s="3">
        <v>5009</v>
      </c>
      <c r="H692">
        <v>519015</v>
      </c>
      <c r="I692" t="s">
        <v>1294</v>
      </c>
      <c r="J692" s="2">
        <v>2007973</v>
      </c>
      <c r="K692" s="2" t="s">
        <v>1294</v>
      </c>
      <c r="L692" s="4" t="s">
        <v>1664</v>
      </c>
      <c r="M692" s="4" t="s">
        <v>1664</v>
      </c>
      <c r="N692" s="2" t="s">
        <v>4060</v>
      </c>
      <c r="O692" s="2">
        <v>9273</v>
      </c>
      <c r="P692" s="2" t="s">
        <v>4061</v>
      </c>
      <c r="Q692" s="2" t="s">
        <v>1294</v>
      </c>
    </row>
    <row r="693" spans="1:17" x14ac:dyDescent="0.25">
      <c r="A693" t="s">
        <v>4062</v>
      </c>
      <c r="B693" t="s">
        <v>790</v>
      </c>
      <c r="C693" s="2" t="str">
        <f>LEFT(PLAYERIDMAP[[#This Row],[PLAYERNAME]],FIND(" ",PLAYERIDMAP[[#This Row],[PLAYERNAME]],1))</f>
        <v xml:space="preserve">Kris </v>
      </c>
      <c r="D693" s="2" t="str">
        <f>MID(PLAYERIDMAP[PLAYERNAME],FIND(" ",PLAYERIDMAP[PLAYERNAME],1)+1,255)</f>
        <v>Medlen</v>
      </c>
      <c r="E693" t="s">
        <v>1780</v>
      </c>
      <c r="F693" t="s">
        <v>1628</v>
      </c>
      <c r="G693" s="3">
        <v>9417</v>
      </c>
      <c r="H693">
        <v>450665</v>
      </c>
      <c r="I693" t="s">
        <v>790</v>
      </c>
      <c r="J693" s="2">
        <v>1647778</v>
      </c>
      <c r="K693" s="2" t="s">
        <v>790</v>
      </c>
      <c r="L693" s="2" t="s">
        <v>4063</v>
      </c>
      <c r="M693" s="2" t="s">
        <v>4064</v>
      </c>
      <c r="N693" s="2" t="s">
        <v>4062</v>
      </c>
      <c r="O693" s="2">
        <v>8475</v>
      </c>
      <c r="P693" s="2" t="s">
        <v>4065</v>
      </c>
      <c r="Q693" s="2" t="s">
        <v>790</v>
      </c>
    </row>
    <row r="694" spans="1:17" hidden="1" x14ac:dyDescent="0.25">
      <c r="A694" t="s">
        <v>4066</v>
      </c>
      <c r="B694" t="s">
        <v>397</v>
      </c>
      <c r="C694" t="str">
        <f>LEFT(PLAYERIDMAP[[#This Row],[PLAYERNAME]],FIND(" ",PLAYERIDMAP[[#This Row],[PLAYERNAME]],1))</f>
        <v xml:space="preserve">Ernesto </v>
      </c>
      <c r="D694" t="str">
        <f>MID(PLAYERIDMAP[PLAYERNAME],FIND(" ",PLAYERIDMAP[PLAYERNAME],1)+1,255)</f>
        <v>Mejia</v>
      </c>
      <c r="E694" t="s">
        <v>1780</v>
      </c>
      <c r="F694" s="5" t="s">
        <v>1664</v>
      </c>
      <c r="G694" s="3" t="s">
        <v>396</v>
      </c>
      <c r="H694">
        <v>448171</v>
      </c>
      <c r="I694" t="s">
        <v>397</v>
      </c>
      <c r="J694" s="4" t="s">
        <v>1664</v>
      </c>
      <c r="K694" s="4" t="s">
        <v>1664</v>
      </c>
      <c r="L694" s="4" t="s">
        <v>1664</v>
      </c>
      <c r="M694" s="4" t="s">
        <v>1664</v>
      </c>
      <c r="N694" s="4" t="s">
        <v>1664</v>
      </c>
      <c r="O694" s="4" t="s">
        <v>1664</v>
      </c>
      <c r="P694" s="4" t="s">
        <v>1664</v>
      </c>
      <c r="Q694" s="4" t="s">
        <v>1664</v>
      </c>
    </row>
    <row r="695" spans="1:17" x14ac:dyDescent="0.25">
      <c r="A695" t="s">
        <v>4067</v>
      </c>
      <c r="B695" t="s">
        <v>1148</v>
      </c>
      <c r="C695" s="2" t="str">
        <f>LEFT(PLAYERIDMAP[[#This Row],[PLAYERNAME]],FIND(" ",PLAYERIDMAP[[#This Row],[PLAYERNAME]],1))</f>
        <v xml:space="preserve">Jenrry </v>
      </c>
      <c r="D695" s="2" t="str">
        <f>MID(PLAYERIDMAP[PLAYERNAME],FIND(" ",PLAYERIDMAP[PLAYERNAME],1)+1,255)</f>
        <v>Mejia</v>
      </c>
      <c r="E695" t="s">
        <v>1878</v>
      </c>
      <c r="F695" t="s">
        <v>1628</v>
      </c>
      <c r="G695" s="3">
        <v>8476</v>
      </c>
      <c r="H695">
        <v>516769</v>
      </c>
      <c r="I695" t="s">
        <v>1148</v>
      </c>
      <c r="J695" s="2">
        <v>1697838</v>
      </c>
      <c r="K695" s="2" t="s">
        <v>1148</v>
      </c>
      <c r="L695" s="4" t="s">
        <v>1664</v>
      </c>
      <c r="M695" s="2" t="s">
        <v>4068</v>
      </c>
      <c r="N695" s="2" t="s">
        <v>4067</v>
      </c>
      <c r="O695" s="2">
        <v>8667</v>
      </c>
      <c r="P695" s="2" t="s">
        <v>4069</v>
      </c>
      <c r="Q695" s="2" t="s">
        <v>1148</v>
      </c>
    </row>
    <row r="696" spans="1:17" x14ac:dyDescent="0.25">
      <c r="A696" t="s">
        <v>4070</v>
      </c>
      <c r="B696" t="s">
        <v>1444</v>
      </c>
      <c r="C696" s="2" t="str">
        <f>LEFT(PLAYERIDMAP[[#This Row],[PLAYERNAME]],FIND(" ",PLAYERIDMAP[[#This Row],[PLAYERNAME]],1))</f>
        <v xml:space="preserve">Mark </v>
      </c>
      <c r="D696" s="2" t="str">
        <f>MID(PLAYERIDMAP[PLAYERNAME],FIND(" ",PLAYERIDMAP[PLAYERNAME],1)+1,255)</f>
        <v>Melancon</v>
      </c>
      <c r="E696" t="s">
        <v>1703</v>
      </c>
      <c r="F696" t="s">
        <v>1628</v>
      </c>
      <c r="G696" s="3">
        <v>4264</v>
      </c>
      <c r="H696">
        <v>453343</v>
      </c>
      <c r="I696" t="s">
        <v>1444</v>
      </c>
      <c r="J696" s="2">
        <v>1493886</v>
      </c>
      <c r="K696" s="2" t="s">
        <v>1444</v>
      </c>
      <c r="L696" s="2" t="s">
        <v>4071</v>
      </c>
      <c r="M696" s="2" t="s">
        <v>4072</v>
      </c>
      <c r="N696" s="2" t="s">
        <v>4070</v>
      </c>
      <c r="O696" s="2">
        <v>8458</v>
      </c>
      <c r="P696" s="2" t="s">
        <v>4073</v>
      </c>
      <c r="Q696" s="2" t="s">
        <v>1444</v>
      </c>
    </row>
    <row r="697" spans="1:17" x14ac:dyDescent="0.25">
      <c r="A697" t="s">
        <v>4074</v>
      </c>
      <c r="B697" t="s">
        <v>1136</v>
      </c>
      <c r="C697" s="2" t="str">
        <f>LEFT(PLAYERIDMAP[[#This Row],[PLAYERNAME]],FIND(" ",PLAYERIDMAP[[#This Row],[PLAYERNAME]],1))</f>
        <v xml:space="preserve">Luis </v>
      </c>
      <c r="D697" s="2" t="str">
        <f>MID(PLAYERIDMAP[PLAYERNAME],FIND(" ",PLAYERIDMAP[PLAYERNAME],1)+1,255)</f>
        <v>Mendoza</v>
      </c>
      <c r="E697" t="s">
        <v>1965</v>
      </c>
      <c r="F697" t="s">
        <v>1628</v>
      </c>
      <c r="G697" s="3">
        <v>3126</v>
      </c>
      <c r="H697">
        <v>434669</v>
      </c>
      <c r="I697" t="s">
        <v>1136</v>
      </c>
      <c r="J697" s="2">
        <v>533211</v>
      </c>
      <c r="K697" s="2" t="s">
        <v>1136</v>
      </c>
      <c r="L697" s="2" t="s">
        <v>4075</v>
      </c>
      <c r="M697" s="2" t="s">
        <v>4076</v>
      </c>
      <c r="N697" s="2" t="s">
        <v>4074</v>
      </c>
      <c r="O697" s="2">
        <v>8134</v>
      </c>
      <c r="P697" s="2" t="s">
        <v>4077</v>
      </c>
      <c r="Q697" s="2" t="s">
        <v>1136</v>
      </c>
    </row>
    <row r="698" spans="1:17" hidden="1" x14ac:dyDescent="0.25">
      <c r="A698" t="s">
        <v>4078</v>
      </c>
      <c r="B698" t="s">
        <v>148</v>
      </c>
      <c r="C698" t="str">
        <f>LEFT(PLAYERIDMAP[[#This Row],[PLAYERNAME]],FIND(" ",PLAYERIDMAP[[#This Row],[PLAYERNAME]],1))</f>
        <v xml:space="preserve">Jordy </v>
      </c>
      <c r="D698" t="str">
        <f>MID(PLAYERIDMAP[PLAYERNAME],FIND(" ",PLAYERIDMAP[PLAYERNAME],1)+1,255)</f>
        <v>Mercer</v>
      </c>
      <c r="E698" t="s">
        <v>1703</v>
      </c>
      <c r="F698" t="s">
        <v>741</v>
      </c>
      <c r="G698" s="3">
        <v>6547</v>
      </c>
      <c r="H698">
        <v>474568</v>
      </c>
      <c r="I698" t="s">
        <v>148</v>
      </c>
      <c r="J698" s="2">
        <v>1667441</v>
      </c>
      <c r="K698" s="2" t="s">
        <v>148</v>
      </c>
      <c r="L698" s="4" t="s">
        <v>1664</v>
      </c>
      <c r="M698" s="4" t="s">
        <v>1664</v>
      </c>
      <c r="N698" s="2" t="s">
        <v>4078</v>
      </c>
      <c r="O698" s="2">
        <v>9198</v>
      </c>
      <c r="P698" s="2" t="s">
        <v>4079</v>
      </c>
      <c r="Q698" s="2" t="s">
        <v>148</v>
      </c>
    </row>
    <row r="699" spans="1:17" hidden="1" x14ac:dyDescent="0.25">
      <c r="A699" t="s">
        <v>4080</v>
      </c>
      <c r="B699" t="s">
        <v>1507</v>
      </c>
      <c r="C699" t="str">
        <f>LEFT(PLAYERIDMAP[[#This Row],[PLAYERNAME]],FIND(" ",PLAYERIDMAP[[#This Row],[PLAYERNAME]],1))</f>
        <v xml:space="preserve">Jesus </v>
      </c>
      <c r="D699" t="str">
        <f>MID(PLAYERIDMAP[PLAYERNAME],FIND(" ",PLAYERIDMAP[PLAYERNAME],1)+1,255)</f>
        <v>Merchan</v>
      </c>
      <c r="E699" s="5" t="s">
        <v>1664</v>
      </c>
      <c r="F699" s="5" t="s">
        <v>1664</v>
      </c>
      <c r="G699" s="3" t="s">
        <v>1506</v>
      </c>
      <c r="H699" s="5" t="s">
        <v>1664</v>
      </c>
      <c r="I699" s="5" t="s">
        <v>1664</v>
      </c>
      <c r="J699" s="4" t="s">
        <v>1664</v>
      </c>
      <c r="K699" s="4" t="s">
        <v>1664</v>
      </c>
      <c r="L699" s="4" t="s">
        <v>1664</v>
      </c>
      <c r="M699" s="4" t="s">
        <v>1664</v>
      </c>
      <c r="N699" s="4" t="s">
        <v>1664</v>
      </c>
      <c r="O699" s="4" t="s">
        <v>1664</v>
      </c>
      <c r="P699" s="4" t="s">
        <v>1664</v>
      </c>
      <c r="Q699" s="4" t="s">
        <v>1664</v>
      </c>
    </row>
    <row r="700" spans="1:17" hidden="1" x14ac:dyDescent="0.25">
      <c r="A700" t="s">
        <v>4081</v>
      </c>
      <c r="B700" t="s">
        <v>132</v>
      </c>
      <c r="C700" t="str">
        <f>LEFT(PLAYERIDMAP[[#This Row],[PLAYERNAME]],FIND(" ",PLAYERIDMAP[[#This Row],[PLAYERNAME]],1))</f>
        <v xml:space="preserve">Melky </v>
      </c>
      <c r="D700" t="str">
        <f>MID(PLAYERIDMAP[PLAYERNAME],FIND(" ",PLAYERIDMAP[PLAYERNAME],1)+1,255)</f>
        <v>Mesa</v>
      </c>
      <c r="E700" t="s">
        <v>1627</v>
      </c>
      <c r="F700" t="s">
        <v>1639</v>
      </c>
      <c r="G700" s="3">
        <v>447</v>
      </c>
      <c r="H700">
        <v>444859</v>
      </c>
      <c r="I700" t="s">
        <v>132</v>
      </c>
      <c r="J700" s="2">
        <v>1670557</v>
      </c>
      <c r="K700" s="2" t="s">
        <v>132</v>
      </c>
      <c r="L700" s="4" t="s">
        <v>1664</v>
      </c>
      <c r="M700" s="4" t="s">
        <v>1664</v>
      </c>
      <c r="N700" s="2" t="s">
        <v>4081</v>
      </c>
      <c r="O700" s="2">
        <v>9308</v>
      </c>
      <c r="P700" s="2" t="s">
        <v>4082</v>
      </c>
      <c r="Q700" s="2" t="s">
        <v>132</v>
      </c>
    </row>
    <row r="701" spans="1:17" hidden="1" x14ac:dyDescent="0.25">
      <c r="A701" t="s">
        <v>4083</v>
      </c>
      <c r="B701" t="s">
        <v>556</v>
      </c>
      <c r="C701" t="str">
        <f>LEFT(PLAYERIDMAP[[#This Row],[PLAYERNAME]],FIND(" ",PLAYERIDMAP[[#This Row],[PLAYERNAME]],1))</f>
        <v xml:space="preserve">Devin </v>
      </c>
      <c r="D701" t="str">
        <f>MID(PLAYERIDMAP[PLAYERNAME],FIND(" ",PLAYERIDMAP[PLAYERNAME],1)+1,255)</f>
        <v>Mesoraco</v>
      </c>
      <c r="E701" t="s">
        <v>1755</v>
      </c>
      <c r="F701" t="s">
        <v>1717</v>
      </c>
      <c r="G701" s="3">
        <v>5666</v>
      </c>
      <c r="H701">
        <v>519023</v>
      </c>
      <c r="I701" t="s">
        <v>556</v>
      </c>
      <c r="J701" s="2">
        <v>1660451</v>
      </c>
      <c r="K701" s="2" t="s">
        <v>556</v>
      </c>
      <c r="L701" s="4" t="s">
        <v>1664</v>
      </c>
      <c r="M701" s="2" t="s">
        <v>4084</v>
      </c>
      <c r="N701" s="2" t="s">
        <v>4083</v>
      </c>
      <c r="O701" s="2">
        <v>8851</v>
      </c>
      <c r="P701" s="2" t="s">
        <v>4085</v>
      </c>
      <c r="Q701" s="2" t="s">
        <v>556</v>
      </c>
    </row>
    <row r="702" spans="1:17" hidden="1" x14ac:dyDescent="0.25">
      <c r="A702" t="s">
        <v>4086</v>
      </c>
      <c r="B702" t="s">
        <v>495</v>
      </c>
      <c r="C702" t="str">
        <f>LEFT(PLAYERIDMAP[[#This Row],[PLAYERNAME]],FIND(" ",PLAYERIDMAP[[#This Row],[PLAYERNAME]],1))</f>
        <v xml:space="preserve">Will </v>
      </c>
      <c r="D702" t="str">
        <f>MID(PLAYERIDMAP[PLAYERNAME],FIND(" ",PLAYERIDMAP[PLAYERNAME],1)+1,255)</f>
        <v>Middlebrooks</v>
      </c>
      <c r="E702" t="s">
        <v>1654</v>
      </c>
      <c r="F702" t="s">
        <v>740</v>
      </c>
      <c r="G702" s="3">
        <v>7002</v>
      </c>
      <c r="H702">
        <v>519025</v>
      </c>
      <c r="I702" t="s">
        <v>495</v>
      </c>
      <c r="J702" s="2">
        <v>1805190</v>
      </c>
      <c r="K702" s="2" t="s">
        <v>495</v>
      </c>
      <c r="L702" s="4" t="s">
        <v>1664</v>
      </c>
      <c r="M702" s="4" t="s">
        <v>1664</v>
      </c>
      <c r="N702" s="2" t="s">
        <v>4086</v>
      </c>
      <c r="O702" s="2">
        <v>9109</v>
      </c>
      <c r="P702" s="2" t="s">
        <v>4087</v>
      </c>
      <c r="Q702" s="2" t="s">
        <v>495</v>
      </c>
    </row>
    <row r="703" spans="1:17" x14ac:dyDescent="0.25">
      <c r="A703" t="s">
        <v>4088</v>
      </c>
      <c r="B703" t="s">
        <v>1423</v>
      </c>
      <c r="C703" s="2" t="str">
        <f>LEFT(PLAYERIDMAP[[#This Row],[PLAYERNAME]],FIND(" ",PLAYERIDMAP[[#This Row],[PLAYERNAME]],1))</f>
        <v xml:space="preserve">Jose </v>
      </c>
      <c r="D703" s="2" t="str">
        <f>MID(PLAYERIDMAP[PLAYERNAME],FIND(" ",PLAYERIDMAP[PLAYERNAME],1)+1,255)</f>
        <v>Mijares</v>
      </c>
      <c r="E703" t="s">
        <v>1644</v>
      </c>
      <c r="F703" t="s">
        <v>1628</v>
      </c>
      <c r="G703" s="3">
        <v>4140</v>
      </c>
      <c r="H703">
        <v>467726</v>
      </c>
      <c r="I703" t="s">
        <v>1423</v>
      </c>
      <c r="J703" s="2">
        <v>580593</v>
      </c>
      <c r="K703" s="2" t="s">
        <v>1423</v>
      </c>
      <c r="L703" s="2" t="s">
        <v>4089</v>
      </c>
      <c r="M703" s="2" t="s">
        <v>4090</v>
      </c>
      <c r="N703" s="2" t="s">
        <v>4088</v>
      </c>
      <c r="O703" s="2">
        <v>8351</v>
      </c>
      <c r="P703" s="2" t="s">
        <v>4091</v>
      </c>
      <c r="Q703" s="2" t="s">
        <v>1423</v>
      </c>
    </row>
    <row r="704" spans="1:17" x14ac:dyDescent="0.25">
      <c r="A704" t="s">
        <v>4092</v>
      </c>
      <c r="B704" t="s">
        <v>878</v>
      </c>
      <c r="C704" s="2" t="str">
        <f>LEFT(PLAYERIDMAP[[#This Row],[PLAYERNAME]],FIND(" ",PLAYERIDMAP[[#This Row],[PLAYERNAME]],1))</f>
        <v xml:space="preserve">Wade </v>
      </c>
      <c r="D704" s="2" t="str">
        <f>MID(PLAYERIDMAP[PLAYERNAME],FIND(" ",PLAYERIDMAP[PLAYERNAME],1)+1,255)</f>
        <v>Miley</v>
      </c>
      <c r="E704" t="s">
        <v>1919</v>
      </c>
      <c r="F704" t="s">
        <v>1628</v>
      </c>
      <c r="G704" s="3">
        <v>8779</v>
      </c>
      <c r="H704">
        <v>489119</v>
      </c>
      <c r="I704" t="s">
        <v>878</v>
      </c>
      <c r="J704" s="2">
        <v>1716842</v>
      </c>
      <c r="K704" s="2" t="s">
        <v>878</v>
      </c>
      <c r="L704" s="2" t="s">
        <v>4093</v>
      </c>
      <c r="M704" s="2" t="s">
        <v>4094</v>
      </c>
      <c r="N704" s="2" t="s">
        <v>4092</v>
      </c>
      <c r="O704" s="2">
        <v>9017</v>
      </c>
      <c r="P704" s="2" t="s">
        <v>4095</v>
      </c>
      <c r="Q704" s="2" t="s">
        <v>878</v>
      </c>
    </row>
    <row r="705" spans="1:17" x14ac:dyDescent="0.25">
      <c r="A705" t="s">
        <v>4096</v>
      </c>
      <c r="B705" t="s">
        <v>1268</v>
      </c>
      <c r="C705" s="2" t="str">
        <f>LEFT(PLAYERIDMAP[[#This Row],[PLAYERNAME]],FIND(" ",PLAYERIDMAP[[#This Row],[PLAYERNAME]],1))</f>
        <v xml:space="preserve">Andrew </v>
      </c>
      <c r="D705" s="2" t="str">
        <f>MID(PLAYERIDMAP[PLAYERNAME],FIND(" ",PLAYERIDMAP[PLAYERNAME],1)+1,255)</f>
        <v>Miller</v>
      </c>
      <c r="E705" t="s">
        <v>1654</v>
      </c>
      <c r="F705" t="s">
        <v>1628</v>
      </c>
      <c r="G705" s="3">
        <v>6785</v>
      </c>
      <c r="H705">
        <v>453192</v>
      </c>
      <c r="I705" t="s">
        <v>1268</v>
      </c>
      <c r="J705" s="2">
        <v>1116708</v>
      </c>
      <c r="K705" s="2" t="s">
        <v>1268</v>
      </c>
      <c r="L705" s="2" t="s">
        <v>4097</v>
      </c>
      <c r="M705" s="2" t="s">
        <v>4098</v>
      </c>
      <c r="N705" s="2" t="s">
        <v>4096</v>
      </c>
      <c r="O705" s="2">
        <v>7847</v>
      </c>
      <c r="P705" s="2" t="s">
        <v>4099</v>
      </c>
      <c r="Q705" s="2" t="s">
        <v>1268</v>
      </c>
    </row>
    <row r="706" spans="1:17" x14ac:dyDescent="0.25">
      <c r="A706" t="s">
        <v>4100</v>
      </c>
      <c r="B706" t="s">
        <v>1144</v>
      </c>
      <c r="C706" s="2" t="str">
        <f>LEFT(PLAYERIDMAP[[#This Row],[PLAYERNAME]],FIND(" ",PLAYERIDMAP[[#This Row],[PLAYERNAME]],1))</f>
        <v xml:space="preserve">Jim </v>
      </c>
      <c r="D706" s="2" t="str">
        <f>MID(PLAYERIDMAP[PLAYERNAME],FIND(" ",PLAYERIDMAP[PLAYERNAME],1)+1,255)</f>
        <v>Miller</v>
      </c>
      <c r="E706" t="s">
        <v>1627</v>
      </c>
      <c r="F706" t="s">
        <v>1628</v>
      </c>
      <c r="G706" s="3">
        <v>7458</v>
      </c>
      <c r="H706">
        <v>461848</v>
      </c>
      <c r="I706" t="s">
        <v>1144</v>
      </c>
      <c r="J706" s="2">
        <v>589253</v>
      </c>
      <c r="K706" s="2" t="s">
        <v>1144</v>
      </c>
      <c r="L706" s="2" t="s">
        <v>4101</v>
      </c>
      <c r="M706" s="2" t="s">
        <v>4102</v>
      </c>
      <c r="N706" s="2" t="s">
        <v>4100</v>
      </c>
      <c r="O706" s="2">
        <v>8348</v>
      </c>
      <c r="P706" s="2" t="s">
        <v>4103</v>
      </c>
      <c r="Q706" s="2" t="s">
        <v>1144</v>
      </c>
    </row>
    <row r="707" spans="1:17" x14ac:dyDescent="0.25">
      <c r="A707" t="s">
        <v>4104</v>
      </c>
      <c r="B707" t="s">
        <v>815</v>
      </c>
      <c r="C707" s="2" t="str">
        <f>LEFT(PLAYERIDMAP[[#This Row],[PLAYERNAME]],FIND(" ",PLAYERIDMAP[[#This Row],[PLAYERNAME]],1))</f>
        <v xml:space="preserve">Shelby </v>
      </c>
      <c r="D707" s="2" t="str">
        <f>MID(PLAYERIDMAP[PLAYERNAME],FIND(" ",PLAYERIDMAP[PLAYERNAME],1)+1,255)</f>
        <v>Miller</v>
      </c>
      <c r="E707" t="s">
        <v>1666</v>
      </c>
      <c r="F707" t="s">
        <v>1628</v>
      </c>
      <c r="G707" s="3">
        <v>10197</v>
      </c>
      <c r="H707">
        <v>571946</v>
      </c>
      <c r="I707" t="s">
        <v>815</v>
      </c>
      <c r="J707" s="2">
        <v>1739603</v>
      </c>
      <c r="K707" s="2" t="s">
        <v>815</v>
      </c>
      <c r="L707" s="2" t="s">
        <v>4105</v>
      </c>
      <c r="M707" s="4" t="s">
        <v>1664</v>
      </c>
      <c r="N707" s="2" t="s">
        <v>4104</v>
      </c>
      <c r="O707" s="2">
        <v>8871</v>
      </c>
      <c r="P707" s="2" t="s">
        <v>4106</v>
      </c>
      <c r="Q707" s="2" t="s">
        <v>815</v>
      </c>
    </row>
    <row r="708" spans="1:17" x14ac:dyDescent="0.25">
      <c r="A708" t="s">
        <v>4107</v>
      </c>
      <c r="B708" t="s">
        <v>1086</v>
      </c>
      <c r="C708" s="2" t="str">
        <f>LEFT(PLAYERIDMAP[[#This Row],[PLAYERNAME]],FIND(" ",PLAYERIDMAP[[#This Row],[PLAYERNAME]],1))</f>
        <v xml:space="preserve">Brad </v>
      </c>
      <c r="D708" s="2" t="str">
        <f>MID(PLAYERIDMAP[PLAYERNAME],FIND(" ",PLAYERIDMAP[PLAYERNAME],1)+1,255)</f>
        <v>Mills</v>
      </c>
      <c r="E708" t="s">
        <v>1797</v>
      </c>
      <c r="F708" t="s">
        <v>1628</v>
      </c>
      <c r="G708" s="3">
        <v>4420</v>
      </c>
      <c r="H708">
        <v>502166</v>
      </c>
      <c r="I708" t="s">
        <v>1086</v>
      </c>
      <c r="J708" s="2">
        <v>1663605</v>
      </c>
      <c r="K708" s="2" t="s">
        <v>1086</v>
      </c>
      <c r="L708" s="2" t="s">
        <v>4108</v>
      </c>
      <c r="M708" s="2" t="s">
        <v>4109</v>
      </c>
      <c r="N708" s="2" t="s">
        <v>4107</v>
      </c>
      <c r="O708" s="2">
        <v>8420</v>
      </c>
      <c r="P708" s="2" t="s">
        <v>4110</v>
      </c>
      <c r="Q708" s="2" t="s">
        <v>1086</v>
      </c>
    </row>
    <row r="709" spans="1:17" x14ac:dyDescent="0.25">
      <c r="A709" t="s">
        <v>4111</v>
      </c>
      <c r="B709" t="s">
        <v>1247</v>
      </c>
      <c r="C709" s="2" t="str">
        <f>LEFT(PLAYERIDMAP[[#This Row],[PLAYERNAME]],FIND(" ",PLAYERIDMAP[[#This Row],[PLAYERNAME]],1))</f>
        <v xml:space="preserve">Kevin </v>
      </c>
      <c r="D709" s="2" t="str">
        <f>MID(PLAYERIDMAP[PLAYERNAME],FIND(" ",PLAYERIDMAP[PLAYERNAME],1)+1,255)</f>
        <v>Millwood</v>
      </c>
      <c r="E709" t="s">
        <v>1659</v>
      </c>
      <c r="F709" t="s">
        <v>1628</v>
      </c>
      <c r="G709" s="3">
        <v>106</v>
      </c>
      <c r="H709">
        <v>119154</v>
      </c>
      <c r="I709" t="s">
        <v>1247</v>
      </c>
      <c r="J709" s="2">
        <v>7889</v>
      </c>
      <c r="K709" s="2" t="s">
        <v>1247</v>
      </c>
      <c r="L709" s="2" t="s">
        <v>4112</v>
      </c>
      <c r="M709" s="2" t="s">
        <v>4113</v>
      </c>
      <c r="N709" s="2" t="s">
        <v>4111</v>
      </c>
      <c r="O709" s="2">
        <v>5848</v>
      </c>
      <c r="P709" s="2" t="s">
        <v>4114</v>
      </c>
      <c r="Q709" s="2" t="s">
        <v>1247</v>
      </c>
    </row>
    <row r="710" spans="1:17" x14ac:dyDescent="0.25">
      <c r="A710" t="s">
        <v>4115</v>
      </c>
      <c r="B710" t="s">
        <v>864</v>
      </c>
      <c r="C710" s="2" t="str">
        <f>LEFT(PLAYERIDMAP[[#This Row],[PLAYERNAME]],FIND(" ",PLAYERIDMAP[[#This Row],[PLAYERNAME]],1))</f>
        <v xml:space="preserve">Tommy </v>
      </c>
      <c r="D710" s="2" t="str">
        <f>MID(PLAYERIDMAP[PLAYERNAME],FIND(" ",PLAYERIDMAP[PLAYERNAME],1)+1,255)</f>
        <v>Milone</v>
      </c>
      <c r="E710" t="s">
        <v>1649</v>
      </c>
      <c r="F710" t="s">
        <v>1628</v>
      </c>
      <c r="G710" s="3">
        <v>7608</v>
      </c>
      <c r="H710">
        <v>543548</v>
      </c>
      <c r="I710" t="s">
        <v>864</v>
      </c>
      <c r="J710" s="2">
        <v>1846229</v>
      </c>
      <c r="K710" s="2" t="s">
        <v>864</v>
      </c>
      <c r="L710" s="2" t="s">
        <v>4116</v>
      </c>
      <c r="M710" s="2" t="s">
        <v>4117</v>
      </c>
      <c r="N710" s="2" t="s">
        <v>4115</v>
      </c>
      <c r="O710" s="2">
        <v>9035</v>
      </c>
      <c r="P710" s="2" t="s">
        <v>4118</v>
      </c>
      <c r="Q710" s="2" t="s">
        <v>4119</v>
      </c>
    </row>
    <row r="711" spans="1:17" x14ac:dyDescent="0.25">
      <c r="A711" t="s">
        <v>4120</v>
      </c>
      <c r="B711" t="s">
        <v>897</v>
      </c>
      <c r="C711" s="2" t="str">
        <f>LEFT(PLAYERIDMAP[[#This Row],[PLAYERNAME]],FIND(" ",PLAYERIDMAP[[#This Row],[PLAYERNAME]],1))</f>
        <v xml:space="preserve">Mike </v>
      </c>
      <c r="D711" s="2" t="str">
        <f>MID(PLAYERIDMAP[PLAYERNAME],FIND(" ",PLAYERIDMAP[PLAYERNAME],1)+1,255)</f>
        <v>Minor</v>
      </c>
      <c r="E711" t="s">
        <v>1780</v>
      </c>
      <c r="F711" t="s">
        <v>1628</v>
      </c>
      <c r="G711" s="3">
        <v>10021</v>
      </c>
      <c r="H711">
        <v>501985</v>
      </c>
      <c r="I711" t="s">
        <v>897</v>
      </c>
      <c r="J711" s="2">
        <v>1735792</v>
      </c>
      <c r="K711" s="2" t="s">
        <v>897</v>
      </c>
      <c r="L711" s="2" t="s">
        <v>4121</v>
      </c>
      <c r="M711" s="2" t="s">
        <v>4122</v>
      </c>
      <c r="N711" s="2" t="s">
        <v>4120</v>
      </c>
      <c r="O711" s="2">
        <v>8781</v>
      </c>
      <c r="P711" s="2" t="s">
        <v>4123</v>
      </c>
      <c r="Q711" s="2" t="s">
        <v>897</v>
      </c>
    </row>
    <row r="712" spans="1:17" x14ac:dyDescent="0.25">
      <c r="A712" t="s">
        <v>4124</v>
      </c>
      <c r="B712" t="s">
        <v>1048</v>
      </c>
      <c r="C712" s="2" t="str">
        <f>LEFT(PLAYERIDMAP[[#This Row],[PLAYERNAME]],FIND(" ",PLAYERIDMAP[[#This Row],[PLAYERNAME]],1))</f>
        <v xml:space="preserve">D.J. </v>
      </c>
      <c r="D712" s="2" t="str">
        <f>MID(PLAYERIDMAP[PLAYERNAME],FIND(" ",PLAYERIDMAP[PLAYERNAME],1)+1,255)</f>
        <v>Mitchell</v>
      </c>
      <c r="E712" t="s">
        <v>1659</v>
      </c>
      <c r="F712" t="s">
        <v>1628</v>
      </c>
      <c r="G712" s="3">
        <v>5354</v>
      </c>
      <c r="H712">
        <v>543551</v>
      </c>
      <c r="I712" t="s">
        <v>1048</v>
      </c>
      <c r="J712" s="2">
        <v>1737857</v>
      </c>
      <c r="K712" s="2" t="s">
        <v>1048</v>
      </c>
      <c r="L712" s="2" t="s">
        <v>4125</v>
      </c>
      <c r="M712" s="4" t="s">
        <v>1664</v>
      </c>
      <c r="N712" s="2" t="s">
        <v>4124</v>
      </c>
      <c r="O712" s="2">
        <v>9169</v>
      </c>
      <c r="P712" s="2" t="s">
        <v>4126</v>
      </c>
      <c r="Q712" s="2" t="s">
        <v>1048</v>
      </c>
    </row>
    <row r="713" spans="1:17" hidden="1" x14ac:dyDescent="0.25">
      <c r="A713" t="s">
        <v>4127</v>
      </c>
      <c r="B713" t="s">
        <v>171</v>
      </c>
      <c r="C713" t="str">
        <f>LEFT(PLAYERIDMAP[[#This Row],[PLAYERNAME]],FIND(" ",PLAYERIDMAP[[#This Row],[PLAYERNAME]],1))</f>
        <v xml:space="preserve">Jose </v>
      </c>
      <c r="D713" t="str">
        <f>MID(PLAYERIDMAP[PLAYERNAME],FIND(" ",PLAYERIDMAP[PLAYERNAME],1)+1,255)</f>
        <v>Molina</v>
      </c>
      <c r="E713" t="s">
        <v>1743</v>
      </c>
      <c r="F713" t="s">
        <v>1717</v>
      </c>
      <c r="G713" s="3">
        <v>25</v>
      </c>
      <c r="H713">
        <v>150040</v>
      </c>
      <c r="I713" t="s">
        <v>171</v>
      </c>
      <c r="J713" s="2">
        <v>27429</v>
      </c>
      <c r="K713" s="2" t="s">
        <v>171</v>
      </c>
      <c r="L713" s="2" t="s">
        <v>4128</v>
      </c>
      <c r="M713" s="2" t="s">
        <v>4129</v>
      </c>
      <c r="N713" s="2" t="s">
        <v>4127</v>
      </c>
      <c r="O713" s="2">
        <v>6330</v>
      </c>
      <c r="P713" s="2" t="s">
        <v>4130</v>
      </c>
      <c r="Q713" s="2" t="s">
        <v>171</v>
      </c>
    </row>
    <row r="714" spans="1:17" hidden="1" x14ac:dyDescent="0.25">
      <c r="A714" t="s">
        <v>4131</v>
      </c>
      <c r="B714" t="s">
        <v>642</v>
      </c>
      <c r="C714" t="str">
        <f>LEFT(PLAYERIDMAP[[#This Row],[PLAYERNAME]],FIND(" ",PLAYERIDMAP[[#This Row],[PLAYERNAME]],1))</f>
        <v xml:space="preserve">Yadier </v>
      </c>
      <c r="D714" t="str">
        <f>MID(PLAYERIDMAP[PLAYERNAME],FIND(" ",PLAYERIDMAP[PLAYERNAME],1)+1,255)</f>
        <v>Molina</v>
      </c>
      <c r="E714" t="s">
        <v>1666</v>
      </c>
      <c r="F714" t="s">
        <v>1717</v>
      </c>
      <c r="G714" s="3">
        <v>7007</v>
      </c>
      <c r="H714">
        <v>425877</v>
      </c>
      <c r="I714" t="s">
        <v>642</v>
      </c>
      <c r="J714" s="2">
        <v>390815</v>
      </c>
      <c r="K714" s="2" t="s">
        <v>642</v>
      </c>
      <c r="L714" s="2" t="s">
        <v>4132</v>
      </c>
      <c r="M714" s="2" t="s">
        <v>4133</v>
      </c>
      <c r="N714" s="2" t="s">
        <v>4131</v>
      </c>
      <c r="O714" s="2">
        <v>7345</v>
      </c>
      <c r="P714" s="2" t="s">
        <v>4134</v>
      </c>
      <c r="Q714" s="2" t="s">
        <v>642</v>
      </c>
    </row>
    <row r="715" spans="1:17" hidden="1" x14ac:dyDescent="0.25">
      <c r="A715" t="s">
        <v>4135</v>
      </c>
      <c r="B715" t="s">
        <v>445</v>
      </c>
      <c r="C715" t="str">
        <f>LEFT(PLAYERIDMAP[[#This Row],[PLAYERNAME]],FIND(" ",PLAYERIDMAP[[#This Row],[PLAYERNAME]],1))</f>
        <v xml:space="preserve">Jesus </v>
      </c>
      <c r="D715" t="str">
        <f>MID(PLAYERIDMAP[PLAYERNAME],FIND(" ",PLAYERIDMAP[PLAYERNAME],1)+1,255)</f>
        <v>Montero</v>
      </c>
      <c r="E715" t="s">
        <v>1659</v>
      </c>
      <c r="F715" t="s">
        <v>3132</v>
      </c>
      <c r="G715" s="3">
        <v>5514</v>
      </c>
      <c r="H715">
        <v>524968</v>
      </c>
      <c r="I715" t="s">
        <v>445</v>
      </c>
      <c r="J715" s="2">
        <v>1495872</v>
      </c>
      <c r="K715" s="2" t="s">
        <v>445</v>
      </c>
      <c r="L715" s="4" t="s">
        <v>1664</v>
      </c>
      <c r="M715" s="2" t="s">
        <v>4136</v>
      </c>
      <c r="N715" s="2" t="s">
        <v>4135</v>
      </c>
      <c r="O715" s="2">
        <v>8638</v>
      </c>
      <c r="P715" s="2" t="s">
        <v>4137</v>
      </c>
      <c r="Q715" s="2" t="s">
        <v>445</v>
      </c>
    </row>
    <row r="716" spans="1:17" hidden="1" x14ac:dyDescent="0.25">
      <c r="A716" t="s">
        <v>4138</v>
      </c>
      <c r="B716" t="s">
        <v>654</v>
      </c>
      <c r="C716" t="str">
        <f>LEFT(PLAYERIDMAP[[#This Row],[PLAYERNAME]],FIND(" ",PLAYERIDMAP[[#This Row],[PLAYERNAME]],1))</f>
        <v xml:space="preserve">Miguel </v>
      </c>
      <c r="D716" t="str">
        <f>MID(PLAYERIDMAP[PLAYERNAME],FIND(" ",PLAYERIDMAP[PLAYERNAME],1)+1,255)</f>
        <v>Montero</v>
      </c>
      <c r="E716" t="s">
        <v>1919</v>
      </c>
      <c r="F716" t="s">
        <v>1717</v>
      </c>
      <c r="G716" s="3">
        <v>3364</v>
      </c>
      <c r="H716">
        <v>471083</v>
      </c>
      <c r="I716" t="s">
        <v>654</v>
      </c>
      <c r="J716" s="2">
        <v>580594</v>
      </c>
      <c r="K716" s="2" t="s">
        <v>654</v>
      </c>
      <c r="L716" s="2" t="s">
        <v>4139</v>
      </c>
      <c r="M716" s="2" t="s">
        <v>4140</v>
      </c>
      <c r="N716" s="2" t="s">
        <v>4138</v>
      </c>
      <c r="O716" s="2">
        <v>7865</v>
      </c>
      <c r="P716" s="2" t="s">
        <v>4141</v>
      </c>
      <c r="Q716" s="2" t="s">
        <v>654</v>
      </c>
    </row>
    <row r="717" spans="1:17" hidden="1" x14ac:dyDescent="0.25">
      <c r="A717" t="s">
        <v>4142</v>
      </c>
      <c r="B717" t="s">
        <v>81</v>
      </c>
      <c r="C717" t="str">
        <f>LEFT(PLAYERIDMAP[[#This Row],[PLAYERNAME]],FIND(" ",PLAYERIDMAP[[#This Row],[PLAYERNAME]],1))</f>
        <v xml:space="preserve">Adam </v>
      </c>
      <c r="D717" t="str">
        <f>MID(PLAYERIDMAP[PLAYERNAME],FIND(" ",PLAYERIDMAP[PLAYERNAME],1)+1,255)</f>
        <v>Moore</v>
      </c>
      <c r="E717" t="s">
        <v>1965</v>
      </c>
      <c r="F717" t="s">
        <v>1717</v>
      </c>
      <c r="G717" s="3">
        <v>9362</v>
      </c>
      <c r="H717">
        <v>446192</v>
      </c>
      <c r="I717" t="s">
        <v>81</v>
      </c>
      <c r="J717" s="2">
        <v>1225742</v>
      </c>
      <c r="K717" s="2" t="s">
        <v>81</v>
      </c>
      <c r="L717" s="2" t="s">
        <v>4143</v>
      </c>
      <c r="M717" s="2" t="s">
        <v>4144</v>
      </c>
      <c r="N717" s="2" t="s">
        <v>4142</v>
      </c>
      <c r="O717" s="2">
        <v>8597</v>
      </c>
      <c r="P717" s="2" t="s">
        <v>4145</v>
      </c>
      <c r="Q717" s="2" t="s">
        <v>81</v>
      </c>
    </row>
    <row r="718" spans="1:17" x14ac:dyDescent="0.25">
      <c r="A718" t="s">
        <v>4146</v>
      </c>
      <c r="B718" t="s">
        <v>852</v>
      </c>
      <c r="C718" s="2" t="str">
        <f>LEFT(PLAYERIDMAP[[#This Row],[PLAYERNAME]],FIND(" ",PLAYERIDMAP[[#This Row],[PLAYERNAME]],1))</f>
        <v xml:space="preserve">Matt </v>
      </c>
      <c r="D718" s="2" t="str">
        <f>MID(PLAYERIDMAP[PLAYERNAME],FIND(" ",PLAYERIDMAP[PLAYERNAME],1)+1,255)</f>
        <v>Moore</v>
      </c>
      <c r="E718" t="s">
        <v>1743</v>
      </c>
      <c r="F718" t="s">
        <v>1628</v>
      </c>
      <c r="G718" s="3">
        <v>1890</v>
      </c>
      <c r="H718">
        <v>519043</v>
      </c>
      <c r="I718" t="s">
        <v>852</v>
      </c>
      <c r="J718" s="2">
        <v>1739600</v>
      </c>
      <c r="K718" s="2" t="s">
        <v>852</v>
      </c>
      <c r="L718" s="2" t="s">
        <v>4147</v>
      </c>
      <c r="M718" s="2" t="s">
        <v>4148</v>
      </c>
      <c r="N718" s="2" t="s">
        <v>4146</v>
      </c>
      <c r="O718" s="2">
        <v>8873</v>
      </c>
      <c r="P718" s="2" t="s">
        <v>4149</v>
      </c>
      <c r="Q718" s="2" t="s">
        <v>852</v>
      </c>
    </row>
    <row r="719" spans="1:17" hidden="1" x14ac:dyDescent="0.25">
      <c r="A719" t="s">
        <v>4150</v>
      </c>
      <c r="B719" t="s">
        <v>341</v>
      </c>
      <c r="C719" t="str">
        <f>LEFT(PLAYERIDMAP[[#This Row],[PLAYERNAME]],FIND(" ",PLAYERIDMAP[[#This Row],[PLAYERNAME]],1))</f>
        <v xml:space="preserve">Scott </v>
      </c>
      <c r="D719" t="str">
        <f>MID(PLAYERIDMAP[PLAYERNAME],FIND(" ",PLAYERIDMAP[PLAYERNAME],1)+1,255)</f>
        <v>Moore</v>
      </c>
      <c r="E719" t="s">
        <v>1633</v>
      </c>
      <c r="F719" t="s">
        <v>740</v>
      </c>
      <c r="G719" s="3">
        <v>4390</v>
      </c>
      <c r="H719">
        <v>445599</v>
      </c>
      <c r="I719" t="s">
        <v>341</v>
      </c>
      <c r="J719" s="2">
        <v>547900</v>
      </c>
      <c r="K719" s="2" t="s">
        <v>341</v>
      </c>
      <c r="L719" s="2" t="s">
        <v>4151</v>
      </c>
      <c r="M719" s="2" t="s">
        <v>4152</v>
      </c>
      <c r="N719" s="2" t="s">
        <v>4150</v>
      </c>
      <c r="O719" s="2">
        <v>7867</v>
      </c>
      <c r="P719" s="2" t="s">
        <v>4153</v>
      </c>
      <c r="Q719" s="2" t="s">
        <v>341</v>
      </c>
    </row>
    <row r="720" spans="1:17" hidden="1" x14ac:dyDescent="0.25">
      <c r="A720" t="s">
        <v>4154</v>
      </c>
      <c r="B720" t="s">
        <v>414</v>
      </c>
      <c r="C720" t="str">
        <f>LEFT(PLAYERIDMAP[[#This Row],[PLAYERNAME]],FIND(" ",PLAYERIDMAP[[#This Row],[PLAYERNAME]],1))</f>
        <v xml:space="preserve">Tyler </v>
      </c>
      <c r="D720" t="str">
        <f>MID(PLAYERIDMAP[PLAYERNAME],FIND(" ",PLAYERIDMAP[PLAYERNAME],1)+1,255)</f>
        <v>Moore</v>
      </c>
      <c r="E720" t="s">
        <v>1735</v>
      </c>
      <c r="F720" t="s">
        <v>1667</v>
      </c>
      <c r="G720" s="3">
        <v>7244</v>
      </c>
      <c r="H720">
        <v>489138</v>
      </c>
      <c r="I720" t="s">
        <v>414</v>
      </c>
      <c r="J720" s="2">
        <v>1740975</v>
      </c>
      <c r="K720" s="2" t="s">
        <v>414</v>
      </c>
      <c r="L720" s="4" t="s">
        <v>1664</v>
      </c>
      <c r="M720" s="4" t="s">
        <v>1664</v>
      </c>
      <c r="N720" s="2" t="s">
        <v>4154</v>
      </c>
      <c r="O720" s="2">
        <v>9170</v>
      </c>
      <c r="P720" s="2" t="s">
        <v>4155</v>
      </c>
      <c r="Q720" s="2" t="s">
        <v>414</v>
      </c>
    </row>
    <row r="721" spans="1:17" x14ac:dyDescent="0.25">
      <c r="A721" t="s">
        <v>4156</v>
      </c>
      <c r="B721" t="s">
        <v>1246</v>
      </c>
      <c r="C721" s="2" t="str">
        <f>LEFT(PLAYERIDMAP[[#This Row],[PLAYERNAME]],FIND(" ",PLAYERIDMAP[[#This Row],[PLAYERNAME]],1))</f>
        <v xml:space="preserve">Franklin </v>
      </c>
      <c r="D721" s="2" t="str">
        <f>MID(PLAYERIDMAP[PLAYERNAME],FIND(" ",PLAYERIDMAP[PLAYERNAME],1)+1,255)</f>
        <v>Morales</v>
      </c>
      <c r="E721" t="s">
        <v>1654</v>
      </c>
      <c r="F721" t="s">
        <v>1628</v>
      </c>
      <c r="G721" s="3">
        <v>5088</v>
      </c>
      <c r="H721">
        <v>462985</v>
      </c>
      <c r="I721" t="s">
        <v>1246</v>
      </c>
      <c r="J721" s="2">
        <v>1200730</v>
      </c>
      <c r="K721" s="2" t="s">
        <v>1246</v>
      </c>
      <c r="L721" s="2" t="s">
        <v>4157</v>
      </c>
      <c r="M721" s="2" t="s">
        <v>4158</v>
      </c>
      <c r="N721" s="2" t="s">
        <v>4156</v>
      </c>
      <c r="O721" s="2">
        <v>7951</v>
      </c>
      <c r="P721" s="2" t="s">
        <v>4159</v>
      </c>
      <c r="Q721" s="2" t="s">
        <v>1246</v>
      </c>
    </row>
    <row r="722" spans="1:17" hidden="1" x14ac:dyDescent="0.25">
      <c r="A722" t="s">
        <v>4160</v>
      </c>
      <c r="B722" t="s">
        <v>606</v>
      </c>
      <c r="C722" t="str">
        <f>LEFT(PLAYERIDMAP[[#This Row],[PLAYERNAME]],FIND(" ",PLAYERIDMAP[[#This Row],[PLAYERNAME]],1))</f>
        <v xml:space="preserve">Kendrys </v>
      </c>
      <c r="D722" t="str">
        <f>MID(PLAYERIDMAP[PLAYERNAME],FIND(" ",PLAYERIDMAP[PLAYERNAME],1)+1,255)</f>
        <v>Morales</v>
      </c>
      <c r="E722" t="s">
        <v>1659</v>
      </c>
      <c r="F722" t="s">
        <v>1667</v>
      </c>
      <c r="G722" s="3">
        <v>8610</v>
      </c>
      <c r="H722">
        <v>434778</v>
      </c>
      <c r="I722" t="s">
        <v>606</v>
      </c>
      <c r="J722" s="2">
        <v>534114</v>
      </c>
      <c r="K722" s="2" t="s">
        <v>606</v>
      </c>
      <c r="L722" s="2" t="s">
        <v>4161</v>
      </c>
      <c r="M722" s="2" t="s">
        <v>4162</v>
      </c>
      <c r="N722" s="2" t="s">
        <v>4160</v>
      </c>
      <c r="O722" s="2">
        <v>7481</v>
      </c>
      <c r="P722" s="2" t="s">
        <v>4163</v>
      </c>
      <c r="Q722" s="2" t="s">
        <v>606</v>
      </c>
    </row>
    <row r="723" spans="1:17" hidden="1" x14ac:dyDescent="0.25">
      <c r="A723" t="s">
        <v>4164</v>
      </c>
      <c r="B723" t="s">
        <v>578</v>
      </c>
      <c r="C723" t="str">
        <f>LEFT(PLAYERIDMAP[[#This Row],[PLAYERNAME]],FIND(" ",PLAYERIDMAP[[#This Row],[PLAYERNAME]],1))</f>
        <v xml:space="preserve">Mitch </v>
      </c>
      <c r="D723" t="str">
        <f>MID(PLAYERIDMAP[PLAYERNAME],FIND(" ",PLAYERIDMAP[PLAYERNAME],1)+1,255)</f>
        <v>Moreland</v>
      </c>
      <c r="E723" t="s">
        <v>1729</v>
      </c>
      <c r="F723" t="s">
        <v>1667</v>
      </c>
      <c r="G723" s="3">
        <v>3086</v>
      </c>
      <c r="H723">
        <v>519048</v>
      </c>
      <c r="I723" t="s">
        <v>578</v>
      </c>
      <c r="J723" s="2">
        <v>1666536</v>
      </c>
      <c r="K723" s="2" t="s">
        <v>578</v>
      </c>
      <c r="L723" s="4" t="s">
        <v>1664</v>
      </c>
      <c r="M723" s="2" t="s">
        <v>4165</v>
      </c>
      <c r="N723" s="2" t="s">
        <v>4164</v>
      </c>
      <c r="O723" s="2">
        <v>8772</v>
      </c>
      <c r="P723" s="2" t="s">
        <v>4166</v>
      </c>
      <c r="Q723" s="2" t="s">
        <v>578</v>
      </c>
    </row>
    <row r="724" spans="1:17" hidden="1" x14ac:dyDescent="0.25">
      <c r="A724" t="s">
        <v>4167</v>
      </c>
      <c r="B724" t="s">
        <v>308</v>
      </c>
      <c r="C724" t="str">
        <f>LEFT(PLAYERIDMAP[[#This Row],[PLAYERNAME]],FIND(" ",PLAYERIDMAP[[#This Row],[PLAYERNAME]],1))</f>
        <v xml:space="preserve">Nyjer </v>
      </c>
      <c r="D724" t="str">
        <f>MID(PLAYERIDMAP[PLAYERNAME],FIND(" ",PLAYERIDMAP[PLAYERNAME],1)+1,255)</f>
        <v>Morgan</v>
      </c>
      <c r="E724" t="s">
        <v>1740</v>
      </c>
      <c r="F724" t="s">
        <v>1639</v>
      </c>
      <c r="G724" s="3">
        <v>4885</v>
      </c>
      <c r="H724">
        <v>460579</v>
      </c>
      <c r="I724" t="s">
        <v>308</v>
      </c>
      <c r="J724" s="2">
        <v>1099503</v>
      </c>
      <c r="K724" s="2" t="s">
        <v>308</v>
      </c>
      <c r="L724" s="2" t="s">
        <v>4168</v>
      </c>
      <c r="M724" s="2" t="s">
        <v>4169</v>
      </c>
      <c r="N724" s="2" t="s">
        <v>4167</v>
      </c>
      <c r="O724" s="2">
        <v>8116</v>
      </c>
      <c r="P724" s="2" t="s">
        <v>4170</v>
      </c>
      <c r="Q724" s="2" t="s">
        <v>308</v>
      </c>
    </row>
    <row r="725" spans="1:17" hidden="1" x14ac:dyDescent="0.25">
      <c r="A725" t="s">
        <v>4171</v>
      </c>
      <c r="B725" t="s">
        <v>613</v>
      </c>
      <c r="C725" t="str">
        <f>LEFT(PLAYERIDMAP[[#This Row],[PLAYERNAME]],FIND(" ",PLAYERIDMAP[[#This Row],[PLAYERNAME]],1))</f>
        <v xml:space="preserve">Justin </v>
      </c>
      <c r="D725" t="str">
        <f>MID(PLAYERIDMAP[PLAYERNAME],FIND(" ",PLAYERIDMAP[PLAYERNAME],1)+1,255)</f>
        <v>Morneau</v>
      </c>
      <c r="E725" t="s">
        <v>1987</v>
      </c>
      <c r="F725" t="s">
        <v>1667</v>
      </c>
      <c r="G725" s="3">
        <v>1737</v>
      </c>
      <c r="H725">
        <v>408047</v>
      </c>
      <c r="I725" t="s">
        <v>613</v>
      </c>
      <c r="J725" s="2">
        <v>288974</v>
      </c>
      <c r="K725" s="2" t="s">
        <v>613</v>
      </c>
      <c r="L725" s="2" t="s">
        <v>4172</v>
      </c>
      <c r="M725" s="2" t="s">
        <v>4173</v>
      </c>
      <c r="N725" s="2" t="s">
        <v>4171</v>
      </c>
      <c r="O725" s="2">
        <v>7063</v>
      </c>
      <c r="P725" s="2" t="s">
        <v>4174</v>
      </c>
      <c r="Q725" s="2" t="s">
        <v>613</v>
      </c>
    </row>
    <row r="726" spans="1:17" x14ac:dyDescent="0.25">
      <c r="A726" t="s">
        <v>4175</v>
      </c>
      <c r="B726" t="s">
        <v>1251</v>
      </c>
      <c r="C726" s="2" t="str">
        <f>LEFT(PLAYERIDMAP[[#This Row],[PLAYERNAME]],FIND(" ",PLAYERIDMAP[[#This Row],[PLAYERNAME]],1))</f>
        <v xml:space="preserve">Bryan </v>
      </c>
      <c r="D726" s="2" t="str">
        <f>MID(PLAYERIDMAP[PLAYERNAME],FIND(" ",PLAYERIDMAP[PLAYERNAME],1)+1,255)</f>
        <v>Morris</v>
      </c>
      <c r="E726" t="s">
        <v>1703</v>
      </c>
      <c r="F726" t="s">
        <v>1628</v>
      </c>
      <c r="G726" s="3">
        <v>10234</v>
      </c>
      <c r="H726">
        <v>457768</v>
      </c>
      <c r="I726" t="s">
        <v>1251</v>
      </c>
      <c r="J726" s="2">
        <v>1725407</v>
      </c>
      <c r="K726" s="2" t="s">
        <v>1251</v>
      </c>
      <c r="L726" s="4" t="s">
        <v>1664</v>
      </c>
      <c r="M726" s="4" t="s">
        <v>1664</v>
      </c>
      <c r="N726" s="2" t="s">
        <v>4175</v>
      </c>
      <c r="O726" s="2">
        <v>9221</v>
      </c>
      <c r="P726" s="2" t="s">
        <v>4176</v>
      </c>
      <c r="Q726" s="2" t="s">
        <v>1251</v>
      </c>
    </row>
    <row r="727" spans="1:17" hidden="1" x14ac:dyDescent="0.25">
      <c r="A727" t="s">
        <v>4177</v>
      </c>
      <c r="B727" t="s">
        <v>663</v>
      </c>
      <c r="C727" t="str">
        <f>LEFT(PLAYERIDMAP[[#This Row],[PLAYERNAME]],FIND(" ",PLAYERIDMAP[[#This Row],[PLAYERNAME]],1))</f>
        <v xml:space="preserve">Logan </v>
      </c>
      <c r="D727" t="str">
        <f>MID(PLAYERIDMAP[PLAYERNAME],FIND(" ",PLAYERIDMAP[PLAYERNAME],1)+1,255)</f>
        <v>Morrison</v>
      </c>
      <c r="E727" t="s">
        <v>1698</v>
      </c>
      <c r="F727" t="s">
        <v>1639</v>
      </c>
      <c r="G727" s="3">
        <v>9205</v>
      </c>
      <c r="H727">
        <v>489149</v>
      </c>
      <c r="I727" t="s">
        <v>663</v>
      </c>
      <c r="J727" s="2">
        <v>1630087</v>
      </c>
      <c r="K727" s="2" t="s">
        <v>663</v>
      </c>
      <c r="L727" s="4" t="s">
        <v>1664</v>
      </c>
      <c r="M727" s="2" t="s">
        <v>4178</v>
      </c>
      <c r="N727" s="2" t="s">
        <v>4177</v>
      </c>
      <c r="O727" s="2">
        <v>8633</v>
      </c>
      <c r="P727" s="2" t="s">
        <v>4179</v>
      </c>
      <c r="Q727" s="2" t="s">
        <v>663</v>
      </c>
    </row>
    <row r="728" spans="1:17" x14ac:dyDescent="0.25">
      <c r="A728" t="s">
        <v>4180</v>
      </c>
      <c r="B728" t="s">
        <v>845</v>
      </c>
      <c r="C728" s="2" t="str">
        <f>LEFT(PLAYERIDMAP[[#This Row],[PLAYERNAME]],FIND(" ",PLAYERIDMAP[[#This Row],[PLAYERNAME]],1))</f>
        <v xml:space="preserve">Brandon </v>
      </c>
      <c r="D728" s="2" t="str">
        <f>MID(PLAYERIDMAP[PLAYERNAME],FIND(" ",PLAYERIDMAP[PLAYERNAME],1)+1,255)</f>
        <v>Morrow</v>
      </c>
      <c r="E728" t="s">
        <v>1723</v>
      </c>
      <c r="F728" t="s">
        <v>1628</v>
      </c>
      <c r="G728" s="3">
        <v>9346</v>
      </c>
      <c r="H728">
        <v>453344</v>
      </c>
      <c r="I728" t="s">
        <v>845</v>
      </c>
      <c r="J728" s="2">
        <v>1200838</v>
      </c>
      <c r="K728" s="2" t="s">
        <v>845</v>
      </c>
      <c r="L728" s="2" t="s">
        <v>4181</v>
      </c>
      <c r="M728" s="2" t="s">
        <v>4182</v>
      </c>
      <c r="N728" s="2" t="s">
        <v>4180</v>
      </c>
      <c r="O728" s="2">
        <v>8002</v>
      </c>
      <c r="P728" s="2" t="s">
        <v>4183</v>
      </c>
      <c r="Q728" s="2" t="s">
        <v>845</v>
      </c>
    </row>
    <row r="729" spans="1:17" hidden="1" x14ac:dyDescent="0.25">
      <c r="A729" t="s">
        <v>4184</v>
      </c>
      <c r="B729" t="s">
        <v>491</v>
      </c>
      <c r="C729" t="str">
        <f>LEFT(PLAYERIDMAP[[#This Row],[PLAYERNAME]],FIND(" ",PLAYERIDMAP[[#This Row],[PLAYERNAME]],1))</f>
        <v xml:space="preserve">Michael </v>
      </c>
      <c r="D729" t="str">
        <f>MID(PLAYERIDMAP[PLAYERNAME],FIND(" ",PLAYERIDMAP[PLAYERNAME],1)+1,255)</f>
        <v>Morse</v>
      </c>
      <c r="E729" t="s">
        <v>1659</v>
      </c>
      <c r="F729" t="s">
        <v>1639</v>
      </c>
      <c r="G729" s="3">
        <v>3035</v>
      </c>
      <c r="H729">
        <v>434604</v>
      </c>
      <c r="I729" t="s">
        <v>491</v>
      </c>
      <c r="J729" s="2">
        <v>489791</v>
      </c>
      <c r="K729" s="2" t="s">
        <v>491</v>
      </c>
      <c r="L729" s="2" t="s">
        <v>4185</v>
      </c>
      <c r="M729" s="2" t="s">
        <v>4186</v>
      </c>
      <c r="N729" s="2" t="s">
        <v>4184</v>
      </c>
      <c r="O729" s="2">
        <v>7562</v>
      </c>
      <c r="P729" s="2" t="s">
        <v>4187</v>
      </c>
      <c r="Q729" s="2" t="s">
        <v>491</v>
      </c>
    </row>
    <row r="730" spans="1:17" x14ac:dyDescent="0.25">
      <c r="A730" t="s">
        <v>4188</v>
      </c>
      <c r="B730" t="s">
        <v>1278</v>
      </c>
      <c r="C730" s="2" t="str">
        <f>LEFT(PLAYERIDMAP[[#This Row],[PLAYERNAME]],FIND(" ",PLAYERIDMAP[[#This Row],[PLAYERNAME]],1))</f>
        <v xml:space="preserve">Charlie </v>
      </c>
      <c r="D730" s="2" t="str">
        <f>MID(PLAYERIDMAP[PLAYERNAME],FIND(" ",PLAYERIDMAP[PLAYERNAME],1)+1,255)</f>
        <v>Morton</v>
      </c>
      <c r="E730" t="s">
        <v>1703</v>
      </c>
      <c r="F730" t="s">
        <v>1628</v>
      </c>
      <c r="G730" s="3">
        <v>4676</v>
      </c>
      <c r="H730">
        <v>450203</v>
      </c>
      <c r="I730" t="s">
        <v>1278</v>
      </c>
      <c r="J730" s="2">
        <v>1390876</v>
      </c>
      <c r="K730" s="2" t="s">
        <v>1278</v>
      </c>
      <c r="L730" s="2" t="s">
        <v>4189</v>
      </c>
      <c r="M730" s="2" t="s">
        <v>4190</v>
      </c>
      <c r="N730" s="2" t="s">
        <v>4188</v>
      </c>
      <c r="O730" s="2">
        <v>8270</v>
      </c>
      <c r="P730" s="2" t="s">
        <v>4191</v>
      </c>
      <c r="Q730" s="2" t="s">
        <v>1278</v>
      </c>
    </row>
    <row r="731" spans="1:17" x14ac:dyDescent="0.25">
      <c r="A731" t="s">
        <v>4192</v>
      </c>
      <c r="B731" t="s">
        <v>1595</v>
      </c>
      <c r="C731" s="2" t="str">
        <f>LEFT(PLAYERIDMAP[[#This Row],[PLAYERNAME]],FIND(" ",PLAYERIDMAP[[#This Row],[PLAYERNAME]],1))</f>
        <v xml:space="preserve">Dustin </v>
      </c>
      <c r="D731" s="2" t="str">
        <f>MID(PLAYERIDMAP[PLAYERNAME],FIND(" ",PLAYERIDMAP[PLAYERNAME],1)+1,255)</f>
        <v>Moseley</v>
      </c>
      <c r="E731" t="s">
        <v>1690</v>
      </c>
      <c r="F731" t="s">
        <v>1628</v>
      </c>
      <c r="G731" s="3">
        <v>7060</v>
      </c>
      <c r="H731">
        <v>400291</v>
      </c>
      <c r="I731" t="s">
        <v>1595</v>
      </c>
      <c r="J731" s="2">
        <v>223487</v>
      </c>
      <c r="K731" s="2" t="s">
        <v>1595</v>
      </c>
      <c r="L731" s="2" t="s">
        <v>4193</v>
      </c>
      <c r="M731" s="2" t="s">
        <v>4194</v>
      </c>
      <c r="N731" s="2" t="s">
        <v>4192</v>
      </c>
      <c r="O731" s="2">
        <v>7507</v>
      </c>
      <c r="P731" s="2" t="s">
        <v>4195</v>
      </c>
      <c r="Q731" s="2" t="s">
        <v>1595</v>
      </c>
    </row>
    <row r="732" spans="1:17" hidden="1" x14ac:dyDescent="0.25">
      <c r="A732" t="s">
        <v>4196</v>
      </c>
      <c r="B732" t="s">
        <v>537</v>
      </c>
      <c r="C732" t="str">
        <f>LEFT(PLAYERIDMAP[[#This Row],[PLAYERNAME]],FIND(" ",PLAYERIDMAP[[#This Row],[PLAYERNAME]],1))</f>
        <v xml:space="preserve">Brandon </v>
      </c>
      <c r="D732" t="str">
        <f>MID(PLAYERIDMAP[PLAYERNAME],FIND(" ",PLAYERIDMAP[PLAYERNAME],1)+1,255)</f>
        <v>Moss</v>
      </c>
      <c r="E732" t="s">
        <v>1649</v>
      </c>
      <c r="F732" t="s">
        <v>1639</v>
      </c>
      <c r="G732" s="3">
        <v>4467</v>
      </c>
      <c r="H732">
        <v>461235</v>
      </c>
      <c r="I732" t="s">
        <v>537</v>
      </c>
      <c r="J732" s="2">
        <v>490865</v>
      </c>
      <c r="K732" s="2" t="s">
        <v>537</v>
      </c>
      <c r="L732" s="2" t="s">
        <v>4197</v>
      </c>
      <c r="M732" s="2" t="s">
        <v>4198</v>
      </c>
      <c r="N732" s="2" t="s">
        <v>4196</v>
      </c>
      <c r="O732" s="2">
        <v>8082</v>
      </c>
      <c r="P732" s="2" t="s">
        <v>4199</v>
      </c>
      <c r="Q732" s="2" t="s">
        <v>537</v>
      </c>
    </row>
    <row r="733" spans="1:17" x14ac:dyDescent="0.25">
      <c r="A733" t="s">
        <v>4200</v>
      </c>
      <c r="B733" t="s">
        <v>788</v>
      </c>
      <c r="C733" s="2" t="str">
        <f>LEFT(PLAYERIDMAP[[#This Row],[PLAYERNAME]],FIND(" ",PLAYERIDMAP[[#This Row],[PLAYERNAME]],1))</f>
        <v xml:space="preserve">Jason </v>
      </c>
      <c r="D733" s="2" t="str">
        <f>MID(PLAYERIDMAP[PLAYERNAME],FIND(" ",PLAYERIDMAP[PLAYERNAME],1)+1,255)</f>
        <v>Motte</v>
      </c>
      <c r="E733" t="s">
        <v>1666</v>
      </c>
      <c r="F733" t="s">
        <v>1628</v>
      </c>
      <c r="G733" s="3">
        <v>5861</v>
      </c>
      <c r="H733">
        <v>435400</v>
      </c>
      <c r="I733" t="s">
        <v>788</v>
      </c>
      <c r="J733" s="2">
        <v>546238</v>
      </c>
      <c r="K733" s="2" t="s">
        <v>788</v>
      </c>
      <c r="L733" s="2" t="s">
        <v>4201</v>
      </c>
      <c r="M733" s="2" t="s">
        <v>4202</v>
      </c>
      <c r="N733" s="2" t="s">
        <v>4200</v>
      </c>
      <c r="O733" s="2">
        <v>8369</v>
      </c>
      <c r="P733" s="2" t="s">
        <v>4203</v>
      </c>
      <c r="Q733" s="2" t="s">
        <v>788</v>
      </c>
    </row>
    <row r="734" spans="1:17" hidden="1" x14ac:dyDescent="0.25">
      <c r="A734" t="s">
        <v>4204</v>
      </c>
      <c r="B734" t="s">
        <v>548</v>
      </c>
      <c r="C734" t="str">
        <f>LEFT(PLAYERIDMAP[[#This Row],[PLAYERNAME]],FIND(" ",PLAYERIDMAP[[#This Row],[PLAYERNAME]],1))</f>
        <v xml:space="preserve">Mike </v>
      </c>
      <c r="D734" t="str">
        <f>MID(PLAYERIDMAP[PLAYERNAME],FIND(" ",PLAYERIDMAP[PLAYERNAME],1)+1,255)</f>
        <v>Moustakas</v>
      </c>
      <c r="E734" t="s">
        <v>1965</v>
      </c>
      <c r="F734" t="s">
        <v>740</v>
      </c>
      <c r="G734" s="3">
        <v>4892</v>
      </c>
      <c r="H734">
        <v>519058</v>
      </c>
      <c r="I734" t="s">
        <v>548</v>
      </c>
      <c r="J734" s="2">
        <v>1232128</v>
      </c>
      <c r="K734" s="2" t="s">
        <v>548</v>
      </c>
      <c r="L734" s="4" t="s">
        <v>1664</v>
      </c>
      <c r="M734" s="2" t="s">
        <v>4205</v>
      </c>
      <c r="N734" s="2" t="s">
        <v>4204</v>
      </c>
      <c r="O734" s="2">
        <v>8685</v>
      </c>
      <c r="P734" s="2" t="s">
        <v>4206</v>
      </c>
      <c r="Q734" s="2" t="s">
        <v>548</v>
      </c>
    </row>
    <row r="735" spans="1:17" x14ac:dyDescent="0.25">
      <c r="A735" t="s">
        <v>4207</v>
      </c>
      <c r="B735" t="s">
        <v>1267</v>
      </c>
      <c r="C735" s="2" t="str">
        <f>LEFT(PLAYERIDMAP[[#This Row],[PLAYERNAME]],FIND(" ",PLAYERIDMAP[[#This Row],[PLAYERNAME]],1))</f>
        <v xml:space="preserve">Peter </v>
      </c>
      <c r="D735" s="2" t="str">
        <f>MID(PLAYERIDMAP[PLAYERNAME],FIND(" ",PLAYERIDMAP[PLAYERNAME],1)+1,255)</f>
        <v>Moylan</v>
      </c>
      <c r="E735" t="s">
        <v>1780</v>
      </c>
      <c r="F735" t="s">
        <v>1628</v>
      </c>
      <c r="G735" s="3">
        <v>4891</v>
      </c>
      <c r="H735">
        <v>493247</v>
      </c>
      <c r="I735" t="s">
        <v>1267</v>
      </c>
      <c r="J735" s="2">
        <v>1102973</v>
      </c>
      <c r="K735" s="2" t="s">
        <v>1267</v>
      </c>
      <c r="L735" s="2" t="s">
        <v>4208</v>
      </c>
      <c r="M735" s="2" t="s">
        <v>4209</v>
      </c>
      <c r="N735" s="2" t="s">
        <v>4207</v>
      </c>
      <c r="O735" s="2">
        <v>7728</v>
      </c>
      <c r="P735" s="2" t="s">
        <v>4210</v>
      </c>
      <c r="Q735" s="2" t="s">
        <v>1267</v>
      </c>
    </row>
    <row r="736" spans="1:17" x14ac:dyDescent="0.25">
      <c r="A736" t="s">
        <v>4211</v>
      </c>
      <c r="B736" t="s">
        <v>1429</v>
      </c>
      <c r="C736" s="2" t="str">
        <f>LEFT(PLAYERIDMAP[[#This Row],[PLAYERNAME]],FIND(" ",PLAYERIDMAP[[#This Row],[PLAYERNAME]],1))</f>
        <v xml:space="preserve">Edward </v>
      </c>
      <c r="D736" s="2" t="str">
        <f>MID(PLAYERIDMAP[PLAYERNAME],FIND(" ",PLAYERIDMAP[PLAYERNAME],1)+1,255)</f>
        <v>Mujica</v>
      </c>
      <c r="E736" t="s">
        <v>1666</v>
      </c>
      <c r="F736" t="s">
        <v>1628</v>
      </c>
      <c r="G736" s="3">
        <v>3970</v>
      </c>
      <c r="H736">
        <v>465629</v>
      </c>
      <c r="I736" t="s">
        <v>1429</v>
      </c>
      <c r="J736" s="2">
        <v>580528</v>
      </c>
      <c r="K736" s="2" t="s">
        <v>1429</v>
      </c>
      <c r="L736" s="2" t="s">
        <v>4212</v>
      </c>
      <c r="M736" s="2" t="s">
        <v>4213</v>
      </c>
      <c r="N736" s="2" t="s">
        <v>4211</v>
      </c>
      <c r="O736" s="2">
        <v>7801</v>
      </c>
      <c r="P736" s="2" t="s">
        <v>4214</v>
      </c>
      <c r="Q736" s="2" t="s">
        <v>1429</v>
      </c>
    </row>
    <row r="737" spans="1:17" hidden="1" x14ac:dyDescent="0.25">
      <c r="A737" t="s">
        <v>4215</v>
      </c>
      <c r="B737" t="s">
        <v>624</v>
      </c>
      <c r="C737" t="str">
        <f>LEFT(PLAYERIDMAP[[#This Row],[PLAYERNAME]],FIND(" ",PLAYERIDMAP[[#This Row],[PLAYERNAME]],1))</f>
        <v xml:space="preserve">David </v>
      </c>
      <c r="D737" t="str">
        <f>MID(PLAYERIDMAP[PLAYERNAME],FIND(" ",PLAYERIDMAP[PLAYERNAME],1)+1,255)</f>
        <v>Murphy</v>
      </c>
      <c r="E737" t="s">
        <v>1729</v>
      </c>
      <c r="F737" t="s">
        <v>1639</v>
      </c>
      <c r="G737" s="3">
        <v>6035</v>
      </c>
      <c r="H737">
        <v>461815</v>
      </c>
      <c r="I737" t="s">
        <v>624</v>
      </c>
      <c r="J737" s="2">
        <v>486548</v>
      </c>
      <c r="K737" s="2" t="s">
        <v>624</v>
      </c>
      <c r="L737" s="2" t="s">
        <v>4216</v>
      </c>
      <c r="M737" s="2" t="s">
        <v>4217</v>
      </c>
      <c r="N737" s="2" t="s">
        <v>4215</v>
      </c>
      <c r="O737" s="2">
        <v>7862</v>
      </c>
      <c r="P737" s="2" t="s">
        <v>4218</v>
      </c>
      <c r="Q737" s="2" t="s">
        <v>624</v>
      </c>
    </row>
    <row r="738" spans="1:17" hidden="1" x14ac:dyDescent="0.25">
      <c r="A738" t="s">
        <v>4219</v>
      </c>
      <c r="B738" t="s">
        <v>500</v>
      </c>
      <c r="C738" t="str">
        <f>LEFT(PLAYERIDMAP[[#This Row],[PLAYERNAME]],FIND(" ",PLAYERIDMAP[[#This Row],[PLAYERNAME]],1))</f>
        <v xml:space="preserve">Daniel </v>
      </c>
      <c r="D738" t="str">
        <f>MID(PLAYERIDMAP[PLAYERNAME],FIND(" ",PLAYERIDMAP[PLAYERNAME],1)+1,255)</f>
        <v>Murphy</v>
      </c>
      <c r="E738" t="s">
        <v>1878</v>
      </c>
      <c r="F738" t="s">
        <v>741</v>
      </c>
      <c r="G738" s="3">
        <v>4316</v>
      </c>
      <c r="H738">
        <v>502517</v>
      </c>
      <c r="I738" t="s">
        <v>500</v>
      </c>
      <c r="J738" s="2">
        <v>1208667</v>
      </c>
      <c r="K738" s="2" t="s">
        <v>500</v>
      </c>
      <c r="L738" s="2" t="s">
        <v>4216</v>
      </c>
      <c r="M738" s="2" t="s">
        <v>4220</v>
      </c>
      <c r="N738" s="2" t="s">
        <v>4219</v>
      </c>
      <c r="O738" s="2">
        <v>8314</v>
      </c>
      <c r="P738" s="2" t="s">
        <v>4221</v>
      </c>
      <c r="Q738" s="2" t="s">
        <v>500</v>
      </c>
    </row>
    <row r="739" spans="1:17" hidden="1" x14ac:dyDescent="0.25">
      <c r="A739" t="s">
        <v>4222</v>
      </c>
      <c r="B739" t="s">
        <v>490</v>
      </c>
      <c r="C739" t="str">
        <f>LEFT(PLAYERIDMAP[[#This Row],[PLAYERNAME]],FIND(" ",PLAYERIDMAP[[#This Row],[PLAYERNAME]],1))</f>
        <v xml:space="preserve">Ronnier </v>
      </c>
      <c r="D739" t="str">
        <f>MID(PLAYERIDMAP[PLAYERNAME],FIND(" ",PLAYERIDMAP[PLAYERNAME],1)+1,255)</f>
        <v>Mustelier</v>
      </c>
      <c r="E739" s="5" t="s">
        <v>1664</v>
      </c>
      <c r="F739" s="5" t="s">
        <v>1664</v>
      </c>
      <c r="G739" s="3" t="s">
        <v>489</v>
      </c>
      <c r="H739">
        <v>608589</v>
      </c>
      <c r="I739" t="s">
        <v>490</v>
      </c>
      <c r="J739" s="4" t="s">
        <v>1664</v>
      </c>
      <c r="K739" s="4" t="s">
        <v>1664</v>
      </c>
      <c r="L739" s="4" t="s">
        <v>1664</v>
      </c>
      <c r="M739" s="4" t="s">
        <v>1664</v>
      </c>
      <c r="N739" s="4" t="s">
        <v>1664</v>
      </c>
      <c r="O739" s="4" t="s">
        <v>1664</v>
      </c>
      <c r="P739" s="4" t="s">
        <v>1664</v>
      </c>
      <c r="Q739" s="4" t="s">
        <v>1664</v>
      </c>
    </row>
    <row r="740" spans="1:17" x14ac:dyDescent="0.25">
      <c r="A740" t="s">
        <v>4223</v>
      </c>
      <c r="B740" t="s">
        <v>951</v>
      </c>
      <c r="C740" s="2" t="str">
        <f>LEFT(PLAYERIDMAP[[#This Row],[PLAYERNAME]],FIND(" ",PLAYERIDMAP[[#This Row],[PLAYERNAME]],1))</f>
        <v xml:space="preserve">Brett </v>
      </c>
      <c r="D740" s="2" t="str">
        <f>MID(PLAYERIDMAP[PLAYERNAME],FIND(" ",PLAYERIDMAP[PLAYERNAME],1)+1,255)</f>
        <v>Myers</v>
      </c>
      <c r="E740" t="s">
        <v>1679</v>
      </c>
      <c r="F740" t="s">
        <v>1628</v>
      </c>
      <c r="G740" s="3">
        <v>962</v>
      </c>
      <c r="H740">
        <v>408206</v>
      </c>
      <c r="I740" t="s">
        <v>951</v>
      </c>
      <c r="J740" s="2">
        <v>288913</v>
      </c>
      <c r="K740" s="2" t="s">
        <v>951</v>
      </c>
      <c r="L740" s="2" t="s">
        <v>4224</v>
      </c>
      <c r="M740" s="2" t="s">
        <v>4225</v>
      </c>
      <c r="N740" s="2" t="s">
        <v>4223</v>
      </c>
      <c r="O740" s="2">
        <v>6864</v>
      </c>
      <c r="P740" s="2" t="s">
        <v>4226</v>
      </c>
      <c r="Q740" s="2" t="s">
        <v>951</v>
      </c>
    </row>
    <row r="741" spans="1:17" hidden="1" x14ac:dyDescent="0.25">
      <c r="A741" t="s">
        <v>4227</v>
      </c>
      <c r="B741" t="s">
        <v>610</v>
      </c>
      <c r="C741" t="str">
        <f>LEFT(PLAYERIDMAP[[#This Row],[PLAYERNAME]],FIND(" ",PLAYERIDMAP[[#This Row],[PLAYERNAME]],1))</f>
        <v xml:space="preserve">Wil </v>
      </c>
      <c r="D741" t="str">
        <f>MID(PLAYERIDMAP[PLAYERNAME],FIND(" ",PLAYERIDMAP[PLAYERNAME],1)+1,255)</f>
        <v>Myers</v>
      </c>
      <c r="E741" t="s">
        <v>1743</v>
      </c>
      <c r="F741" t="s">
        <v>1639</v>
      </c>
      <c r="G741" s="3" t="s">
        <v>609</v>
      </c>
      <c r="H741">
        <v>571976</v>
      </c>
      <c r="I741" t="s">
        <v>610</v>
      </c>
      <c r="J741" s="2">
        <v>1744704</v>
      </c>
      <c r="K741" s="2" t="s">
        <v>610</v>
      </c>
      <c r="L741" s="4" t="s">
        <v>1664</v>
      </c>
      <c r="M741" s="4" t="s">
        <v>1664</v>
      </c>
      <c r="N741" s="2" t="s">
        <v>4227</v>
      </c>
      <c r="O741" s="2">
        <v>8859</v>
      </c>
      <c r="P741" s="2" t="s">
        <v>4228</v>
      </c>
      <c r="Q741" s="2" t="s">
        <v>610</v>
      </c>
    </row>
    <row r="742" spans="1:17" hidden="1" x14ac:dyDescent="0.25">
      <c r="A742" t="s">
        <v>4229</v>
      </c>
      <c r="B742" t="s">
        <v>40</v>
      </c>
      <c r="C742" t="str">
        <f>LEFT(PLAYERIDMAP[[#This Row],[PLAYERNAME]],FIND(" ",PLAYERIDMAP[[#This Row],[PLAYERNAME]],1))</f>
        <v xml:space="preserve">Xavier </v>
      </c>
      <c r="D742" t="str">
        <f>MID(PLAYERIDMAP[PLAYERNAME],FIND(" ",PLAYERIDMAP[PLAYERNAME],1)+1,255)</f>
        <v>Nady</v>
      </c>
      <c r="E742" t="s">
        <v>1644</v>
      </c>
      <c r="F742" t="s">
        <v>1639</v>
      </c>
      <c r="G742" s="3">
        <v>1658</v>
      </c>
      <c r="H742">
        <v>294558</v>
      </c>
      <c r="I742" t="s">
        <v>40</v>
      </c>
      <c r="J742" s="2">
        <v>205682</v>
      </c>
      <c r="K742" s="2" t="s">
        <v>40</v>
      </c>
      <c r="L742" s="2" t="s">
        <v>4230</v>
      </c>
      <c r="M742" s="2" t="s">
        <v>4231</v>
      </c>
      <c r="N742" s="2" t="s">
        <v>4229</v>
      </c>
      <c r="O742" s="2">
        <v>6610</v>
      </c>
      <c r="P742" s="2" t="s">
        <v>4232</v>
      </c>
      <c r="Q742" s="2" t="s">
        <v>40</v>
      </c>
    </row>
    <row r="743" spans="1:17" hidden="1" x14ac:dyDescent="0.25">
      <c r="A743" t="s">
        <v>5604</v>
      </c>
      <c r="B743" t="s">
        <v>4233</v>
      </c>
      <c r="C743" t="str">
        <f>LEFT(PLAYERIDMAP[[#This Row],[PLAYERNAME]],FIND(" ",PLAYERIDMAP[[#This Row],[PLAYERNAME]],1))</f>
        <v xml:space="preserve">Hiroyuki </v>
      </c>
      <c r="D743" t="str">
        <f>MID(PLAYERIDMAP[PLAYERNAME],FIND(" ",PLAYERIDMAP[PLAYERNAME],1)+1,255)</f>
        <v>Nakajima</v>
      </c>
      <c r="E743" t="s">
        <v>1649</v>
      </c>
      <c r="F743" t="s">
        <v>1730</v>
      </c>
      <c r="G743" s="3">
        <v>14446</v>
      </c>
      <c r="J743" s="2"/>
      <c r="K743" s="2"/>
      <c r="L743" s="2"/>
      <c r="M743" s="2"/>
      <c r="N743" s="2"/>
      <c r="O743" s="2"/>
      <c r="P743" s="2"/>
      <c r="Q743" s="2"/>
    </row>
    <row r="744" spans="1:17" hidden="1" x14ac:dyDescent="0.25">
      <c r="A744" t="s">
        <v>4234</v>
      </c>
      <c r="B744" t="s">
        <v>699</v>
      </c>
      <c r="C744" t="str">
        <f>LEFT(PLAYERIDMAP[[#This Row],[PLAYERNAME]],FIND(" ",PLAYERIDMAP[[#This Row],[PLAYERNAME]],1))</f>
        <v xml:space="preserve">Mike </v>
      </c>
      <c r="D744" t="str">
        <f>MID(PLAYERIDMAP[PLAYERNAME],FIND(" ",PLAYERIDMAP[PLAYERNAME],1)+1,255)</f>
        <v>Napoli</v>
      </c>
      <c r="E744" t="s">
        <v>1654</v>
      </c>
      <c r="F744" t="s">
        <v>1717</v>
      </c>
      <c r="G744" s="3">
        <v>3057</v>
      </c>
      <c r="H744">
        <v>435063</v>
      </c>
      <c r="I744" t="s">
        <v>699</v>
      </c>
      <c r="J744" s="2">
        <v>293103</v>
      </c>
      <c r="K744" s="2" t="s">
        <v>699</v>
      </c>
      <c r="L744" s="2" t="s">
        <v>4235</v>
      </c>
      <c r="M744" s="2" t="s">
        <v>4236</v>
      </c>
      <c r="N744" s="2" t="s">
        <v>4234</v>
      </c>
      <c r="O744" s="2">
        <v>7754</v>
      </c>
      <c r="P744" s="2" t="s">
        <v>4237</v>
      </c>
      <c r="Q744" s="2" t="s">
        <v>699</v>
      </c>
    </row>
    <row r="745" spans="1:17" x14ac:dyDescent="0.25">
      <c r="A745" t="s">
        <v>4238</v>
      </c>
      <c r="B745" t="s">
        <v>967</v>
      </c>
      <c r="C745" s="2" t="str">
        <f>LEFT(PLAYERIDMAP[[#This Row],[PLAYERNAME]],FIND(" ",PLAYERIDMAP[[#This Row],[PLAYERNAME]],1))</f>
        <v xml:space="preserve">Chris </v>
      </c>
      <c r="D745" s="2" t="str">
        <f>MID(PLAYERIDMAP[PLAYERNAME],FIND(" ",PLAYERIDMAP[PLAYERNAME],1)+1,255)</f>
        <v>Narveson</v>
      </c>
      <c r="E745" t="s">
        <v>1740</v>
      </c>
      <c r="F745" t="s">
        <v>1628</v>
      </c>
      <c r="G745" s="3">
        <v>2141</v>
      </c>
      <c r="H745">
        <v>429780</v>
      </c>
      <c r="I745" t="s">
        <v>967</v>
      </c>
      <c r="J745" s="2">
        <v>448956</v>
      </c>
      <c r="K745" s="2" t="s">
        <v>967</v>
      </c>
      <c r="L745" s="2" t="s">
        <v>4239</v>
      </c>
      <c r="M745" s="2" t="s">
        <v>4240</v>
      </c>
      <c r="N745" s="2" t="s">
        <v>4238</v>
      </c>
      <c r="O745" s="2">
        <v>7508</v>
      </c>
      <c r="P745" s="2" t="s">
        <v>4241</v>
      </c>
      <c r="Q745" s="2" t="s">
        <v>967</v>
      </c>
    </row>
    <row r="746" spans="1:17" x14ac:dyDescent="0.25">
      <c r="A746" t="s">
        <v>4242</v>
      </c>
      <c r="B746" t="s">
        <v>796</v>
      </c>
      <c r="C746" s="2" t="str">
        <f>LEFT(PLAYERIDMAP[[#This Row],[PLAYERNAME]],FIND(" ",PLAYERIDMAP[[#This Row],[PLAYERNAME]],1))</f>
        <v xml:space="preserve">Joe </v>
      </c>
      <c r="D746" s="2" t="str">
        <f>MID(PLAYERIDMAP[PLAYERNAME],FIND(" ",PLAYERIDMAP[PLAYERNAME],1)+1,255)</f>
        <v>Nathan</v>
      </c>
      <c r="E746" t="s">
        <v>1729</v>
      </c>
      <c r="F746" t="s">
        <v>1628</v>
      </c>
      <c r="G746" s="3">
        <v>1122</v>
      </c>
      <c r="H746">
        <v>150274</v>
      </c>
      <c r="I746" t="s">
        <v>796</v>
      </c>
      <c r="J746" s="2">
        <v>21655</v>
      </c>
      <c r="K746" s="2" t="s">
        <v>796</v>
      </c>
      <c r="L746" s="2" t="s">
        <v>4243</v>
      </c>
      <c r="M746" s="2" t="s">
        <v>4244</v>
      </c>
      <c r="N746" s="2" t="s">
        <v>4242</v>
      </c>
      <c r="O746" s="2">
        <v>6205</v>
      </c>
      <c r="P746" s="2" t="s">
        <v>4245</v>
      </c>
      <c r="Q746" s="2" t="s">
        <v>796</v>
      </c>
    </row>
    <row r="747" spans="1:17" hidden="1" x14ac:dyDescent="0.25">
      <c r="A747" t="s">
        <v>4246</v>
      </c>
      <c r="B747" t="s">
        <v>461</v>
      </c>
      <c r="C747" t="str">
        <f>LEFT(PLAYERIDMAP[[#This Row],[PLAYERNAME]],FIND(" ",PLAYERIDMAP[[#This Row],[PLAYERNAME]],1))</f>
        <v xml:space="preserve">Daniel </v>
      </c>
      <c r="D747" t="str">
        <f>MID(PLAYERIDMAP[PLAYERNAME],FIND(" ",PLAYERIDMAP[PLAYERNAME],1)+1,255)</f>
        <v>Nava</v>
      </c>
      <c r="E747" t="s">
        <v>1654</v>
      </c>
      <c r="F747" t="s">
        <v>1639</v>
      </c>
      <c r="G747" s="3">
        <v>5450</v>
      </c>
      <c r="H747">
        <v>537953</v>
      </c>
      <c r="I747" t="s">
        <v>461</v>
      </c>
      <c r="J747" s="2">
        <v>1601139</v>
      </c>
      <c r="K747" s="2" t="s">
        <v>461</v>
      </c>
      <c r="L747" s="4" t="s">
        <v>1664</v>
      </c>
      <c r="M747" s="2" t="s">
        <v>4247</v>
      </c>
      <c r="N747" s="2" t="s">
        <v>4246</v>
      </c>
      <c r="O747" s="2">
        <v>8742</v>
      </c>
      <c r="P747" s="2" t="s">
        <v>4248</v>
      </c>
      <c r="Q747" s="2" t="s">
        <v>461</v>
      </c>
    </row>
    <row r="748" spans="1:17" hidden="1" x14ac:dyDescent="0.25">
      <c r="A748" t="s">
        <v>4249</v>
      </c>
      <c r="B748" t="s">
        <v>286</v>
      </c>
      <c r="C748" t="str">
        <f>LEFT(PLAYERIDMAP[[#This Row],[PLAYERNAME]],FIND(" ",PLAYERIDMAP[[#This Row],[PLAYERNAME]],1))</f>
        <v xml:space="preserve">Dioner </v>
      </c>
      <c r="D748" t="str">
        <f>MID(PLAYERIDMAP[PLAYERNAME],FIND(" ",PLAYERIDMAP[PLAYERNAME],1)+1,255)</f>
        <v>Navarro</v>
      </c>
      <c r="E748" t="s">
        <v>1818</v>
      </c>
      <c r="F748" t="s">
        <v>1717</v>
      </c>
      <c r="G748" s="3">
        <v>3179</v>
      </c>
      <c r="H748">
        <v>425900</v>
      </c>
      <c r="I748" t="s">
        <v>286</v>
      </c>
      <c r="J748" s="2">
        <v>387245</v>
      </c>
      <c r="K748" s="2" t="s">
        <v>286</v>
      </c>
      <c r="L748" s="4" t="s">
        <v>1664</v>
      </c>
      <c r="M748" s="4" t="s">
        <v>1664</v>
      </c>
      <c r="N748" s="4" t="s">
        <v>1664</v>
      </c>
      <c r="O748" s="2">
        <v>7276</v>
      </c>
      <c r="P748" s="2" t="s">
        <v>4250</v>
      </c>
      <c r="Q748" s="2" t="s">
        <v>286</v>
      </c>
    </row>
    <row r="749" spans="1:17" hidden="1" x14ac:dyDescent="0.25">
      <c r="A749" t="s">
        <v>4251</v>
      </c>
      <c r="B749" t="s">
        <v>372</v>
      </c>
      <c r="C749" t="str">
        <f>LEFT(PLAYERIDMAP[[#This Row],[PLAYERNAME]],FIND(" ",PLAYERIDMAP[[#This Row],[PLAYERNAME]],1))</f>
        <v xml:space="preserve">Thomas </v>
      </c>
      <c r="D749" t="str">
        <f>MID(PLAYERIDMAP[PLAYERNAME],FIND(" ",PLAYERIDMAP[PLAYERNAME],1)+1,255)</f>
        <v>Neal</v>
      </c>
      <c r="E749" t="s">
        <v>1679</v>
      </c>
      <c r="F749" t="s">
        <v>1639</v>
      </c>
      <c r="G749" s="3">
        <v>9461</v>
      </c>
      <c r="H749">
        <v>489166</v>
      </c>
      <c r="I749" t="s">
        <v>372</v>
      </c>
      <c r="J749" s="2">
        <v>1733549</v>
      </c>
      <c r="K749" s="2" t="s">
        <v>372</v>
      </c>
      <c r="L749" s="4" t="s">
        <v>1664</v>
      </c>
      <c r="M749" s="4" t="s">
        <v>1664</v>
      </c>
      <c r="N749" s="2" t="s">
        <v>4251</v>
      </c>
      <c r="O749" s="2">
        <v>9287</v>
      </c>
      <c r="P749" s="2" t="s">
        <v>4252</v>
      </c>
      <c r="Q749" s="2" t="s">
        <v>372</v>
      </c>
    </row>
    <row r="750" spans="1:17" hidden="1" x14ac:dyDescent="0.25">
      <c r="A750" t="s">
        <v>4253</v>
      </c>
      <c r="B750" t="s">
        <v>544</v>
      </c>
      <c r="C750" t="str">
        <f>LEFT(PLAYERIDMAP[[#This Row],[PLAYERNAME]],FIND(" ",PLAYERIDMAP[[#This Row],[PLAYERNAME]],1))</f>
        <v xml:space="preserve">Chris </v>
      </c>
      <c r="D750" t="str">
        <f>MID(PLAYERIDMAP[PLAYERNAME],FIND(" ",PLAYERIDMAP[PLAYERNAME],1)+1,255)</f>
        <v>Nelson</v>
      </c>
      <c r="E750" t="s">
        <v>1909</v>
      </c>
      <c r="F750" t="s">
        <v>740</v>
      </c>
      <c r="G750" s="3">
        <v>8175</v>
      </c>
      <c r="H750">
        <v>455126</v>
      </c>
      <c r="I750" t="s">
        <v>544</v>
      </c>
      <c r="J750" s="2">
        <v>548998</v>
      </c>
      <c r="K750" s="2" t="s">
        <v>544</v>
      </c>
      <c r="L750" s="2" t="s">
        <v>4254</v>
      </c>
      <c r="M750" s="2" t="s">
        <v>4255</v>
      </c>
      <c r="N750" s="2" t="s">
        <v>4253</v>
      </c>
      <c r="O750" s="2">
        <v>8592</v>
      </c>
      <c r="P750" s="2" t="s">
        <v>4256</v>
      </c>
      <c r="Q750" s="2" t="s">
        <v>544</v>
      </c>
    </row>
    <row r="751" spans="1:17" x14ac:dyDescent="0.25">
      <c r="A751" t="s">
        <v>4257</v>
      </c>
      <c r="B751" t="s">
        <v>1443</v>
      </c>
      <c r="C751" s="2" t="str">
        <f>LEFT(PLAYERIDMAP[[#This Row],[PLAYERNAME]],FIND(" ",PLAYERIDMAP[[#This Row],[PLAYERNAME]],1))</f>
        <v xml:space="preserve">Pat </v>
      </c>
      <c r="D751" s="2" t="str">
        <f>MID(PLAYERIDMAP[PLAYERNAME],FIND(" ",PLAYERIDMAP[PLAYERNAME],1)+1,255)</f>
        <v>Neshek</v>
      </c>
      <c r="E751" t="s">
        <v>1649</v>
      </c>
      <c r="F751" t="s">
        <v>1628</v>
      </c>
      <c r="G751" s="3">
        <v>4682</v>
      </c>
      <c r="H751">
        <v>450212</v>
      </c>
      <c r="I751" t="s">
        <v>1443</v>
      </c>
      <c r="J751" s="2">
        <v>549738</v>
      </c>
      <c r="K751" s="2" t="s">
        <v>1443</v>
      </c>
      <c r="L751" s="2" t="s">
        <v>4258</v>
      </c>
      <c r="M751" s="2" t="s">
        <v>4259</v>
      </c>
      <c r="N751" s="2" t="s">
        <v>4257</v>
      </c>
      <c r="O751" s="2">
        <v>7792</v>
      </c>
      <c r="P751" s="2" t="s">
        <v>4260</v>
      </c>
      <c r="Q751" s="2" t="s">
        <v>1443</v>
      </c>
    </row>
    <row r="752" spans="1:17" x14ac:dyDescent="0.25">
      <c r="A752" t="s">
        <v>4261</v>
      </c>
      <c r="B752" t="s">
        <v>1390</v>
      </c>
      <c r="C752" s="2" t="str">
        <f>LEFT(PLAYERIDMAP[[#This Row],[PLAYERNAME]],FIND(" ",PLAYERIDMAP[[#This Row],[PLAYERNAME]],1))</f>
        <v xml:space="preserve">Juan </v>
      </c>
      <c r="D752" s="2" t="str">
        <f>MID(PLAYERIDMAP[PLAYERNAME],FIND(" ",PLAYERIDMAP[PLAYERNAME],1)+1,255)</f>
        <v>Nicasio</v>
      </c>
      <c r="E752" t="s">
        <v>1909</v>
      </c>
      <c r="F752" t="s">
        <v>1628</v>
      </c>
      <c r="G752" s="3">
        <v>7731</v>
      </c>
      <c r="H752">
        <v>504379</v>
      </c>
      <c r="I752" t="s">
        <v>1390</v>
      </c>
      <c r="J752" s="2">
        <v>1725393</v>
      </c>
      <c r="K752" s="2" t="s">
        <v>1390</v>
      </c>
      <c r="L752" s="2" t="s">
        <v>4262</v>
      </c>
      <c r="M752" s="2" t="s">
        <v>4263</v>
      </c>
      <c r="N752" s="2" t="s">
        <v>4261</v>
      </c>
      <c r="O752" s="2">
        <v>8942</v>
      </c>
      <c r="P752" s="2" t="s">
        <v>4264</v>
      </c>
      <c r="Q752" s="2" t="s">
        <v>1390</v>
      </c>
    </row>
    <row r="753" spans="1:17" hidden="1" x14ac:dyDescent="0.25">
      <c r="A753" t="s">
        <v>4265</v>
      </c>
      <c r="B753" t="s">
        <v>52</v>
      </c>
      <c r="C753" t="str">
        <f>LEFT(PLAYERIDMAP[[#This Row],[PLAYERNAME]],FIND(" ",PLAYERIDMAP[[#This Row],[PLAYERNAME]],1))</f>
        <v xml:space="preserve">Mike </v>
      </c>
      <c r="D753" t="str">
        <f>MID(PLAYERIDMAP[PLAYERNAME],FIND(" ",PLAYERIDMAP[PLAYERNAME],1)+1,255)</f>
        <v>Nickeas</v>
      </c>
      <c r="E753" t="s">
        <v>1878</v>
      </c>
      <c r="F753" t="s">
        <v>1717</v>
      </c>
      <c r="G753" s="3">
        <v>7419</v>
      </c>
      <c r="H753">
        <v>435081</v>
      </c>
      <c r="I753" t="s">
        <v>52</v>
      </c>
      <c r="J753" s="2">
        <v>538914</v>
      </c>
      <c r="K753" s="2" t="s">
        <v>52</v>
      </c>
      <c r="L753" s="4" t="s">
        <v>1664</v>
      </c>
      <c r="M753" s="2" t="s">
        <v>4266</v>
      </c>
      <c r="N753" s="2" t="s">
        <v>4265</v>
      </c>
      <c r="O753" s="2">
        <v>8808</v>
      </c>
      <c r="P753" s="2" t="s">
        <v>4267</v>
      </c>
      <c r="Q753" s="2" t="s">
        <v>52</v>
      </c>
    </row>
    <row r="754" spans="1:17" x14ac:dyDescent="0.25">
      <c r="A754" t="s">
        <v>4268</v>
      </c>
      <c r="B754" t="s">
        <v>921</v>
      </c>
      <c r="C754" s="2" t="str">
        <f>LEFT(PLAYERIDMAP[[#This Row],[PLAYERNAME]],FIND(" ",PLAYERIDMAP[[#This Row],[PLAYERNAME]],1))</f>
        <v xml:space="preserve">Jeff </v>
      </c>
      <c r="D754" s="2" t="str">
        <f>MID(PLAYERIDMAP[PLAYERNAME],FIND(" ",PLAYERIDMAP[PLAYERNAME],1)+1,255)</f>
        <v>Niemann</v>
      </c>
      <c r="E754" t="s">
        <v>1743</v>
      </c>
      <c r="F754" t="s">
        <v>1628</v>
      </c>
      <c r="G754" s="3">
        <v>8591</v>
      </c>
      <c r="H754">
        <v>435298</v>
      </c>
      <c r="I754" t="s">
        <v>921</v>
      </c>
      <c r="J754" s="2">
        <v>541523</v>
      </c>
      <c r="K754" s="2" t="s">
        <v>921</v>
      </c>
      <c r="L754" s="2" t="s">
        <v>4269</v>
      </c>
      <c r="M754" s="2" t="s">
        <v>4270</v>
      </c>
      <c r="N754" s="2" t="s">
        <v>4268</v>
      </c>
      <c r="O754" s="2">
        <v>7915</v>
      </c>
      <c r="P754" s="2" t="s">
        <v>4271</v>
      </c>
      <c r="Q754" s="2" t="s">
        <v>921</v>
      </c>
    </row>
    <row r="755" spans="1:17" x14ac:dyDescent="0.25">
      <c r="A755" t="s">
        <v>4272</v>
      </c>
      <c r="B755" t="s">
        <v>862</v>
      </c>
      <c r="C755" s="2" t="str">
        <f>LEFT(PLAYERIDMAP[[#This Row],[PLAYERNAME]],FIND(" ",PLAYERIDMAP[[#This Row],[PLAYERNAME]],1))</f>
        <v xml:space="preserve">Jon </v>
      </c>
      <c r="D755" s="2" t="str">
        <f>MID(PLAYERIDMAP[PLAYERNAME],FIND(" ",PLAYERIDMAP[PLAYERNAME],1)+1,255)</f>
        <v>Niese</v>
      </c>
      <c r="E755" t="s">
        <v>1878</v>
      </c>
      <c r="F755" t="s">
        <v>1628</v>
      </c>
      <c r="G755" s="3">
        <v>4424</v>
      </c>
      <c r="H755">
        <v>477003</v>
      </c>
      <c r="I755" t="s">
        <v>862</v>
      </c>
      <c r="J755" s="2">
        <v>1537190</v>
      </c>
      <c r="K755" s="2" t="s">
        <v>4273</v>
      </c>
      <c r="L755" s="2" t="s">
        <v>4274</v>
      </c>
      <c r="M755" s="2" t="s">
        <v>4275</v>
      </c>
      <c r="N755" s="2" t="s">
        <v>4272</v>
      </c>
      <c r="O755" s="2">
        <v>8333</v>
      </c>
      <c r="P755" s="2" t="s">
        <v>4276</v>
      </c>
      <c r="Q755" s="2" t="s">
        <v>862</v>
      </c>
    </row>
    <row r="756" spans="1:17" hidden="1" x14ac:dyDescent="0.25">
      <c r="A756" t="s">
        <v>4277</v>
      </c>
      <c r="B756" t="s">
        <v>350</v>
      </c>
      <c r="C756" t="str">
        <f>LEFT(PLAYERIDMAP[[#This Row],[PLAYERNAME]],FIND(" ",PLAYERIDMAP[[#This Row],[PLAYERNAME]],1))</f>
        <v xml:space="preserve">Kirk </v>
      </c>
      <c r="D756" t="str">
        <f>MID(PLAYERIDMAP[PLAYERNAME],FIND(" ",PLAYERIDMAP[PLAYERNAME],1)+1,255)</f>
        <v>Nieuwenhuis</v>
      </c>
      <c r="E756" t="s">
        <v>1878</v>
      </c>
      <c r="F756" t="s">
        <v>1639</v>
      </c>
      <c r="G756" s="3">
        <v>6400</v>
      </c>
      <c r="H756">
        <v>543590</v>
      </c>
      <c r="I756" t="s">
        <v>350</v>
      </c>
      <c r="J756" s="2">
        <v>1667064</v>
      </c>
      <c r="K756" s="2" t="s">
        <v>350</v>
      </c>
      <c r="L756" s="4" t="s">
        <v>1664</v>
      </c>
      <c r="M756" s="4" t="s">
        <v>1664</v>
      </c>
      <c r="N756" s="2" t="s">
        <v>4277</v>
      </c>
      <c r="O756" s="2">
        <v>9152</v>
      </c>
      <c r="P756" s="2" t="s">
        <v>4278</v>
      </c>
      <c r="Q756" s="2" t="s">
        <v>350</v>
      </c>
    </row>
    <row r="757" spans="1:17" hidden="1" x14ac:dyDescent="0.25">
      <c r="A757" t="s">
        <v>4279</v>
      </c>
      <c r="B757" t="s">
        <v>5</v>
      </c>
      <c r="C757" t="str">
        <f>LEFT(PLAYERIDMAP[[#This Row],[PLAYERNAME]],FIND(" ",PLAYERIDMAP[[#This Row],[PLAYERNAME]],1))</f>
        <v xml:space="preserve">Wil </v>
      </c>
      <c r="D757" t="str">
        <f>MID(PLAYERIDMAP[PLAYERNAME],FIND(" ",PLAYERIDMAP[PLAYERNAME],1)+1,255)</f>
        <v>Nieves</v>
      </c>
      <c r="E757" t="s">
        <v>1919</v>
      </c>
      <c r="F757" t="s">
        <v>1717</v>
      </c>
      <c r="G757" s="3">
        <v>1556</v>
      </c>
      <c r="H757">
        <v>408242</v>
      </c>
      <c r="I757" t="s">
        <v>5</v>
      </c>
      <c r="J757" s="2">
        <v>225410</v>
      </c>
      <c r="K757" s="2" t="s">
        <v>5</v>
      </c>
      <c r="L757" s="2" t="s">
        <v>4280</v>
      </c>
      <c r="M757" s="2" t="s">
        <v>4281</v>
      </c>
      <c r="N757" s="2" t="s">
        <v>4279</v>
      </c>
      <c r="O757" s="2">
        <v>6968</v>
      </c>
      <c r="P757" s="2" t="s">
        <v>4282</v>
      </c>
      <c r="Q757" s="2" t="s">
        <v>5</v>
      </c>
    </row>
    <row r="758" spans="1:17" hidden="1" x14ac:dyDescent="0.25">
      <c r="A758" t="s">
        <v>4283</v>
      </c>
      <c r="B758" t="s">
        <v>189</v>
      </c>
      <c r="C758" t="str">
        <f>LEFT(PLAYERIDMAP[[#This Row],[PLAYERNAME]],FIND(" ",PLAYERIDMAP[[#This Row],[PLAYERNAME]],1))</f>
        <v xml:space="preserve">Tsuyoshi </v>
      </c>
      <c r="D758" t="str">
        <f>MID(PLAYERIDMAP[PLAYERNAME],FIND(" ",PLAYERIDMAP[PLAYERNAME],1)+1,255)</f>
        <v>Nishioka</v>
      </c>
      <c r="E758" s="5" t="s">
        <v>1664</v>
      </c>
      <c r="F758" s="5" t="s">
        <v>1664</v>
      </c>
      <c r="G758" s="3">
        <v>11531</v>
      </c>
      <c r="H758" s="5" t="s">
        <v>1664</v>
      </c>
      <c r="I758" s="5" t="s">
        <v>1664</v>
      </c>
      <c r="J758" s="4" t="s">
        <v>1664</v>
      </c>
      <c r="K758" s="4" t="s">
        <v>1664</v>
      </c>
      <c r="L758" s="4" t="s">
        <v>1664</v>
      </c>
      <c r="M758" s="4" t="s">
        <v>1664</v>
      </c>
      <c r="N758" s="4" t="s">
        <v>1664</v>
      </c>
      <c r="O758" s="4" t="s">
        <v>1664</v>
      </c>
      <c r="P758" s="4" t="s">
        <v>1664</v>
      </c>
      <c r="Q758" s="4" t="s">
        <v>1664</v>
      </c>
    </row>
    <row r="759" spans="1:17" hidden="1" x14ac:dyDescent="0.25">
      <c r="A759" t="s">
        <v>4284</v>
      </c>
      <c r="B759" t="s">
        <v>304</v>
      </c>
      <c r="C759" t="str">
        <f>LEFT(PLAYERIDMAP[[#This Row],[PLAYERNAME]],FIND(" ",PLAYERIDMAP[[#This Row],[PLAYERNAME]],1))</f>
        <v xml:space="preserve">Jayson </v>
      </c>
      <c r="D759" t="str">
        <f>MID(PLAYERIDMAP[PLAYERNAME],FIND(" ",PLAYERIDMAP[PLAYERNAME],1)+1,255)</f>
        <v>Nix</v>
      </c>
      <c r="E759" t="s">
        <v>1627</v>
      </c>
      <c r="F759" t="s">
        <v>740</v>
      </c>
      <c r="G759" s="3">
        <v>3790</v>
      </c>
      <c r="H759">
        <v>434624</v>
      </c>
      <c r="I759" t="s">
        <v>304</v>
      </c>
      <c r="J759" s="2">
        <v>292038</v>
      </c>
      <c r="K759" s="2" t="s">
        <v>304</v>
      </c>
      <c r="L759" s="2" t="s">
        <v>4285</v>
      </c>
      <c r="M759" s="2" t="s">
        <v>4286</v>
      </c>
      <c r="N759" s="2" t="s">
        <v>4284</v>
      </c>
      <c r="O759" s="2">
        <v>8168</v>
      </c>
      <c r="P759" s="2" t="s">
        <v>4287</v>
      </c>
      <c r="Q759" s="2" t="s">
        <v>304</v>
      </c>
    </row>
    <row r="760" spans="1:17" hidden="1" x14ac:dyDescent="0.25">
      <c r="A760" t="s">
        <v>4288</v>
      </c>
      <c r="B760" t="s">
        <v>353</v>
      </c>
      <c r="C760" t="str">
        <f>LEFT(PLAYERIDMAP[[#This Row],[PLAYERNAME]],FIND(" ",PLAYERIDMAP[[#This Row],[PLAYERNAME]],1))</f>
        <v xml:space="preserve">Laynce </v>
      </c>
      <c r="D760" t="str">
        <f>MID(PLAYERIDMAP[PLAYERNAME],FIND(" ",PLAYERIDMAP[PLAYERNAME],1)+1,255)</f>
        <v>Nix</v>
      </c>
      <c r="E760" t="s">
        <v>1670</v>
      </c>
      <c r="F760" t="s">
        <v>1639</v>
      </c>
      <c r="G760" s="3">
        <v>1766</v>
      </c>
      <c r="H760">
        <v>425556</v>
      </c>
      <c r="I760" t="s">
        <v>353</v>
      </c>
      <c r="J760" s="2">
        <v>225411</v>
      </c>
      <c r="K760" s="2" t="s">
        <v>353</v>
      </c>
      <c r="L760" s="2" t="s">
        <v>4289</v>
      </c>
      <c r="M760" s="2" t="s">
        <v>4290</v>
      </c>
      <c r="N760" s="2" t="s">
        <v>4288</v>
      </c>
      <c r="O760" s="2">
        <v>7176</v>
      </c>
      <c r="P760" s="2" t="s">
        <v>4291</v>
      </c>
      <c r="Q760" s="2" t="s">
        <v>353</v>
      </c>
    </row>
    <row r="761" spans="1:17" x14ac:dyDescent="0.25">
      <c r="A761" t="s">
        <v>4292</v>
      </c>
      <c r="B761" t="s">
        <v>1137</v>
      </c>
      <c r="C761" s="2" t="str">
        <f>LEFT(PLAYERIDMAP[[#This Row],[PLAYERNAME]],FIND(" ",PLAYERIDMAP[[#This Row],[PLAYERNAME]],1))</f>
        <v xml:space="preserve">Hector </v>
      </c>
      <c r="D761" s="2" t="str">
        <f>MID(PLAYERIDMAP[PLAYERNAME],FIND(" ",PLAYERIDMAP[PLAYERNAME],1)+1,255)</f>
        <v>Noesi</v>
      </c>
      <c r="E761" t="s">
        <v>1659</v>
      </c>
      <c r="F761" t="s">
        <v>1628</v>
      </c>
      <c r="G761" s="3">
        <v>3292</v>
      </c>
      <c r="H761">
        <v>456051</v>
      </c>
      <c r="I761" t="s">
        <v>1137</v>
      </c>
      <c r="J761" s="2">
        <v>1725348</v>
      </c>
      <c r="K761" s="2" t="s">
        <v>1137</v>
      </c>
      <c r="L761" s="2" t="s">
        <v>4293</v>
      </c>
      <c r="M761" s="2" t="s">
        <v>4294</v>
      </c>
      <c r="N761" s="2" t="s">
        <v>4292</v>
      </c>
      <c r="O761" s="2">
        <v>8901</v>
      </c>
      <c r="P761" s="2" t="s">
        <v>4295</v>
      </c>
      <c r="Q761" s="2" t="s">
        <v>1137</v>
      </c>
    </row>
    <row r="762" spans="1:17" x14ac:dyDescent="0.25">
      <c r="A762" t="s">
        <v>4296</v>
      </c>
      <c r="B762" t="s">
        <v>866</v>
      </c>
      <c r="C762" s="2" t="str">
        <f>LEFT(PLAYERIDMAP[[#This Row],[PLAYERNAME]],FIND(" ",PLAYERIDMAP[[#This Row],[PLAYERNAME]],1))</f>
        <v xml:space="preserve">Ricky </v>
      </c>
      <c r="D762" s="2" t="str">
        <f>MID(PLAYERIDMAP[PLAYERNAME],FIND(" ",PLAYERIDMAP[PLAYERNAME],1)+1,255)</f>
        <v>Nolasco</v>
      </c>
      <c r="E762" t="s">
        <v>1698</v>
      </c>
      <c r="F762" t="s">
        <v>1628</v>
      </c>
      <c r="G762" s="3">
        <v>3830</v>
      </c>
      <c r="H762">
        <v>445060</v>
      </c>
      <c r="I762" t="s">
        <v>866</v>
      </c>
      <c r="J762" s="2">
        <v>580595</v>
      </c>
      <c r="K762" s="2" t="s">
        <v>866</v>
      </c>
      <c r="L762" s="2" t="s">
        <v>4297</v>
      </c>
      <c r="M762" s="2" t="s">
        <v>4298</v>
      </c>
      <c r="N762" s="2" t="s">
        <v>4296</v>
      </c>
      <c r="O762" s="2">
        <v>7720</v>
      </c>
      <c r="P762" s="2" t="s">
        <v>4299</v>
      </c>
      <c r="Q762" s="2" t="s">
        <v>866</v>
      </c>
    </row>
    <row r="763" spans="1:17" x14ac:dyDescent="0.25">
      <c r="A763" t="s">
        <v>4300</v>
      </c>
      <c r="B763" t="s">
        <v>1336</v>
      </c>
      <c r="C763" s="2" t="str">
        <f>LEFT(PLAYERIDMAP[[#This Row],[PLAYERNAME]],FIND(" ",PLAYERIDMAP[[#This Row],[PLAYERNAME]],1))</f>
        <v xml:space="preserve">Jordan </v>
      </c>
      <c r="D763" s="2" t="str">
        <f>MID(PLAYERIDMAP[PLAYERNAME],FIND(" ",PLAYERIDMAP[PLAYERNAME],1)+1,255)</f>
        <v>Norberto</v>
      </c>
      <c r="E763" t="s">
        <v>1649</v>
      </c>
      <c r="F763" t="s">
        <v>1628</v>
      </c>
      <c r="G763" s="3">
        <v>8432</v>
      </c>
      <c r="H763">
        <v>467099</v>
      </c>
      <c r="I763" t="s">
        <v>1336</v>
      </c>
      <c r="J763" s="2">
        <v>1669887</v>
      </c>
      <c r="K763" s="2" t="s">
        <v>1336</v>
      </c>
      <c r="L763" s="2" t="s">
        <v>4301</v>
      </c>
      <c r="M763" s="2" t="s">
        <v>4302</v>
      </c>
      <c r="N763" s="2" t="s">
        <v>4300</v>
      </c>
      <c r="O763" s="2">
        <v>8704</v>
      </c>
      <c r="P763" s="2" t="s">
        <v>4303</v>
      </c>
      <c r="Q763" s="2" t="s">
        <v>1336</v>
      </c>
    </row>
    <row r="764" spans="1:17" x14ac:dyDescent="0.25">
      <c r="A764" t="s">
        <v>4304</v>
      </c>
      <c r="B764" t="s">
        <v>925</v>
      </c>
      <c r="C764" s="2" t="str">
        <f>LEFT(PLAYERIDMAP[[#This Row],[PLAYERNAME]],FIND(" ",PLAYERIDMAP[[#This Row],[PLAYERNAME]],1))</f>
        <v xml:space="preserve">Bud </v>
      </c>
      <c r="D764" s="2" t="str">
        <f>MID(PLAYERIDMAP[PLAYERNAME],FIND(" ",PLAYERIDMAP[PLAYERNAME],1)+1,255)</f>
        <v>Norris</v>
      </c>
      <c r="E764" t="s">
        <v>1633</v>
      </c>
      <c r="F764" t="s">
        <v>1628</v>
      </c>
      <c r="G764" s="3">
        <v>9492</v>
      </c>
      <c r="H764">
        <v>502032</v>
      </c>
      <c r="I764" t="s">
        <v>925</v>
      </c>
      <c r="J764" s="2">
        <v>1657583</v>
      </c>
      <c r="K764" s="2" t="s">
        <v>925</v>
      </c>
      <c r="L764" s="2" t="s">
        <v>4305</v>
      </c>
      <c r="M764" s="2" t="s">
        <v>4306</v>
      </c>
      <c r="N764" s="2" t="s">
        <v>4304</v>
      </c>
      <c r="O764" s="2">
        <v>8540</v>
      </c>
      <c r="P764" s="2" t="s">
        <v>4307</v>
      </c>
      <c r="Q764" s="2" t="s">
        <v>925</v>
      </c>
    </row>
    <row r="765" spans="1:17" hidden="1" x14ac:dyDescent="0.25">
      <c r="A765" t="s">
        <v>4308</v>
      </c>
      <c r="B765" t="s">
        <v>229</v>
      </c>
      <c r="C765" t="str">
        <f>LEFT(PLAYERIDMAP[[#This Row],[PLAYERNAME]],FIND(" ",PLAYERIDMAP[[#This Row],[PLAYERNAME]],1))</f>
        <v xml:space="preserve">Derek </v>
      </c>
      <c r="D765" t="str">
        <f>MID(PLAYERIDMAP[PLAYERNAME],FIND(" ",PLAYERIDMAP[PLAYERNAME],1)+1,255)</f>
        <v>Norris</v>
      </c>
      <c r="E765" t="s">
        <v>1649</v>
      </c>
      <c r="F765" t="s">
        <v>1717</v>
      </c>
      <c r="G765" s="3">
        <v>6867</v>
      </c>
      <c r="H765">
        <v>519083</v>
      </c>
      <c r="I765" t="s">
        <v>229</v>
      </c>
      <c r="J765" s="2">
        <v>1669888</v>
      </c>
      <c r="K765" s="2" t="s">
        <v>229</v>
      </c>
      <c r="L765" s="4" t="s">
        <v>1664</v>
      </c>
      <c r="M765" s="4" t="s">
        <v>1664</v>
      </c>
      <c r="N765" s="2" t="s">
        <v>4308</v>
      </c>
      <c r="O765" s="2">
        <v>8876</v>
      </c>
      <c r="P765" s="2" t="s">
        <v>4309</v>
      </c>
      <c r="Q765" s="2" t="s">
        <v>229</v>
      </c>
    </row>
    <row r="766" spans="1:17" x14ac:dyDescent="0.25">
      <c r="A766" t="s">
        <v>4310</v>
      </c>
      <c r="B766" t="s">
        <v>928</v>
      </c>
      <c r="C766" s="2" t="str">
        <f>LEFT(PLAYERIDMAP[[#This Row],[PLAYERNAME]],FIND(" ",PLAYERIDMAP[[#This Row],[PLAYERNAME]],1))</f>
        <v xml:space="preserve">Ivan </v>
      </c>
      <c r="D766" s="2" t="str">
        <f>MID(PLAYERIDMAP[PLAYERNAME],FIND(" ",PLAYERIDMAP[PLAYERNAME],1)+1,255)</f>
        <v>Nova</v>
      </c>
      <c r="E766" t="s">
        <v>1627</v>
      </c>
      <c r="F766" t="s">
        <v>1628</v>
      </c>
      <c r="G766" s="3">
        <v>1994</v>
      </c>
      <c r="H766">
        <v>467100</v>
      </c>
      <c r="I766" t="s">
        <v>928</v>
      </c>
      <c r="J766" s="2">
        <v>1655641</v>
      </c>
      <c r="K766" s="2" t="s">
        <v>928</v>
      </c>
      <c r="L766" s="2" t="s">
        <v>4311</v>
      </c>
      <c r="M766" s="2" t="s">
        <v>4312</v>
      </c>
      <c r="N766" s="2" t="s">
        <v>4310</v>
      </c>
      <c r="O766" s="2">
        <v>8728</v>
      </c>
      <c r="P766" s="2" t="s">
        <v>4313</v>
      </c>
      <c r="Q766" s="2" t="s">
        <v>928</v>
      </c>
    </row>
    <row r="767" spans="1:17" hidden="1" x14ac:dyDescent="0.25">
      <c r="A767" t="s">
        <v>4314</v>
      </c>
      <c r="B767" t="s">
        <v>237</v>
      </c>
      <c r="C767" t="str">
        <f>LEFT(PLAYERIDMAP[[#This Row],[PLAYERNAME]],FIND(" ",PLAYERIDMAP[[#This Row],[PLAYERNAME]],1))</f>
        <v xml:space="preserve">Eduardo </v>
      </c>
      <c r="D767" t="str">
        <f>MID(PLAYERIDMAP[PLAYERNAME],FIND(" ",PLAYERIDMAP[PLAYERNAME],1)+1,255)</f>
        <v>Nunez</v>
      </c>
      <c r="E767" t="s">
        <v>1627</v>
      </c>
      <c r="F767" t="s">
        <v>740</v>
      </c>
      <c r="G767" s="3">
        <v>6848</v>
      </c>
      <c r="H767">
        <v>456488</v>
      </c>
      <c r="I767" t="s">
        <v>237</v>
      </c>
      <c r="J767" s="2">
        <v>1098979</v>
      </c>
      <c r="K767" s="2" t="s">
        <v>237</v>
      </c>
      <c r="L767" s="2" t="s">
        <v>4315</v>
      </c>
      <c r="M767" s="2" t="s">
        <v>4316</v>
      </c>
      <c r="N767" s="2" t="s">
        <v>4314</v>
      </c>
      <c r="O767" s="2">
        <v>8789</v>
      </c>
      <c r="P767" s="2" t="s">
        <v>4317</v>
      </c>
      <c r="Q767" s="2" t="s">
        <v>237</v>
      </c>
    </row>
    <row r="768" spans="1:17" x14ac:dyDescent="0.25">
      <c r="A768" t="s">
        <v>4318</v>
      </c>
      <c r="B768" t="s">
        <v>798</v>
      </c>
      <c r="C768" s="2" t="str">
        <f>LEFT(PLAYERIDMAP[[#This Row],[PLAYERNAME]],FIND(" ",PLAYERIDMAP[[#This Row],[PLAYERNAME]],1))</f>
        <v xml:space="preserve">Darren </v>
      </c>
      <c r="D768" s="2" t="str">
        <f>MID(PLAYERIDMAP[PLAYERNAME],FIND(" ",PLAYERIDMAP[PLAYERNAME],1)+1,255)</f>
        <v>O'Day</v>
      </c>
      <c r="E768" t="s">
        <v>1760</v>
      </c>
      <c r="F768" t="s">
        <v>1628</v>
      </c>
      <c r="G768" s="3">
        <v>3321</v>
      </c>
      <c r="H768">
        <v>503285</v>
      </c>
      <c r="I768" t="s">
        <v>798</v>
      </c>
      <c r="J768" s="2">
        <v>1208736</v>
      </c>
      <c r="K768" s="2" t="s">
        <v>798</v>
      </c>
      <c r="L768" s="2" t="s">
        <v>4319</v>
      </c>
      <c r="M768" s="2" t="s">
        <v>4320</v>
      </c>
      <c r="N768" s="2" t="s">
        <v>4318</v>
      </c>
      <c r="O768" s="2">
        <v>8207</v>
      </c>
      <c r="P768" s="2" t="s">
        <v>4321</v>
      </c>
      <c r="Q768" s="2" t="s">
        <v>798</v>
      </c>
    </row>
    <row r="769" spans="1:17" x14ac:dyDescent="0.25">
      <c r="A769" t="s">
        <v>4322</v>
      </c>
      <c r="B769" t="s">
        <v>1107</v>
      </c>
      <c r="C769" s="2" t="str">
        <f>LEFT(PLAYERIDMAP[[#This Row],[PLAYERNAME]],FIND(" ",PLAYERIDMAP[[#This Row],[PLAYERNAME]],1))</f>
        <v xml:space="preserve">Jake </v>
      </c>
      <c r="D769" s="2" t="str">
        <f>MID(PLAYERIDMAP[PLAYERNAME],FIND(" ",PLAYERIDMAP[PLAYERNAME],1)+1,255)</f>
        <v>Odorizzi</v>
      </c>
      <c r="E769" t="s">
        <v>1743</v>
      </c>
      <c r="F769" t="s">
        <v>4323</v>
      </c>
      <c r="G769" s="3">
        <v>6397</v>
      </c>
      <c r="H769">
        <v>543606</v>
      </c>
      <c r="I769" t="s">
        <v>1107</v>
      </c>
      <c r="J769" s="2">
        <v>1757975</v>
      </c>
      <c r="K769" s="2" t="s">
        <v>1107</v>
      </c>
      <c r="L769" s="2" t="s">
        <v>4324</v>
      </c>
      <c r="M769" s="4" t="s">
        <v>1664</v>
      </c>
      <c r="N769" s="2" t="s">
        <v>4322</v>
      </c>
      <c r="O769" s="2">
        <v>9310</v>
      </c>
      <c r="P769" s="2" t="s">
        <v>4325</v>
      </c>
      <c r="Q769" s="2" t="s">
        <v>1107</v>
      </c>
    </row>
    <row r="770" spans="1:17" x14ac:dyDescent="0.25">
      <c r="A770" t="s">
        <v>4326</v>
      </c>
      <c r="B770" t="s">
        <v>784</v>
      </c>
      <c r="C770" s="2" t="str">
        <f>LEFT(PLAYERIDMAP[[#This Row],[PLAYERNAME]],FIND(" ",PLAYERIDMAP[[#This Row],[PLAYERNAME]],1))</f>
        <v xml:space="preserve">Eric </v>
      </c>
      <c r="D770" s="2" t="str">
        <f>MID(PLAYERIDMAP[PLAYERNAME],FIND(" ",PLAYERIDMAP[PLAYERNAME],1)+1,255)</f>
        <v>O'Flaherty</v>
      </c>
      <c r="E770" t="s">
        <v>1780</v>
      </c>
      <c r="F770" t="s">
        <v>1628</v>
      </c>
      <c r="G770" s="3">
        <v>5746</v>
      </c>
      <c r="H770">
        <v>447714</v>
      </c>
      <c r="I770" t="s">
        <v>784</v>
      </c>
      <c r="J770" s="2">
        <v>1103051</v>
      </c>
      <c r="K770" s="2" t="s">
        <v>784</v>
      </c>
      <c r="L770" s="2" t="s">
        <v>4327</v>
      </c>
      <c r="M770" s="2" t="s">
        <v>4328</v>
      </c>
      <c r="N770" s="2" t="s">
        <v>4326</v>
      </c>
      <c r="O770" s="2">
        <v>7837</v>
      </c>
      <c r="P770" s="2" t="s">
        <v>4329</v>
      </c>
      <c r="Q770" s="2" t="s">
        <v>784</v>
      </c>
    </row>
    <row r="771" spans="1:17" x14ac:dyDescent="0.25">
      <c r="A771" t="s">
        <v>4330</v>
      </c>
      <c r="B771" t="s">
        <v>856</v>
      </c>
      <c r="C771" s="2" t="str">
        <f>LEFT(PLAYERIDMAP[[#This Row],[PLAYERNAME]],FIND(" ",PLAYERIDMAP[[#This Row],[PLAYERNAME]],1))</f>
        <v xml:space="preserve">Alexi </v>
      </c>
      <c r="D771" s="2" t="str">
        <f>MID(PLAYERIDMAP[PLAYERNAME],FIND(" ",PLAYERIDMAP[PLAYERNAME],1)+1,255)</f>
        <v>Ogando</v>
      </c>
      <c r="E771" t="s">
        <v>1729</v>
      </c>
      <c r="F771" t="s">
        <v>1628</v>
      </c>
      <c r="G771" s="3">
        <v>10261</v>
      </c>
      <c r="H771">
        <v>468396</v>
      </c>
      <c r="I771" t="s">
        <v>856</v>
      </c>
      <c r="J771" s="2">
        <v>1174266</v>
      </c>
      <c r="K771" s="2" t="s">
        <v>856</v>
      </c>
      <c r="L771" s="2" t="s">
        <v>4331</v>
      </c>
      <c r="M771" s="2" t="s">
        <v>4332</v>
      </c>
      <c r="N771" s="2" t="s">
        <v>4330</v>
      </c>
      <c r="O771" s="2">
        <v>8743</v>
      </c>
      <c r="P771" s="2" t="s">
        <v>4333</v>
      </c>
      <c r="Q771" s="2" t="s">
        <v>856</v>
      </c>
    </row>
    <row r="772" spans="1:17" x14ac:dyDescent="0.25">
      <c r="A772" t="s">
        <v>4334</v>
      </c>
      <c r="B772" t="s">
        <v>1437</v>
      </c>
      <c r="C772" s="2" t="str">
        <f>LEFT(PLAYERIDMAP[[#This Row],[PLAYERNAME]],FIND(" ",PLAYERIDMAP[[#This Row],[PLAYERNAME]],1))</f>
        <v xml:space="preserve">Darren </v>
      </c>
      <c r="D772" s="2" t="str">
        <f>MID(PLAYERIDMAP[PLAYERNAME],FIND(" ",PLAYERIDMAP[PLAYERNAME],1)+1,255)</f>
        <v>Oliver</v>
      </c>
      <c r="E772" t="s">
        <v>1723</v>
      </c>
      <c r="F772" t="s">
        <v>1628</v>
      </c>
      <c r="G772" s="3">
        <v>206</v>
      </c>
      <c r="H772">
        <v>119984</v>
      </c>
      <c r="I772" t="s">
        <v>1437</v>
      </c>
      <c r="J772" s="2">
        <v>7941</v>
      </c>
      <c r="K772" s="2" t="s">
        <v>1437</v>
      </c>
      <c r="L772" s="2" t="s">
        <v>4335</v>
      </c>
      <c r="M772" s="2" t="s">
        <v>4336</v>
      </c>
      <c r="N772" s="2" t="s">
        <v>4334</v>
      </c>
      <c r="O772" s="2">
        <v>5127</v>
      </c>
      <c r="P772" s="2" t="s">
        <v>4337</v>
      </c>
      <c r="Q772" s="2" t="s">
        <v>1437</v>
      </c>
    </row>
    <row r="773" spans="1:17" x14ac:dyDescent="0.25">
      <c r="A773" t="s">
        <v>4338</v>
      </c>
      <c r="B773" t="s">
        <v>1187</v>
      </c>
      <c r="C773" s="2" t="str">
        <f>LEFT(PLAYERIDMAP[[#This Row],[PLAYERNAME]],FIND(" ",PLAYERIDMAP[[#This Row],[PLAYERNAME]],1))</f>
        <v xml:space="preserve">Lester </v>
      </c>
      <c r="D773" s="2" t="str">
        <f>MID(PLAYERIDMAP[PLAYERNAME],FIND(" ",PLAYERIDMAP[PLAYERNAME],1)+1,255)</f>
        <v>Oliveros</v>
      </c>
      <c r="E773" t="s">
        <v>1987</v>
      </c>
      <c r="F773" t="s">
        <v>1628</v>
      </c>
      <c r="G773" s="3">
        <v>9167</v>
      </c>
      <c r="H773">
        <v>500902</v>
      </c>
      <c r="I773" t="s">
        <v>1187</v>
      </c>
      <c r="J773" s="2">
        <v>1741054</v>
      </c>
      <c r="K773" s="2" t="s">
        <v>1187</v>
      </c>
      <c r="L773" s="4" t="s">
        <v>1664</v>
      </c>
      <c r="M773" s="2" t="s">
        <v>4339</v>
      </c>
      <c r="N773" s="2" t="s">
        <v>4338</v>
      </c>
      <c r="O773" s="2">
        <v>8980</v>
      </c>
      <c r="P773" s="2" t="s">
        <v>4340</v>
      </c>
      <c r="Q773" s="2" t="s">
        <v>1187</v>
      </c>
    </row>
    <row r="774" spans="1:17" hidden="1" x14ac:dyDescent="0.25">
      <c r="A774" t="s">
        <v>4341</v>
      </c>
      <c r="B774" t="s">
        <v>442</v>
      </c>
      <c r="C774" t="str">
        <f>LEFT(PLAYERIDMAP[[#This Row],[PLAYERNAME]],FIND(" ",PLAYERIDMAP[[#This Row],[PLAYERNAME]],1))</f>
        <v xml:space="preserve">Miguel </v>
      </c>
      <c r="D774" t="str">
        <f>MID(PLAYERIDMAP[PLAYERNAME],FIND(" ",PLAYERIDMAP[PLAYERNAME],1)+1,255)</f>
        <v>Olivo</v>
      </c>
      <c r="E774" t="s">
        <v>1659</v>
      </c>
      <c r="F774" t="s">
        <v>1717</v>
      </c>
      <c r="G774" s="3">
        <v>1638</v>
      </c>
      <c r="H774">
        <v>400018</v>
      </c>
      <c r="I774" t="s">
        <v>442</v>
      </c>
      <c r="J774" s="2">
        <v>223565</v>
      </c>
      <c r="K774" s="2" t="s">
        <v>442</v>
      </c>
      <c r="L774" s="2" t="s">
        <v>4342</v>
      </c>
      <c r="M774" s="2" t="s">
        <v>4343</v>
      </c>
      <c r="N774" s="2" t="s">
        <v>4341</v>
      </c>
      <c r="O774" s="2">
        <v>7028</v>
      </c>
      <c r="P774" s="2" t="s">
        <v>4344</v>
      </c>
      <c r="Q774" s="2" t="s">
        <v>442</v>
      </c>
    </row>
    <row r="775" spans="1:17" hidden="1" x14ac:dyDescent="0.25">
      <c r="A775" t="s">
        <v>4345</v>
      </c>
      <c r="B775" t="s">
        <v>611</v>
      </c>
      <c r="C775" t="str">
        <f>LEFT(PLAYERIDMAP[[#This Row],[PLAYERNAME]],FIND(" ",PLAYERIDMAP[[#This Row],[PLAYERNAME]],1))</f>
        <v xml:space="preserve">Mike </v>
      </c>
      <c r="D775" t="str">
        <f>MID(PLAYERIDMAP[PLAYERNAME],FIND(" ",PLAYERIDMAP[PLAYERNAME],1)+1,255)</f>
        <v>Olt</v>
      </c>
      <c r="E775" t="s">
        <v>1729</v>
      </c>
      <c r="F775" t="s">
        <v>740</v>
      </c>
      <c r="G775" s="3">
        <v>10698</v>
      </c>
      <c r="H775">
        <v>592609</v>
      </c>
      <c r="I775" t="s">
        <v>611</v>
      </c>
      <c r="J775" s="2">
        <v>1757980</v>
      </c>
      <c r="K775" s="2" t="s">
        <v>611</v>
      </c>
      <c r="L775" s="4" t="s">
        <v>1664</v>
      </c>
      <c r="M775" s="4" t="s">
        <v>1664</v>
      </c>
      <c r="N775" s="2" t="s">
        <v>4345</v>
      </c>
      <c r="O775" s="2">
        <v>9254</v>
      </c>
      <c r="P775" s="2" t="s">
        <v>4346</v>
      </c>
      <c r="Q775" s="2" t="s">
        <v>611</v>
      </c>
    </row>
    <row r="776" spans="1:17" x14ac:dyDescent="0.25">
      <c r="A776" t="s">
        <v>4347</v>
      </c>
      <c r="B776" t="s">
        <v>1142</v>
      </c>
      <c r="C776" s="2" t="str">
        <f>LEFT(PLAYERIDMAP[[#This Row],[PLAYERNAME]],FIND(" ",PLAYERIDMAP[[#This Row],[PLAYERNAME]],1))</f>
        <v xml:space="preserve">Logan </v>
      </c>
      <c r="D776" s="2" t="str">
        <f>MID(PLAYERIDMAP[PLAYERNAME],FIND(" ",PLAYERIDMAP[PLAYERNAME],1)+1,255)</f>
        <v>Ondrusek</v>
      </c>
      <c r="E776" t="s">
        <v>1755</v>
      </c>
      <c r="F776" t="s">
        <v>1628</v>
      </c>
      <c r="G776" s="3">
        <v>3677</v>
      </c>
      <c r="H776">
        <v>446185</v>
      </c>
      <c r="I776" t="s">
        <v>1142</v>
      </c>
      <c r="J776" s="2">
        <v>1725349</v>
      </c>
      <c r="K776" s="2" t="s">
        <v>1142</v>
      </c>
      <c r="L776" s="2" t="s">
        <v>4348</v>
      </c>
      <c r="M776" s="2" t="s">
        <v>4349</v>
      </c>
      <c r="N776" s="2" t="s">
        <v>4347</v>
      </c>
      <c r="O776" s="2">
        <v>8703</v>
      </c>
      <c r="P776" s="2" t="s">
        <v>4350</v>
      </c>
      <c r="Q776" s="2" t="s">
        <v>1142</v>
      </c>
    </row>
    <row r="777" spans="1:17" hidden="1" x14ac:dyDescent="0.25">
      <c r="A777" t="s">
        <v>4351</v>
      </c>
      <c r="B777" t="s">
        <v>59</v>
      </c>
      <c r="C777" t="str">
        <f>LEFT(PLAYERIDMAP[[#This Row],[PLAYERNAME]],FIND(" ",PLAYERIDMAP[[#This Row],[PLAYERNAME]],1))</f>
        <v xml:space="preserve">Pete </v>
      </c>
      <c r="D777" t="str">
        <f>MID(PLAYERIDMAP[PLAYERNAME],FIND(" ",PLAYERIDMAP[PLAYERNAME],1)+1,255)</f>
        <v>Orr</v>
      </c>
      <c r="E777" t="s">
        <v>1670</v>
      </c>
      <c r="F777" t="s">
        <v>741</v>
      </c>
      <c r="G777" s="3">
        <v>2748</v>
      </c>
      <c r="H777">
        <v>434681</v>
      </c>
      <c r="I777" t="s">
        <v>59</v>
      </c>
      <c r="J777" s="2">
        <v>292414</v>
      </c>
      <c r="K777" s="2" t="s">
        <v>59</v>
      </c>
      <c r="L777" s="2" t="s">
        <v>4352</v>
      </c>
      <c r="M777" s="2" t="s">
        <v>4353</v>
      </c>
      <c r="N777" s="2" t="s">
        <v>4351</v>
      </c>
      <c r="O777" s="2">
        <v>7424</v>
      </c>
      <c r="P777" s="2" t="s">
        <v>4354</v>
      </c>
      <c r="Q777" s="2" t="s">
        <v>59</v>
      </c>
    </row>
    <row r="778" spans="1:17" hidden="1" x14ac:dyDescent="0.25">
      <c r="A778" t="s">
        <v>4355</v>
      </c>
      <c r="B778" t="s">
        <v>315</v>
      </c>
      <c r="C778" t="str">
        <f>LEFT(PLAYERIDMAP[[#This Row],[PLAYERNAME]],FIND(" ",PLAYERIDMAP[[#This Row],[PLAYERNAME]],1))</f>
        <v xml:space="preserve">Rafael </v>
      </c>
      <c r="D778" t="str">
        <f>MID(PLAYERIDMAP[PLAYERNAME],FIND(" ",PLAYERIDMAP[PLAYERNAME],1)+1,255)</f>
        <v>Ortega</v>
      </c>
      <c r="E778" t="s">
        <v>1909</v>
      </c>
      <c r="F778" t="s">
        <v>1639</v>
      </c>
      <c r="G778" s="3">
        <v>10323</v>
      </c>
      <c r="H778">
        <v>542364</v>
      </c>
      <c r="I778" t="s">
        <v>315</v>
      </c>
      <c r="J778" s="2">
        <v>2017392</v>
      </c>
      <c r="K778" s="2" t="s">
        <v>315</v>
      </c>
      <c r="L778" s="4" t="s">
        <v>1664</v>
      </c>
      <c r="M778" s="4" t="s">
        <v>1664</v>
      </c>
      <c r="N778" s="2" t="s">
        <v>4355</v>
      </c>
      <c r="O778" s="2">
        <v>9313</v>
      </c>
      <c r="P778" s="2" t="s">
        <v>4356</v>
      </c>
      <c r="Q778" s="2" t="s">
        <v>315</v>
      </c>
    </row>
    <row r="779" spans="1:17" hidden="1" x14ac:dyDescent="0.25">
      <c r="A779" t="s">
        <v>4357</v>
      </c>
      <c r="B779" t="s">
        <v>718</v>
      </c>
      <c r="C779" t="str">
        <f>LEFT(PLAYERIDMAP[[#This Row],[PLAYERNAME]],FIND(" ",PLAYERIDMAP[[#This Row],[PLAYERNAME]],1))</f>
        <v xml:space="preserve">David </v>
      </c>
      <c r="D779" t="str">
        <f>MID(PLAYERIDMAP[PLAYERNAME],FIND(" ",PLAYERIDMAP[PLAYERNAME],1)+1,255)</f>
        <v>Ortiz</v>
      </c>
      <c r="E779" t="s">
        <v>1654</v>
      </c>
      <c r="F779" t="s">
        <v>3132</v>
      </c>
      <c r="G779" s="3">
        <v>745</v>
      </c>
      <c r="H779">
        <v>120074</v>
      </c>
      <c r="I779" t="s">
        <v>718</v>
      </c>
      <c r="J779" s="2">
        <v>8236</v>
      </c>
      <c r="K779" s="2" t="s">
        <v>718</v>
      </c>
      <c r="L779" s="2" t="s">
        <v>4358</v>
      </c>
      <c r="M779" s="2" t="s">
        <v>4359</v>
      </c>
      <c r="N779" s="2" t="s">
        <v>4357</v>
      </c>
      <c r="O779" s="2">
        <v>5909</v>
      </c>
      <c r="P779" s="2" t="s">
        <v>4360</v>
      </c>
      <c r="Q779" s="2" t="s">
        <v>718</v>
      </c>
    </row>
    <row r="780" spans="1:17" x14ac:dyDescent="0.25">
      <c r="A780" t="s">
        <v>4361</v>
      </c>
      <c r="B780" t="s">
        <v>1343</v>
      </c>
      <c r="C780" s="2" t="str">
        <f>LEFT(PLAYERIDMAP[[#This Row],[PLAYERNAME]],FIND(" ",PLAYERIDMAP[[#This Row],[PLAYERNAME]],1))</f>
        <v xml:space="preserve">Roy </v>
      </c>
      <c r="D780" s="2" t="str">
        <f>MID(PLAYERIDMAP[PLAYERNAME],FIND(" ",PLAYERIDMAP[PLAYERNAME],1)+1,255)</f>
        <v>Oswalt</v>
      </c>
      <c r="E780" t="s">
        <v>1729</v>
      </c>
      <c r="F780" t="s">
        <v>1628</v>
      </c>
      <c r="G780" s="3">
        <v>571</v>
      </c>
      <c r="H780">
        <v>400061</v>
      </c>
      <c r="I780" t="s">
        <v>1343</v>
      </c>
      <c r="J780" s="2">
        <v>212033</v>
      </c>
      <c r="K780" s="2" t="s">
        <v>1343</v>
      </c>
      <c r="L780" s="2" t="s">
        <v>4362</v>
      </c>
      <c r="M780" s="2" t="s">
        <v>4363</v>
      </c>
      <c r="N780" s="2" t="s">
        <v>4361</v>
      </c>
      <c r="O780" s="2">
        <v>6646</v>
      </c>
      <c r="P780" s="2" t="s">
        <v>4364</v>
      </c>
      <c r="Q780" s="2" t="s">
        <v>1343</v>
      </c>
    </row>
    <row r="781" spans="1:17" x14ac:dyDescent="0.25">
      <c r="A781" t="s">
        <v>4365</v>
      </c>
      <c r="B781" t="s">
        <v>1329</v>
      </c>
      <c r="C781" s="2" t="str">
        <f>LEFT(PLAYERIDMAP[[#This Row],[PLAYERNAME]],FIND(" ",PLAYERIDMAP[[#This Row],[PLAYERNAME]],1))</f>
        <v xml:space="preserve">Adam </v>
      </c>
      <c r="D781" s="2" t="str">
        <f>MID(PLAYERIDMAP[PLAYERNAME],FIND(" ",PLAYERIDMAP[PLAYERNAME],1)+1,255)</f>
        <v>Ottavino</v>
      </c>
      <c r="E781" t="s">
        <v>1909</v>
      </c>
      <c r="F781" t="s">
        <v>1628</v>
      </c>
      <c r="G781" s="3">
        <v>1247</v>
      </c>
      <c r="H781">
        <v>493603</v>
      </c>
      <c r="I781" t="s">
        <v>1329</v>
      </c>
      <c r="J781" s="2">
        <v>1537191</v>
      </c>
      <c r="K781" s="2" t="s">
        <v>1329</v>
      </c>
      <c r="L781" s="2" t="s">
        <v>4366</v>
      </c>
      <c r="M781" s="2" t="s">
        <v>4367</v>
      </c>
      <c r="N781" s="2" t="s">
        <v>4365</v>
      </c>
      <c r="O781" s="2">
        <v>8736</v>
      </c>
      <c r="P781" s="2" t="s">
        <v>4368</v>
      </c>
      <c r="Q781" s="2" t="s">
        <v>1329</v>
      </c>
    </row>
    <row r="782" spans="1:17" x14ac:dyDescent="0.25">
      <c r="A782" t="s">
        <v>4369</v>
      </c>
      <c r="B782" t="s">
        <v>1093</v>
      </c>
      <c r="C782" s="2" t="str">
        <f>LEFT(PLAYERIDMAP[[#This Row],[PLAYERNAME]],FIND(" ",PLAYERIDMAP[[#This Row],[PLAYERNAME]],1))</f>
        <v xml:space="preserve">Josh </v>
      </c>
      <c r="D782" s="2" t="str">
        <f>MID(PLAYERIDMAP[PLAYERNAME],FIND(" ",PLAYERIDMAP[PLAYERNAME],1)+1,255)</f>
        <v>Outman</v>
      </c>
      <c r="E782" t="s">
        <v>1909</v>
      </c>
      <c r="F782" t="s">
        <v>1628</v>
      </c>
      <c r="G782" s="3">
        <v>4004</v>
      </c>
      <c r="H782">
        <v>489189</v>
      </c>
      <c r="I782" t="s">
        <v>1093</v>
      </c>
      <c r="J782" s="2">
        <v>1447030</v>
      </c>
      <c r="K782" s="2" t="s">
        <v>1093</v>
      </c>
      <c r="L782" s="2" t="s">
        <v>4370</v>
      </c>
      <c r="M782" s="2" t="s">
        <v>4371</v>
      </c>
      <c r="N782" s="2" t="s">
        <v>4369</v>
      </c>
      <c r="O782" s="2">
        <v>8371</v>
      </c>
      <c r="P782" s="2" t="s">
        <v>4372</v>
      </c>
      <c r="Q782" s="2" t="s">
        <v>1093</v>
      </c>
    </row>
    <row r="783" spans="1:17" hidden="1" x14ac:dyDescent="0.25">
      <c r="A783" t="s">
        <v>4373</v>
      </c>
      <c r="B783" t="s">
        <v>406</v>
      </c>
      <c r="C783" t="str">
        <f>LEFT(PLAYERIDMAP[[#This Row],[PLAYERNAME]],FIND(" ",PLAYERIDMAP[[#This Row],[PLAYERNAME]],1))</f>
        <v xml:space="preserve">Lyle </v>
      </c>
      <c r="D783" t="str">
        <f>MID(PLAYERIDMAP[PLAYERNAME],FIND(" ",PLAYERIDMAP[PLAYERNAME],1)+1,255)</f>
        <v>Overbay</v>
      </c>
      <c r="E783" t="s">
        <v>1780</v>
      </c>
      <c r="F783" t="s">
        <v>1667</v>
      </c>
      <c r="G783" s="3">
        <v>1617</v>
      </c>
      <c r="H783">
        <v>407489</v>
      </c>
      <c r="I783" t="s">
        <v>406</v>
      </c>
      <c r="J783" s="2">
        <v>181597</v>
      </c>
      <c r="K783" s="2" t="s">
        <v>406</v>
      </c>
      <c r="L783" s="2" t="s">
        <v>4374</v>
      </c>
      <c r="M783" s="2" t="s">
        <v>4375</v>
      </c>
      <c r="N783" s="2" t="s">
        <v>4373</v>
      </c>
      <c r="O783" s="2">
        <v>6639</v>
      </c>
      <c r="P783" s="2" t="s">
        <v>4376</v>
      </c>
      <c r="Q783" s="2" t="s">
        <v>406</v>
      </c>
    </row>
    <row r="784" spans="1:17" x14ac:dyDescent="0.25">
      <c r="A784" t="s">
        <v>4377</v>
      </c>
      <c r="B784" t="s">
        <v>26</v>
      </c>
      <c r="C784" s="2" t="str">
        <f>LEFT(PLAYERIDMAP[[#This Row],[PLAYERNAME]],FIND(" ",PLAYERIDMAP[[#This Row],[PLAYERNAME]],1))</f>
        <v xml:space="preserve">Micah </v>
      </c>
      <c r="D784" s="2" t="str">
        <f>MID(PLAYERIDMAP[PLAYERNAME],FIND(" ",PLAYERIDMAP[PLAYERNAME],1)+1,255)</f>
        <v>Owings</v>
      </c>
      <c r="E784" t="s">
        <v>1690</v>
      </c>
      <c r="F784" t="s">
        <v>1628</v>
      </c>
      <c r="G784" s="3">
        <v>4253</v>
      </c>
      <c r="H784">
        <v>452249</v>
      </c>
      <c r="I784" t="s">
        <v>26</v>
      </c>
      <c r="J784" s="2">
        <v>1098982</v>
      </c>
      <c r="K784" s="2" t="s">
        <v>26</v>
      </c>
      <c r="L784" s="2" t="s">
        <v>4378</v>
      </c>
      <c r="M784" s="2" t="s">
        <v>4379</v>
      </c>
      <c r="N784" s="2" t="s">
        <v>4377</v>
      </c>
      <c r="O784" s="2">
        <v>7936</v>
      </c>
      <c r="P784" s="2" t="s">
        <v>4380</v>
      </c>
      <c r="Q784" s="2" t="s">
        <v>26</v>
      </c>
    </row>
    <row r="785" spans="1:17" hidden="1" x14ac:dyDescent="0.25">
      <c r="A785" t="s">
        <v>4381</v>
      </c>
      <c r="B785" t="s">
        <v>459</v>
      </c>
      <c r="C785" t="str">
        <f>LEFT(PLAYERIDMAP[[#This Row],[PLAYERNAME]],FIND(" ",PLAYERIDMAP[[#This Row],[PLAYERNAME]],1))</f>
        <v xml:space="preserve">Jordan </v>
      </c>
      <c r="D785" t="str">
        <f>MID(PLAYERIDMAP[PLAYERNAME],FIND(" ",PLAYERIDMAP[PLAYERNAME],1)+1,255)</f>
        <v>Pacheco</v>
      </c>
      <c r="E785" t="s">
        <v>1909</v>
      </c>
      <c r="F785" t="s">
        <v>1717</v>
      </c>
      <c r="G785" s="3">
        <v>2677</v>
      </c>
      <c r="H785">
        <v>457574</v>
      </c>
      <c r="I785" t="s">
        <v>459</v>
      </c>
      <c r="J785" s="2">
        <v>1736379</v>
      </c>
      <c r="K785" s="2" t="s">
        <v>459</v>
      </c>
      <c r="L785" s="4" t="s">
        <v>1664</v>
      </c>
      <c r="M785" s="2" t="s">
        <v>4382</v>
      </c>
      <c r="N785" s="2" t="s">
        <v>4381</v>
      </c>
      <c r="O785" s="2">
        <v>9067</v>
      </c>
      <c r="P785" s="2" t="s">
        <v>4383</v>
      </c>
      <c r="Q785" s="2" t="s">
        <v>459</v>
      </c>
    </row>
    <row r="786" spans="1:17" hidden="1" x14ac:dyDescent="0.25">
      <c r="A786" t="s">
        <v>4384</v>
      </c>
      <c r="B786" t="s">
        <v>488</v>
      </c>
      <c r="C786" t="str">
        <f>LEFT(PLAYERIDMAP[[#This Row],[PLAYERNAME]],FIND(" ",PLAYERIDMAP[[#This Row],[PLAYERNAME]],1))</f>
        <v xml:space="preserve">Angel </v>
      </c>
      <c r="D786" t="str">
        <f>MID(PLAYERIDMAP[PLAYERNAME],FIND(" ",PLAYERIDMAP[PLAYERNAME],1)+1,255)</f>
        <v>Pagan</v>
      </c>
      <c r="E786" t="s">
        <v>1644</v>
      </c>
      <c r="F786" t="s">
        <v>1639</v>
      </c>
      <c r="G786" s="3">
        <v>2918</v>
      </c>
      <c r="H786">
        <v>434636</v>
      </c>
      <c r="I786" t="s">
        <v>488</v>
      </c>
      <c r="J786" s="2">
        <v>490155</v>
      </c>
      <c r="K786" s="2" t="s">
        <v>488</v>
      </c>
      <c r="L786" s="2" t="s">
        <v>4385</v>
      </c>
      <c r="M786" s="2" t="s">
        <v>4386</v>
      </c>
      <c r="N786" s="2" t="s">
        <v>4384</v>
      </c>
      <c r="O786" s="2">
        <v>7717</v>
      </c>
      <c r="P786" s="2" t="s">
        <v>4387</v>
      </c>
      <c r="Q786" s="2" t="s">
        <v>488</v>
      </c>
    </row>
    <row r="787" spans="1:17" x14ac:dyDescent="0.25">
      <c r="A787" t="s">
        <v>4388</v>
      </c>
      <c r="B787" t="s">
        <v>768</v>
      </c>
      <c r="C787" s="2" t="str">
        <f>LEFT(PLAYERIDMAP[[#This Row],[PLAYERNAME]],FIND(" ",PLAYERIDMAP[[#This Row],[PLAYERNAME]],1))</f>
        <v xml:space="preserve">Jonathan </v>
      </c>
      <c r="D787" s="2" t="str">
        <f>MID(PLAYERIDMAP[PLAYERNAME],FIND(" ",PLAYERIDMAP[PLAYERNAME],1)+1,255)</f>
        <v>Papelbon</v>
      </c>
      <c r="E787" t="s">
        <v>1670</v>
      </c>
      <c r="F787" t="s">
        <v>1628</v>
      </c>
      <c r="G787" s="3">
        <v>5975</v>
      </c>
      <c r="H787">
        <v>449097</v>
      </c>
      <c r="I787" t="s">
        <v>768</v>
      </c>
      <c r="J787" s="2">
        <v>549684</v>
      </c>
      <c r="K787" s="2" t="s">
        <v>768</v>
      </c>
      <c r="L787" s="2" t="s">
        <v>4389</v>
      </c>
      <c r="M787" s="2" t="s">
        <v>4390</v>
      </c>
      <c r="N787" s="2" t="s">
        <v>4388</v>
      </c>
      <c r="O787" s="2">
        <v>7614</v>
      </c>
      <c r="P787" s="2" t="s">
        <v>4391</v>
      </c>
      <c r="Q787" s="2" t="s">
        <v>768</v>
      </c>
    </row>
    <row r="788" spans="1:17" hidden="1" x14ac:dyDescent="0.25">
      <c r="A788" t="s">
        <v>4392</v>
      </c>
      <c r="B788" t="s">
        <v>25</v>
      </c>
      <c r="C788" t="str">
        <f>LEFT(PLAYERIDMAP[[#This Row],[PLAYERNAME]],FIND(" ",PLAYERIDMAP[[#This Row],[PLAYERNAME]],1))</f>
        <v xml:space="preserve">Jimmy </v>
      </c>
      <c r="D788" t="str">
        <f>MID(PLAYERIDMAP[PLAYERNAME],FIND(" ",PLAYERIDMAP[PLAYERNAME],1)+1,255)</f>
        <v>Paredes</v>
      </c>
      <c r="E788" t="s">
        <v>1633</v>
      </c>
      <c r="F788" t="s">
        <v>740</v>
      </c>
      <c r="G788" s="3">
        <v>5481</v>
      </c>
      <c r="H788">
        <v>517370</v>
      </c>
      <c r="I788" t="s">
        <v>25</v>
      </c>
      <c r="J788" s="2">
        <v>1740985</v>
      </c>
      <c r="K788" s="2" t="s">
        <v>25</v>
      </c>
      <c r="L788" s="4" t="s">
        <v>1664</v>
      </c>
      <c r="M788" s="2" t="s">
        <v>4393</v>
      </c>
      <c r="N788" s="2" t="s">
        <v>4392</v>
      </c>
      <c r="O788" s="2">
        <v>9005</v>
      </c>
      <c r="P788" s="2" t="s">
        <v>4394</v>
      </c>
      <c r="Q788" s="2" t="s">
        <v>25</v>
      </c>
    </row>
    <row r="789" spans="1:17" x14ac:dyDescent="0.25">
      <c r="A789" t="s">
        <v>4395</v>
      </c>
      <c r="B789" t="s">
        <v>839</v>
      </c>
      <c r="C789" s="2" t="str">
        <f>LEFT(PLAYERIDMAP[[#This Row],[PLAYERNAME]],FIND(" ",PLAYERIDMAP[[#This Row],[PLAYERNAME]],1))</f>
        <v xml:space="preserve">Jarrod </v>
      </c>
      <c r="D789" s="2" t="str">
        <f>MID(PLAYERIDMAP[PLAYERNAME],FIND(" ",PLAYERIDMAP[PLAYERNAME],1)+1,255)</f>
        <v>Parker</v>
      </c>
      <c r="E789" t="s">
        <v>1649</v>
      </c>
      <c r="F789" t="s">
        <v>1628</v>
      </c>
      <c r="G789" s="3">
        <v>4913</v>
      </c>
      <c r="H789">
        <v>519105</v>
      </c>
      <c r="I789" t="s">
        <v>839</v>
      </c>
      <c r="J789" s="2">
        <v>1531180</v>
      </c>
      <c r="K789" s="2" t="s">
        <v>839</v>
      </c>
      <c r="L789" s="2" t="s">
        <v>4396</v>
      </c>
      <c r="M789" s="2" t="s">
        <v>4397</v>
      </c>
      <c r="N789" s="2" t="s">
        <v>4395</v>
      </c>
      <c r="O789" s="2">
        <v>8414</v>
      </c>
      <c r="P789" s="2" t="s">
        <v>4398</v>
      </c>
      <c r="Q789" s="2" t="s">
        <v>839</v>
      </c>
    </row>
    <row r="790" spans="1:17" hidden="1" x14ac:dyDescent="0.25">
      <c r="A790" t="s">
        <v>4399</v>
      </c>
      <c r="B790" t="s">
        <v>472</v>
      </c>
      <c r="C790" t="str">
        <f>LEFT(PLAYERIDMAP[[#This Row],[PLAYERNAME]],FIND(" ",PLAYERIDMAP[[#This Row],[PLAYERNAME]],1))</f>
        <v xml:space="preserve">Chris </v>
      </c>
      <c r="D790" t="str">
        <f>MID(PLAYERIDMAP[PLAYERNAME],FIND(" ",PLAYERIDMAP[PLAYERNAME],1)+1,255)</f>
        <v>Parmelee</v>
      </c>
      <c r="E790" t="s">
        <v>1987</v>
      </c>
      <c r="F790" t="s">
        <v>1667</v>
      </c>
      <c r="G790" s="3">
        <v>2554</v>
      </c>
      <c r="H790">
        <v>476633</v>
      </c>
      <c r="I790" t="s">
        <v>472</v>
      </c>
      <c r="J790" s="2">
        <v>1670981</v>
      </c>
      <c r="K790" s="2" t="s">
        <v>472</v>
      </c>
      <c r="L790" s="4" t="s">
        <v>1664</v>
      </c>
      <c r="M790" s="2" t="s">
        <v>4400</v>
      </c>
      <c r="N790" s="2" t="s">
        <v>4399</v>
      </c>
      <c r="O790" s="2">
        <v>9062</v>
      </c>
      <c r="P790" s="2" t="s">
        <v>4401</v>
      </c>
      <c r="Q790" s="2" t="s">
        <v>472</v>
      </c>
    </row>
    <row r="791" spans="1:17" x14ac:dyDescent="0.25">
      <c r="A791" t="s">
        <v>4402</v>
      </c>
      <c r="B791" t="s">
        <v>778</v>
      </c>
      <c r="C791" s="2" t="str">
        <f>LEFT(PLAYERIDMAP[[#This Row],[PLAYERNAME]],FIND(" ",PLAYERIDMAP[[#This Row],[PLAYERNAME]],1))</f>
        <v xml:space="preserve">Bobby </v>
      </c>
      <c r="D791" s="2" t="str">
        <f>MID(PLAYERIDMAP[PLAYERNAME],FIND(" ",PLAYERIDMAP[PLAYERNAME],1)+1,255)</f>
        <v>Parnell</v>
      </c>
      <c r="E791" t="s">
        <v>1878</v>
      </c>
      <c r="F791" t="s">
        <v>1628</v>
      </c>
      <c r="G791" s="3">
        <v>9926</v>
      </c>
      <c r="H791">
        <v>458730</v>
      </c>
      <c r="I791" t="s">
        <v>778</v>
      </c>
      <c r="J791" s="2">
        <v>1537192</v>
      </c>
      <c r="K791" s="2" t="s">
        <v>778</v>
      </c>
      <c r="L791" s="2" t="s">
        <v>4403</v>
      </c>
      <c r="M791" s="2" t="s">
        <v>4404</v>
      </c>
      <c r="N791" s="2" t="s">
        <v>4402</v>
      </c>
      <c r="O791" s="2">
        <v>8338</v>
      </c>
      <c r="P791" s="2" t="s">
        <v>4405</v>
      </c>
      <c r="Q791" s="2" t="s">
        <v>778</v>
      </c>
    </row>
    <row r="792" spans="1:17" hidden="1" x14ac:dyDescent="0.25">
      <c r="A792" t="s">
        <v>4406</v>
      </c>
      <c r="B792" t="s">
        <v>512</v>
      </c>
      <c r="C792" t="str">
        <f>LEFT(PLAYERIDMAP[[#This Row],[PLAYERNAME]],FIND(" ",PLAYERIDMAP[[#This Row],[PLAYERNAME]],1))</f>
        <v xml:space="preserve">Gerardo </v>
      </c>
      <c r="D792" t="str">
        <f>MID(PLAYERIDMAP[PLAYERNAME],FIND(" ",PLAYERIDMAP[PLAYERNAME],1)+1,255)</f>
        <v>Parra</v>
      </c>
      <c r="E792" t="s">
        <v>1919</v>
      </c>
      <c r="F792" t="s">
        <v>1639</v>
      </c>
      <c r="G792" s="3">
        <v>8553</v>
      </c>
      <c r="H792">
        <v>467827</v>
      </c>
      <c r="I792" t="s">
        <v>512</v>
      </c>
      <c r="J792" s="2">
        <v>1208924</v>
      </c>
      <c r="K792" s="2" t="s">
        <v>512</v>
      </c>
      <c r="L792" s="2" t="s">
        <v>4407</v>
      </c>
      <c r="M792" s="2" t="s">
        <v>4408</v>
      </c>
      <c r="N792" s="2" t="s">
        <v>4406</v>
      </c>
      <c r="O792" s="2">
        <v>8473</v>
      </c>
      <c r="P792" s="2" t="s">
        <v>4409</v>
      </c>
      <c r="Q792" s="2" t="s">
        <v>512</v>
      </c>
    </row>
    <row r="793" spans="1:17" x14ac:dyDescent="0.25">
      <c r="A793" t="s">
        <v>4410</v>
      </c>
      <c r="B793" t="s">
        <v>1340</v>
      </c>
      <c r="C793" s="2" t="str">
        <f>LEFT(PLAYERIDMAP[[#This Row],[PLAYERNAME]],FIND(" ",PLAYERIDMAP[[#This Row],[PLAYERNAME]],1))</f>
        <v xml:space="preserve">Manny </v>
      </c>
      <c r="D793" s="2" t="str">
        <f>MID(PLAYERIDMAP[PLAYERNAME],FIND(" ",PLAYERIDMAP[PLAYERNAME],1)+1,255)</f>
        <v>Parra</v>
      </c>
      <c r="E793" t="s">
        <v>1755</v>
      </c>
      <c r="F793" t="s">
        <v>1628</v>
      </c>
      <c r="G793" s="3">
        <v>4279</v>
      </c>
      <c r="H793">
        <v>448159</v>
      </c>
      <c r="I793" t="s">
        <v>1340</v>
      </c>
      <c r="J793" s="2">
        <v>392119</v>
      </c>
      <c r="K793" s="2" t="s">
        <v>1340</v>
      </c>
      <c r="L793" s="2" t="s">
        <v>4411</v>
      </c>
      <c r="M793" s="2" t="s">
        <v>4412</v>
      </c>
      <c r="N793" s="2" t="s">
        <v>4410</v>
      </c>
      <c r="O793" s="2">
        <v>8069</v>
      </c>
      <c r="P793" s="2" t="s">
        <v>4413</v>
      </c>
      <c r="Q793" s="2" t="s">
        <v>1340</v>
      </c>
    </row>
    <row r="794" spans="1:17" hidden="1" x14ac:dyDescent="0.25">
      <c r="A794" t="s">
        <v>4414</v>
      </c>
      <c r="B794" t="s">
        <v>331</v>
      </c>
      <c r="C794" t="str">
        <f>LEFT(PLAYERIDMAP[[#This Row],[PLAYERNAME]],FIND(" ",PLAYERIDMAP[[#This Row],[PLAYERNAME]],1))</f>
        <v xml:space="preserve">Tyler </v>
      </c>
      <c r="D794" t="str">
        <f>MID(PLAYERIDMAP[PLAYERNAME],FIND(" ",PLAYERIDMAP[PLAYERNAME],1)+1,255)</f>
        <v>Pastornicky</v>
      </c>
      <c r="E794" t="s">
        <v>1780</v>
      </c>
      <c r="F794" t="s">
        <v>1730</v>
      </c>
      <c r="G794" s="3">
        <v>6777</v>
      </c>
      <c r="H794">
        <v>543629</v>
      </c>
      <c r="I794" t="s">
        <v>331</v>
      </c>
      <c r="J794" s="2">
        <v>1740986</v>
      </c>
      <c r="K794" s="2" t="s">
        <v>331</v>
      </c>
      <c r="L794" s="4" t="s">
        <v>1664</v>
      </c>
      <c r="M794" s="4" t="s">
        <v>1664</v>
      </c>
      <c r="N794" s="2" t="s">
        <v>4414</v>
      </c>
      <c r="O794" s="2">
        <v>9090</v>
      </c>
      <c r="P794" s="2" t="s">
        <v>4415</v>
      </c>
      <c r="Q794" s="2" t="s">
        <v>331</v>
      </c>
    </row>
    <row r="795" spans="1:17" x14ac:dyDescent="0.25">
      <c r="A795" t="s">
        <v>4416</v>
      </c>
      <c r="B795" t="s">
        <v>1431</v>
      </c>
      <c r="C795" s="2" t="str">
        <f>LEFT(PLAYERIDMAP[[#This Row],[PLAYERNAME]],FIND(" ",PLAYERIDMAP[[#This Row],[PLAYERNAME]],1))</f>
        <v xml:space="preserve">Troy </v>
      </c>
      <c r="D795" s="2" t="str">
        <f>MID(PLAYERIDMAP[PLAYERNAME],FIND(" ",PLAYERIDMAP[PLAYERNAME],1)+1,255)</f>
        <v>Patton</v>
      </c>
      <c r="E795" t="s">
        <v>1760</v>
      </c>
      <c r="F795" t="s">
        <v>1628</v>
      </c>
      <c r="G795" s="3">
        <v>8368</v>
      </c>
      <c r="H795">
        <v>461856</v>
      </c>
      <c r="I795" t="s">
        <v>1431</v>
      </c>
      <c r="J795" s="2">
        <v>1205561</v>
      </c>
      <c r="K795" s="2" t="s">
        <v>1431</v>
      </c>
      <c r="L795" s="2" t="s">
        <v>4417</v>
      </c>
      <c r="M795" s="2" t="s">
        <v>4418</v>
      </c>
      <c r="N795" s="2" t="s">
        <v>4416</v>
      </c>
      <c r="O795" s="2">
        <v>7962</v>
      </c>
      <c r="P795" s="2" t="s">
        <v>4419</v>
      </c>
      <c r="Q795" s="2" t="s">
        <v>1431</v>
      </c>
    </row>
    <row r="796" spans="1:17" x14ac:dyDescent="0.25">
      <c r="A796" t="s">
        <v>4420</v>
      </c>
      <c r="B796" t="s">
        <v>1157</v>
      </c>
      <c r="C796" s="2" t="str">
        <f>LEFT(PLAYERIDMAP[[#This Row],[PLAYERNAME]],FIND(" ",PLAYERIDMAP[[#This Row],[PLAYERNAME]],1))</f>
        <v xml:space="preserve">David </v>
      </c>
      <c r="D796" s="2" t="str">
        <f>MID(PLAYERIDMAP[PLAYERNAME],FIND(" ",PLAYERIDMAP[PLAYERNAME],1)+1,255)</f>
        <v>Pauley</v>
      </c>
      <c r="E796" t="s">
        <v>1723</v>
      </c>
      <c r="F796" t="s">
        <v>1628</v>
      </c>
      <c r="G796" s="3">
        <v>3625</v>
      </c>
      <c r="H796">
        <v>456102</v>
      </c>
      <c r="I796" t="s">
        <v>1157</v>
      </c>
      <c r="J796" s="2">
        <v>580598</v>
      </c>
      <c r="K796" s="2" t="s">
        <v>1157</v>
      </c>
      <c r="L796" s="2" t="s">
        <v>4421</v>
      </c>
      <c r="M796" s="2" t="s">
        <v>4422</v>
      </c>
      <c r="N796" s="2" t="s">
        <v>4420</v>
      </c>
      <c r="O796" s="2">
        <v>7782</v>
      </c>
      <c r="P796" s="2" t="s">
        <v>4423</v>
      </c>
      <c r="Q796" s="2" t="s">
        <v>1157</v>
      </c>
    </row>
    <row r="797" spans="1:17" x14ac:dyDescent="0.25">
      <c r="A797" t="s">
        <v>4424</v>
      </c>
      <c r="B797" t="s">
        <v>1349</v>
      </c>
      <c r="C797" s="2" t="str">
        <f>LEFT(PLAYERIDMAP[[#This Row],[PLAYERNAME]],FIND(" ",PLAYERIDMAP[[#This Row],[PLAYERNAME]],1))</f>
        <v xml:space="preserve">Felipe </v>
      </c>
      <c r="D797" s="2" t="str">
        <f>MID(PLAYERIDMAP[PLAYERNAME],FIND(" ",PLAYERIDMAP[PLAYERNAME],1)+1,255)</f>
        <v>Paulino</v>
      </c>
      <c r="E797" t="s">
        <v>1965</v>
      </c>
      <c r="F797" t="s">
        <v>1628</v>
      </c>
      <c r="G797" s="3">
        <v>3777</v>
      </c>
      <c r="H797">
        <v>462956</v>
      </c>
      <c r="I797" t="s">
        <v>1349</v>
      </c>
      <c r="J797" s="2">
        <v>580599</v>
      </c>
      <c r="K797" s="2" t="s">
        <v>1349</v>
      </c>
      <c r="L797" s="2" t="s">
        <v>4425</v>
      </c>
      <c r="M797" s="2" t="s">
        <v>4426</v>
      </c>
      <c r="N797" s="2" t="s">
        <v>4424</v>
      </c>
      <c r="O797" s="2">
        <v>8106</v>
      </c>
      <c r="P797" s="2" t="s">
        <v>4427</v>
      </c>
      <c r="Q797" s="2" t="s">
        <v>1349</v>
      </c>
    </row>
    <row r="798" spans="1:17" hidden="1" x14ac:dyDescent="0.25">
      <c r="A798" t="s">
        <v>4428</v>
      </c>
      <c r="B798" t="s">
        <v>24</v>
      </c>
      <c r="C798" t="str">
        <f>LEFT(PLAYERIDMAP[[#This Row],[PLAYERNAME]],FIND(" ",PLAYERIDMAP[[#This Row],[PLAYERNAME]],1))</f>
        <v xml:space="preserve">Ronny </v>
      </c>
      <c r="D798" t="str">
        <f>MID(PLAYERIDMAP[PLAYERNAME],FIND(" ",PLAYERIDMAP[PLAYERNAME],1)+1,255)</f>
        <v>Paulino</v>
      </c>
      <c r="E798" t="s">
        <v>1760</v>
      </c>
      <c r="F798" t="s">
        <v>1717</v>
      </c>
      <c r="G798" s="3">
        <v>2129</v>
      </c>
      <c r="H798">
        <v>425661</v>
      </c>
      <c r="I798" t="s">
        <v>24</v>
      </c>
      <c r="J798" s="2">
        <v>225415</v>
      </c>
      <c r="K798" s="2" t="s">
        <v>24</v>
      </c>
      <c r="L798" s="2" t="s">
        <v>4429</v>
      </c>
      <c r="M798" s="2" t="s">
        <v>4430</v>
      </c>
      <c r="N798" s="2" t="s">
        <v>4428</v>
      </c>
      <c r="O798" s="2">
        <v>7089</v>
      </c>
      <c r="P798" s="2" t="s">
        <v>4431</v>
      </c>
      <c r="Q798" s="2" t="s">
        <v>24</v>
      </c>
    </row>
    <row r="799" spans="1:17" hidden="1" x14ac:dyDescent="0.25">
      <c r="A799" t="s">
        <v>4432</v>
      </c>
      <c r="B799" t="s">
        <v>468</v>
      </c>
      <c r="C799" t="str">
        <f>LEFT(PLAYERIDMAP[[#This Row],[PLAYERNAME]],FIND(" ",PLAYERIDMAP[[#This Row],[PLAYERNAME]],1))</f>
        <v xml:space="preserve">Xavier </v>
      </c>
      <c r="D799" t="str">
        <f>MID(PLAYERIDMAP[PLAYERNAME],FIND(" ",PLAYERIDMAP[PLAYERNAME],1)+1,255)</f>
        <v>Paul</v>
      </c>
      <c r="E799" t="s">
        <v>1755</v>
      </c>
      <c r="F799" t="s">
        <v>1639</v>
      </c>
      <c r="G799" s="3">
        <v>5963</v>
      </c>
      <c r="H799">
        <v>449082</v>
      </c>
      <c r="I799" t="s">
        <v>468</v>
      </c>
      <c r="J799" s="2">
        <v>1098984</v>
      </c>
      <c r="K799" s="2" t="s">
        <v>468</v>
      </c>
      <c r="L799" s="2" t="s">
        <v>4433</v>
      </c>
      <c r="M799" s="2" t="s">
        <v>4434</v>
      </c>
      <c r="N799" s="2" t="s">
        <v>4432</v>
      </c>
      <c r="O799" s="2">
        <v>8467</v>
      </c>
      <c r="P799" s="2" t="s">
        <v>4435</v>
      </c>
      <c r="Q799" s="2" t="s">
        <v>468</v>
      </c>
    </row>
    <row r="800" spans="1:17" x14ac:dyDescent="0.25">
      <c r="A800" t="s">
        <v>4436</v>
      </c>
      <c r="B800" t="s">
        <v>1212</v>
      </c>
      <c r="C800" s="2" t="str">
        <f>LEFT(PLAYERIDMAP[[#This Row],[PLAYERNAME]],FIND(" ",PLAYERIDMAP[[#This Row],[PLAYERNAME]],1))</f>
        <v xml:space="preserve">James </v>
      </c>
      <c r="D800" s="2" t="str">
        <f>MID(PLAYERIDMAP[PLAYERNAME],FIND(" ",PLAYERIDMAP[PLAYERNAME],1)+1,255)</f>
        <v>Paxton</v>
      </c>
      <c r="E800" t="s">
        <v>1659</v>
      </c>
      <c r="F800" t="s">
        <v>1628</v>
      </c>
      <c r="G800" s="3" t="s">
        <v>1211</v>
      </c>
      <c r="H800">
        <v>572020</v>
      </c>
      <c r="I800" t="s">
        <v>1212</v>
      </c>
      <c r="J800" s="2">
        <v>1805124</v>
      </c>
      <c r="K800" s="2" t="s">
        <v>1212</v>
      </c>
      <c r="L800" s="4" t="s">
        <v>1664</v>
      </c>
      <c r="M800" s="4" t="s">
        <v>1664</v>
      </c>
      <c r="N800" s="4" t="s">
        <v>1664</v>
      </c>
      <c r="O800" s="2">
        <v>9331</v>
      </c>
      <c r="P800" s="2" t="s">
        <v>4437</v>
      </c>
      <c r="Q800" s="2" t="s">
        <v>1212</v>
      </c>
    </row>
    <row r="801" spans="1:17" x14ac:dyDescent="0.25">
      <c r="A801" t="s">
        <v>4438</v>
      </c>
      <c r="B801" t="s">
        <v>1064</v>
      </c>
      <c r="C801" s="2" t="str">
        <f>LEFT(PLAYERIDMAP[[#This Row],[PLAYERNAME]],FIND(" ",PLAYERIDMAP[[#This Row],[PLAYERNAME]],1))</f>
        <v xml:space="preserve">Brad </v>
      </c>
      <c r="D801" s="2" t="str">
        <f>MID(PLAYERIDMAP[PLAYERNAME],FIND(" ",PLAYERIDMAP[PLAYERNAME],1)+1,255)</f>
        <v>Peacock</v>
      </c>
      <c r="E801" t="s">
        <v>1633</v>
      </c>
      <c r="F801" t="s">
        <v>1628</v>
      </c>
      <c r="G801" s="3">
        <v>5401</v>
      </c>
      <c r="H801">
        <v>502748</v>
      </c>
      <c r="I801" t="s">
        <v>1064</v>
      </c>
      <c r="J801" s="2">
        <v>1833104</v>
      </c>
      <c r="K801" s="2" t="s">
        <v>1064</v>
      </c>
      <c r="L801" s="4" t="s">
        <v>1664</v>
      </c>
      <c r="M801" s="4" t="s">
        <v>1664</v>
      </c>
      <c r="N801" s="2" t="s">
        <v>4438</v>
      </c>
      <c r="O801" s="2">
        <v>9039</v>
      </c>
      <c r="P801" s="2" t="s">
        <v>4439</v>
      </c>
      <c r="Q801" s="2" t="s">
        <v>1064</v>
      </c>
    </row>
    <row r="802" spans="1:17" hidden="1" x14ac:dyDescent="0.25">
      <c r="A802" t="s">
        <v>4440</v>
      </c>
      <c r="B802" t="s">
        <v>1515</v>
      </c>
      <c r="C802" t="str">
        <f>LEFT(PLAYERIDMAP[[#This Row],[PLAYERNAME]],FIND(" ",PLAYERIDMAP[[#This Row],[PLAYERNAME]],1))</f>
        <v xml:space="preserve">Steve </v>
      </c>
      <c r="D802" t="str">
        <f>MID(PLAYERIDMAP[PLAYERNAME],FIND(" ",PLAYERIDMAP[PLAYERNAME],1)+1,255)</f>
        <v>Pearce</v>
      </c>
      <c r="E802" t="s">
        <v>1760</v>
      </c>
      <c r="F802" t="s">
        <v>1667</v>
      </c>
      <c r="G802" s="3">
        <v>9957</v>
      </c>
      <c r="H802">
        <v>456665</v>
      </c>
      <c r="I802" t="s">
        <v>1515</v>
      </c>
      <c r="J802" s="2">
        <v>1221813</v>
      </c>
      <c r="K802" s="2" t="s">
        <v>1515</v>
      </c>
      <c r="L802" s="2" t="s">
        <v>4441</v>
      </c>
      <c r="M802" s="2" t="s">
        <v>4442</v>
      </c>
      <c r="N802" s="2" t="s">
        <v>4440</v>
      </c>
      <c r="O802" s="2">
        <v>8117</v>
      </c>
      <c r="P802" s="2" t="s">
        <v>4443</v>
      </c>
      <c r="Q802" s="2" t="s">
        <v>1515</v>
      </c>
    </row>
    <row r="803" spans="1:17" x14ac:dyDescent="0.25">
      <c r="A803" t="s">
        <v>4444</v>
      </c>
      <c r="B803" t="s">
        <v>848</v>
      </c>
      <c r="C803" s="2" t="str">
        <f>LEFT(PLAYERIDMAP[[#This Row],[PLAYERNAME]],FIND(" ",PLAYERIDMAP[[#This Row],[PLAYERNAME]],1))</f>
        <v xml:space="preserve">Jake </v>
      </c>
      <c r="D803" s="2" t="str">
        <f>MID(PLAYERIDMAP[PLAYERNAME],FIND(" ",PLAYERIDMAP[PLAYERNAME],1)+1,255)</f>
        <v>Peavy</v>
      </c>
      <c r="E803" t="s">
        <v>1787</v>
      </c>
      <c r="F803" t="s">
        <v>1628</v>
      </c>
      <c r="G803" s="3">
        <v>1051</v>
      </c>
      <c r="H803">
        <v>408241</v>
      </c>
      <c r="I803" t="s">
        <v>848</v>
      </c>
      <c r="J803" s="2">
        <v>288915</v>
      </c>
      <c r="K803" s="2" t="s">
        <v>848</v>
      </c>
      <c r="L803" s="2" t="s">
        <v>4445</v>
      </c>
      <c r="M803" s="2" t="s">
        <v>4446</v>
      </c>
      <c r="N803" s="2" t="s">
        <v>4444</v>
      </c>
      <c r="O803" s="2">
        <v>6872</v>
      </c>
      <c r="P803" s="2" t="s">
        <v>4447</v>
      </c>
      <c r="Q803" s="2" t="s">
        <v>848</v>
      </c>
    </row>
    <row r="804" spans="1:17" hidden="1" x14ac:dyDescent="0.25">
      <c r="A804" t="s">
        <v>4448</v>
      </c>
      <c r="B804" t="s">
        <v>686</v>
      </c>
      <c r="C804" t="str">
        <f>LEFT(PLAYERIDMAP[[#This Row],[PLAYERNAME]],FIND(" ",PLAYERIDMAP[[#This Row],[PLAYERNAME]],1))</f>
        <v xml:space="preserve">Dustin </v>
      </c>
      <c r="D804" t="str">
        <f>MID(PLAYERIDMAP[PLAYERNAME],FIND(" ",PLAYERIDMAP[PLAYERNAME],1)+1,255)</f>
        <v>Pedroia</v>
      </c>
      <c r="E804" t="s">
        <v>1654</v>
      </c>
      <c r="F804" t="s">
        <v>741</v>
      </c>
      <c r="G804" s="3">
        <v>8370</v>
      </c>
      <c r="H804">
        <v>456030</v>
      </c>
      <c r="I804" t="s">
        <v>686</v>
      </c>
      <c r="J804" s="2">
        <v>547429</v>
      </c>
      <c r="K804" s="2" t="s">
        <v>686</v>
      </c>
      <c r="L804" s="2" t="s">
        <v>4449</v>
      </c>
      <c r="M804" s="2" t="s">
        <v>4450</v>
      </c>
      <c r="N804" s="2" t="s">
        <v>4448</v>
      </c>
      <c r="O804" s="2">
        <v>7631</v>
      </c>
      <c r="P804" s="2" t="s">
        <v>4451</v>
      </c>
      <c r="Q804" s="2" t="s">
        <v>686</v>
      </c>
    </row>
    <row r="805" spans="1:17" hidden="1" x14ac:dyDescent="0.25">
      <c r="A805" t="s">
        <v>4452</v>
      </c>
      <c r="B805" t="s">
        <v>91</v>
      </c>
      <c r="C805" t="str">
        <f>LEFT(PLAYERIDMAP[[#This Row],[PLAYERNAME]],FIND(" ",PLAYERIDMAP[[#This Row],[PLAYERNAME]],1))</f>
        <v xml:space="preserve">Carlos </v>
      </c>
      <c r="D805" t="str">
        <f>MID(PLAYERIDMAP[PLAYERNAME],FIND(" ",PLAYERIDMAP[PLAYERNAME],1)+1,255)</f>
        <v>Peguero</v>
      </c>
      <c r="E805" t="s">
        <v>1659</v>
      </c>
      <c r="F805" t="s">
        <v>1639</v>
      </c>
      <c r="G805" s="3">
        <v>8760</v>
      </c>
      <c r="H805">
        <v>451713</v>
      </c>
      <c r="I805" t="s">
        <v>91</v>
      </c>
      <c r="J805" s="2">
        <v>1740988</v>
      </c>
      <c r="K805" s="2" t="s">
        <v>91</v>
      </c>
      <c r="L805" s="4" t="s">
        <v>1664</v>
      </c>
      <c r="M805" s="2" t="s">
        <v>4453</v>
      </c>
      <c r="N805" s="2" t="s">
        <v>4452</v>
      </c>
      <c r="O805" s="2">
        <v>8908</v>
      </c>
      <c r="P805" s="2" t="s">
        <v>4454</v>
      </c>
      <c r="Q805" s="2" t="s">
        <v>91</v>
      </c>
    </row>
    <row r="806" spans="1:17" hidden="1" x14ac:dyDescent="0.25">
      <c r="A806" t="s">
        <v>4455</v>
      </c>
      <c r="B806" t="s">
        <v>100</v>
      </c>
      <c r="C806" t="str">
        <f>LEFT(PLAYERIDMAP[[#This Row],[PLAYERNAME]],FIND(" ",PLAYERIDMAP[[#This Row],[PLAYERNAME]],1))</f>
        <v xml:space="preserve">Francisco </v>
      </c>
      <c r="D806" t="str">
        <f>MID(PLAYERIDMAP[PLAYERNAME],FIND(" ",PLAYERIDMAP[PLAYERNAME],1)+1,255)</f>
        <v>Peguero</v>
      </c>
      <c r="E806" t="s">
        <v>1644</v>
      </c>
      <c r="F806" t="s">
        <v>1639</v>
      </c>
      <c r="G806" s="3">
        <v>5496</v>
      </c>
      <c r="H806">
        <v>501317</v>
      </c>
      <c r="I806" t="s">
        <v>100</v>
      </c>
      <c r="J806" s="2">
        <v>1666195</v>
      </c>
      <c r="K806" s="2" t="s">
        <v>100</v>
      </c>
      <c r="L806" s="4" t="s">
        <v>1664</v>
      </c>
      <c r="M806" s="4" t="s">
        <v>1664</v>
      </c>
      <c r="N806" s="2" t="s">
        <v>4455</v>
      </c>
      <c r="O806" s="2">
        <v>9276</v>
      </c>
      <c r="P806" s="2" t="s">
        <v>4456</v>
      </c>
      <c r="Q806" s="2" t="s">
        <v>100</v>
      </c>
    </row>
    <row r="807" spans="1:17" x14ac:dyDescent="0.25">
      <c r="A807" t="s">
        <v>4457</v>
      </c>
      <c r="B807" t="s">
        <v>1238</v>
      </c>
      <c r="C807" s="2" t="str">
        <f>LEFT(PLAYERIDMAP[[#This Row],[PLAYERNAME]],FIND(" ",PLAYERIDMAP[[#This Row],[PLAYERNAME]],1))</f>
        <v xml:space="preserve">Mike </v>
      </c>
      <c r="D807" s="2" t="str">
        <f>MID(PLAYERIDMAP[PLAYERNAME],FIND(" ",PLAYERIDMAP[PLAYERNAME],1)+1,255)</f>
        <v>Pelfrey</v>
      </c>
      <c r="E807" t="s">
        <v>1987</v>
      </c>
      <c r="F807" t="s">
        <v>1628</v>
      </c>
      <c r="G807" s="3">
        <v>5203</v>
      </c>
      <c r="H807">
        <v>460059</v>
      </c>
      <c r="I807" t="s">
        <v>1238</v>
      </c>
      <c r="J807" s="2">
        <v>585032</v>
      </c>
      <c r="K807" s="2" t="s">
        <v>1238</v>
      </c>
      <c r="L807" s="2" t="s">
        <v>4458</v>
      </c>
      <c r="M807" s="2" t="s">
        <v>4459</v>
      </c>
      <c r="N807" s="2" t="s">
        <v>4457</v>
      </c>
      <c r="O807" s="2">
        <v>7807</v>
      </c>
      <c r="P807" s="2" t="s">
        <v>4460</v>
      </c>
      <c r="Q807" s="2" t="s">
        <v>1238</v>
      </c>
    </row>
    <row r="808" spans="1:17" hidden="1" x14ac:dyDescent="0.25">
      <c r="A808" t="s">
        <v>4461</v>
      </c>
      <c r="B808" t="s">
        <v>158</v>
      </c>
      <c r="C808" t="str">
        <f>LEFT(PLAYERIDMAP[[#This Row],[PLAYERNAME]],FIND(" ",PLAYERIDMAP[[#This Row],[PLAYERNAME]],1))</f>
        <v xml:space="preserve">Brayan </v>
      </c>
      <c r="D808" t="str">
        <f>MID(PLAYERIDMAP[PLAYERNAME],FIND(" ",PLAYERIDMAP[PLAYERNAME],1)+1,255)</f>
        <v>Pena</v>
      </c>
      <c r="E808" t="s">
        <v>1684</v>
      </c>
      <c r="F808" t="s">
        <v>1717</v>
      </c>
      <c r="G808" s="3">
        <v>3231</v>
      </c>
      <c r="H808">
        <v>430910</v>
      </c>
      <c r="I808" t="s">
        <v>158</v>
      </c>
      <c r="J808" s="2">
        <v>392100</v>
      </c>
      <c r="K808" s="2" t="s">
        <v>158</v>
      </c>
      <c r="L808" s="2" t="s">
        <v>4462</v>
      </c>
      <c r="M808" s="2" t="s">
        <v>4463</v>
      </c>
      <c r="N808" s="2" t="s">
        <v>4461</v>
      </c>
      <c r="O808" s="2">
        <v>7551</v>
      </c>
      <c r="P808" s="2" t="s">
        <v>4464</v>
      </c>
      <c r="Q808" s="2" t="s">
        <v>158</v>
      </c>
    </row>
    <row r="809" spans="1:17" hidden="1" x14ac:dyDescent="0.25">
      <c r="A809" t="s">
        <v>4465</v>
      </c>
      <c r="B809" t="s">
        <v>650</v>
      </c>
      <c r="C809" t="str">
        <f>LEFT(PLAYERIDMAP[[#This Row],[PLAYERNAME]],FIND(" ",PLAYERIDMAP[[#This Row],[PLAYERNAME]],1))</f>
        <v xml:space="preserve">Carlos </v>
      </c>
      <c r="D809" t="str">
        <f>MID(PLAYERIDMAP[PLAYERNAME],FIND(" ",PLAYERIDMAP[PLAYERNAME],1)+1,255)</f>
        <v>Pena</v>
      </c>
      <c r="E809" t="s">
        <v>1633</v>
      </c>
      <c r="F809" t="s">
        <v>1667</v>
      </c>
      <c r="G809" s="3">
        <v>934</v>
      </c>
      <c r="H809">
        <v>150289</v>
      </c>
      <c r="I809" t="s">
        <v>650</v>
      </c>
      <c r="J809" s="2">
        <v>127567</v>
      </c>
      <c r="K809" s="2" t="s">
        <v>650</v>
      </c>
      <c r="L809" s="2" t="s">
        <v>4466</v>
      </c>
      <c r="M809" s="2" t="s">
        <v>4467</v>
      </c>
      <c r="N809" s="2" t="s">
        <v>4465</v>
      </c>
      <c r="O809" s="2">
        <v>6621</v>
      </c>
      <c r="P809" s="2" t="s">
        <v>4468</v>
      </c>
      <c r="Q809" s="2" t="s">
        <v>650</v>
      </c>
    </row>
    <row r="810" spans="1:17" hidden="1" x14ac:dyDescent="0.25">
      <c r="A810" t="s">
        <v>4469</v>
      </c>
      <c r="B810" t="s">
        <v>33</v>
      </c>
      <c r="C810" t="str">
        <f>LEFT(PLAYERIDMAP[[#This Row],[PLAYERNAME]],FIND(" ",PLAYERIDMAP[[#This Row],[PLAYERNAME]],1))</f>
        <v xml:space="preserve">Ramiro </v>
      </c>
      <c r="D810" t="str">
        <f>MID(PLAYERIDMAP[PLAYERNAME],FIND(" ",PLAYERIDMAP[PLAYERNAME],1)+1,255)</f>
        <v>Pena</v>
      </c>
      <c r="E810" t="s">
        <v>1780</v>
      </c>
      <c r="F810" t="s">
        <v>1730</v>
      </c>
      <c r="G810" s="3">
        <v>8841</v>
      </c>
      <c r="H810">
        <v>455369</v>
      </c>
      <c r="I810" t="s">
        <v>33</v>
      </c>
      <c r="J810" s="2">
        <v>594100</v>
      </c>
      <c r="K810" s="2" t="s">
        <v>33</v>
      </c>
      <c r="L810" s="2" t="s">
        <v>4470</v>
      </c>
      <c r="M810" s="2" t="s">
        <v>4471</v>
      </c>
      <c r="N810" s="2" t="s">
        <v>4469</v>
      </c>
      <c r="O810" s="2">
        <v>8441</v>
      </c>
      <c r="P810" s="2" t="s">
        <v>4472</v>
      </c>
      <c r="Q810" s="2" t="s">
        <v>33</v>
      </c>
    </row>
    <row r="811" spans="1:17" hidden="1" x14ac:dyDescent="0.25">
      <c r="A811" t="s">
        <v>4473</v>
      </c>
      <c r="B811" t="s">
        <v>532</v>
      </c>
      <c r="C811" t="str">
        <f>LEFT(PLAYERIDMAP[[#This Row],[PLAYERNAME]],FIND(" ",PLAYERIDMAP[[#This Row],[PLAYERNAME]],1))</f>
        <v xml:space="preserve">Hunter </v>
      </c>
      <c r="D811" t="str">
        <f>MID(PLAYERIDMAP[PLAYERNAME],FIND(" ",PLAYERIDMAP[PLAYERNAME],1)+1,255)</f>
        <v>Pence</v>
      </c>
      <c r="E811" t="s">
        <v>1644</v>
      </c>
      <c r="F811" t="s">
        <v>1639</v>
      </c>
      <c r="G811" s="3">
        <v>8252</v>
      </c>
      <c r="H811">
        <v>452254</v>
      </c>
      <c r="I811" t="s">
        <v>532</v>
      </c>
      <c r="J811" s="2">
        <v>584806</v>
      </c>
      <c r="K811" s="2" t="s">
        <v>532</v>
      </c>
      <c r="L811" s="2" t="s">
        <v>4474</v>
      </c>
      <c r="M811" s="2" t="s">
        <v>4475</v>
      </c>
      <c r="N811" s="2" t="s">
        <v>4473</v>
      </c>
      <c r="O811" s="2">
        <v>7963</v>
      </c>
      <c r="P811" s="2" t="s">
        <v>4476</v>
      </c>
      <c r="Q811" s="2" t="s">
        <v>532</v>
      </c>
    </row>
    <row r="812" spans="1:17" hidden="1" x14ac:dyDescent="0.25">
      <c r="A812" t="s">
        <v>4477</v>
      </c>
      <c r="B812" t="s">
        <v>404</v>
      </c>
      <c r="C812" t="str">
        <f>LEFT(PLAYERIDMAP[[#This Row],[PLAYERNAME]],FIND(" ",PLAYERIDMAP[[#This Row],[PLAYERNAME]],1))</f>
        <v xml:space="preserve">Cliff </v>
      </c>
      <c r="D812" t="str">
        <f>MID(PLAYERIDMAP[PLAYERNAME],FIND(" ",PLAYERIDMAP[PLAYERNAME],1)+1,255)</f>
        <v>Pennington</v>
      </c>
      <c r="E812" t="s">
        <v>1919</v>
      </c>
      <c r="F812" t="s">
        <v>1730</v>
      </c>
      <c r="G812" s="3">
        <v>3395</v>
      </c>
      <c r="H812">
        <v>460060</v>
      </c>
      <c r="I812" t="s">
        <v>404</v>
      </c>
      <c r="J812" s="2">
        <v>583198</v>
      </c>
      <c r="K812" s="2" t="s">
        <v>404</v>
      </c>
      <c r="L812" s="2" t="s">
        <v>4478</v>
      </c>
      <c r="M812" s="2" t="s">
        <v>4479</v>
      </c>
      <c r="N812" s="2" t="s">
        <v>4477</v>
      </c>
      <c r="O812" s="2">
        <v>8324</v>
      </c>
      <c r="P812" s="2" t="s">
        <v>4480</v>
      </c>
      <c r="Q812" s="2" t="s">
        <v>404</v>
      </c>
    </row>
    <row r="813" spans="1:17" hidden="1" x14ac:dyDescent="0.25">
      <c r="A813" t="s">
        <v>4481</v>
      </c>
      <c r="B813" t="s">
        <v>462</v>
      </c>
      <c r="C813" t="str">
        <f>LEFT(PLAYERIDMAP[[#This Row],[PLAYERNAME]],FIND(" ",PLAYERIDMAP[[#This Row],[PLAYERNAME]],1))</f>
        <v xml:space="preserve">Jhonny </v>
      </c>
      <c r="D813" t="str">
        <f>MID(PLAYERIDMAP[PLAYERNAME],FIND(" ",PLAYERIDMAP[PLAYERNAME],1)+1,255)</f>
        <v>Peralta</v>
      </c>
      <c r="E813" t="s">
        <v>1684</v>
      </c>
      <c r="F813" t="s">
        <v>1730</v>
      </c>
      <c r="G813" s="3">
        <v>1738</v>
      </c>
      <c r="H813">
        <v>425509</v>
      </c>
      <c r="I813" t="s">
        <v>462</v>
      </c>
      <c r="J813" s="2">
        <v>224393</v>
      </c>
      <c r="K813" s="2" t="s">
        <v>462</v>
      </c>
      <c r="L813" s="2" t="s">
        <v>4482</v>
      </c>
      <c r="M813" s="2" t="s">
        <v>4483</v>
      </c>
      <c r="N813" s="2" t="s">
        <v>4481</v>
      </c>
      <c r="O813" s="2">
        <v>7156</v>
      </c>
      <c r="P813" s="2" t="s">
        <v>4484</v>
      </c>
      <c r="Q813" s="2" t="s">
        <v>462</v>
      </c>
    </row>
    <row r="814" spans="1:17" x14ac:dyDescent="0.25">
      <c r="A814" t="s">
        <v>4485</v>
      </c>
      <c r="B814" t="s">
        <v>1441</v>
      </c>
      <c r="C814" s="2" t="str">
        <f>LEFT(PLAYERIDMAP[[#This Row],[PLAYERNAME]],FIND(" ",PLAYERIDMAP[[#This Row],[PLAYERNAME]],1))</f>
        <v xml:space="preserve">Joel </v>
      </c>
      <c r="D814" s="2" t="str">
        <f>MID(PLAYERIDMAP[PLAYERNAME],FIND(" ",PLAYERIDMAP[PLAYERNAME],1)+1,255)</f>
        <v>Peralta</v>
      </c>
      <c r="E814" t="s">
        <v>1743</v>
      </c>
      <c r="F814" t="s">
        <v>1628</v>
      </c>
      <c r="G814" s="3">
        <v>2332</v>
      </c>
      <c r="H814">
        <v>407908</v>
      </c>
      <c r="I814" t="s">
        <v>1441</v>
      </c>
      <c r="J814" s="2">
        <v>538896</v>
      </c>
      <c r="K814" s="2" t="s">
        <v>1441</v>
      </c>
      <c r="L814" s="2" t="s">
        <v>4482</v>
      </c>
      <c r="M814" s="2" t="s">
        <v>4486</v>
      </c>
      <c r="N814" s="2" t="s">
        <v>4485</v>
      </c>
      <c r="O814" s="2">
        <v>7553</v>
      </c>
      <c r="P814" s="2" t="s">
        <v>4487</v>
      </c>
      <c r="Q814" s="2" t="s">
        <v>1441</v>
      </c>
    </row>
    <row r="815" spans="1:17" x14ac:dyDescent="0.25">
      <c r="A815" t="s">
        <v>4488</v>
      </c>
      <c r="B815" t="s">
        <v>872</v>
      </c>
      <c r="C815" s="2" t="str">
        <f>LEFT(PLAYERIDMAP[[#This Row],[PLAYERNAME]],FIND(" ",PLAYERIDMAP[[#This Row],[PLAYERNAME]],1))</f>
        <v xml:space="preserve">Wily </v>
      </c>
      <c r="D815" s="2" t="str">
        <f>MID(PLAYERIDMAP[PLAYERNAME],FIND(" ",PLAYERIDMAP[PLAYERNAME],1)+1,255)</f>
        <v>Peralta</v>
      </c>
      <c r="E815" t="s">
        <v>1740</v>
      </c>
      <c r="F815" t="s">
        <v>1628</v>
      </c>
      <c r="G815" s="3">
        <v>7738</v>
      </c>
      <c r="H815">
        <v>503449</v>
      </c>
      <c r="I815" t="s">
        <v>872</v>
      </c>
      <c r="J815" s="2">
        <v>1784971</v>
      </c>
      <c r="K815" s="2" t="s">
        <v>872</v>
      </c>
      <c r="L815" s="4" t="s">
        <v>1664</v>
      </c>
      <c r="M815" s="4" t="s">
        <v>1664</v>
      </c>
      <c r="N815" s="2" t="s">
        <v>4488</v>
      </c>
      <c r="O815" s="2">
        <v>9019</v>
      </c>
      <c r="P815" s="2" t="s">
        <v>4489</v>
      </c>
      <c r="Q815" s="2" t="s">
        <v>872</v>
      </c>
    </row>
    <row r="816" spans="1:17" x14ac:dyDescent="0.25">
      <c r="A816" t="s">
        <v>4490</v>
      </c>
      <c r="B816" t="s">
        <v>1099</v>
      </c>
      <c r="C816" s="2" t="str">
        <f>LEFT(PLAYERIDMAP[[#This Row],[PLAYERNAME]],FIND(" ",PLAYERIDMAP[[#This Row],[PLAYERNAME]],1))</f>
        <v xml:space="preserve">Luis </v>
      </c>
      <c r="D816" s="2" t="str">
        <f>MID(PLAYERIDMAP[PLAYERNAME],FIND(" ",PLAYERIDMAP[PLAYERNAME],1)+1,255)</f>
        <v>Perdomo</v>
      </c>
      <c r="E816" t="s">
        <v>1664</v>
      </c>
      <c r="F816" t="s">
        <v>1628</v>
      </c>
      <c r="G816" s="3">
        <v>5380</v>
      </c>
      <c r="H816">
        <v>466412</v>
      </c>
      <c r="I816" t="s">
        <v>1099</v>
      </c>
      <c r="J816" s="2">
        <v>1655643</v>
      </c>
      <c r="K816" s="2" t="s">
        <v>4491</v>
      </c>
      <c r="L816" s="2" t="s">
        <v>4492</v>
      </c>
      <c r="M816" s="2" t="s">
        <v>4493</v>
      </c>
      <c r="N816" s="2" t="s">
        <v>4490</v>
      </c>
      <c r="O816" s="2">
        <v>8425</v>
      </c>
      <c r="P816" s="2" t="s">
        <v>4494</v>
      </c>
      <c r="Q816" s="2" t="s">
        <v>1099</v>
      </c>
    </row>
    <row r="817" spans="1:17" x14ac:dyDescent="0.25">
      <c r="A817" t="s">
        <v>4495</v>
      </c>
      <c r="B817" t="s">
        <v>1402</v>
      </c>
      <c r="C817" s="2" t="str">
        <f>LEFT(PLAYERIDMAP[[#This Row],[PLAYERNAME]],FIND(" ",PLAYERIDMAP[[#This Row],[PLAYERNAME]],1))</f>
        <v xml:space="preserve">Chris </v>
      </c>
      <c r="D817" s="2" t="str">
        <f>MID(PLAYERIDMAP[PLAYERNAME],FIND(" ",PLAYERIDMAP[PLAYERNAME],1)+1,255)</f>
        <v>Perez</v>
      </c>
      <c r="E817" t="s">
        <v>1679</v>
      </c>
      <c r="F817" t="s">
        <v>1628</v>
      </c>
      <c r="G817" s="3">
        <v>5213</v>
      </c>
      <c r="H817">
        <v>453198</v>
      </c>
      <c r="I817" t="s">
        <v>1402</v>
      </c>
      <c r="J817" s="2">
        <v>1209053</v>
      </c>
      <c r="K817" s="2" t="s">
        <v>1402</v>
      </c>
      <c r="L817" s="2" t="s">
        <v>4496</v>
      </c>
      <c r="M817" s="2" t="s">
        <v>4497</v>
      </c>
      <c r="N817" s="2" t="s">
        <v>4495</v>
      </c>
      <c r="O817" s="2">
        <v>8251</v>
      </c>
      <c r="P817" s="2" t="s">
        <v>4498</v>
      </c>
      <c r="Q817" s="2" t="s">
        <v>1402</v>
      </c>
    </row>
    <row r="818" spans="1:17" hidden="1" x14ac:dyDescent="0.25">
      <c r="A818" t="s">
        <v>4499</v>
      </c>
      <c r="B818" t="s">
        <v>119</v>
      </c>
      <c r="C818" t="str">
        <f>LEFT(PLAYERIDMAP[[#This Row],[PLAYERNAME]],FIND(" ",PLAYERIDMAP[[#This Row],[PLAYERNAME]],1))</f>
        <v xml:space="preserve">Eury </v>
      </c>
      <c r="D818" t="str">
        <f>MID(PLAYERIDMAP[PLAYERNAME],FIND(" ",PLAYERIDMAP[PLAYERNAME],1)+1,255)</f>
        <v>Perez</v>
      </c>
      <c r="E818" s="5" t="s">
        <v>1664</v>
      </c>
      <c r="F818" s="5" t="s">
        <v>1664</v>
      </c>
      <c r="G818" s="3">
        <v>10299</v>
      </c>
      <c r="H818" s="5" t="s">
        <v>1664</v>
      </c>
      <c r="I818" s="5" t="s">
        <v>1664</v>
      </c>
      <c r="J818" s="4" t="s">
        <v>1664</v>
      </c>
      <c r="K818" s="4" t="s">
        <v>1664</v>
      </c>
      <c r="L818" s="4" t="s">
        <v>1664</v>
      </c>
      <c r="M818" s="4" t="s">
        <v>1664</v>
      </c>
      <c r="N818" s="4" t="s">
        <v>1664</v>
      </c>
      <c r="O818" s="4" t="s">
        <v>1664</v>
      </c>
      <c r="P818" s="4" t="s">
        <v>1664</v>
      </c>
      <c r="Q818" s="4" t="s">
        <v>1664</v>
      </c>
    </row>
    <row r="819" spans="1:17" hidden="1" x14ac:dyDescent="0.25">
      <c r="A819" t="s">
        <v>4500</v>
      </c>
      <c r="B819" t="s">
        <v>12</v>
      </c>
      <c r="C819" t="str">
        <f>LEFT(PLAYERIDMAP[[#This Row],[PLAYERNAME]],FIND(" ",PLAYERIDMAP[[#This Row],[PLAYERNAME]],1))</f>
        <v xml:space="preserve">Hernan </v>
      </c>
      <c r="D819" t="str">
        <f>MID(PLAYERIDMAP[PLAYERNAME],FIND(" ",PLAYERIDMAP[PLAYERNAME],1)+1,255)</f>
        <v>Perez</v>
      </c>
      <c r="E819" t="s">
        <v>1684</v>
      </c>
      <c r="F819" t="s">
        <v>741</v>
      </c>
      <c r="G819" s="3">
        <v>5751</v>
      </c>
      <c r="H819">
        <v>541650</v>
      </c>
      <c r="I819" t="s">
        <v>12</v>
      </c>
      <c r="J819" s="2">
        <v>1741611</v>
      </c>
      <c r="K819" s="2" t="s">
        <v>12</v>
      </c>
      <c r="L819" s="4" t="s">
        <v>1664</v>
      </c>
      <c r="M819" s="4" t="s">
        <v>1664</v>
      </c>
      <c r="N819" s="2" t="s">
        <v>4500</v>
      </c>
      <c r="O819" s="2">
        <v>9213</v>
      </c>
      <c r="P819" s="2" t="s">
        <v>4501</v>
      </c>
      <c r="Q819" s="2" t="s">
        <v>12</v>
      </c>
    </row>
    <row r="820" spans="1:17" x14ac:dyDescent="0.25">
      <c r="A820" t="s">
        <v>4502</v>
      </c>
      <c r="B820" t="s">
        <v>61</v>
      </c>
      <c r="C820" s="2" t="str">
        <f>LEFT(PLAYERIDMAP[[#This Row],[PLAYERNAME]],FIND(" ",PLAYERIDMAP[[#This Row],[PLAYERNAME]],1))</f>
        <v xml:space="preserve">Juan </v>
      </c>
      <c r="D820" s="2" t="str">
        <f>MID(PLAYERIDMAP[PLAYERNAME],FIND(" ",PLAYERIDMAP[PLAYERNAME],1)+1,255)</f>
        <v>Perez</v>
      </c>
      <c r="E820" t="s">
        <v>1664</v>
      </c>
      <c r="F820" t="s">
        <v>1628</v>
      </c>
      <c r="G820" s="3">
        <v>2557</v>
      </c>
      <c r="H820">
        <v>448722</v>
      </c>
      <c r="I820" t="s">
        <v>61</v>
      </c>
      <c r="J820" s="2">
        <v>580752</v>
      </c>
      <c r="K820" s="2" t="s">
        <v>61</v>
      </c>
      <c r="L820" s="4" t="s">
        <v>1664</v>
      </c>
      <c r="M820" s="2" t="s">
        <v>4503</v>
      </c>
      <c r="N820" s="2" t="s">
        <v>4502</v>
      </c>
      <c r="O820" s="2">
        <v>7882</v>
      </c>
      <c r="P820" s="2" t="s">
        <v>4504</v>
      </c>
      <c r="Q820" s="2" t="s">
        <v>61</v>
      </c>
    </row>
    <row r="821" spans="1:17" x14ac:dyDescent="0.25">
      <c r="A821" t="s">
        <v>4505</v>
      </c>
      <c r="B821" t="s">
        <v>1396</v>
      </c>
      <c r="C821" s="2" t="str">
        <f>LEFT(PLAYERIDMAP[[#This Row],[PLAYERNAME]],FIND(" ",PLAYERIDMAP[[#This Row],[PLAYERNAME]],1))</f>
        <v xml:space="preserve">Luis </v>
      </c>
      <c r="D821" s="2" t="str">
        <f>MID(PLAYERIDMAP[PLAYERNAME],FIND(" ",PLAYERIDMAP[PLAYERNAME],1)+1,255)</f>
        <v>Perez</v>
      </c>
      <c r="E821" t="s">
        <v>1723</v>
      </c>
      <c r="F821" t="s">
        <v>1628</v>
      </c>
      <c r="G821" s="3">
        <v>6389</v>
      </c>
      <c r="H821">
        <v>469802</v>
      </c>
      <c r="I821" t="s">
        <v>1396</v>
      </c>
      <c r="J821" s="2">
        <v>1654343</v>
      </c>
      <c r="K821" s="2" t="s">
        <v>1396</v>
      </c>
      <c r="L821" s="2" t="s">
        <v>4506</v>
      </c>
      <c r="M821" s="2" t="s">
        <v>4507</v>
      </c>
      <c r="N821" s="2" t="s">
        <v>4505</v>
      </c>
      <c r="O821" s="2">
        <v>8902</v>
      </c>
      <c r="P821" s="2" t="s">
        <v>4508</v>
      </c>
      <c r="Q821" s="2" t="s">
        <v>1396</v>
      </c>
    </row>
    <row r="822" spans="1:17" x14ac:dyDescent="0.25">
      <c r="A822" t="s">
        <v>4509</v>
      </c>
      <c r="B822" t="s">
        <v>929</v>
      </c>
      <c r="C822" s="2" t="str">
        <f>LEFT(PLAYERIDMAP[[#This Row],[PLAYERNAME]],FIND(" ",PLAYERIDMAP[[#This Row],[PLAYERNAME]],1))</f>
        <v xml:space="preserve">Martin </v>
      </c>
      <c r="D822" s="2" t="str">
        <f>MID(PLAYERIDMAP[PLAYERNAME],FIND(" ",PLAYERIDMAP[PLAYERNAME],1)+1,255)</f>
        <v>Perez</v>
      </c>
      <c r="E822" t="s">
        <v>1729</v>
      </c>
      <c r="F822" t="s">
        <v>1628</v>
      </c>
      <c r="G822" s="3">
        <v>6902</v>
      </c>
      <c r="H822">
        <v>527048</v>
      </c>
      <c r="I822" t="s">
        <v>929</v>
      </c>
      <c r="J822" s="2">
        <v>1674411</v>
      </c>
      <c r="K822" s="2" t="s">
        <v>929</v>
      </c>
      <c r="L822" s="2" t="s">
        <v>4510</v>
      </c>
      <c r="M822" s="4" t="s">
        <v>1664</v>
      </c>
      <c r="N822" s="2" t="s">
        <v>4509</v>
      </c>
      <c r="O822" s="2">
        <v>8652</v>
      </c>
      <c r="P822" s="2" t="s">
        <v>4511</v>
      </c>
      <c r="Q822" s="2" t="s">
        <v>929</v>
      </c>
    </row>
    <row r="823" spans="1:17" x14ac:dyDescent="0.25">
      <c r="A823" t="s">
        <v>4512</v>
      </c>
      <c r="B823" t="s">
        <v>1172</v>
      </c>
      <c r="C823" s="2" t="str">
        <f>LEFT(PLAYERIDMAP[[#This Row],[PLAYERNAME]],FIND(" ",PLAYERIDMAP[[#This Row],[PLAYERNAME]],1))</f>
        <v xml:space="preserve">Oliver </v>
      </c>
      <c r="D823" s="2" t="str">
        <f>MID(PLAYERIDMAP[PLAYERNAME],FIND(" ",PLAYERIDMAP[PLAYERNAME],1)+1,255)</f>
        <v>Perez</v>
      </c>
      <c r="E823" t="s">
        <v>1664</v>
      </c>
      <c r="F823" t="s">
        <v>1628</v>
      </c>
      <c r="G823" s="3">
        <v>1514</v>
      </c>
      <c r="H823">
        <v>424144</v>
      </c>
      <c r="I823" t="s">
        <v>1172</v>
      </c>
      <c r="J823" s="2">
        <v>225417</v>
      </c>
      <c r="K823" s="2" t="s">
        <v>1172</v>
      </c>
      <c r="L823" s="2" t="s">
        <v>4513</v>
      </c>
      <c r="M823" s="2" t="s">
        <v>4514</v>
      </c>
      <c r="N823" s="2" t="s">
        <v>4512</v>
      </c>
      <c r="O823" s="2">
        <v>6945</v>
      </c>
      <c r="P823" s="2" t="s">
        <v>4515</v>
      </c>
      <c r="Q823" s="2" t="s">
        <v>1172</v>
      </c>
    </row>
    <row r="824" spans="1:17" hidden="1" x14ac:dyDescent="0.25">
      <c r="A824" t="s">
        <v>4516</v>
      </c>
      <c r="B824" t="s">
        <v>549</v>
      </c>
      <c r="C824" t="str">
        <f>LEFT(PLAYERIDMAP[[#This Row],[PLAYERNAME]],FIND(" ",PLAYERIDMAP[[#This Row],[PLAYERNAME]],1))</f>
        <v xml:space="preserve">Salvador </v>
      </c>
      <c r="D824" t="str">
        <f>MID(PLAYERIDMAP[PLAYERNAME],FIND(" ",PLAYERIDMAP[PLAYERNAME],1)+1,255)</f>
        <v>Perez</v>
      </c>
      <c r="E824" t="s">
        <v>1965</v>
      </c>
      <c r="F824" t="s">
        <v>1717</v>
      </c>
      <c r="G824" s="3">
        <v>7304</v>
      </c>
      <c r="H824">
        <v>521692</v>
      </c>
      <c r="I824" t="s">
        <v>549</v>
      </c>
      <c r="J824" s="2">
        <v>1793168</v>
      </c>
      <c r="K824" s="2" t="s">
        <v>549</v>
      </c>
      <c r="L824" s="4" t="s">
        <v>1664</v>
      </c>
      <c r="M824" s="2" t="s">
        <v>4517</v>
      </c>
      <c r="N824" s="2" t="s">
        <v>4516</v>
      </c>
      <c r="O824" s="2">
        <v>9015</v>
      </c>
      <c r="P824" s="2" t="s">
        <v>4518</v>
      </c>
      <c r="Q824" s="2" t="s">
        <v>549</v>
      </c>
    </row>
    <row r="825" spans="1:17" x14ac:dyDescent="0.25">
      <c r="A825" t="s">
        <v>4519</v>
      </c>
      <c r="B825" t="s">
        <v>801</v>
      </c>
      <c r="C825" s="2" t="str">
        <f>LEFT(PLAYERIDMAP[[#This Row],[PLAYERNAME]],FIND(" ",PLAYERIDMAP[[#This Row],[PLAYERNAME]],1))</f>
        <v xml:space="preserve">Glen </v>
      </c>
      <c r="D825" s="2" t="str">
        <f>MID(PLAYERIDMAP[PLAYERNAME],FIND(" ",PLAYERIDMAP[PLAYERNAME],1)+1,255)</f>
        <v>Perkins</v>
      </c>
      <c r="E825" t="s">
        <v>1987</v>
      </c>
      <c r="F825" t="s">
        <v>1628</v>
      </c>
      <c r="G825" s="3">
        <v>8041</v>
      </c>
      <c r="H825">
        <v>450282</v>
      </c>
      <c r="I825" t="s">
        <v>801</v>
      </c>
      <c r="J825" s="2">
        <v>549693</v>
      </c>
      <c r="K825" s="2" t="s">
        <v>801</v>
      </c>
      <c r="L825" s="2" t="s">
        <v>4520</v>
      </c>
      <c r="M825" s="2" t="s">
        <v>4521</v>
      </c>
      <c r="N825" s="2" t="s">
        <v>4519</v>
      </c>
      <c r="O825" s="2">
        <v>7711</v>
      </c>
      <c r="P825" s="2" t="s">
        <v>4522</v>
      </c>
      <c r="Q825" s="2" t="s">
        <v>801</v>
      </c>
    </row>
    <row r="826" spans="1:17" x14ac:dyDescent="0.25">
      <c r="A826" t="s">
        <v>4523</v>
      </c>
      <c r="B826" t="s">
        <v>1450</v>
      </c>
      <c r="C826" s="2" t="str">
        <f>LEFT(PLAYERIDMAP[[#This Row],[PLAYERNAME]],FIND(" ",PLAYERIDMAP[[#This Row],[PLAYERNAME]],1))</f>
        <v xml:space="preserve">Vinnie </v>
      </c>
      <c r="D826" s="2" t="str">
        <f>MID(PLAYERIDMAP[PLAYERNAME],FIND(" ",PLAYERIDMAP[PLAYERNAME],1)+1,255)</f>
        <v>Pestano</v>
      </c>
      <c r="E826" t="s">
        <v>1679</v>
      </c>
      <c r="F826" t="s">
        <v>1628</v>
      </c>
      <c r="G826" s="3">
        <v>4782</v>
      </c>
      <c r="H826">
        <v>502260</v>
      </c>
      <c r="I826" t="s">
        <v>1450</v>
      </c>
      <c r="J826" s="2">
        <v>1771184</v>
      </c>
      <c r="K826" s="2" t="s">
        <v>1450</v>
      </c>
      <c r="L826" s="2" t="s">
        <v>4524</v>
      </c>
      <c r="M826" s="2" t="s">
        <v>4525</v>
      </c>
      <c r="N826" s="2" t="s">
        <v>4523</v>
      </c>
      <c r="O826" s="2">
        <v>8841</v>
      </c>
      <c r="P826" s="2" t="s">
        <v>4526</v>
      </c>
      <c r="Q826" s="2" t="s">
        <v>1450</v>
      </c>
    </row>
    <row r="827" spans="1:17" hidden="1" x14ac:dyDescent="0.25">
      <c r="A827" t="s">
        <v>4527</v>
      </c>
      <c r="B827" t="s">
        <v>323</v>
      </c>
      <c r="C827" t="str">
        <f>LEFT(PLAYERIDMAP[[#This Row],[PLAYERNAME]],FIND(" ",PLAYERIDMAP[[#This Row],[PLAYERNAME]],1))</f>
        <v xml:space="preserve">Bryan </v>
      </c>
      <c r="D827" t="str">
        <f>MID(PLAYERIDMAP[PLAYERNAME],FIND(" ",PLAYERIDMAP[PLAYERNAME],1)+1,255)</f>
        <v>Petersen</v>
      </c>
      <c r="E827" t="s">
        <v>1698</v>
      </c>
      <c r="F827" t="s">
        <v>1639</v>
      </c>
      <c r="G827" s="3">
        <v>2567</v>
      </c>
      <c r="H827">
        <v>519128</v>
      </c>
      <c r="I827" t="s">
        <v>323</v>
      </c>
      <c r="J827" s="2">
        <v>1671056</v>
      </c>
      <c r="K827" s="2" t="s">
        <v>323</v>
      </c>
      <c r="L827" s="4" t="s">
        <v>1664</v>
      </c>
      <c r="M827" s="2" t="s">
        <v>4528</v>
      </c>
      <c r="N827" s="2" t="s">
        <v>4527</v>
      </c>
      <c r="O827" s="2">
        <v>8726</v>
      </c>
      <c r="P827" s="2" t="s">
        <v>4529</v>
      </c>
      <c r="Q827" s="2" t="s">
        <v>323</v>
      </c>
    </row>
    <row r="828" spans="1:17" x14ac:dyDescent="0.25">
      <c r="A828" t="s">
        <v>4530</v>
      </c>
      <c r="B828" t="s">
        <v>879</v>
      </c>
      <c r="C828" s="2" t="str">
        <f>LEFT(PLAYERIDMAP[[#This Row],[PLAYERNAME]],FIND(" ",PLAYERIDMAP[[#This Row],[PLAYERNAME]],1))</f>
        <v xml:space="preserve">Andy </v>
      </c>
      <c r="D828" s="2" t="str">
        <f>MID(PLAYERIDMAP[PLAYERNAME],FIND(" ",PLAYERIDMAP[PLAYERNAME],1)+1,255)</f>
        <v>Pettitte</v>
      </c>
      <c r="E828" t="s">
        <v>1627</v>
      </c>
      <c r="F828" t="s">
        <v>1628</v>
      </c>
      <c r="G828" s="3">
        <v>840</v>
      </c>
      <c r="H828">
        <v>120485</v>
      </c>
      <c r="I828" t="s">
        <v>879</v>
      </c>
      <c r="J828" s="2">
        <v>7976</v>
      </c>
      <c r="K828" s="2" t="s">
        <v>879</v>
      </c>
      <c r="L828" s="2" t="s">
        <v>4531</v>
      </c>
      <c r="M828" s="4" t="s">
        <v>1664</v>
      </c>
      <c r="N828" s="2" t="s">
        <v>4530</v>
      </c>
      <c r="O828" s="2">
        <v>5331</v>
      </c>
      <c r="P828" s="2" t="s">
        <v>4532</v>
      </c>
      <c r="Q828" s="2" t="s">
        <v>879</v>
      </c>
    </row>
    <row r="829" spans="1:17" x14ac:dyDescent="0.25">
      <c r="A829" t="s">
        <v>4533</v>
      </c>
      <c r="B829" t="s">
        <v>1243</v>
      </c>
      <c r="C829" s="2" t="str">
        <f>LEFT(PLAYERIDMAP[[#This Row],[PLAYERNAME]],FIND(" ",PLAYERIDMAP[[#This Row],[PLAYERNAME]],1))</f>
        <v xml:space="preserve">Jonathan </v>
      </c>
      <c r="D829" s="2" t="str">
        <f>MID(PLAYERIDMAP[PLAYERNAME],FIND(" ",PLAYERIDMAP[PLAYERNAME],1)+1,255)</f>
        <v>Pettibone</v>
      </c>
      <c r="E829" t="s">
        <v>1670</v>
      </c>
      <c r="F829" t="s">
        <v>1628</v>
      </c>
      <c r="G829" s="3" t="s">
        <v>1242</v>
      </c>
      <c r="H829">
        <v>543643</v>
      </c>
      <c r="I829" t="s">
        <v>1243</v>
      </c>
      <c r="J829" s="4" t="s">
        <v>1664</v>
      </c>
      <c r="K829" s="4" t="s">
        <v>1664</v>
      </c>
      <c r="L829" s="4" t="s">
        <v>1664</v>
      </c>
      <c r="M829" s="4" t="s">
        <v>1664</v>
      </c>
      <c r="N829" s="4" t="s">
        <v>1664</v>
      </c>
      <c r="O829" s="4" t="s">
        <v>1664</v>
      </c>
      <c r="P829" s="4" t="s">
        <v>1664</v>
      </c>
      <c r="Q829" s="4" t="s">
        <v>1664</v>
      </c>
    </row>
    <row r="830" spans="1:17" hidden="1" x14ac:dyDescent="0.25">
      <c r="A830" t="s">
        <v>4534</v>
      </c>
      <c r="B830" t="s">
        <v>325</v>
      </c>
      <c r="C830" t="str">
        <f>LEFT(PLAYERIDMAP[[#This Row],[PLAYERNAME]],FIND(" ",PLAYERIDMAP[[#This Row],[PLAYERNAME]],1))</f>
        <v xml:space="preserve">Cord </v>
      </c>
      <c r="D830" t="str">
        <f>MID(PLAYERIDMAP[PLAYERNAME],FIND(" ",PLAYERIDMAP[PLAYERNAME],1)+1,255)</f>
        <v>Phelps</v>
      </c>
      <c r="E830" s="5" t="s">
        <v>1664</v>
      </c>
      <c r="F830" s="5" t="s">
        <v>1664</v>
      </c>
      <c r="G830" s="3">
        <v>8631</v>
      </c>
      <c r="H830" s="5" t="s">
        <v>1664</v>
      </c>
      <c r="I830" s="5" t="s">
        <v>1664</v>
      </c>
      <c r="J830" s="4" t="s">
        <v>1664</v>
      </c>
      <c r="K830" s="4" t="s">
        <v>1664</v>
      </c>
      <c r="L830" s="4" t="s">
        <v>1664</v>
      </c>
      <c r="M830" s="4" t="s">
        <v>1664</v>
      </c>
      <c r="N830" s="4" t="s">
        <v>1664</v>
      </c>
      <c r="O830" s="4" t="s">
        <v>1664</v>
      </c>
      <c r="P830" s="4" t="s">
        <v>1664</v>
      </c>
      <c r="Q830" s="4" t="s">
        <v>1664</v>
      </c>
    </row>
    <row r="831" spans="1:17" x14ac:dyDescent="0.25">
      <c r="A831" t="s">
        <v>4535</v>
      </c>
      <c r="B831" t="s">
        <v>910</v>
      </c>
      <c r="C831" s="2" t="str">
        <f>LEFT(PLAYERIDMAP[[#This Row],[PLAYERNAME]],FIND(" ",PLAYERIDMAP[[#This Row],[PLAYERNAME]],1))</f>
        <v xml:space="preserve">David </v>
      </c>
      <c r="D831" s="2" t="str">
        <f>MID(PLAYERIDMAP[PLAYERNAME],FIND(" ",PLAYERIDMAP[PLAYERNAME],1)+1,255)</f>
        <v>Phelps</v>
      </c>
      <c r="E831" t="s">
        <v>1627</v>
      </c>
      <c r="F831" t="s">
        <v>1628</v>
      </c>
      <c r="G831" s="3">
        <v>6316</v>
      </c>
      <c r="H831">
        <v>475479</v>
      </c>
      <c r="I831" t="s">
        <v>910</v>
      </c>
      <c r="J831" s="2">
        <v>1800944</v>
      </c>
      <c r="K831" s="2" t="s">
        <v>910</v>
      </c>
      <c r="L831" s="2" t="s">
        <v>4536</v>
      </c>
      <c r="M831" s="4" t="s">
        <v>1664</v>
      </c>
      <c r="N831" s="2" t="s">
        <v>4535</v>
      </c>
      <c r="O831" s="2">
        <v>9148</v>
      </c>
      <c r="P831" s="2" t="s">
        <v>4537</v>
      </c>
      <c r="Q831" s="2" t="s">
        <v>910</v>
      </c>
    </row>
    <row r="832" spans="1:17" hidden="1" x14ac:dyDescent="0.25">
      <c r="A832" t="s">
        <v>4538</v>
      </c>
      <c r="B832" t="s">
        <v>594</v>
      </c>
      <c r="C832" t="str">
        <f>LEFT(PLAYERIDMAP[[#This Row],[PLAYERNAME]],FIND(" ",PLAYERIDMAP[[#This Row],[PLAYERNAME]],1))</f>
        <v xml:space="preserve">Brandon </v>
      </c>
      <c r="D832" t="str">
        <f>MID(PLAYERIDMAP[PLAYERNAME],FIND(" ",PLAYERIDMAP[PLAYERNAME],1)+1,255)</f>
        <v>Phillips</v>
      </c>
      <c r="E832" t="s">
        <v>1755</v>
      </c>
      <c r="F832" t="s">
        <v>741</v>
      </c>
      <c r="G832" s="3">
        <v>791</v>
      </c>
      <c r="H832">
        <v>408252</v>
      </c>
      <c r="I832" t="s">
        <v>594</v>
      </c>
      <c r="J832" s="2">
        <v>225418</v>
      </c>
      <c r="K832" s="2" t="s">
        <v>594</v>
      </c>
      <c r="L832" s="2" t="s">
        <v>4539</v>
      </c>
      <c r="M832" s="2" t="s">
        <v>4540</v>
      </c>
      <c r="N832" s="2" t="s">
        <v>4538</v>
      </c>
      <c r="O832" s="2">
        <v>6857</v>
      </c>
      <c r="P832" s="2" t="s">
        <v>4541</v>
      </c>
      <c r="Q832" s="2" t="s">
        <v>594</v>
      </c>
    </row>
    <row r="833" spans="1:17" hidden="1" x14ac:dyDescent="0.25">
      <c r="A833" t="s">
        <v>4542</v>
      </c>
      <c r="B833" t="s">
        <v>192</v>
      </c>
      <c r="C833" t="str">
        <f>LEFT(PLAYERIDMAP[[#This Row],[PLAYERNAME]],FIND(" ",PLAYERIDMAP[[#This Row],[PLAYERNAME]],1))</f>
        <v xml:space="preserve">Denis </v>
      </c>
      <c r="D833" t="str">
        <f>MID(PLAYERIDMAP[PLAYERNAME],FIND(" ",PLAYERIDMAP[PLAYERNAME],1)+1,255)</f>
        <v>Phipps</v>
      </c>
      <c r="E833" t="s">
        <v>1755</v>
      </c>
      <c r="F833" t="s">
        <v>1639</v>
      </c>
      <c r="G833" s="3">
        <v>6968</v>
      </c>
      <c r="H833">
        <v>464426</v>
      </c>
      <c r="I833" t="s">
        <v>192</v>
      </c>
      <c r="J833" s="2">
        <v>1740991</v>
      </c>
      <c r="K833" s="2" t="s">
        <v>192</v>
      </c>
      <c r="L833" s="4" t="s">
        <v>1664</v>
      </c>
      <c r="M833" s="4" t="s">
        <v>1664</v>
      </c>
      <c r="N833" s="2" t="s">
        <v>4542</v>
      </c>
      <c r="O833" s="2">
        <v>9283</v>
      </c>
      <c r="P833" s="2" t="s">
        <v>4543</v>
      </c>
      <c r="Q833" s="2" t="s">
        <v>192</v>
      </c>
    </row>
    <row r="834" spans="1:17" hidden="1" x14ac:dyDescent="0.25">
      <c r="A834" t="s">
        <v>4544</v>
      </c>
      <c r="B834" t="s">
        <v>342</v>
      </c>
      <c r="C834" t="str">
        <f>LEFT(PLAYERIDMAP[[#This Row],[PLAYERNAME]],FIND(" ",PLAYERIDMAP[[#This Row],[PLAYERNAME]],1))</f>
        <v xml:space="preserve">Juan </v>
      </c>
      <c r="D834" t="str">
        <f>MID(PLAYERIDMAP[PLAYERNAME],FIND(" ",PLAYERIDMAP[PLAYERNAME],1)+1,255)</f>
        <v>Pierre</v>
      </c>
      <c r="E834" t="s">
        <v>1698</v>
      </c>
      <c r="F834" t="s">
        <v>1639</v>
      </c>
      <c r="G834" s="3">
        <v>443</v>
      </c>
      <c r="H834">
        <v>334393</v>
      </c>
      <c r="I834" t="s">
        <v>342</v>
      </c>
      <c r="J834" s="2">
        <v>132725</v>
      </c>
      <c r="K834" s="2" t="s">
        <v>342</v>
      </c>
      <c r="L834" s="2" t="s">
        <v>4545</v>
      </c>
      <c r="M834" s="2" t="s">
        <v>4546</v>
      </c>
      <c r="N834" s="2" t="s">
        <v>4544</v>
      </c>
      <c r="O834" s="2">
        <v>6550</v>
      </c>
      <c r="P834" s="2" t="s">
        <v>4547</v>
      </c>
      <c r="Q834" s="2" t="s">
        <v>342</v>
      </c>
    </row>
    <row r="835" spans="1:17" hidden="1" x14ac:dyDescent="0.25">
      <c r="A835" t="s">
        <v>4548</v>
      </c>
      <c r="B835" t="s">
        <v>545</v>
      </c>
      <c r="C835" t="str">
        <f>LEFT(PLAYERIDMAP[[#This Row],[PLAYERNAME]],FIND(" ",PLAYERIDMAP[[#This Row],[PLAYERNAME]],1))</f>
        <v xml:space="preserve">A.J. </v>
      </c>
      <c r="D835" t="str">
        <f>MID(PLAYERIDMAP[PLAYERNAME],FIND(" ",PLAYERIDMAP[PLAYERNAME],1)+1,255)</f>
        <v>Pierzynski</v>
      </c>
      <c r="E835" t="s">
        <v>1729</v>
      </c>
      <c r="F835" t="s">
        <v>1717</v>
      </c>
      <c r="G835" s="3">
        <v>746</v>
      </c>
      <c r="H835">
        <v>150229</v>
      </c>
      <c r="I835" t="s">
        <v>545</v>
      </c>
      <c r="J835" s="2">
        <v>18720</v>
      </c>
      <c r="K835" s="2" t="s">
        <v>545</v>
      </c>
      <c r="L835" s="2" t="s">
        <v>4549</v>
      </c>
      <c r="M835" s="2" t="s">
        <v>4550</v>
      </c>
      <c r="N835" s="2" t="s">
        <v>4548</v>
      </c>
      <c r="O835" s="2">
        <v>6109</v>
      </c>
      <c r="P835" s="2" t="s">
        <v>4551</v>
      </c>
      <c r="Q835" s="2" t="s">
        <v>545</v>
      </c>
    </row>
    <row r="836" spans="1:17" hidden="1" x14ac:dyDescent="0.25">
      <c r="A836" t="s">
        <v>4552</v>
      </c>
      <c r="B836" t="s">
        <v>354</v>
      </c>
      <c r="C836" t="str">
        <f>LEFT(PLAYERIDMAP[[#This Row],[PLAYERNAME]],FIND(" ",PLAYERIDMAP[[#This Row],[PLAYERNAME]],1))</f>
        <v xml:space="preserve">Brett </v>
      </c>
      <c r="D836" t="str">
        <f>MID(PLAYERIDMAP[PLAYERNAME],FIND(" ",PLAYERIDMAP[PLAYERNAME],1)+1,255)</f>
        <v>Pill</v>
      </c>
      <c r="E836" t="s">
        <v>1644</v>
      </c>
      <c r="F836" t="s">
        <v>1667</v>
      </c>
      <c r="G836" s="3">
        <v>5834</v>
      </c>
      <c r="H836">
        <v>489209</v>
      </c>
      <c r="I836" t="s">
        <v>354</v>
      </c>
      <c r="J836" s="2">
        <v>1666694</v>
      </c>
      <c r="K836" s="2" t="s">
        <v>354</v>
      </c>
      <c r="L836" s="2" t="s">
        <v>4553</v>
      </c>
      <c r="M836" s="2" t="s">
        <v>4554</v>
      </c>
      <c r="N836" s="2" t="s">
        <v>4552</v>
      </c>
      <c r="O836" s="2">
        <v>9041</v>
      </c>
      <c r="P836" s="2" t="s">
        <v>4555</v>
      </c>
      <c r="Q836" s="2" t="s">
        <v>354</v>
      </c>
    </row>
    <row r="837" spans="1:17" hidden="1" x14ac:dyDescent="0.25">
      <c r="A837" t="s">
        <v>4556</v>
      </c>
      <c r="B837" t="s">
        <v>275</v>
      </c>
      <c r="C837" t="str">
        <f>LEFT(PLAYERIDMAP[[#This Row],[PLAYERNAME]],FIND(" ",PLAYERIDMAP[[#This Row],[PLAYERNAME]],1))</f>
        <v xml:space="preserve">Manny </v>
      </c>
      <c r="D837" t="str">
        <f>MID(PLAYERIDMAP[PLAYERNAME],FIND(" ",PLAYERIDMAP[PLAYERNAME],1)+1,255)</f>
        <v>Pina</v>
      </c>
      <c r="E837" t="s">
        <v>1965</v>
      </c>
      <c r="F837" t="s">
        <v>1717</v>
      </c>
      <c r="G837" s="3">
        <v>2829</v>
      </c>
      <c r="H837">
        <v>444489</v>
      </c>
      <c r="I837" t="s">
        <v>275</v>
      </c>
      <c r="J837" s="2">
        <v>1662811</v>
      </c>
      <c r="K837" s="2" t="s">
        <v>275</v>
      </c>
      <c r="L837" s="2" t="s">
        <v>4557</v>
      </c>
      <c r="M837" s="2" t="s">
        <v>4558</v>
      </c>
      <c r="N837" s="2" t="s">
        <v>4556</v>
      </c>
      <c r="O837" s="2">
        <v>9004</v>
      </c>
      <c r="P837" s="2" t="s">
        <v>4559</v>
      </c>
      <c r="Q837" s="2" t="s">
        <v>4560</v>
      </c>
    </row>
    <row r="838" spans="1:17" x14ac:dyDescent="0.25">
      <c r="A838" t="s">
        <v>4561</v>
      </c>
      <c r="B838" t="s">
        <v>1288</v>
      </c>
      <c r="C838" s="2" t="str">
        <f>LEFT(PLAYERIDMAP[[#This Row],[PLAYERNAME]],FIND(" ",PLAYERIDMAP[[#This Row],[PLAYERNAME]],1))</f>
        <v xml:space="preserve">Michael </v>
      </c>
      <c r="D838" s="2" t="str">
        <f>MID(PLAYERIDMAP[PLAYERNAME],FIND(" ",PLAYERIDMAP[PLAYERNAME],1)+1,255)</f>
        <v>Pineda</v>
      </c>
      <c r="E838" t="s">
        <v>1627</v>
      </c>
      <c r="F838" t="s">
        <v>1628</v>
      </c>
      <c r="G838" s="3">
        <v>5372</v>
      </c>
      <c r="H838">
        <v>501381</v>
      </c>
      <c r="I838" t="s">
        <v>1288</v>
      </c>
      <c r="J838" s="2">
        <v>1741763</v>
      </c>
      <c r="K838" s="2" t="s">
        <v>1288</v>
      </c>
      <c r="L838" s="2" t="s">
        <v>4562</v>
      </c>
      <c r="M838" s="2" t="s">
        <v>4563</v>
      </c>
      <c r="N838" s="2" t="s">
        <v>4561</v>
      </c>
      <c r="O838" s="2">
        <v>8759</v>
      </c>
      <c r="P838" s="2" t="s">
        <v>4564</v>
      </c>
      <c r="Q838" s="2" t="s">
        <v>1288</v>
      </c>
    </row>
    <row r="839" spans="1:17" hidden="1" x14ac:dyDescent="0.25">
      <c r="A839" t="s">
        <v>4565</v>
      </c>
      <c r="B839" t="s">
        <v>501</v>
      </c>
      <c r="C839" t="str">
        <f>LEFT(PLAYERIDMAP[[#This Row],[PLAYERNAME]],FIND(" ",PLAYERIDMAP[[#This Row],[PLAYERNAME]],1))</f>
        <v xml:space="preserve">Trevor </v>
      </c>
      <c r="D839" t="str">
        <f>MID(PLAYERIDMAP[PLAYERNAME],FIND(" ",PLAYERIDMAP[PLAYERNAME],1)+1,255)</f>
        <v>Plouffe</v>
      </c>
      <c r="E839" t="s">
        <v>1987</v>
      </c>
      <c r="F839" t="s">
        <v>1639</v>
      </c>
      <c r="G839" s="3">
        <v>7462</v>
      </c>
      <c r="H839">
        <v>461858</v>
      </c>
      <c r="I839" t="s">
        <v>501</v>
      </c>
      <c r="J839" s="2">
        <v>1103761</v>
      </c>
      <c r="K839" s="2" t="s">
        <v>501</v>
      </c>
      <c r="L839" s="2" t="s">
        <v>4566</v>
      </c>
      <c r="M839" s="2" t="s">
        <v>4567</v>
      </c>
      <c r="N839" s="2" t="s">
        <v>4565</v>
      </c>
      <c r="O839" s="2">
        <v>8733</v>
      </c>
      <c r="P839" s="2" t="s">
        <v>4568</v>
      </c>
      <c r="Q839" s="2" t="s">
        <v>501</v>
      </c>
    </row>
    <row r="840" spans="1:17" hidden="1" x14ac:dyDescent="0.25">
      <c r="A840" t="s">
        <v>4569</v>
      </c>
      <c r="B840" t="s">
        <v>194</v>
      </c>
      <c r="C840" t="str">
        <f>LEFT(PLAYERIDMAP[[#This Row],[PLAYERNAME]],FIND(" ",PLAYERIDMAP[[#This Row],[PLAYERNAME]],1))</f>
        <v xml:space="preserve">Placido </v>
      </c>
      <c r="D840" t="str">
        <f>MID(PLAYERIDMAP[PLAYERNAME],FIND(" ",PLAYERIDMAP[PLAYERNAME],1)+1,255)</f>
        <v>Polanco</v>
      </c>
      <c r="E840" t="s">
        <v>1698</v>
      </c>
      <c r="F840" t="s">
        <v>740</v>
      </c>
      <c r="G840" s="3">
        <v>1176</v>
      </c>
      <c r="H840">
        <v>135784</v>
      </c>
      <c r="I840" t="s">
        <v>194</v>
      </c>
      <c r="J840" s="2">
        <v>11714</v>
      </c>
      <c r="K840" s="2" t="s">
        <v>194</v>
      </c>
      <c r="L840" s="2" t="s">
        <v>4570</v>
      </c>
      <c r="M840" s="2" t="s">
        <v>4571</v>
      </c>
      <c r="N840" s="2" t="s">
        <v>4569</v>
      </c>
      <c r="O840" s="2">
        <v>6049</v>
      </c>
      <c r="P840" s="2" t="s">
        <v>4572</v>
      </c>
      <c r="Q840" s="2" t="s">
        <v>194</v>
      </c>
    </row>
    <row r="841" spans="1:17" hidden="1" x14ac:dyDescent="0.25">
      <c r="A841" t="s">
        <v>4573</v>
      </c>
      <c r="B841" t="s">
        <v>256</v>
      </c>
      <c r="C841" t="str">
        <f>LEFT(PLAYERIDMAP[[#This Row],[PLAYERNAME]],FIND(" ",PLAYERIDMAP[[#This Row],[PLAYERNAME]],1))</f>
        <v xml:space="preserve">A.J. </v>
      </c>
      <c r="D841" t="str">
        <f>MID(PLAYERIDMAP[PLAYERNAME],FIND(" ",PLAYERIDMAP[PLAYERNAME],1)+1,255)</f>
        <v>Pollock</v>
      </c>
      <c r="E841" t="s">
        <v>1919</v>
      </c>
      <c r="F841" t="s">
        <v>1639</v>
      </c>
      <c r="G841" s="3">
        <v>9256</v>
      </c>
      <c r="H841">
        <v>572041</v>
      </c>
      <c r="I841" t="s">
        <v>256</v>
      </c>
      <c r="J841" s="2">
        <v>1740992</v>
      </c>
      <c r="K841" s="2" t="s">
        <v>256</v>
      </c>
      <c r="L841" s="4" t="s">
        <v>1664</v>
      </c>
      <c r="M841" s="4" t="s">
        <v>1664</v>
      </c>
      <c r="N841" s="2" t="s">
        <v>4573</v>
      </c>
      <c r="O841" s="2">
        <v>9157</v>
      </c>
      <c r="P841" s="2" t="s">
        <v>4574</v>
      </c>
      <c r="Q841" s="2" t="s">
        <v>4575</v>
      </c>
    </row>
    <row r="842" spans="1:17" x14ac:dyDescent="0.25">
      <c r="A842" t="s">
        <v>4576</v>
      </c>
      <c r="B842" t="s">
        <v>1221</v>
      </c>
      <c r="C842" s="2" t="str">
        <f>LEFT(PLAYERIDMAP[[#This Row],[PLAYERNAME]],FIND(" ",PLAYERIDMAP[[#This Row],[PLAYERNAME]],1))</f>
        <v xml:space="preserve">Drew </v>
      </c>
      <c r="D842" s="2" t="str">
        <f>MID(PLAYERIDMAP[PLAYERNAME],FIND(" ",PLAYERIDMAP[PLAYERNAME],1)+1,255)</f>
        <v>Pomeranz</v>
      </c>
      <c r="E842" t="s">
        <v>1909</v>
      </c>
      <c r="F842" t="s">
        <v>1628</v>
      </c>
      <c r="G842" s="3">
        <v>11426</v>
      </c>
      <c r="H842">
        <v>519141</v>
      </c>
      <c r="I842" t="s">
        <v>1221</v>
      </c>
      <c r="J842" s="2">
        <v>1765810</v>
      </c>
      <c r="K842" s="2" t="s">
        <v>1221</v>
      </c>
      <c r="L842" s="2" t="s">
        <v>4577</v>
      </c>
      <c r="M842" s="2" t="s">
        <v>4578</v>
      </c>
      <c r="N842" s="2" t="s">
        <v>4576</v>
      </c>
      <c r="O842" s="2">
        <v>9068</v>
      </c>
      <c r="P842" s="2" t="s">
        <v>4579</v>
      </c>
      <c r="Q842" s="2" t="s">
        <v>1221</v>
      </c>
    </row>
    <row r="843" spans="1:17" x14ac:dyDescent="0.25">
      <c r="A843" t="s">
        <v>4580</v>
      </c>
      <c r="B843" t="s">
        <v>1264</v>
      </c>
      <c r="C843" s="2" t="str">
        <f>LEFT(PLAYERIDMAP[[#This Row],[PLAYERNAME]],FIND(" ",PLAYERIDMAP[[#This Row],[PLAYERNAME]],1))</f>
        <v xml:space="preserve">Stuart </v>
      </c>
      <c r="D843" s="2" t="str">
        <f>MID(PLAYERIDMAP[PLAYERNAME],FIND(" ",PLAYERIDMAP[PLAYERNAME],1)+1,255)</f>
        <v>Pomeranz</v>
      </c>
      <c r="E843" t="s">
        <v>1760</v>
      </c>
      <c r="F843" t="s">
        <v>1628</v>
      </c>
      <c r="G843" s="3">
        <v>6382</v>
      </c>
      <c r="H843">
        <v>456421</v>
      </c>
      <c r="I843" t="s">
        <v>1264</v>
      </c>
      <c r="J843" s="2">
        <v>1568447</v>
      </c>
      <c r="K843" s="2" t="s">
        <v>4581</v>
      </c>
      <c r="L843" s="4" t="s">
        <v>1664</v>
      </c>
      <c r="M843" s="4" t="s">
        <v>1664</v>
      </c>
      <c r="N843" s="2" t="s">
        <v>4580</v>
      </c>
      <c r="O843" s="2">
        <v>9175</v>
      </c>
      <c r="P843" s="2" t="s">
        <v>4582</v>
      </c>
      <c r="Q843" s="2" t="s">
        <v>1264</v>
      </c>
    </row>
    <row r="844" spans="1:17" x14ac:dyDescent="0.25">
      <c r="A844" t="s">
        <v>4583</v>
      </c>
      <c r="B844" t="s">
        <v>887</v>
      </c>
      <c r="C844" s="2" t="str">
        <f>LEFT(PLAYERIDMAP[[#This Row],[PLAYERNAME]],FIND(" ",PLAYERIDMAP[[#This Row],[PLAYERNAME]],1))</f>
        <v xml:space="preserve">Rick </v>
      </c>
      <c r="D844" s="2" t="str">
        <f>MID(PLAYERIDMAP[PLAYERNAME],FIND(" ",PLAYERIDMAP[PLAYERNAME],1)+1,255)</f>
        <v>Porcello</v>
      </c>
      <c r="E844" t="s">
        <v>1684</v>
      </c>
      <c r="F844" t="s">
        <v>1628</v>
      </c>
      <c r="G844" s="3">
        <v>2717</v>
      </c>
      <c r="H844">
        <v>519144</v>
      </c>
      <c r="I844" t="s">
        <v>887</v>
      </c>
      <c r="J844" s="2">
        <v>1232129</v>
      </c>
      <c r="K844" s="2" t="s">
        <v>887</v>
      </c>
      <c r="L844" s="2" t="s">
        <v>4584</v>
      </c>
      <c r="M844" s="2" t="s">
        <v>4585</v>
      </c>
      <c r="N844" s="2" t="s">
        <v>4583</v>
      </c>
      <c r="O844" s="2">
        <v>8419</v>
      </c>
      <c r="P844" s="2" t="s">
        <v>4586</v>
      </c>
      <c r="Q844" s="2" t="s">
        <v>887</v>
      </c>
    </row>
    <row r="845" spans="1:17" hidden="1" x14ac:dyDescent="0.25">
      <c r="A845" t="s">
        <v>4587</v>
      </c>
      <c r="B845" t="s">
        <v>709</v>
      </c>
      <c r="C845" t="str">
        <f>LEFT(PLAYERIDMAP[[#This Row],[PLAYERNAME]],FIND(" ",PLAYERIDMAP[[#This Row],[PLAYERNAME]],1))</f>
        <v xml:space="preserve">Buster </v>
      </c>
      <c r="D845" t="str">
        <f>MID(PLAYERIDMAP[PLAYERNAME],FIND(" ",PLAYERIDMAP[PLAYERNAME],1)+1,255)</f>
        <v>Posey</v>
      </c>
      <c r="E845" t="s">
        <v>1644</v>
      </c>
      <c r="F845" t="s">
        <v>1717</v>
      </c>
      <c r="G845" s="3">
        <v>9166</v>
      </c>
      <c r="H845">
        <v>457763</v>
      </c>
      <c r="I845" t="s">
        <v>709</v>
      </c>
      <c r="J845" s="2">
        <v>1660162</v>
      </c>
      <c r="K845" s="2" t="s">
        <v>709</v>
      </c>
      <c r="L845" s="2" t="s">
        <v>4588</v>
      </c>
      <c r="M845" s="2" t="s">
        <v>4589</v>
      </c>
      <c r="N845" s="2" t="s">
        <v>4587</v>
      </c>
      <c r="O845" s="2">
        <v>8578</v>
      </c>
      <c r="P845" s="2" t="s">
        <v>4590</v>
      </c>
      <c r="Q845" s="2" t="s">
        <v>709</v>
      </c>
    </row>
    <row r="846" spans="1:17" hidden="1" x14ac:dyDescent="0.25">
      <c r="A846" t="s">
        <v>4591</v>
      </c>
      <c r="B846" t="s">
        <v>637</v>
      </c>
      <c r="C846" t="str">
        <f>LEFT(PLAYERIDMAP[[#This Row],[PLAYERNAME]],FIND(" ",PLAYERIDMAP[[#This Row],[PLAYERNAME]],1))</f>
        <v xml:space="preserve">Martin </v>
      </c>
      <c r="D846" t="str">
        <f>MID(PLAYERIDMAP[PLAYERNAME],FIND(" ",PLAYERIDMAP[PLAYERNAME],1)+1,255)</f>
        <v>Prado</v>
      </c>
      <c r="E846" t="s">
        <v>1919</v>
      </c>
      <c r="F846" t="s">
        <v>1639</v>
      </c>
      <c r="G846" s="3">
        <v>3312</v>
      </c>
      <c r="H846">
        <v>445988</v>
      </c>
      <c r="I846" t="s">
        <v>637</v>
      </c>
      <c r="J846" s="2">
        <v>548120</v>
      </c>
      <c r="K846" s="2" t="s">
        <v>637</v>
      </c>
      <c r="L846" s="2" t="s">
        <v>4592</v>
      </c>
      <c r="M846" s="2" t="s">
        <v>4593</v>
      </c>
      <c r="N846" s="2" t="s">
        <v>4591</v>
      </c>
      <c r="O846" s="2">
        <v>7737</v>
      </c>
      <c r="P846" s="2" t="s">
        <v>4594</v>
      </c>
      <c r="Q846" s="2" t="s">
        <v>637</v>
      </c>
    </row>
    <row r="847" spans="1:17" hidden="1" x14ac:dyDescent="0.25">
      <c r="A847" t="s">
        <v>4595</v>
      </c>
      <c r="B847" t="s">
        <v>520</v>
      </c>
      <c r="C847" t="str">
        <f>LEFT(PLAYERIDMAP[[#This Row],[PLAYERNAME]],FIND(" ",PLAYERIDMAP[[#This Row],[PLAYERNAME]],1))</f>
        <v xml:space="preserve">Alex </v>
      </c>
      <c r="D847" t="str">
        <f>MID(PLAYERIDMAP[PLAYERNAME],FIND(" ",PLAYERIDMAP[PLAYERNAME],1)+1,255)</f>
        <v>Presley</v>
      </c>
      <c r="E847" t="s">
        <v>1703</v>
      </c>
      <c r="F847" t="s">
        <v>1639</v>
      </c>
      <c r="G847" s="3">
        <v>5305</v>
      </c>
      <c r="H847">
        <v>502100</v>
      </c>
      <c r="I847" t="s">
        <v>520</v>
      </c>
      <c r="J847" s="2">
        <v>1603038</v>
      </c>
      <c r="K847" s="2" t="s">
        <v>520</v>
      </c>
      <c r="L847" s="4" t="s">
        <v>1664</v>
      </c>
      <c r="M847" s="2" t="s">
        <v>4596</v>
      </c>
      <c r="N847" s="2" t="s">
        <v>4595</v>
      </c>
      <c r="O847" s="2">
        <v>8823</v>
      </c>
      <c r="P847" s="2" t="s">
        <v>4597</v>
      </c>
      <c r="Q847" s="2" t="s">
        <v>520</v>
      </c>
    </row>
    <row r="848" spans="1:17" x14ac:dyDescent="0.25">
      <c r="A848" t="s">
        <v>4598</v>
      </c>
      <c r="B848" t="s">
        <v>793</v>
      </c>
      <c r="C848" s="2" t="str">
        <f>LEFT(PLAYERIDMAP[[#This Row],[PLAYERNAME]],FIND(" ",PLAYERIDMAP[[#This Row],[PLAYERNAME]],1))</f>
        <v xml:space="preserve">David </v>
      </c>
      <c r="D848" s="2" t="str">
        <f>MID(PLAYERIDMAP[PLAYERNAME],FIND(" ",PLAYERIDMAP[PLAYERNAME],1)+1,255)</f>
        <v>Price</v>
      </c>
      <c r="E848" t="s">
        <v>1743</v>
      </c>
      <c r="F848" t="s">
        <v>1628</v>
      </c>
      <c r="G848" s="3">
        <v>3184</v>
      </c>
      <c r="H848">
        <v>456034</v>
      </c>
      <c r="I848" t="s">
        <v>793</v>
      </c>
      <c r="J848" s="2">
        <v>1232130</v>
      </c>
      <c r="K848" s="2" t="s">
        <v>793</v>
      </c>
      <c r="L848" s="2" t="s">
        <v>4599</v>
      </c>
      <c r="M848" s="2" t="s">
        <v>4600</v>
      </c>
      <c r="N848" s="2" t="s">
        <v>4598</v>
      </c>
      <c r="O848" s="2">
        <v>8175</v>
      </c>
      <c r="P848" s="2" t="s">
        <v>4601</v>
      </c>
      <c r="Q848" s="2" t="s">
        <v>793</v>
      </c>
    </row>
    <row r="849" spans="1:17" hidden="1" x14ac:dyDescent="0.25">
      <c r="A849" t="s">
        <v>4602</v>
      </c>
      <c r="B849" t="s">
        <v>162</v>
      </c>
      <c r="C849" t="str">
        <f>LEFT(PLAYERIDMAP[[#This Row],[PLAYERNAME]],FIND(" ",PLAYERIDMAP[[#This Row],[PLAYERNAME]],1))</f>
        <v xml:space="preserve">Jason </v>
      </c>
      <c r="D849" t="str">
        <f>MID(PLAYERIDMAP[PLAYERNAME],FIND(" ",PLAYERIDMAP[PLAYERNAME],1)+1,255)</f>
        <v>Pridie</v>
      </c>
      <c r="E849" t="s">
        <v>1670</v>
      </c>
      <c r="F849" t="s">
        <v>1639</v>
      </c>
      <c r="G849" s="3">
        <v>4611</v>
      </c>
      <c r="H849">
        <v>445095</v>
      </c>
      <c r="I849" t="s">
        <v>162</v>
      </c>
      <c r="J849" s="2">
        <v>489859</v>
      </c>
      <c r="K849" s="2" t="s">
        <v>162</v>
      </c>
      <c r="L849" s="2" t="s">
        <v>4603</v>
      </c>
      <c r="M849" s="2" t="s">
        <v>4604</v>
      </c>
      <c r="N849" s="2" t="s">
        <v>4602</v>
      </c>
      <c r="O849" s="2">
        <v>7693</v>
      </c>
      <c r="P849" s="2" t="s">
        <v>4605</v>
      </c>
      <c r="Q849" s="2" t="s">
        <v>162</v>
      </c>
    </row>
    <row r="850" spans="1:17" hidden="1" x14ac:dyDescent="0.25">
      <c r="A850" t="s">
        <v>4606</v>
      </c>
      <c r="B850" t="s">
        <v>48</v>
      </c>
      <c r="C850" t="str">
        <f>LEFT(PLAYERIDMAP[[#This Row],[PLAYERNAME]],FIND(" ",PLAYERIDMAP[[#This Row],[PLAYERNAME]],1))</f>
        <v xml:space="preserve">Josh </v>
      </c>
      <c r="D850" t="str">
        <f>MID(PLAYERIDMAP[PLAYERNAME],FIND(" ",PLAYERIDMAP[PLAYERNAME],1)+1,255)</f>
        <v>Prince</v>
      </c>
      <c r="E850" t="s">
        <v>1740</v>
      </c>
      <c r="F850" t="s">
        <v>1639</v>
      </c>
      <c r="G850" s="3" t="s">
        <v>47</v>
      </c>
      <c r="H850">
        <v>572389</v>
      </c>
      <c r="I850" t="s">
        <v>48</v>
      </c>
      <c r="J850" s="4" t="s">
        <v>1664</v>
      </c>
      <c r="K850" s="4" t="s">
        <v>1664</v>
      </c>
      <c r="L850" s="4" t="s">
        <v>1664</v>
      </c>
      <c r="M850" s="4" t="s">
        <v>1664</v>
      </c>
      <c r="N850" s="4" t="s">
        <v>1664</v>
      </c>
      <c r="O850" s="4" t="s">
        <v>1664</v>
      </c>
      <c r="P850" s="4" t="s">
        <v>1664</v>
      </c>
      <c r="Q850" s="4" t="s">
        <v>1664</v>
      </c>
    </row>
    <row r="851" spans="1:17" hidden="1" x14ac:dyDescent="0.25">
      <c r="A851" t="s">
        <v>4607</v>
      </c>
      <c r="B851" t="s">
        <v>579</v>
      </c>
      <c r="C851" t="str">
        <f>LEFT(PLAYERIDMAP[[#This Row],[PLAYERNAME]],FIND(" ",PLAYERIDMAP[[#This Row],[PLAYERNAME]],1))</f>
        <v xml:space="preserve">Jurickson </v>
      </c>
      <c r="D851" t="str">
        <f>MID(PLAYERIDMAP[PLAYERNAME],FIND(" ",PLAYERIDMAP[PLAYERNAME],1)+1,255)</f>
        <v>Profar</v>
      </c>
      <c r="E851" t="s">
        <v>1729</v>
      </c>
      <c r="F851" t="s">
        <v>1730</v>
      </c>
      <c r="G851" s="3">
        <v>10815</v>
      </c>
      <c r="H851">
        <v>595777</v>
      </c>
      <c r="I851" t="s">
        <v>579</v>
      </c>
      <c r="J851" s="2">
        <v>1796123</v>
      </c>
      <c r="K851" s="2" t="s">
        <v>579</v>
      </c>
      <c r="L851" s="4" t="s">
        <v>1664</v>
      </c>
      <c r="M851" s="4" t="s">
        <v>1664</v>
      </c>
      <c r="N851" s="2" t="s">
        <v>4607</v>
      </c>
      <c r="O851" s="2">
        <v>9112</v>
      </c>
      <c r="P851" s="2" t="s">
        <v>4608</v>
      </c>
      <c r="Q851" s="2" t="s">
        <v>579</v>
      </c>
    </row>
    <row r="852" spans="1:17" x14ac:dyDescent="0.25">
      <c r="A852" t="s">
        <v>4609</v>
      </c>
      <c r="B852" t="s">
        <v>1124</v>
      </c>
      <c r="C852" s="2" t="str">
        <f>LEFT(PLAYERIDMAP[[#This Row],[PLAYERNAME]],FIND(" ",PLAYERIDMAP[[#This Row],[PLAYERNAME]],1))</f>
        <v xml:space="preserve">Stephen </v>
      </c>
      <c r="D852" s="2" t="str">
        <f>MID(PLAYERIDMAP[PLAYERNAME],FIND(" ",PLAYERIDMAP[PLAYERNAME],1)+1,255)</f>
        <v>Pryor</v>
      </c>
      <c r="E852" t="s">
        <v>1659</v>
      </c>
      <c r="F852" t="s">
        <v>1628</v>
      </c>
      <c r="G852" s="3">
        <v>10663</v>
      </c>
      <c r="H852">
        <v>543668</v>
      </c>
      <c r="I852" t="s">
        <v>1124</v>
      </c>
      <c r="J852" s="2">
        <v>1939520</v>
      </c>
      <c r="K852" s="2" t="s">
        <v>1124</v>
      </c>
      <c r="L852" s="2" t="s">
        <v>4610</v>
      </c>
      <c r="M852" s="4" t="s">
        <v>1664</v>
      </c>
      <c r="N852" s="2" t="s">
        <v>4609</v>
      </c>
      <c r="O852" s="2">
        <v>9202</v>
      </c>
      <c r="P852" s="2" t="s">
        <v>4611</v>
      </c>
      <c r="Q852" s="2" t="s">
        <v>1124</v>
      </c>
    </row>
    <row r="853" spans="1:17" hidden="1" x14ac:dyDescent="0.25">
      <c r="A853" t="s">
        <v>4612</v>
      </c>
      <c r="B853" t="s">
        <v>706</v>
      </c>
      <c r="C853" t="str">
        <f>LEFT(PLAYERIDMAP[[#This Row],[PLAYERNAME]],FIND(" ",PLAYERIDMAP[[#This Row],[PLAYERNAME]],1))</f>
        <v xml:space="preserve">Albert </v>
      </c>
      <c r="D853" t="str">
        <f>MID(PLAYERIDMAP[PLAYERNAME],FIND(" ",PLAYERIDMAP[PLAYERNAME],1)+1,255)</f>
        <v>Pujols</v>
      </c>
      <c r="E853" t="s">
        <v>1797</v>
      </c>
      <c r="F853" t="s">
        <v>1667</v>
      </c>
      <c r="G853" s="3">
        <v>1177</v>
      </c>
      <c r="H853">
        <v>405395</v>
      </c>
      <c r="I853" t="s">
        <v>706</v>
      </c>
      <c r="J853" s="2">
        <v>223571</v>
      </c>
      <c r="K853" s="2" t="s">
        <v>706</v>
      </c>
      <c r="L853" s="2" t="s">
        <v>4613</v>
      </c>
      <c r="M853" s="2" t="s">
        <v>4614</v>
      </c>
      <c r="N853" s="2" t="s">
        <v>4612</v>
      </c>
      <c r="O853" s="2">
        <v>6619</v>
      </c>
      <c r="P853" s="2" t="s">
        <v>4615</v>
      </c>
      <c r="Q853" s="2" t="s">
        <v>706</v>
      </c>
    </row>
    <row r="854" spans="1:17" hidden="1" x14ac:dyDescent="0.25">
      <c r="A854" t="s">
        <v>4616</v>
      </c>
      <c r="B854" t="s">
        <v>161</v>
      </c>
      <c r="C854" t="str">
        <f>LEFT(PLAYERIDMAP[[#This Row],[PLAYERNAME]],FIND(" ",PLAYERIDMAP[[#This Row],[PLAYERNAME]],1))</f>
        <v xml:space="preserve">Nick </v>
      </c>
      <c r="D854" t="str">
        <f>MID(PLAYERIDMAP[PLAYERNAME],FIND(" ",PLAYERIDMAP[PLAYERNAME],1)+1,255)</f>
        <v>Punto</v>
      </c>
      <c r="E854" t="s">
        <v>1638</v>
      </c>
      <c r="F854" t="s">
        <v>740</v>
      </c>
      <c r="G854" s="3">
        <v>1429</v>
      </c>
      <c r="H854">
        <v>346857</v>
      </c>
      <c r="I854" t="s">
        <v>161</v>
      </c>
      <c r="J854" s="2">
        <v>129299</v>
      </c>
      <c r="K854" s="2" t="s">
        <v>161</v>
      </c>
      <c r="L854" s="2" t="s">
        <v>4617</v>
      </c>
      <c r="M854" s="2" t="s">
        <v>4618</v>
      </c>
      <c r="N854" s="2" t="s">
        <v>4616</v>
      </c>
      <c r="O854" s="2">
        <v>6793</v>
      </c>
      <c r="P854" s="2" t="s">
        <v>4619</v>
      </c>
      <c r="Q854" s="2" t="s">
        <v>161</v>
      </c>
    </row>
    <row r="855" spans="1:17" x14ac:dyDescent="0.25">
      <c r="A855" t="s">
        <v>4620</v>
      </c>
      <c r="B855" t="s">
        <v>1456</v>
      </c>
      <c r="C855" s="2" t="str">
        <f>LEFT(PLAYERIDMAP[[#This Row],[PLAYERNAME]],FIND(" ",PLAYERIDMAP[[#This Row],[PLAYERNAME]],1))</f>
        <v xml:space="preserve">J.J. </v>
      </c>
      <c r="D855" s="2" t="str">
        <f>MID(PLAYERIDMAP[PLAYERNAME],FIND(" ",PLAYERIDMAP[PLAYERNAME],1)+1,255)</f>
        <v>Putz</v>
      </c>
      <c r="E855" t="s">
        <v>1919</v>
      </c>
      <c r="F855" t="s">
        <v>1628</v>
      </c>
      <c r="G855" s="3">
        <v>1795</v>
      </c>
      <c r="H855">
        <v>407816</v>
      </c>
      <c r="I855" t="s">
        <v>1456</v>
      </c>
      <c r="J855" s="2">
        <v>225422</v>
      </c>
      <c r="K855" s="2" t="s">
        <v>1456</v>
      </c>
      <c r="L855" s="2" t="s">
        <v>4621</v>
      </c>
      <c r="M855" s="2" t="s">
        <v>4622</v>
      </c>
      <c r="N855" s="2" t="s">
        <v>4620</v>
      </c>
      <c r="O855" s="2">
        <v>7205</v>
      </c>
      <c r="P855" s="2" t="s">
        <v>4623</v>
      </c>
      <c r="Q855" s="2" t="s">
        <v>1456</v>
      </c>
    </row>
    <row r="856" spans="1:17" hidden="1" x14ac:dyDescent="0.25">
      <c r="A856" t="s">
        <v>4624</v>
      </c>
      <c r="B856" t="s">
        <v>700</v>
      </c>
      <c r="C856" t="str">
        <f>LEFT(PLAYERIDMAP[[#This Row],[PLAYERNAME]],FIND(" ",PLAYERIDMAP[[#This Row],[PLAYERNAME]],1))</f>
        <v xml:space="preserve">Carlos </v>
      </c>
      <c r="D856" t="str">
        <f>MID(PLAYERIDMAP[PLAYERNAME],FIND(" ",PLAYERIDMAP[PLAYERNAME],1)+1,255)</f>
        <v>Quentin</v>
      </c>
      <c r="E856" t="s">
        <v>1690</v>
      </c>
      <c r="F856" t="s">
        <v>1639</v>
      </c>
      <c r="G856" s="3">
        <v>6274</v>
      </c>
      <c r="H856">
        <v>435041</v>
      </c>
      <c r="I856" t="s">
        <v>700</v>
      </c>
      <c r="J856" s="2">
        <v>490156</v>
      </c>
      <c r="K856" s="2" t="s">
        <v>700</v>
      </c>
      <c r="L856" s="2" t="s">
        <v>4625</v>
      </c>
      <c r="M856" s="2" t="s">
        <v>4626</v>
      </c>
      <c r="N856" s="2" t="s">
        <v>4624</v>
      </c>
      <c r="O856" s="2">
        <v>7485</v>
      </c>
      <c r="P856" s="2" t="s">
        <v>4627</v>
      </c>
      <c r="Q856" s="2" t="s">
        <v>700</v>
      </c>
    </row>
    <row r="857" spans="1:17" hidden="1" x14ac:dyDescent="0.25">
      <c r="A857" t="s">
        <v>4628</v>
      </c>
      <c r="B857" t="s">
        <v>7</v>
      </c>
      <c r="C857" t="str">
        <f>LEFT(PLAYERIDMAP[[#This Row],[PLAYERNAME]],FIND(" ",PLAYERIDMAP[[#This Row],[PLAYERNAME]],1))</f>
        <v xml:space="preserve">Humberto </v>
      </c>
      <c r="D857" t="str">
        <f>MID(PLAYERIDMAP[PLAYERNAME],FIND(" ",PLAYERIDMAP[PLAYERNAME],1)+1,255)</f>
        <v>Quintero</v>
      </c>
      <c r="E857" t="s">
        <v>1965</v>
      </c>
      <c r="F857" t="s">
        <v>1717</v>
      </c>
      <c r="G857" s="3">
        <v>1824</v>
      </c>
      <c r="H857">
        <v>279827</v>
      </c>
      <c r="I857" t="s">
        <v>7</v>
      </c>
      <c r="J857" s="2">
        <v>174796</v>
      </c>
      <c r="K857" s="2" t="s">
        <v>7</v>
      </c>
      <c r="L857" s="2" t="s">
        <v>4629</v>
      </c>
      <c r="M857" s="2" t="s">
        <v>4630</v>
      </c>
      <c r="N857" s="2" t="s">
        <v>4628</v>
      </c>
      <c r="O857" s="2">
        <v>7235</v>
      </c>
      <c r="P857" s="2" t="s">
        <v>4631</v>
      </c>
      <c r="Q857" s="2" t="s">
        <v>7</v>
      </c>
    </row>
    <row r="858" spans="1:17" x14ac:dyDescent="0.25">
      <c r="A858" t="s">
        <v>4632</v>
      </c>
      <c r="B858" t="s">
        <v>1261</v>
      </c>
      <c r="C858" s="2" t="str">
        <f>LEFT(PLAYERIDMAP[[#This Row],[PLAYERNAME]],FIND(" ",PLAYERIDMAP[[#This Row],[PLAYERNAME]],1))</f>
        <v xml:space="preserve">Jose </v>
      </c>
      <c r="D858" s="2" t="str">
        <f>MID(PLAYERIDMAP[PLAYERNAME],FIND(" ",PLAYERIDMAP[PLAYERNAME],1)+1,255)</f>
        <v>Quintana</v>
      </c>
      <c r="E858" t="s">
        <v>1787</v>
      </c>
      <c r="F858" t="s">
        <v>1628</v>
      </c>
      <c r="G858" s="3">
        <v>11423</v>
      </c>
      <c r="H858">
        <v>500779</v>
      </c>
      <c r="I858" t="s">
        <v>1261</v>
      </c>
      <c r="J858" s="2">
        <v>1913316</v>
      </c>
      <c r="K858" s="2" t="s">
        <v>1261</v>
      </c>
      <c r="L858" s="2" t="s">
        <v>4633</v>
      </c>
      <c r="M858" s="4" t="s">
        <v>1664</v>
      </c>
      <c r="N858" s="2" t="s">
        <v>4632</v>
      </c>
      <c r="O858" s="2">
        <v>9176</v>
      </c>
      <c r="P858" s="2" t="s">
        <v>4634</v>
      </c>
      <c r="Q858" s="2" t="s">
        <v>1261</v>
      </c>
    </row>
    <row r="859" spans="1:17" hidden="1" x14ac:dyDescent="0.25">
      <c r="A859" t="s">
        <v>4635</v>
      </c>
      <c r="B859" t="s">
        <v>129</v>
      </c>
      <c r="C859" t="str">
        <f>LEFT(PLAYERIDMAP[[#This Row],[PLAYERNAME]],FIND(" ",PLAYERIDMAP[[#This Row],[PLAYERNAME]],1))</f>
        <v xml:space="preserve">Omar </v>
      </c>
      <c r="D859" t="str">
        <f>MID(PLAYERIDMAP[PLAYERNAME],FIND(" ",PLAYERIDMAP[PLAYERNAME],1)+1,255)</f>
        <v>Quintanilla</v>
      </c>
      <c r="E859" t="s">
        <v>1664</v>
      </c>
      <c r="F859" t="s">
        <v>1730</v>
      </c>
      <c r="G859" s="3">
        <v>6335</v>
      </c>
      <c r="H859">
        <v>435560</v>
      </c>
      <c r="I859" t="s">
        <v>129</v>
      </c>
      <c r="J859" s="2">
        <v>490393</v>
      </c>
      <c r="K859" s="2" t="s">
        <v>129</v>
      </c>
      <c r="L859" s="2" t="s">
        <v>4636</v>
      </c>
      <c r="M859" s="2" t="s">
        <v>4637</v>
      </c>
      <c r="N859" s="2" t="s">
        <v>4635</v>
      </c>
      <c r="O859" s="2">
        <v>7615</v>
      </c>
      <c r="P859" s="2" t="s">
        <v>4638</v>
      </c>
      <c r="Q859" s="2" t="s">
        <v>129</v>
      </c>
    </row>
    <row r="860" spans="1:17" hidden="1" x14ac:dyDescent="0.25">
      <c r="A860" t="s">
        <v>4639</v>
      </c>
      <c r="B860" t="s">
        <v>262</v>
      </c>
      <c r="C860" t="str">
        <f>LEFT(PLAYERIDMAP[[#This Row],[PLAYERNAME]],FIND(" ",PLAYERIDMAP[[#This Row],[PLAYERNAME]],1))</f>
        <v xml:space="preserve">Ryan </v>
      </c>
      <c r="D860" t="str">
        <f>MID(PLAYERIDMAP[PLAYERNAME],FIND(" ",PLAYERIDMAP[PLAYERNAME],1)+1,255)</f>
        <v>Raburn</v>
      </c>
      <c r="E860" t="s">
        <v>1684</v>
      </c>
      <c r="F860" t="s">
        <v>1639</v>
      </c>
      <c r="G860" s="3">
        <v>2218</v>
      </c>
      <c r="H860">
        <v>430605</v>
      </c>
      <c r="I860" t="s">
        <v>262</v>
      </c>
      <c r="J860" s="2">
        <v>448416</v>
      </c>
      <c r="K860" s="2" t="s">
        <v>262</v>
      </c>
      <c r="L860" s="2" t="s">
        <v>4640</v>
      </c>
      <c r="M860" s="2" t="s">
        <v>4641</v>
      </c>
      <c r="N860" s="2" t="s">
        <v>4639</v>
      </c>
      <c r="O860" s="2">
        <v>7454</v>
      </c>
      <c r="P860" s="2" t="s">
        <v>4642</v>
      </c>
      <c r="Q860" s="2" t="s">
        <v>262</v>
      </c>
    </row>
    <row r="861" spans="1:17" hidden="1" x14ac:dyDescent="0.25">
      <c r="A861" t="s">
        <v>4643</v>
      </c>
      <c r="B861" t="s">
        <v>370</v>
      </c>
      <c r="C861" t="str">
        <f>LEFT(PLAYERIDMAP[[#This Row],[PLAYERNAME]],FIND(" ",PLAYERIDMAP[[#This Row],[PLAYERNAME]],1))</f>
        <v xml:space="preserve">Alexei </v>
      </c>
      <c r="D861" t="str">
        <f>MID(PLAYERIDMAP[PLAYERNAME],FIND(" ",PLAYERIDMAP[PLAYERNAME],1)+1,255)</f>
        <v>Ramirez</v>
      </c>
      <c r="E861" t="s">
        <v>1787</v>
      </c>
      <c r="F861" t="s">
        <v>1730</v>
      </c>
      <c r="G861" s="3">
        <v>5133</v>
      </c>
      <c r="H861">
        <v>493351</v>
      </c>
      <c r="I861" t="s">
        <v>370</v>
      </c>
      <c r="J861" s="2">
        <v>1507970</v>
      </c>
      <c r="K861" s="2" t="s">
        <v>370</v>
      </c>
      <c r="L861" s="2" t="s">
        <v>4644</v>
      </c>
      <c r="M861" s="2" t="s">
        <v>4645</v>
      </c>
      <c r="N861" s="2" t="s">
        <v>4643</v>
      </c>
      <c r="O861" s="2">
        <v>8169</v>
      </c>
      <c r="P861" s="2" t="s">
        <v>4646</v>
      </c>
      <c r="Q861" s="2" t="s">
        <v>370</v>
      </c>
    </row>
    <row r="862" spans="1:17" hidden="1" x14ac:dyDescent="0.25">
      <c r="A862" t="s">
        <v>4647</v>
      </c>
      <c r="B862" t="s">
        <v>692</v>
      </c>
      <c r="C862" t="str">
        <f>LEFT(PLAYERIDMAP[[#This Row],[PLAYERNAME]],FIND(" ",PLAYERIDMAP[[#This Row],[PLAYERNAME]],1))</f>
        <v xml:space="preserve">Aramis </v>
      </c>
      <c r="D862" t="str">
        <f>MID(PLAYERIDMAP[PLAYERNAME],FIND(" ",PLAYERIDMAP[PLAYERNAME],1)+1,255)</f>
        <v>Ramirez</v>
      </c>
      <c r="E862" t="s">
        <v>1740</v>
      </c>
      <c r="F862" t="s">
        <v>740</v>
      </c>
      <c r="G862" s="3">
        <v>1002</v>
      </c>
      <c r="H862">
        <v>133380</v>
      </c>
      <c r="I862" t="s">
        <v>692</v>
      </c>
      <c r="J862" s="2">
        <v>11073</v>
      </c>
      <c r="K862" s="2" t="s">
        <v>692</v>
      </c>
      <c r="L862" s="2" t="s">
        <v>4644</v>
      </c>
      <c r="M862" s="2" t="s">
        <v>4648</v>
      </c>
      <c r="N862" s="2" t="s">
        <v>4647</v>
      </c>
      <c r="O862" s="2">
        <v>6014</v>
      </c>
      <c r="P862" s="2" t="s">
        <v>4649</v>
      </c>
      <c r="Q862" s="2" t="s">
        <v>692</v>
      </c>
    </row>
    <row r="863" spans="1:17" x14ac:dyDescent="0.25">
      <c r="A863" t="s">
        <v>4650</v>
      </c>
      <c r="B863" t="s">
        <v>1069</v>
      </c>
      <c r="C863" s="2" t="str">
        <f>LEFT(PLAYERIDMAP[[#This Row],[PLAYERNAME]],FIND(" ",PLAYERIDMAP[[#This Row],[PLAYERNAME]],1))</f>
        <v xml:space="preserve">Elvin </v>
      </c>
      <c r="D863" s="2" t="str">
        <f>MID(PLAYERIDMAP[PLAYERNAME],FIND(" ",PLAYERIDMAP[PLAYERNAME],1)+1,255)</f>
        <v>Ramirez</v>
      </c>
      <c r="E863" t="s">
        <v>1878</v>
      </c>
      <c r="F863" t="s">
        <v>1628</v>
      </c>
      <c r="G863" s="3">
        <v>2247</v>
      </c>
      <c r="H863">
        <v>468517</v>
      </c>
      <c r="I863" t="s">
        <v>1069</v>
      </c>
      <c r="J863" s="2">
        <v>1787651</v>
      </c>
      <c r="K863" s="2" t="s">
        <v>1069</v>
      </c>
      <c r="L863" s="2" t="s">
        <v>4651</v>
      </c>
      <c r="M863" s="4" t="s">
        <v>1664</v>
      </c>
      <c r="N863" s="2" t="s">
        <v>4650</v>
      </c>
      <c r="O863" s="2">
        <v>8892</v>
      </c>
      <c r="P863" s="2" t="s">
        <v>4652</v>
      </c>
      <c r="Q863" s="2" t="s">
        <v>1069</v>
      </c>
    </row>
    <row r="864" spans="1:17" x14ac:dyDescent="0.25">
      <c r="A864" t="s">
        <v>4653</v>
      </c>
      <c r="B864" t="s">
        <v>840</v>
      </c>
      <c r="C864" s="2" t="str">
        <f>LEFT(PLAYERIDMAP[[#This Row],[PLAYERNAME]],FIND(" ",PLAYERIDMAP[[#This Row],[PLAYERNAME]],1))</f>
        <v xml:space="preserve">Erasmo </v>
      </c>
      <c r="D864" s="2" t="str">
        <f>MID(PLAYERIDMAP[PLAYERNAME],FIND(" ",PLAYERIDMAP[PLAYERNAME],1)+1,255)</f>
        <v>Ramirez</v>
      </c>
      <c r="E864" t="s">
        <v>1659</v>
      </c>
      <c r="F864" t="s">
        <v>1628</v>
      </c>
      <c r="G864" s="3">
        <v>10314</v>
      </c>
      <c r="H864">
        <v>541640</v>
      </c>
      <c r="I864" t="s">
        <v>840</v>
      </c>
      <c r="J864" s="2">
        <v>1939521</v>
      </c>
      <c r="K864" s="2" t="s">
        <v>840</v>
      </c>
      <c r="L864" s="2" t="s">
        <v>4654</v>
      </c>
      <c r="M864" s="4" t="s">
        <v>1664</v>
      </c>
      <c r="N864" s="2" t="s">
        <v>4653</v>
      </c>
      <c r="O864" s="2">
        <v>9135</v>
      </c>
      <c r="P864" s="2" t="s">
        <v>4655</v>
      </c>
      <c r="Q864" s="2" t="s">
        <v>840</v>
      </c>
    </row>
    <row r="865" spans="1:17" hidden="1" x14ac:dyDescent="0.25">
      <c r="A865" t="s">
        <v>4656</v>
      </c>
      <c r="B865" t="s">
        <v>644</v>
      </c>
      <c r="C865" t="str">
        <f>LEFT(PLAYERIDMAP[[#This Row],[PLAYERNAME]],FIND(" ",PLAYERIDMAP[[#This Row],[PLAYERNAME]],1))</f>
        <v xml:space="preserve">Hanley </v>
      </c>
      <c r="D865" t="str">
        <f>MID(PLAYERIDMAP[PLAYERNAME],FIND(" ",PLAYERIDMAP[PLAYERNAME],1)+1,255)</f>
        <v>Ramirez</v>
      </c>
      <c r="E865" t="s">
        <v>1638</v>
      </c>
      <c r="F865" t="s">
        <v>1730</v>
      </c>
      <c r="G865" s="3">
        <v>8001</v>
      </c>
      <c r="H865">
        <v>434670</v>
      </c>
      <c r="I865" t="s">
        <v>644</v>
      </c>
      <c r="J865" s="2">
        <v>393458</v>
      </c>
      <c r="K865" s="2" t="s">
        <v>644</v>
      </c>
      <c r="L865" s="2" t="s">
        <v>4657</v>
      </c>
      <c r="M865" s="2" t="s">
        <v>4658</v>
      </c>
      <c r="N865" s="2" t="s">
        <v>4656</v>
      </c>
      <c r="O865" s="2">
        <v>7488</v>
      </c>
      <c r="P865" s="2" t="s">
        <v>4659</v>
      </c>
      <c r="Q865" s="2" t="s">
        <v>644</v>
      </c>
    </row>
    <row r="866" spans="1:17" x14ac:dyDescent="0.25">
      <c r="A866" t="s">
        <v>4660</v>
      </c>
      <c r="B866" t="s">
        <v>1389</v>
      </c>
      <c r="C866" s="2" t="str">
        <f>LEFT(PLAYERIDMAP[[#This Row],[PLAYERNAME]],FIND(" ",PLAYERIDMAP[[#This Row],[PLAYERNAME]],1))</f>
        <v xml:space="preserve">Ramon </v>
      </c>
      <c r="D866" s="2" t="str">
        <f>MID(PLAYERIDMAP[PLAYERNAME],FIND(" ",PLAYERIDMAP[PLAYERNAME],1)+1,255)</f>
        <v>Ramirez</v>
      </c>
      <c r="E866" t="s">
        <v>1878</v>
      </c>
      <c r="F866" t="s">
        <v>1628</v>
      </c>
      <c r="G866" s="3">
        <v>7986</v>
      </c>
      <c r="H866">
        <v>430673</v>
      </c>
      <c r="I866" t="s">
        <v>1389</v>
      </c>
      <c r="J866" s="2">
        <v>448960</v>
      </c>
      <c r="K866" s="2" t="s">
        <v>1389</v>
      </c>
      <c r="L866" s="2" t="s">
        <v>4661</v>
      </c>
      <c r="M866" s="2" t="s">
        <v>4662</v>
      </c>
      <c r="N866" s="2" t="s">
        <v>4660</v>
      </c>
      <c r="O866" s="2">
        <v>7730</v>
      </c>
      <c r="P866" s="2" t="s">
        <v>4663</v>
      </c>
      <c r="Q866" s="2" t="s">
        <v>1389</v>
      </c>
    </row>
    <row r="867" spans="1:17" x14ac:dyDescent="0.25">
      <c r="A867" t="s">
        <v>4664</v>
      </c>
      <c r="B867" t="s">
        <v>1324</v>
      </c>
      <c r="C867" s="2" t="str">
        <f>LEFT(PLAYERIDMAP[[#This Row],[PLAYERNAME]],FIND(" ",PLAYERIDMAP[[#This Row],[PLAYERNAME]],1))</f>
        <v xml:space="preserve">A.J. </v>
      </c>
      <c r="D867" s="2" t="str">
        <f>MID(PLAYERIDMAP[PLAYERNAME],FIND(" ",PLAYERIDMAP[PLAYERNAME],1)+1,255)</f>
        <v>Ramos</v>
      </c>
      <c r="E867" t="s">
        <v>1698</v>
      </c>
      <c r="F867" t="s">
        <v>1628</v>
      </c>
      <c r="G867" s="3">
        <v>8350</v>
      </c>
      <c r="H867">
        <v>573109</v>
      </c>
      <c r="I867" t="s">
        <v>1324</v>
      </c>
      <c r="J867" s="2">
        <v>1945284</v>
      </c>
      <c r="K867" s="2" t="s">
        <v>1324</v>
      </c>
      <c r="L867" s="4" t="s">
        <v>1664</v>
      </c>
      <c r="M867" s="4" t="s">
        <v>1664</v>
      </c>
      <c r="N867" s="2" t="s">
        <v>4664</v>
      </c>
      <c r="O867" s="2">
        <v>9298</v>
      </c>
      <c r="P867" s="2" t="s">
        <v>4665</v>
      </c>
      <c r="Q867" s="2" t="s">
        <v>1324</v>
      </c>
    </row>
    <row r="868" spans="1:17" x14ac:dyDescent="0.25">
      <c r="A868" t="s">
        <v>4666</v>
      </c>
      <c r="B868" t="s">
        <v>1068</v>
      </c>
      <c r="C868" s="2" t="str">
        <f>LEFT(PLAYERIDMAP[[#This Row],[PLAYERNAME]],FIND(" ",PLAYERIDMAP[[#This Row],[PLAYERNAME]],1))</f>
        <v xml:space="preserve">Cesar </v>
      </c>
      <c r="D868" s="2" t="str">
        <f>MID(PLAYERIDMAP[PLAYERNAME],FIND(" ",PLAYERIDMAP[PLAYERNAME],1)+1,255)</f>
        <v>Ramos</v>
      </c>
      <c r="E868" t="s">
        <v>1743</v>
      </c>
      <c r="F868" t="s">
        <v>1628</v>
      </c>
      <c r="G868" s="3">
        <v>3357</v>
      </c>
      <c r="H868">
        <v>459987</v>
      </c>
      <c r="I868" t="s">
        <v>1068</v>
      </c>
      <c r="J868" s="2">
        <v>1543512</v>
      </c>
      <c r="K868" s="2" t="s">
        <v>1068</v>
      </c>
      <c r="L868" s="2" t="s">
        <v>4667</v>
      </c>
      <c r="M868" s="2" t="s">
        <v>4668</v>
      </c>
      <c r="N868" s="2" t="s">
        <v>4666</v>
      </c>
      <c r="O868" s="2">
        <v>8593</v>
      </c>
      <c r="P868" s="2" t="s">
        <v>4669</v>
      </c>
      <c r="Q868" s="2" t="s">
        <v>1068</v>
      </c>
    </row>
    <row r="869" spans="1:17" hidden="1" x14ac:dyDescent="0.25">
      <c r="A869" t="s">
        <v>4670</v>
      </c>
      <c r="B869" t="s">
        <v>483</v>
      </c>
      <c r="C869" t="str">
        <f>LEFT(PLAYERIDMAP[[#This Row],[PLAYERNAME]],FIND(" ",PLAYERIDMAP[[#This Row],[PLAYERNAME]],1))</f>
        <v xml:space="preserve">Wilson </v>
      </c>
      <c r="D869" t="str">
        <f>MID(PLAYERIDMAP[PLAYERNAME],FIND(" ",PLAYERIDMAP[PLAYERNAME],1)+1,255)</f>
        <v>Ramos</v>
      </c>
      <c r="E869" t="s">
        <v>1735</v>
      </c>
      <c r="F869" t="s">
        <v>1717</v>
      </c>
      <c r="G869" s="3">
        <v>1433</v>
      </c>
      <c r="H869">
        <v>467092</v>
      </c>
      <c r="I869" t="s">
        <v>483</v>
      </c>
      <c r="J869" s="2">
        <v>1654347</v>
      </c>
      <c r="K869" s="2" t="s">
        <v>483</v>
      </c>
      <c r="L869" s="2" t="s">
        <v>4671</v>
      </c>
      <c r="M869" s="2" t="s">
        <v>4672</v>
      </c>
      <c r="N869" s="2" t="s">
        <v>4670</v>
      </c>
      <c r="O869" s="2">
        <v>8620</v>
      </c>
      <c r="P869" s="2" t="s">
        <v>4673</v>
      </c>
      <c r="Q869" s="2" t="s">
        <v>483</v>
      </c>
    </row>
    <row r="870" spans="1:17" x14ac:dyDescent="0.25">
      <c r="A870" t="s">
        <v>4674</v>
      </c>
      <c r="B870" t="s">
        <v>1363</v>
      </c>
      <c r="C870" s="2" t="str">
        <f>LEFT(PLAYERIDMAP[[#This Row],[PLAYERNAME]],FIND(" ",PLAYERIDMAP[[#This Row],[PLAYERNAME]],1))</f>
        <v xml:space="preserve">Clay </v>
      </c>
      <c r="D870" s="2" t="str">
        <f>MID(PLAYERIDMAP[PLAYERNAME],FIND(" ",PLAYERIDMAP[PLAYERNAME],1)+1,255)</f>
        <v>Rapada</v>
      </c>
      <c r="E870" t="s">
        <v>1627</v>
      </c>
      <c r="F870" t="s">
        <v>1628</v>
      </c>
      <c r="G870" s="3">
        <v>4831</v>
      </c>
      <c r="H870">
        <v>449060</v>
      </c>
      <c r="I870" t="s">
        <v>1363</v>
      </c>
      <c r="J870" s="2">
        <v>1174235</v>
      </c>
      <c r="K870" s="2" t="s">
        <v>1363</v>
      </c>
      <c r="L870" s="2" t="s">
        <v>4675</v>
      </c>
      <c r="M870" s="2" t="s">
        <v>4676</v>
      </c>
      <c r="N870" s="2" t="s">
        <v>4674</v>
      </c>
      <c r="O870" s="2">
        <v>8056</v>
      </c>
      <c r="P870" s="2" t="s">
        <v>4677</v>
      </c>
      <c r="Q870" s="2" t="s">
        <v>1363</v>
      </c>
    </row>
    <row r="871" spans="1:17" hidden="1" x14ac:dyDescent="0.25">
      <c r="A871" t="s">
        <v>4678</v>
      </c>
      <c r="B871" t="s">
        <v>559</v>
      </c>
      <c r="C871" t="str">
        <f>LEFT(PLAYERIDMAP[[#This Row],[PLAYERNAME]],FIND(" ",PLAYERIDMAP[[#This Row],[PLAYERNAME]],1))</f>
        <v xml:space="preserve">Colby </v>
      </c>
      <c r="D871" t="str">
        <f>MID(PLAYERIDMAP[PLAYERNAME],FIND(" ",PLAYERIDMAP[PLAYERNAME],1)+1,255)</f>
        <v>Rasmus</v>
      </c>
      <c r="E871" t="s">
        <v>1723</v>
      </c>
      <c r="F871" t="s">
        <v>1639</v>
      </c>
      <c r="G871" s="3">
        <v>9893</v>
      </c>
      <c r="H871">
        <v>458675</v>
      </c>
      <c r="I871" t="s">
        <v>559</v>
      </c>
      <c r="J871" s="2">
        <v>1184596</v>
      </c>
      <c r="K871" s="2" t="s">
        <v>559</v>
      </c>
      <c r="L871" s="2" t="s">
        <v>4679</v>
      </c>
      <c r="M871" s="2" t="s">
        <v>4680</v>
      </c>
      <c r="N871" s="2" t="s">
        <v>4678</v>
      </c>
      <c r="O871" s="2">
        <v>8190</v>
      </c>
      <c r="P871" s="2" t="s">
        <v>4681</v>
      </c>
      <c r="Q871" s="2" t="s">
        <v>559</v>
      </c>
    </row>
    <row r="872" spans="1:17" x14ac:dyDescent="0.25">
      <c r="A872" t="s">
        <v>4682</v>
      </c>
      <c r="B872" t="s">
        <v>1373</v>
      </c>
      <c r="C872" s="2" t="str">
        <f>LEFT(PLAYERIDMAP[[#This Row],[PLAYERNAME]],FIND(" ",PLAYERIDMAP[[#This Row],[PLAYERNAME]],1))</f>
        <v xml:space="preserve">Jon </v>
      </c>
      <c r="D872" s="2" t="str">
        <f>MID(PLAYERIDMAP[PLAYERNAME],FIND(" ",PLAYERIDMAP[PLAYERNAME],1)+1,255)</f>
        <v>Rauch</v>
      </c>
      <c r="E872" t="s">
        <v>1698</v>
      </c>
      <c r="F872" t="s">
        <v>1628</v>
      </c>
      <c r="G872" s="3">
        <v>1475</v>
      </c>
      <c r="H872">
        <v>400010</v>
      </c>
      <c r="I872" t="s">
        <v>1373</v>
      </c>
      <c r="J872" s="2">
        <v>220082</v>
      </c>
      <c r="K872" s="2" t="s">
        <v>1373</v>
      </c>
      <c r="L872" s="2" t="s">
        <v>4683</v>
      </c>
      <c r="M872" s="2" t="s">
        <v>4684</v>
      </c>
      <c r="N872" s="2" t="s">
        <v>4682</v>
      </c>
      <c r="O872" s="2">
        <v>6620</v>
      </c>
      <c r="P872" s="2" t="s">
        <v>4685</v>
      </c>
      <c r="Q872" s="2" t="s">
        <v>1373</v>
      </c>
    </row>
    <row r="873" spans="1:17" hidden="1" x14ac:dyDescent="0.25">
      <c r="A873" t="s">
        <v>4686</v>
      </c>
      <c r="B873" t="s">
        <v>289</v>
      </c>
      <c r="C873" t="str">
        <f>LEFT(PLAYERIDMAP[[#This Row],[PLAYERNAME]],FIND(" ",PLAYERIDMAP[[#This Row],[PLAYERNAME]],1))</f>
        <v xml:space="preserve">Anthony </v>
      </c>
      <c r="D873" t="str">
        <f>MID(PLAYERIDMAP[PLAYERNAME],FIND(" ",PLAYERIDMAP[PLAYERNAME],1)+1,255)</f>
        <v>Recker</v>
      </c>
      <c r="E873" t="s">
        <v>1878</v>
      </c>
      <c r="F873" t="s">
        <v>1717</v>
      </c>
      <c r="G873" s="3">
        <v>4063</v>
      </c>
      <c r="H873">
        <v>489232</v>
      </c>
      <c r="I873" t="s">
        <v>289</v>
      </c>
      <c r="J873" s="2">
        <v>1520598</v>
      </c>
      <c r="K873" s="2" t="s">
        <v>289</v>
      </c>
      <c r="L873" s="4" t="s">
        <v>1664</v>
      </c>
      <c r="M873" s="2" t="s">
        <v>4687</v>
      </c>
      <c r="N873" s="2" t="s">
        <v>4686</v>
      </c>
      <c r="O873" s="2">
        <v>9023</v>
      </c>
      <c r="P873" s="2" t="s">
        <v>4688</v>
      </c>
      <c r="Q873" s="2" t="s">
        <v>289</v>
      </c>
    </row>
    <row r="874" spans="1:17" hidden="1" x14ac:dyDescent="0.25">
      <c r="A874" t="s">
        <v>4689</v>
      </c>
      <c r="B874" t="s">
        <v>494</v>
      </c>
      <c r="C874" t="str">
        <f>LEFT(PLAYERIDMAP[[#This Row],[PLAYERNAME]],FIND(" ",PLAYERIDMAP[[#This Row],[PLAYERNAME]],1))</f>
        <v xml:space="preserve">Josh </v>
      </c>
      <c r="D874" t="str">
        <f>MID(PLAYERIDMAP[PLAYERNAME],FIND(" ",PLAYERIDMAP[PLAYERNAME],1)+1,255)</f>
        <v>Reddick</v>
      </c>
      <c r="E874" t="s">
        <v>1649</v>
      </c>
      <c r="F874" t="s">
        <v>1639</v>
      </c>
      <c r="G874" s="3">
        <v>3892</v>
      </c>
      <c r="H874">
        <v>502210</v>
      </c>
      <c r="I874" t="s">
        <v>494</v>
      </c>
      <c r="J874" s="2">
        <v>1662780</v>
      </c>
      <c r="K874" s="2" t="s">
        <v>494</v>
      </c>
      <c r="L874" s="2" t="s">
        <v>4690</v>
      </c>
      <c r="M874" s="2" t="s">
        <v>4691</v>
      </c>
      <c r="N874" s="2" t="s">
        <v>4689</v>
      </c>
      <c r="O874" s="2">
        <v>8544</v>
      </c>
      <c r="P874" s="2" t="s">
        <v>4692</v>
      </c>
      <c r="Q874" s="2" t="s">
        <v>494</v>
      </c>
    </row>
    <row r="875" spans="1:17" x14ac:dyDescent="0.25">
      <c r="A875" t="s">
        <v>4693</v>
      </c>
      <c r="B875" t="s">
        <v>804</v>
      </c>
      <c r="C875" s="2" t="str">
        <f>LEFT(PLAYERIDMAP[[#This Row],[PLAYERNAME]],FIND(" ",PLAYERIDMAP[[#This Row],[PLAYERNAME]],1))</f>
        <v xml:space="preserve">Addison </v>
      </c>
      <c r="D875" s="2" t="str">
        <f>MID(PLAYERIDMAP[PLAYERNAME],FIND(" ",PLAYERIDMAP[PLAYERNAME],1)+1,255)</f>
        <v>Reed</v>
      </c>
      <c r="E875" t="s">
        <v>1787</v>
      </c>
      <c r="F875" t="s">
        <v>1628</v>
      </c>
      <c r="G875" s="3">
        <v>10586</v>
      </c>
      <c r="H875">
        <v>592665</v>
      </c>
      <c r="I875" t="s">
        <v>804</v>
      </c>
      <c r="J875" s="2">
        <v>1813264</v>
      </c>
      <c r="K875" s="2" t="s">
        <v>804</v>
      </c>
      <c r="L875" s="4" t="s">
        <v>1664</v>
      </c>
      <c r="M875" s="2" t="s">
        <v>4694</v>
      </c>
      <c r="N875" s="2" t="s">
        <v>4693</v>
      </c>
      <c r="O875" s="2">
        <v>9053</v>
      </c>
      <c r="P875" s="2" t="s">
        <v>4695</v>
      </c>
      <c r="Q875" s="2" t="s">
        <v>804</v>
      </c>
    </row>
    <row r="876" spans="1:17" hidden="1" x14ac:dyDescent="0.25">
      <c r="A876" t="s">
        <v>4696</v>
      </c>
      <c r="B876" t="s">
        <v>563</v>
      </c>
      <c r="C876" t="str">
        <f>LEFT(PLAYERIDMAP[[#This Row],[PLAYERNAME]],FIND(" ",PLAYERIDMAP[[#This Row],[PLAYERNAME]],1))</f>
        <v xml:space="preserve">Nolan </v>
      </c>
      <c r="D876" t="str">
        <f>MID(PLAYERIDMAP[PLAYERNAME],FIND(" ",PLAYERIDMAP[PLAYERNAME],1)+1,255)</f>
        <v>Reimold</v>
      </c>
      <c r="E876" t="s">
        <v>1760</v>
      </c>
      <c r="F876" t="s">
        <v>1639</v>
      </c>
      <c r="G876" s="3">
        <v>3441</v>
      </c>
      <c r="H876">
        <v>460099</v>
      </c>
      <c r="I876" t="s">
        <v>563</v>
      </c>
      <c r="J876" s="2">
        <v>1200078</v>
      </c>
      <c r="K876" s="2" t="s">
        <v>563</v>
      </c>
      <c r="L876" s="2" t="s">
        <v>4697</v>
      </c>
      <c r="M876" s="2" t="s">
        <v>4698</v>
      </c>
      <c r="N876" s="2" t="s">
        <v>4696</v>
      </c>
      <c r="O876" s="2">
        <v>8191</v>
      </c>
      <c r="P876" s="2" t="s">
        <v>4699</v>
      </c>
      <c r="Q876" s="2" t="s">
        <v>563</v>
      </c>
    </row>
    <row r="877" spans="1:17" hidden="1" x14ac:dyDescent="0.25">
      <c r="A877" t="s">
        <v>4700</v>
      </c>
      <c r="B877" t="s">
        <v>587</v>
      </c>
      <c r="C877" t="str">
        <f>LEFT(PLAYERIDMAP[[#This Row],[PLAYERNAME]],FIND(" ",PLAYERIDMAP[[#This Row],[PLAYERNAME]],1))</f>
        <v xml:space="preserve">Anthony </v>
      </c>
      <c r="D877" t="str">
        <f>MID(PLAYERIDMAP[PLAYERNAME],FIND(" ",PLAYERIDMAP[PLAYERNAME],1)+1,255)</f>
        <v>Rendon</v>
      </c>
      <c r="E877" t="s">
        <v>1735</v>
      </c>
      <c r="F877" t="s">
        <v>740</v>
      </c>
      <c r="G877" s="3" t="s">
        <v>586</v>
      </c>
      <c r="H877">
        <v>543685</v>
      </c>
      <c r="I877" t="s">
        <v>587</v>
      </c>
      <c r="J877" s="4" t="s">
        <v>1664</v>
      </c>
      <c r="K877" s="4" t="s">
        <v>1664</v>
      </c>
      <c r="L877" s="4" t="s">
        <v>1664</v>
      </c>
      <c r="M877" s="4" t="s">
        <v>1664</v>
      </c>
      <c r="N877" s="2" t="s">
        <v>4700</v>
      </c>
      <c r="O877" s="2">
        <v>9106</v>
      </c>
      <c r="P877" s="2" t="s">
        <v>4701</v>
      </c>
      <c r="Q877" s="2" t="s">
        <v>587</v>
      </c>
    </row>
    <row r="878" spans="1:17" x14ac:dyDescent="0.25">
      <c r="A878" t="s">
        <v>4702</v>
      </c>
      <c r="B878" t="s">
        <v>1338</v>
      </c>
      <c r="C878" s="2" t="str">
        <f>LEFT(PLAYERIDMAP[[#This Row],[PLAYERNAME]],FIND(" ",PLAYERIDMAP[[#This Row],[PLAYERNAME]],1))</f>
        <v xml:space="preserve">Chris </v>
      </c>
      <c r="D878" s="2" t="str">
        <f>MID(PLAYERIDMAP[PLAYERNAME],FIND(" ",PLAYERIDMAP[PLAYERNAME],1)+1,255)</f>
        <v>Resop</v>
      </c>
      <c r="E878" t="s">
        <v>1649</v>
      </c>
      <c r="F878" t="s">
        <v>1628</v>
      </c>
      <c r="G878" s="3">
        <v>3799</v>
      </c>
      <c r="H878">
        <v>434592</v>
      </c>
      <c r="I878" t="s">
        <v>1338</v>
      </c>
      <c r="J878" s="2">
        <v>533014</v>
      </c>
      <c r="K878" s="2" t="s">
        <v>1338</v>
      </c>
      <c r="L878" s="2" t="s">
        <v>4703</v>
      </c>
      <c r="M878" s="2" t="s">
        <v>4704</v>
      </c>
      <c r="N878" s="2" t="s">
        <v>4702</v>
      </c>
      <c r="O878" s="2">
        <v>7589</v>
      </c>
      <c r="P878" s="2" t="s">
        <v>4705</v>
      </c>
      <c r="Q878" s="2" t="s">
        <v>1338</v>
      </c>
    </row>
    <row r="879" spans="1:17" hidden="1" x14ac:dyDescent="0.25">
      <c r="A879" t="s">
        <v>4706</v>
      </c>
      <c r="B879" t="s">
        <v>318</v>
      </c>
      <c r="C879" t="str">
        <f>LEFT(PLAYERIDMAP[[#This Row],[PLAYERNAME]],FIND(" ",PLAYERIDMAP[[#This Row],[PLAYERNAME]],1))</f>
        <v xml:space="preserve">Ben </v>
      </c>
      <c r="D879" t="str">
        <f>MID(PLAYERIDMAP[PLAYERNAME],FIND(" ",PLAYERIDMAP[PLAYERNAME],1)+1,255)</f>
        <v>Revere</v>
      </c>
      <c r="E879" t="s">
        <v>1670</v>
      </c>
      <c r="F879" t="s">
        <v>1639</v>
      </c>
      <c r="G879" s="3">
        <v>4712</v>
      </c>
      <c r="H879">
        <v>519184</v>
      </c>
      <c r="I879" t="s">
        <v>318</v>
      </c>
      <c r="J879" s="2">
        <v>1630089</v>
      </c>
      <c r="K879" s="2" t="s">
        <v>318</v>
      </c>
      <c r="L879" s="4" t="s">
        <v>1664</v>
      </c>
      <c r="M879" s="2" t="s">
        <v>4707</v>
      </c>
      <c r="N879" s="2" t="s">
        <v>4706</v>
      </c>
      <c r="O879" s="2">
        <v>8687</v>
      </c>
      <c r="P879" s="2" t="s">
        <v>4708</v>
      </c>
      <c r="Q879" s="2" t="s">
        <v>318</v>
      </c>
    </row>
    <row r="880" spans="1:17" hidden="1" x14ac:dyDescent="0.25">
      <c r="A880" t="s">
        <v>4709</v>
      </c>
      <c r="B880" t="s">
        <v>653</v>
      </c>
      <c r="C880" t="str">
        <f>LEFT(PLAYERIDMAP[[#This Row],[PLAYERNAME]],FIND(" ",PLAYERIDMAP[[#This Row],[PLAYERNAME]],1))</f>
        <v xml:space="preserve">Jose </v>
      </c>
      <c r="D880" t="str">
        <f>MID(PLAYERIDMAP[PLAYERNAME],FIND(" ",PLAYERIDMAP[PLAYERNAME],1)+1,255)</f>
        <v>Reyes</v>
      </c>
      <c r="E880" t="s">
        <v>1723</v>
      </c>
      <c r="F880" t="s">
        <v>1730</v>
      </c>
      <c r="G880" s="3">
        <v>1736</v>
      </c>
      <c r="H880">
        <v>408314</v>
      </c>
      <c r="I880" t="s">
        <v>653</v>
      </c>
      <c r="J880" s="2">
        <v>288917</v>
      </c>
      <c r="K880" s="2" t="s">
        <v>653</v>
      </c>
      <c r="L880" s="2" t="s">
        <v>4710</v>
      </c>
      <c r="M880" s="2" t="s">
        <v>4711</v>
      </c>
      <c r="N880" s="2" t="s">
        <v>4709</v>
      </c>
      <c r="O880" s="2">
        <v>7066</v>
      </c>
      <c r="P880" s="2" t="s">
        <v>4712</v>
      </c>
      <c r="Q880" s="2" t="s">
        <v>653</v>
      </c>
    </row>
    <row r="881" spans="1:17" hidden="1" x14ac:dyDescent="0.25">
      <c r="A881" t="s">
        <v>4713</v>
      </c>
      <c r="B881" t="s">
        <v>582</v>
      </c>
      <c r="C881" t="str">
        <f>LEFT(PLAYERIDMAP[[#This Row],[PLAYERNAME]],FIND(" ",PLAYERIDMAP[[#This Row],[PLAYERNAME]],1))</f>
        <v xml:space="preserve">Mark </v>
      </c>
      <c r="D881" t="str">
        <f>MID(PLAYERIDMAP[PLAYERNAME],FIND(" ",PLAYERIDMAP[PLAYERNAME],1)+1,255)</f>
        <v>Reynolds</v>
      </c>
      <c r="E881" t="s">
        <v>1679</v>
      </c>
      <c r="F881" t="s">
        <v>740</v>
      </c>
      <c r="G881" s="3">
        <v>7619</v>
      </c>
      <c r="H881">
        <v>448602</v>
      </c>
      <c r="I881" t="s">
        <v>582</v>
      </c>
      <c r="J881" s="2">
        <v>1098995</v>
      </c>
      <c r="K881" s="2" t="s">
        <v>582</v>
      </c>
      <c r="L881" s="2" t="s">
        <v>4714</v>
      </c>
      <c r="M881" s="2" t="s">
        <v>4715</v>
      </c>
      <c r="N881" s="2" t="s">
        <v>4713</v>
      </c>
      <c r="O881" s="2">
        <v>8030</v>
      </c>
      <c r="P881" s="2" t="s">
        <v>4716</v>
      </c>
      <c r="Q881" s="2" t="s">
        <v>582</v>
      </c>
    </row>
    <row r="882" spans="1:17" x14ac:dyDescent="0.25">
      <c r="A882" t="s">
        <v>4717</v>
      </c>
      <c r="B882" t="s">
        <v>1424</v>
      </c>
      <c r="C882" s="2" t="str">
        <f>LEFT(PLAYERIDMAP[[#This Row],[PLAYERNAME]],FIND(" ",PLAYERIDMAP[[#This Row],[PLAYERNAME]],1))</f>
        <v xml:space="preserve">Matt </v>
      </c>
      <c r="D882" s="2" t="str">
        <f>MID(PLAYERIDMAP[PLAYERNAME],FIND(" ",PLAYERIDMAP[PLAYERNAME],1)+1,255)</f>
        <v>Reynolds</v>
      </c>
      <c r="E882" t="s">
        <v>1919</v>
      </c>
      <c r="F882" t="s">
        <v>1628</v>
      </c>
      <c r="G882" s="3">
        <v>8887</v>
      </c>
      <c r="H882">
        <v>519186</v>
      </c>
      <c r="I882" t="s">
        <v>1424</v>
      </c>
      <c r="J882" s="2">
        <v>1736381</v>
      </c>
      <c r="K882" s="2" t="s">
        <v>1424</v>
      </c>
      <c r="L882" s="2" t="s">
        <v>4714</v>
      </c>
      <c r="M882" s="2" t="s">
        <v>4718</v>
      </c>
      <c r="N882" s="2" t="s">
        <v>4717</v>
      </c>
      <c r="O882" s="2">
        <v>8788</v>
      </c>
      <c r="P882" s="2" t="s">
        <v>4719</v>
      </c>
      <c r="Q882" s="2" t="s">
        <v>1424</v>
      </c>
    </row>
    <row r="883" spans="1:17" hidden="1" x14ac:dyDescent="0.25">
      <c r="A883" t="s">
        <v>4720</v>
      </c>
      <c r="B883" t="s">
        <v>260</v>
      </c>
      <c r="C883" t="str">
        <f>LEFT(PLAYERIDMAP[[#This Row],[PLAYERNAME]],FIND(" ",PLAYERIDMAP[[#This Row],[PLAYERNAME]],1))</f>
        <v xml:space="preserve">Will </v>
      </c>
      <c r="D883" t="str">
        <f>MID(PLAYERIDMAP[PLAYERNAME],FIND(" ",PLAYERIDMAP[PLAYERNAME],1)+1,255)</f>
        <v>Rhymes</v>
      </c>
      <c r="E883" s="5" t="s">
        <v>1664</v>
      </c>
      <c r="F883" s="5" t="s">
        <v>1664</v>
      </c>
      <c r="G883" s="3">
        <v>9802</v>
      </c>
      <c r="H883" s="5" t="s">
        <v>1664</v>
      </c>
      <c r="I883" s="5" t="s">
        <v>1664</v>
      </c>
      <c r="J883" s="4" t="s">
        <v>1664</v>
      </c>
      <c r="K883" s="4" t="s">
        <v>1664</v>
      </c>
      <c r="L883" s="4" t="s">
        <v>1664</v>
      </c>
      <c r="M883" s="4" t="s">
        <v>1664</v>
      </c>
      <c r="N883" s="4" t="s">
        <v>1664</v>
      </c>
      <c r="O883" s="4" t="s">
        <v>1664</v>
      </c>
      <c r="P883" s="4" t="s">
        <v>1664</v>
      </c>
      <c r="Q883" s="4" t="s">
        <v>1664</v>
      </c>
    </row>
    <row r="884" spans="1:17" x14ac:dyDescent="0.25">
      <c r="A884" t="s">
        <v>4721</v>
      </c>
      <c r="B884" t="s">
        <v>927</v>
      </c>
      <c r="C884" s="2" t="str">
        <f>LEFT(PLAYERIDMAP[[#This Row],[PLAYERNAME]],FIND(" ",PLAYERIDMAP[[#This Row],[PLAYERNAME]],1))</f>
        <v xml:space="preserve">Clayton </v>
      </c>
      <c r="D884" s="2" t="str">
        <f>MID(PLAYERIDMAP[PLAYERNAME],FIND(" ",PLAYERIDMAP[PLAYERNAME],1)+1,255)</f>
        <v>Richard</v>
      </c>
      <c r="E884" t="s">
        <v>1690</v>
      </c>
      <c r="F884" t="s">
        <v>1628</v>
      </c>
      <c r="G884" s="3">
        <v>3551</v>
      </c>
      <c r="H884">
        <v>453385</v>
      </c>
      <c r="I884" t="s">
        <v>927</v>
      </c>
      <c r="J884" s="2">
        <v>1103052</v>
      </c>
      <c r="K884" s="2" t="s">
        <v>927</v>
      </c>
      <c r="L884" s="2" t="s">
        <v>4722</v>
      </c>
      <c r="M884" s="2" t="s">
        <v>4723</v>
      </c>
      <c r="N884" s="2" t="s">
        <v>4721</v>
      </c>
      <c r="O884" s="2">
        <v>8309</v>
      </c>
      <c r="P884" s="2" t="s">
        <v>4724</v>
      </c>
      <c r="Q884" s="2" t="s">
        <v>927</v>
      </c>
    </row>
    <row r="885" spans="1:17" x14ac:dyDescent="0.25">
      <c r="A885" t="s">
        <v>4725</v>
      </c>
      <c r="B885" t="s">
        <v>958</v>
      </c>
      <c r="C885" s="2" t="str">
        <f>LEFT(PLAYERIDMAP[[#This Row],[PLAYERNAME]],FIND(" ",PLAYERIDMAP[[#This Row],[PLAYERNAME]],1))</f>
        <v xml:space="preserve">Garrett </v>
      </c>
      <c r="D885" s="2" t="str">
        <f>MID(PLAYERIDMAP[PLAYERNAME],FIND(" ",PLAYERIDMAP[PLAYERNAME],1)+1,255)</f>
        <v>Richards</v>
      </c>
      <c r="E885" t="s">
        <v>1797</v>
      </c>
      <c r="F885" t="s">
        <v>1628</v>
      </c>
      <c r="G885" s="3">
        <v>9784</v>
      </c>
      <c r="H885">
        <v>572070</v>
      </c>
      <c r="I885" t="s">
        <v>958</v>
      </c>
      <c r="J885" s="2">
        <v>1741652</v>
      </c>
      <c r="K885" s="2" t="s">
        <v>958</v>
      </c>
      <c r="L885" s="2" t="s">
        <v>4726</v>
      </c>
      <c r="M885" s="2" t="s">
        <v>4727</v>
      </c>
      <c r="N885" s="2" t="s">
        <v>4725</v>
      </c>
      <c r="O885" s="2">
        <v>9012</v>
      </c>
      <c r="P885" s="2" t="s">
        <v>4728</v>
      </c>
      <c r="Q885" s="2" t="s">
        <v>958</v>
      </c>
    </row>
    <row r="886" spans="1:17" x14ac:dyDescent="0.25">
      <c r="A886" t="s">
        <v>4729</v>
      </c>
      <c r="B886" t="s">
        <v>979</v>
      </c>
      <c r="C886" s="2" t="str">
        <f>LEFT(PLAYERIDMAP[[#This Row],[PLAYERNAME]],FIND(" ",PLAYERIDMAP[[#This Row],[PLAYERNAME]],1))</f>
        <v xml:space="preserve">Scott </v>
      </c>
      <c r="D886" s="2" t="str">
        <f>MID(PLAYERIDMAP[PLAYERNAME],FIND(" ",PLAYERIDMAP[PLAYERNAME],1)+1,255)</f>
        <v>Richmond</v>
      </c>
      <c r="E886" t="s">
        <v>1723</v>
      </c>
      <c r="F886" t="s">
        <v>1628</v>
      </c>
      <c r="G886" s="3">
        <v>4307</v>
      </c>
      <c r="H886">
        <v>446341</v>
      </c>
      <c r="I886" t="s">
        <v>979</v>
      </c>
      <c r="J886" s="2">
        <v>1626568</v>
      </c>
      <c r="K886" s="2" t="s">
        <v>979</v>
      </c>
      <c r="L886" s="2" t="s">
        <v>4730</v>
      </c>
      <c r="M886" s="2" t="s">
        <v>4731</v>
      </c>
      <c r="N886" s="2" t="s">
        <v>4729</v>
      </c>
      <c r="O886" s="2">
        <v>8311</v>
      </c>
      <c r="P886" s="2" t="s">
        <v>4732</v>
      </c>
      <c r="Q886" s="2" t="s">
        <v>979</v>
      </c>
    </row>
    <row r="887" spans="1:17" hidden="1" x14ac:dyDescent="0.25">
      <c r="A887" t="s">
        <v>4733</v>
      </c>
      <c r="B887" t="s">
        <v>546</v>
      </c>
      <c r="C887" t="str">
        <f>LEFT(PLAYERIDMAP[[#This Row],[PLAYERNAME]],FIND(" ",PLAYERIDMAP[[#This Row],[PLAYERNAME]],1))</f>
        <v xml:space="preserve">Alex </v>
      </c>
      <c r="D887" t="str">
        <f>MID(PLAYERIDMAP[PLAYERNAME],FIND(" ",PLAYERIDMAP[PLAYERNAME],1)+1,255)</f>
        <v>Rios</v>
      </c>
      <c r="E887" t="s">
        <v>1743</v>
      </c>
      <c r="F887" t="s">
        <v>1639</v>
      </c>
      <c r="G887" s="3">
        <v>2090</v>
      </c>
      <c r="H887">
        <v>425567</v>
      </c>
      <c r="I887" t="s">
        <v>546</v>
      </c>
      <c r="J887" s="2">
        <v>383411</v>
      </c>
      <c r="K887" s="2" t="s">
        <v>546</v>
      </c>
      <c r="L887" s="2" t="s">
        <v>4734</v>
      </c>
      <c r="M887" s="2" t="s">
        <v>4735</v>
      </c>
      <c r="N887" s="2" t="s">
        <v>4733</v>
      </c>
      <c r="O887" s="2">
        <v>7254</v>
      </c>
      <c r="P887" s="2" t="s">
        <v>4736</v>
      </c>
      <c r="Q887" s="2" t="s">
        <v>546</v>
      </c>
    </row>
    <row r="888" spans="1:17" hidden="1" x14ac:dyDescent="0.25">
      <c r="A888" t="s">
        <v>4737</v>
      </c>
      <c r="B888" t="s">
        <v>467</v>
      </c>
      <c r="C888" t="str">
        <f>LEFT(PLAYERIDMAP[[#This Row],[PLAYERNAME]],FIND(" ",PLAYERIDMAP[[#This Row],[PLAYERNAME]],1))</f>
        <v xml:space="preserve">Juan </v>
      </c>
      <c r="D888" t="str">
        <f>MID(PLAYERIDMAP[PLAYERNAME],FIND(" ",PLAYERIDMAP[PLAYERNAME],1)+1,255)</f>
        <v>Rivera</v>
      </c>
      <c r="E888" t="s">
        <v>1638</v>
      </c>
      <c r="F888" t="s">
        <v>1639</v>
      </c>
      <c r="G888" s="3">
        <v>843</v>
      </c>
      <c r="H888">
        <v>407487</v>
      </c>
      <c r="I888" t="s">
        <v>467</v>
      </c>
      <c r="J888" s="2">
        <v>225428</v>
      </c>
      <c r="K888" s="2" t="s">
        <v>467</v>
      </c>
      <c r="L888" s="2" t="s">
        <v>4738</v>
      </c>
      <c r="M888" s="2" t="s">
        <v>4739</v>
      </c>
      <c r="N888" s="2" t="s">
        <v>4737</v>
      </c>
      <c r="O888" s="2">
        <v>6805</v>
      </c>
      <c r="P888" s="2" t="s">
        <v>4740</v>
      </c>
      <c r="Q888" s="2" t="s">
        <v>467</v>
      </c>
    </row>
    <row r="889" spans="1:17" x14ac:dyDescent="0.25">
      <c r="A889" t="s">
        <v>4741</v>
      </c>
      <c r="B889" t="s">
        <v>764</v>
      </c>
      <c r="C889" s="2" t="str">
        <f>LEFT(PLAYERIDMAP[[#This Row],[PLAYERNAME]],FIND(" ",PLAYERIDMAP[[#This Row],[PLAYERNAME]],1))</f>
        <v xml:space="preserve">Mariano </v>
      </c>
      <c r="D889" s="2" t="str">
        <f>MID(PLAYERIDMAP[PLAYERNAME],FIND(" ",PLAYERIDMAP[PLAYERNAME],1)+1,255)</f>
        <v>Rivera</v>
      </c>
      <c r="E889" t="s">
        <v>1627</v>
      </c>
      <c r="F889" t="s">
        <v>1628</v>
      </c>
      <c r="G889" s="3">
        <v>844</v>
      </c>
      <c r="H889">
        <v>121250</v>
      </c>
      <c r="I889" t="s">
        <v>764</v>
      </c>
      <c r="J889" s="2">
        <v>8019</v>
      </c>
      <c r="K889" s="2" t="s">
        <v>764</v>
      </c>
      <c r="L889" s="2" t="s">
        <v>4742</v>
      </c>
      <c r="M889" s="2" t="s">
        <v>4743</v>
      </c>
      <c r="N889" s="2" t="s">
        <v>4741</v>
      </c>
      <c r="O889" s="2">
        <v>5400</v>
      </c>
      <c r="P889" s="2" t="s">
        <v>4744</v>
      </c>
      <c r="Q889" s="2" t="s">
        <v>764</v>
      </c>
    </row>
    <row r="890" spans="1:17" hidden="1" x14ac:dyDescent="0.25">
      <c r="A890" t="s">
        <v>4745</v>
      </c>
      <c r="B890" t="s">
        <v>708</v>
      </c>
      <c r="C890" t="str">
        <f>LEFT(PLAYERIDMAP[[#This Row],[PLAYERNAME]],FIND(" ",PLAYERIDMAP[[#This Row],[PLAYERNAME]],1))</f>
        <v xml:space="preserve">Anthony </v>
      </c>
      <c r="D890" t="str">
        <f>MID(PLAYERIDMAP[PLAYERNAME],FIND(" ",PLAYERIDMAP[PLAYERNAME],1)+1,255)</f>
        <v>Rizzo</v>
      </c>
      <c r="E890" t="s">
        <v>1818</v>
      </c>
      <c r="F890" t="s">
        <v>1667</v>
      </c>
      <c r="G890" s="3">
        <v>3473</v>
      </c>
      <c r="H890">
        <v>519203</v>
      </c>
      <c r="I890" t="s">
        <v>708</v>
      </c>
      <c r="J890" s="2">
        <v>1670417</v>
      </c>
      <c r="K890" s="2" t="s">
        <v>708</v>
      </c>
      <c r="L890" s="4" t="s">
        <v>1664</v>
      </c>
      <c r="M890" s="2" t="s">
        <v>4746</v>
      </c>
      <c r="N890" s="2" t="s">
        <v>4745</v>
      </c>
      <c r="O890" s="2">
        <v>8868</v>
      </c>
      <c r="P890" s="2" t="s">
        <v>4747</v>
      </c>
      <c r="Q890" s="2" t="s">
        <v>708</v>
      </c>
    </row>
    <row r="891" spans="1:17" hidden="1" x14ac:dyDescent="0.25">
      <c r="A891" t="s">
        <v>4748</v>
      </c>
      <c r="B891" t="s">
        <v>284</v>
      </c>
      <c r="C891" t="str">
        <f>LEFT(PLAYERIDMAP[[#This Row],[PLAYERNAME]],FIND(" ",PLAYERIDMAP[[#This Row],[PLAYERNAME]],1))</f>
        <v xml:space="preserve">Brian </v>
      </c>
      <c r="D891" t="str">
        <f>MID(PLAYERIDMAP[PLAYERNAME],FIND(" ",PLAYERIDMAP[PLAYERNAME],1)+1,255)</f>
        <v>Roberts</v>
      </c>
      <c r="E891" t="s">
        <v>1760</v>
      </c>
      <c r="F891" t="s">
        <v>741</v>
      </c>
      <c r="G891" s="3">
        <v>166</v>
      </c>
      <c r="H891">
        <v>406878</v>
      </c>
      <c r="I891" t="s">
        <v>284</v>
      </c>
      <c r="J891" s="2">
        <v>223690</v>
      </c>
      <c r="K891" s="2" t="s">
        <v>284</v>
      </c>
      <c r="L891" s="2" t="s">
        <v>4749</v>
      </c>
      <c r="M891" s="2" t="s">
        <v>4750</v>
      </c>
      <c r="N891" s="2" t="s">
        <v>4748</v>
      </c>
      <c r="O891" s="2">
        <v>6741</v>
      </c>
      <c r="P891" s="2" t="s">
        <v>4751</v>
      </c>
      <c r="Q891" s="2" t="s">
        <v>284</v>
      </c>
    </row>
    <row r="892" spans="1:17" x14ac:dyDescent="0.25">
      <c r="A892" t="s">
        <v>4752</v>
      </c>
      <c r="B892" t="s">
        <v>760</v>
      </c>
      <c r="C892" s="2" t="str">
        <f>LEFT(PLAYERIDMAP[[#This Row],[PLAYERNAME]],FIND(" ",PLAYERIDMAP[[#This Row],[PLAYERNAME]],1))</f>
        <v xml:space="preserve">David </v>
      </c>
      <c r="D892" s="2" t="str">
        <f>MID(PLAYERIDMAP[PLAYERNAME],FIND(" ",PLAYERIDMAP[PLAYERNAME],1)+1,255)</f>
        <v>Robertson</v>
      </c>
      <c r="E892" t="s">
        <v>1627</v>
      </c>
      <c r="F892" t="s">
        <v>1628</v>
      </c>
      <c r="G892" s="3">
        <v>8241</v>
      </c>
      <c r="H892">
        <v>502085</v>
      </c>
      <c r="I892" t="s">
        <v>760</v>
      </c>
      <c r="J892" s="2">
        <v>1622557</v>
      </c>
      <c r="K892" s="2" t="s">
        <v>760</v>
      </c>
      <c r="L892" s="2" t="s">
        <v>4753</v>
      </c>
      <c r="M892" s="2" t="s">
        <v>4754</v>
      </c>
      <c r="N892" s="2" t="s">
        <v>4752</v>
      </c>
      <c r="O892" s="2">
        <v>8287</v>
      </c>
      <c r="P892" s="2" t="s">
        <v>4755</v>
      </c>
      <c r="Q892" s="2" t="s">
        <v>760</v>
      </c>
    </row>
    <row r="893" spans="1:17" hidden="1" x14ac:dyDescent="0.25">
      <c r="A893" t="s">
        <v>4756</v>
      </c>
      <c r="B893" t="s">
        <v>228</v>
      </c>
      <c r="C893" t="str">
        <f>LEFT(PLAYERIDMAP[[#This Row],[PLAYERNAME]],FIND(" ",PLAYERIDMAP[[#This Row],[PLAYERNAME]],1))</f>
        <v xml:space="preserve">Ryan </v>
      </c>
      <c r="D893" t="str">
        <f>MID(PLAYERIDMAP[PLAYERNAME],FIND(" ",PLAYERIDMAP[PLAYERNAME],1)+1,255)</f>
        <v>Roberts</v>
      </c>
      <c r="E893" t="s">
        <v>1743</v>
      </c>
      <c r="F893" t="s">
        <v>740</v>
      </c>
      <c r="G893" s="3">
        <v>5653</v>
      </c>
      <c r="H893">
        <v>440251</v>
      </c>
      <c r="I893" t="s">
        <v>228</v>
      </c>
      <c r="J893" s="2">
        <v>580529</v>
      </c>
      <c r="K893" s="2" t="s">
        <v>228</v>
      </c>
      <c r="L893" s="2" t="s">
        <v>4757</v>
      </c>
      <c r="M893" s="2" t="s">
        <v>4758</v>
      </c>
      <c r="N893" s="2" t="s">
        <v>4756</v>
      </c>
      <c r="O893" s="2">
        <v>7826</v>
      </c>
      <c r="P893" s="2" t="s">
        <v>4759</v>
      </c>
      <c r="Q893" s="2" t="s">
        <v>228</v>
      </c>
    </row>
    <row r="894" spans="1:17" x14ac:dyDescent="0.25">
      <c r="A894" t="s">
        <v>4760</v>
      </c>
      <c r="B894" t="s">
        <v>1132</v>
      </c>
      <c r="C894" s="2" t="str">
        <f>LEFT(PLAYERIDMAP[[#This Row],[PLAYERNAME]],FIND(" ",PLAYERIDMAP[[#This Row],[PLAYERNAME]],1))</f>
        <v xml:space="preserve">Tyler </v>
      </c>
      <c r="D894" s="2" t="str">
        <f>MID(PLAYERIDMAP[PLAYERNAME],FIND(" ",PLAYERIDMAP[PLAYERNAME],1)+1,255)</f>
        <v>Robertson</v>
      </c>
      <c r="E894" t="s">
        <v>1987</v>
      </c>
      <c r="F894" t="s">
        <v>1628</v>
      </c>
      <c r="G894" s="3">
        <v>3223</v>
      </c>
      <c r="H894">
        <v>502356</v>
      </c>
      <c r="I894" t="s">
        <v>1132</v>
      </c>
      <c r="J894" s="2">
        <v>1708188</v>
      </c>
      <c r="K894" s="2" t="s">
        <v>1132</v>
      </c>
      <c r="L894" s="4" t="s">
        <v>1664</v>
      </c>
      <c r="M894" s="4" t="s">
        <v>1664</v>
      </c>
      <c r="N894" s="2" t="s">
        <v>4760</v>
      </c>
      <c r="O894" s="2">
        <v>9222</v>
      </c>
      <c r="P894" s="2" t="s">
        <v>4761</v>
      </c>
      <c r="Q894" s="2" t="s">
        <v>1132</v>
      </c>
    </row>
    <row r="895" spans="1:17" hidden="1" x14ac:dyDescent="0.25">
      <c r="A895" t="s">
        <v>4762</v>
      </c>
      <c r="B895" t="s">
        <v>226</v>
      </c>
      <c r="C895" t="str">
        <f>LEFT(PLAYERIDMAP[[#This Row],[PLAYERNAME]],FIND(" ",PLAYERIDMAP[[#This Row],[PLAYERNAME]],1))</f>
        <v xml:space="preserve">Shane </v>
      </c>
      <c r="D895" t="str">
        <f>MID(PLAYERIDMAP[PLAYERNAME],FIND(" ",PLAYERIDMAP[PLAYERNAME],1)+1,255)</f>
        <v>Robinson</v>
      </c>
      <c r="E895" t="s">
        <v>1666</v>
      </c>
      <c r="F895" t="s">
        <v>1639</v>
      </c>
      <c r="G895" s="3">
        <v>4249</v>
      </c>
      <c r="H895">
        <v>453203</v>
      </c>
      <c r="I895" t="s">
        <v>226</v>
      </c>
      <c r="J895" s="2">
        <v>1667067</v>
      </c>
      <c r="K895" s="2" t="s">
        <v>226</v>
      </c>
      <c r="L895" s="2" t="s">
        <v>4763</v>
      </c>
      <c r="M895" s="2" t="s">
        <v>4764</v>
      </c>
      <c r="N895" s="2" t="s">
        <v>4762</v>
      </c>
      <c r="O895" s="2">
        <v>8468</v>
      </c>
      <c r="P895" s="2" t="s">
        <v>4765</v>
      </c>
      <c r="Q895" s="2" t="s">
        <v>226</v>
      </c>
    </row>
    <row r="896" spans="1:17" hidden="1" x14ac:dyDescent="0.25">
      <c r="A896" t="s">
        <v>4766</v>
      </c>
      <c r="B896" t="s">
        <v>243</v>
      </c>
      <c r="C896" t="str">
        <f>LEFT(PLAYERIDMAP[[#This Row],[PLAYERNAME]],FIND(" ",PLAYERIDMAP[[#This Row],[PLAYERNAME]],1))</f>
        <v xml:space="preserve">Trayvon </v>
      </c>
      <c r="D896" t="str">
        <f>MID(PLAYERIDMAP[PLAYERNAME],FIND(" ",PLAYERIDMAP[PLAYERNAME],1)+1,255)</f>
        <v>Robinson</v>
      </c>
      <c r="E896" t="s">
        <v>1760</v>
      </c>
      <c r="F896" t="s">
        <v>1639</v>
      </c>
      <c r="G896" s="3">
        <v>9875</v>
      </c>
      <c r="H896">
        <v>477054</v>
      </c>
      <c r="I896" t="s">
        <v>243</v>
      </c>
      <c r="J896" s="2">
        <v>1603040</v>
      </c>
      <c r="K896" s="2" t="s">
        <v>243</v>
      </c>
      <c r="L896" s="2" t="s">
        <v>4767</v>
      </c>
      <c r="M896" s="2" t="s">
        <v>4768</v>
      </c>
      <c r="N896" s="2" t="s">
        <v>4766</v>
      </c>
      <c r="O896" s="2">
        <v>9008</v>
      </c>
      <c r="P896" s="2" t="s">
        <v>4769</v>
      </c>
      <c r="Q896" s="2" t="s">
        <v>243</v>
      </c>
    </row>
    <row r="897" spans="1:17" x14ac:dyDescent="0.25">
      <c r="A897" t="s">
        <v>4770</v>
      </c>
      <c r="B897" t="s">
        <v>774</v>
      </c>
      <c r="C897" s="2" t="str">
        <f>LEFT(PLAYERIDMAP[[#This Row],[PLAYERNAME]],FIND(" ",PLAYERIDMAP[[#This Row],[PLAYERNAME]],1))</f>
        <v xml:space="preserve">Fernando </v>
      </c>
      <c r="D897" s="2" t="str">
        <f>MID(PLAYERIDMAP[PLAYERNAME],FIND(" ",PLAYERIDMAP[PLAYERNAME],1)+1,255)</f>
        <v>Rodney</v>
      </c>
      <c r="E897" t="s">
        <v>1743</v>
      </c>
      <c r="F897" t="s">
        <v>1628</v>
      </c>
      <c r="G897" s="3">
        <v>494</v>
      </c>
      <c r="H897">
        <v>407845</v>
      </c>
      <c r="I897" t="s">
        <v>774</v>
      </c>
      <c r="J897" s="2">
        <v>284634</v>
      </c>
      <c r="K897" s="2" t="s">
        <v>774</v>
      </c>
      <c r="L897" s="2" t="s">
        <v>4771</v>
      </c>
      <c r="M897" s="2" t="s">
        <v>4772</v>
      </c>
      <c r="N897" s="2" t="s">
        <v>4770</v>
      </c>
      <c r="O897" s="2">
        <v>6922</v>
      </c>
      <c r="P897" s="2" t="s">
        <v>4773</v>
      </c>
      <c r="Q897" s="2" t="s">
        <v>774</v>
      </c>
    </row>
    <row r="898" spans="1:17" hidden="1" x14ac:dyDescent="0.25">
      <c r="A898" t="s">
        <v>4774</v>
      </c>
      <c r="B898" t="s">
        <v>595</v>
      </c>
      <c r="C898" t="str">
        <f>LEFT(PLAYERIDMAP[[#This Row],[PLAYERNAME]],FIND(" ",PLAYERIDMAP[[#This Row],[PLAYERNAME]],1))</f>
        <v xml:space="preserve">Alex </v>
      </c>
      <c r="D898" t="str">
        <f>MID(PLAYERIDMAP[PLAYERNAME],FIND(" ",PLAYERIDMAP[PLAYERNAME],1)+1,255)</f>
        <v>Rodriguez</v>
      </c>
      <c r="E898" t="s">
        <v>1627</v>
      </c>
      <c r="F898" t="s">
        <v>740</v>
      </c>
      <c r="G898" s="3">
        <v>1274</v>
      </c>
      <c r="H898">
        <v>121347</v>
      </c>
      <c r="I898" t="s">
        <v>595</v>
      </c>
      <c r="J898" s="2">
        <v>8023</v>
      </c>
      <c r="K898" s="2" t="s">
        <v>595</v>
      </c>
      <c r="L898" s="2" t="s">
        <v>4775</v>
      </c>
      <c r="M898" s="2" t="s">
        <v>4776</v>
      </c>
      <c r="N898" s="2" t="s">
        <v>4774</v>
      </c>
      <c r="O898" s="2">
        <v>5275</v>
      </c>
      <c r="P898" s="2" t="s">
        <v>4777</v>
      </c>
      <c r="Q898" s="2" t="s">
        <v>595</v>
      </c>
    </row>
    <row r="899" spans="1:17" x14ac:dyDescent="0.25">
      <c r="A899" t="s">
        <v>4778</v>
      </c>
      <c r="B899" t="s">
        <v>1041</v>
      </c>
      <c r="C899" s="2" t="str">
        <f>LEFT(PLAYERIDMAP[[#This Row],[PLAYERNAME]],FIND(" ",PLAYERIDMAP[[#This Row],[PLAYERNAME]],1))</f>
        <v xml:space="preserve">Aneury </v>
      </c>
      <c r="D899" s="2" t="str">
        <f>MID(PLAYERIDMAP[PLAYERNAME],FIND(" ",PLAYERIDMAP[PLAYERNAME],1)+1,255)</f>
        <v>Rodriguez</v>
      </c>
      <c r="E899" t="s">
        <v>1633</v>
      </c>
      <c r="F899" t="s">
        <v>1628</v>
      </c>
      <c r="G899" s="3">
        <v>8948</v>
      </c>
      <c r="H899">
        <v>444553</v>
      </c>
      <c r="I899" t="s">
        <v>1041</v>
      </c>
      <c r="J899" s="2">
        <v>1787647</v>
      </c>
      <c r="K899" s="2" t="s">
        <v>1041</v>
      </c>
      <c r="L899" s="2" t="s">
        <v>4775</v>
      </c>
      <c r="M899" s="2" t="s">
        <v>4779</v>
      </c>
      <c r="N899" s="2" t="s">
        <v>4778</v>
      </c>
      <c r="O899" s="2">
        <v>8877</v>
      </c>
      <c r="P899" s="2" t="s">
        <v>4780</v>
      </c>
      <c r="Q899" s="2" t="s">
        <v>1041</v>
      </c>
    </row>
    <row r="900" spans="1:17" x14ac:dyDescent="0.25">
      <c r="A900" t="s">
        <v>4781</v>
      </c>
      <c r="B900" t="s">
        <v>1339</v>
      </c>
      <c r="C900" s="2" t="str">
        <f>LEFT(PLAYERIDMAP[[#This Row],[PLAYERNAME]],FIND(" ",PLAYERIDMAP[[#This Row],[PLAYERNAME]],1))</f>
        <v xml:space="preserve">Fernando </v>
      </c>
      <c r="D900" s="2" t="str">
        <f>MID(PLAYERIDMAP[PLAYERNAME],FIND(" ",PLAYERIDMAP[PLAYERNAME],1)+1,255)</f>
        <v>Rodriguez</v>
      </c>
      <c r="E900" t="s">
        <v>1649</v>
      </c>
      <c r="F900" t="s">
        <v>1628</v>
      </c>
      <c r="G900" s="3">
        <v>7558</v>
      </c>
      <c r="H900">
        <v>451775</v>
      </c>
      <c r="I900" t="s">
        <v>1339</v>
      </c>
      <c r="J900" s="2">
        <v>1479781</v>
      </c>
      <c r="K900" s="2" t="s">
        <v>1339</v>
      </c>
      <c r="L900" s="2" t="s">
        <v>4782</v>
      </c>
      <c r="M900" s="2" t="s">
        <v>4783</v>
      </c>
      <c r="N900" s="2" t="s">
        <v>4781</v>
      </c>
      <c r="O900" s="2">
        <v>8460</v>
      </c>
      <c r="P900" s="2" t="s">
        <v>4784</v>
      </c>
      <c r="Q900" s="2" t="s">
        <v>1339</v>
      </c>
    </row>
    <row r="901" spans="1:17" x14ac:dyDescent="0.25">
      <c r="A901" t="s">
        <v>4785</v>
      </c>
      <c r="B901" t="s">
        <v>1428</v>
      </c>
      <c r="C901" s="2" t="str">
        <f>LEFT(PLAYERIDMAP[[#This Row],[PLAYERNAME]],FIND(" ",PLAYERIDMAP[[#This Row],[PLAYERNAME]],1))</f>
        <v xml:space="preserve">Francisco </v>
      </c>
      <c r="D901" s="2" t="str">
        <f>MID(PLAYERIDMAP[PLAYERNAME],FIND(" ",PLAYERIDMAP[PLAYERNAME],1)+1,255)</f>
        <v>Rodriguez</v>
      </c>
      <c r="E901" t="s">
        <v>1740</v>
      </c>
      <c r="F901" t="s">
        <v>1628</v>
      </c>
      <c r="G901" s="3">
        <v>1642</v>
      </c>
      <c r="H901">
        <v>408061</v>
      </c>
      <c r="I901" t="s">
        <v>1428</v>
      </c>
      <c r="J901" s="2">
        <v>288981</v>
      </c>
      <c r="K901" s="2" t="s">
        <v>4786</v>
      </c>
      <c r="L901" s="2" t="s">
        <v>4782</v>
      </c>
      <c r="M901" s="2" t="s">
        <v>4787</v>
      </c>
      <c r="N901" s="2" t="s">
        <v>4785</v>
      </c>
      <c r="O901" s="2">
        <v>7029</v>
      </c>
      <c r="P901" s="2" t="s">
        <v>4788</v>
      </c>
      <c r="Q901" s="2" t="s">
        <v>1428</v>
      </c>
    </row>
    <row r="902" spans="1:17" x14ac:dyDescent="0.25">
      <c r="A902" t="s">
        <v>4789</v>
      </c>
      <c r="B902" t="s">
        <v>417</v>
      </c>
      <c r="C902" t="str">
        <f>LEFT(PLAYERIDMAP[[#This Row],[PLAYERNAME]],FIND(" ",PLAYERIDMAP[[#This Row],[PLAYERNAME]],1))</f>
        <v xml:space="preserve">Henry </v>
      </c>
      <c r="D902" t="str">
        <f>MID(PLAYERIDMAP[PLAYERNAME],FIND(" ",PLAYERIDMAP[PLAYERNAME],1)+1,255)</f>
        <v>Rodriguez</v>
      </c>
      <c r="E902" t="s">
        <v>4790</v>
      </c>
      <c r="F902" t="s">
        <v>1628</v>
      </c>
      <c r="G902" s="3">
        <v>7983</v>
      </c>
      <c r="H902">
        <v>469159</v>
      </c>
      <c r="I902" t="s">
        <v>417</v>
      </c>
      <c r="J902" s="2">
        <v>1392907</v>
      </c>
      <c r="K902" s="2" t="s">
        <v>417</v>
      </c>
      <c r="L902" s="2" t="s">
        <v>4791</v>
      </c>
      <c r="M902" s="2" t="s">
        <v>4792</v>
      </c>
      <c r="N902" s="2" t="s">
        <v>4789</v>
      </c>
      <c r="O902" s="2">
        <v>8603</v>
      </c>
      <c r="P902" s="2" t="s">
        <v>4793</v>
      </c>
      <c r="Q902" s="2" t="s">
        <v>417</v>
      </c>
    </row>
    <row r="903" spans="1:17" hidden="1" x14ac:dyDescent="0.25">
      <c r="A903" t="s">
        <v>4794</v>
      </c>
      <c r="B903" t="s">
        <v>417</v>
      </c>
      <c r="C903" s="2" t="str">
        <f>LEFT(PLAYERIDMAP[[#This Row],[PLAYERNAME]],FIND(" ",PLAYERIDMAP[[#This Row],[PLAYERNAME]],1))</f>
        <v xml:space="preserve">Henry </v>
      </c>
      <c r="D903" s="2" t="str">
        <f>MID(PLAYERIDMAP[PLAYERNAME],FIND(" ",PLAYERIDMAP[PLAYERNAME],1)+1,255)</f>
        <v>Rodriguez</v>
      </c>
      <c r="E903" t="s">
        <v>1755</v>
      </c>
      <c r="F903" t="s">
        <v>741</v>
      </c>
      <c r="G903" s="3">
        <v>6371</v>
      </c>
      <c r="H903">
        <v>514719</v>
      </c>
      <c r="I903" t="s">
        <v>417</v>
      </c>
      <c r="J903" s="2">
        <v>1808508</v>
      </c>
      <c r="K903" s="2" t="s">
        <v>417</v>
      </c>
      <c r="L903" s="4" t="s">
        <v>1664</v>
      </c>
      <c r="M903" s="4" t="s">
        <v>1664</v>
      </c>
      <c r="N903" s="2" t="s">
        <v>4794</v>
      </c>
      <c r="O903" s="2">
        <v>9284</v>
      </c>
      <c r="P903" s="2" t="s">
        <v>4793</v>
      </c>
      <c r="Q903" s="2" t="s">
        <v>417</v>
      </c>
    </row>
    <row r="904" spans="1:17" hidden="1" x14ac:dyDescent="0.25">
      <c r="A904" t="s">
        <v>4795</v>
      </c>
      <c r="B904" t="s">
        <v>343</v>
      </c>
      <c r="C904" t="str">
        <f>LEFT(PLAYERIDMAP[[#This Row],[PLAYERNAME]],FIND(" ",PLAYERIDMAP[[#This Row],[PLAYERNAME]],1))</f>
        <v xml:space="preserve">Sean </v>
      </c>
      <c r="D904" t="str">
        <f>MID(PLAYERIDMAP[PLAYERNAME],FIND(" ",PLAYERIDMAP[PLAYERNAME],1)+1,255)</f>
        <v>Rodriguez</v>
      </c>
      <c r="E904" t="s">
        <v>1743</v>
      </c>
      <c r="F904" t="s">
        <v>1730</v>
      </c>
      <c r="G904" s="3">
        <v>6589</v>
      </c>
      <c r="H904">
        <v>446481</v>
      </c>
      <c r="I904" t="s">
        <v>343</v>
      </c>
      <c r="J904" s="2">
        <v>490329</v>
      </c>
      <c r="K904" s="2" t="s">
        <v>343</v>
      </c>
      <c r="L904" s="2" t="s">
        <v>4796</v>
      </c>
      <c r="M904" s="2" t="s">
        <v>4797</v>
      </c>
      <c r="N904" s="2" t="s">
        <v>4795</v>
      </c>
      <c r="O904" s="2">
        <v>8224</v>
      </c>
      <c r="P904" s="2" t="s">
        <v>4798</v>
      </c>
      <c r="Q904" s="2" t="s">
        <v>343</v>
      </c>
    </row>
    <row r="905" spans="1:17" x14ac:dyDescent="0.25">
      <c r="A905" t="s">
        <v>4799</v>
      </c>
      <c r="B905" t="s">
        <v>1440</v>
      </c>
      <c r="C905" s="2" t="str">
        <f>LEFT(PLAYERIDMAP[[#This Row],[PLAYERNAME]],FIND(" ",PLAYERIDMAP[[#This Row],[PLAYERNAME]],1))</f>
        <v xml:space="preserve">Paco </v>
      </c>
      <c r="D905" s="2" t="str">
        <f>MID(PLAYERIDMAP[PLAYERNAME],FIND(" ",PLAYERIDMAP[PLAYERNAME],1)+1,255)</f>
        <v>Rodriguez</v>
      </c>
      <c r="E905" t="s">
        <v>1638</v>
      </c>
      <c r="F905" t="s">
        <v>1628</v>
      </c>
      <c r="G905" s="3">
        <v>13398</v>
      </c>
      <c r="H905">
        <v>572089</v>
      </c>
      <c r="I905" t="s">
        <v>1440</v>
      </c>
      <c r="J905" s="2">
        <v>2011399</v>
      </c>
      <c r="K905" s="2" t="s">
        <v>1460</v>
      </c>
      <c r="L905" s="4" t="s">
        <v>1664</v>
      </c>
      <c r="M905" s="4" t="s">
        <v>1664</v>
      </c>
      <c r="N905" s="2" t="s">
        <v>4799</v>
      </c>
      <c r="O905" s="2">
        <v>9306</v>
      </c>
      <c r="P905" s="2" t="s">
        <v>4800</v>
      </c>
      <c r="Q905" s="2" t="s">
        <v>1440</v>
      </c>
    </row>
    <row r="906" spans="1:17" x14ac:dyDescent="0.25">
      <c r="A906" t="s">
        <v>4801</v>
      </c>
      <c r="B906" t="s">
        <v>882</v>
      </c>
      <c r="C906" s="2" t="str">
        <f>LEFT(PLAYERIDMAP[[#This Row],[PLAYERNAME]],FIND(" ",PLAYERIDMAP[[#This Row],[PLAYERNAME]],1))</f>
        <v xml:space="preserve">Wandy </v>
      </c>
      <c r="D906" s="2" t="str">
        <f>MID(PLAYERIDMAP[PLAYERNAME],FIND(" ",PLAYERIDMAP[PLAYERNAME],1)+1,255)</f>
        <v>Rodriguez</v>
      </c>
      <c r="E906" t="s">
        <v>1703</v>
      </c>
      <c r="F906" t="s">
        <v>1628</v>
      </c>
      <c r="G906" s="3">
        <v>2586</v>
      </c>
      <c r="H906">
        <v>434643</v>
      </c>
      <c r="I906" t="s">
        <v>882</v>
      </c>
      <c r="J906" s="2">
        <v>533047</v>
      </c>
      <c r="K906" s="2" t="s">
        <v>882</v>
      </c>
      <c r="L906" s="2" t="s">
        <v>4802</v>
      </c>
      <c r="M906" s="2" t="s">
        <v>4803</v>
      </c>
      <c r="N906" s="2" t="s">
        <v>4801</v>
      </c>
      <c r="O906" s="2">
        <v>7552</v>
      </c>
      <c r="P906" s="2" t="s">
        <v>4804</v>
      </c>
      <c r="Q906" s="2" t="s">
        <v>882</v>
      </c>
    </row>
    <row r="907" spans="1:17" x14ac:dyDescent="0.25">
      <c r="A907" t="s">
        <v>4805</v>
      </c>
      <c r="B907" t="s">
        <v>1375</v>
      </c>
      <c r="C907" s="2" t="str">
        <f>LEFT(PLAYERIDMAP[[#This Row],[PLAYERNAME]],FIND(" ",PLAYERIDMAP[[#This Row],[PLAYERNAME]],1))</f>
        <v xml:space="preserve">Esmil </v>
      </c>
      <c r="D907" s="2" t="str">
        <f>MID(PLAYERIDMAP[PLAYERNAME],FIND(" ",PLAYERIDMAP[PLAYERNAME],1)+1,255)</f>
        <v>Rogers</v>
      </c>
      <c r="E907" t="s">
        <v>1909</v>
      </c>
      <c r="F907" t="s">
        <v>1628</v>
      </c>
      <c r="G907" s="3">
        <v>6317</v>
      </c>
      <c r="H907">
        <v>469134</v>
      </c>
      <c r="I907" t="s">
        <v>1375</v>
      </c>
      <c r="J907" s="2">
        <v>1392908</v>
      </c>
      <c r="K907" s="2" t="s">
        <v>1375</v>
      </c>
      <c r="L907" s="2" t="s">
        <v>4806</v>
      </c>
      <c r="M907" s="2" t="s">
        <v>4807</v>
      </c>
      <c r="N907" s="2" t="s">
        <v>4805</v>
      </c>
      <c r="O907" s="2">
        <v>8595</v>
      </c>
      <c r="P907" s="2" t="s">
        <v>4808</v>
      </c>
      <c r="Q907" s="2" t="s">
        <v>1375</v>
      </c>
    </row>
    <row r="908" spans="1:17" x14ac:dyDescent="0.25">
      <c r="A908" t="s">
        <v>4809</v>
      </c>
      <c r="B908" t="s">
        <v>894</v>
      </c>
      <c r="C908" s="2" t="str">
        <f>LEFT(PLAYERIDMAP[[#This Row],[PLAYERNAME]],FIND(" ",PLAYERIDMAP[[#This Row],[PLAYERNAME]],1))</f>
        <v xml:space="preserve">Mark </v>
      </c>
      <c r="D908" s="2" t="str">
        <f>MID(PLAYERIDMAP[PLAYERNAME],FIND(" ",PLAYERIDMAP[PLAYERNAME],1)+1,255)</f>
        <v>Rogers</v>
      </c>
      <c r="E908" t="s">
        <v>1740</v>
      </c>
      <c r="F908" t="s">
        <v>1628</v>
      </c>
      <c r="G908" s="3">
        <v>4083</v>
      </c>
      <c r="H908">
        <v>449161</v>
      </c>
      <c r="I908" t="s">
        <v>894</v>
      </c>
      <c r="J908" s="2">
        <v>1179744</v>
      </c>
      <c r="K908" s="2" t="s">
        <v>894</v>
      </c>
      <c r="L908" s="2" t="s">
        <v>4810</v>
      </c>
      <c r="M908" s="2" t="s">
        <v>4811</v>
      </c>
      <c r="N908" s="2" t="s">
        <v>4809</v>
      </c>
      <c r="O908" s="2">
        <v>8826</v>
      </c>
      <c r="P908" s="2" t="s">
        <v>4812</v>
      </c>
      <c r="Q908" s="2" t="s">
        <v>894</v>
      </c>
    </row>
    <row r="909" spans="1:17" hidden="1" x14ac:dyDescent="0.25">
      <c r="A909" t="s">
        <v>4813</v>
      </c>
      <c r="B909" t="s">
        <v>572</v>
      </c>
      <c r="C909" t="str">
        <f>LEFT(PLAYERIDMAP[[#This Row],[PLAYERNAME]],FIND(" ",PLAYERIDMAP[[#This Row],[PLAYERNAME]],1))</f>
        <v xml:space="preserve">Jimmy </v>
      </c>
      <c r="D909" t="str">
        <f>MID(PLAYERIDMAP[PLAYERNAME],FIND(" ",PLAYERIDMAP[PLAYERNAME],1)+1,255)</f>
        <v>Rollins</v>
      </c>
      <c r="E909" t="s">
        <v>1670</v>
      </c>
      <c r="F909" t="s">
        <v>1730</v>
      </c>
      <c r="G909" s="3">
        <v>971</v>
      </c>
      <c r="H909">
        <v>276519</v>
      </c>
      <c r="I909" t="s">
        <v>572</v>
      </c>
      <c r="J909" s="2">
        <v>132668</v>
      </c>
      <c r="K909" s="2" t="s">
        <v>572</v>
      </c>
      <c r="L909" s="2" t="s">
        <v>4814</v>
      </c>
      <c r="M909" s="2" t="s">
        <v>4815</v>
      </c>
      <c r="N909" s="2" t="s">
        <v>4813</v>
      </c>
      <c r="O909" s="2">
        <v>6419</v>
      </c>
      <c r="P909" s="2" t="s">
        <v>4816</v>
      </c>
      <c r="Q909" s="2" t="s">
        <v>572</v>
      </c>
    </row>
    <row r="910" spans="1:17" x14ac:dyDescent="0.25">
      <c r="A910" t="s">
        <v>4817</v>
      </c>
      <c r="B910" t="s">
        <v>956</v>
      </c>
      <c r="C910" s="2" t="str">
        <f>LEFT(PLAYERIDMAP[[#This Row],[PLAYERNAME]],FIND(" ",PLAYERIDMAP[[#This Row],[PLAYERNAME]],1))</f>
        <v xml:space="preserve">Ricky </v>
      </c>
      <c r="D910" s="2" t="str">
        <f>MID(PLAYERIDMAP[PLAYERNAME],FIND(" ",PLAYERIDMAP[PLAYERNAME],1)+1,255)</f>
        <v>Romero</v>
      </c>
      <c r="E910" t="s">
        <v>1723</v>
      </c>
      <c r="F910" t="s">
        <v>1628</v>
      </c>
      <c r="G910" s="3">
        <v>3403</v>
      </c>
      <c r="H910">
        <v>460069</v>
      </c>
      <c r="I910" t="s">
        <v>956</v>
      </c>
      <c r="J910" s="2">
        <v>585626</v>
      </c>
      <c r="K910" s="2" t="s">
        <v>956</v>
      </c>
      <c r="L910" s="2" t="s">
        <v>4818</v>
      </c>
      <c r="M910" s="2" t="s">
        <v>4819</v>
      </c>
      <c r="N910" s="2" t="s">
        <v>4817</v>
      </c>
      <c r="O910" s="2">
        <v>8424</v>
      </c>
      <c r="P910" s="2" t="s">
        <v>4820</v>
      </c>
      <c r="Q910" s="2" t="s">
        <v>956</v>
      </c>
    </row>
    <row r="911" spans="1:17" hidden="1" x14ac:dyDescent="0.25">
      <c r="A911" t="s">
        <v>4821</v>
      </c>
      <c r="B911" t="s">
        <v>16</v>
      </c>
      <c r="C911" t="str">
        <f>LEFT(PLAYERIDMAP[[#This Row],[PLAYERNAME]],FIND(" ",PLAYERIDMAP[[#This Row],[PLAYERNAME]],1))</f>
        <v xml:space="preserve">Andrew </v>
      </c>
      <c r="D911" t="str">
        <f>MID(PLAYERIDMAP[PLAYERNAME],FIND(" ",PLAYERIDMAP[PLAYERNAME],1)+1,255)</f>
        <v>Romine</v>
      </c>
      <c r="E911" t="s">
        <v>1797</v>
      </c>
      <c r="F911" t="s">
        <v>740</v>
      </c>
      <c r="G911" s="3">
        <v>1159</v>
      </c>
      <c r="H911">
        <v>461865</v>
      </c>
      <c r="I911" t="s">
        <v>16</v>
      </c>
      <c r="J911" s="2">
        <v>1599178</v>
      </c>
      <c r="K911" s="2" t="s">
        <v>16</v>
      </c>
      <c r="L911" s="4" t="s">
        <v>1664</v>
      </c>
      <c r="M911" s="2" t="s">
        <v>4822</v>
      </c>
      <c r="N911" s="2" t="s">
        <v>4821</v>
      </c>
      <c r="O911" s="2">
        <v>8842</v>
      </c>
      <c r="P911" s="2" t="s">
        <v>4823</v>
      </c>
      <c r="Q911" s="2" t="s">
        <v>16</v>
      </c>
    </row>
    <row r="912" spans="1:17" x14ac:dyDescent="0.25">
      <c r="A912" t="s">
        <v>4824</v>
      </c>
      <c r="B912" t="s">
        <v>759</v>
      </c>
      <c r="C912" s="2" t="str">
        <f>LEFT(PLAYERIDMAP[[#This Row],[PLAYERNAME]],FIND(" ",PLAYERIDMAP[[#This Row],[PLAYERNAME]],1))</f>
        <v xml:space="preserve">Sergio </v>
      </c>
      <c r="D912" s="2" t="str">
        <f>MID(PLAYERIDMAP[PLAYERNAME],FIND(" ",PLAYERIDMAP[PLAYERNAME],1)+1,255)</f>
        <v>Romo</v>
      </c>
      <c r="E912" t="s">
        <v>1644</v>
      </c>
      <c r="F912" t="s">
        <v>1628</v>
      </c>
      <c r="G912" s="3">
        <v>9817</v>
      </c>
      <c r="H912">
        <v>489265</v>
      </c>
      <c r="I912" t="s">
        <v>759</v>
      </c>
      <c r="J912" s="2">
        <v>1587078</v>
      </c>
      <c r="K912" s="2" t="s">
        <v>759</v>
      </c>
      <c r="L912" s="2" t="s">
        <v>4825</v>
      </c>
      <c r="M912" s="2" t="s">
        <v>4826</v>
      </c>
      <c r="N912" s="2" t="s">
        <v>4824</v>
      </c>
      <c r="O912" s="2">
        <v>8282</v>
      </c>
      <c r="P912" s="2" t="s">
        <v>4827</v>
      </c>
      <c r="Q912" s="2" t="s">
        <v>759</v>
      </c>
    </row>
    <row r="913" spans="1:17" x14ac:dyDescent="0.25">
      <c r="A913" t="s">
        <v>4828</v>
      </c>
      <c r="B913" t="s">
        <v>1053</v>
      </c>
      <c r="C913" s="2" t="str">
        <f>LEFT(PLAYERIDMAP[[#This Row],[PLAYERNAME]],FIND(" ",PLAYERIDMAP[[#This Row],[PLAYERNAME]],1))</f>
        <v xml:space="preserve">Bruce </v>
      </c>
      <c r="D913" s="2" t="str">
        <f>MID(PLAYERIDMAP[PLAYERNAME],FIND(" ",PLAYERIDMAP[PLAYERNAME],1)+1,255)</f>
        <v>Rondon</v>
      </c>
      <c r="E913" t="s">
        <v>1684</v>
      </c>
      <c r="F913" t="s">
        <v>1628</v>
      </c>
      <c r="G913" s="3" t="s">
        <v>1052</v>
      </c>
      <c r="H913">
        <v>541652</v>
      </c>
      <c r="I913" t="s">
        <v>1053</v>
      </c>
      <c r="J913" s="2">
        <v>1956424</v>
      </c>
      <c r="K913" s="2" t="s">
        <v>1053</v>
      </c>
      <c r="L913" s="4" t="s">
        <v>1664</v>
      </c>
      <c r="M913" s="4" t="s">
        <v>1664</v>
      </c>
      <c r="N913" s="2" t="s">
        <v>4828</v>
      </c>
      <c r="O913" s="2">
        <v>9315</v>
      </c>
      <c r="P913" s="2" t="s">
        <v>4829</v>
      </c>
      <c r="Q913" s="2" t="s">
        <v>1053</v>
      </c>
    </row>
    <row r="914" spans="1:17" hidden="1" x14ac:dyDescent="0.25">
      <c r="A914" t="s">
        <v>4830</v>
      </c>
      <c r="B914" t="s">
        <v>1181</v>
      </c>
      <c r="C914" s="2" t="str">
        <f>LEFT(PLAYERIDMAP[[#This Row],[PLAYERNAME]],FIND(" ",PLAYERIDMAP[[#This Row],[PLAYERNAME]],1))</f>
        <v xml:space="preserve">Hector </v>
      </c>
      <c r="D914" s="2" t="str">
        <f>MID(PLAYERIDMAP[PLAYERNAME],FIND(" ",PLAYERIDMAP[PLAYERNAME],1)+1,255)</f>
        <v>Rondon</v>
      </c>
      <c r="E914" s="5" t="s">
        <v>1664</v>
      </c>
      <c r="F914" s="5" t="s">
        <v>1664</v>
      </c>
      <c r="G914" s="3" t="s">
        <v>1180</v>
      </c>
      <c r="H914">
        <v>444468</v>
      </c>
      <c r="I914" t="s">
        <v>1181</v>
      </c>
      <c r="J914" s="4" t="s">
        <v>1664</v>
      </c>
      <c r="K914" s="4" t="s">
        <v>1664</v>
      </c>
      <c r="L914" s="4" t="s">
        <v>1664</v>
      </c>
      <c r="M914" s="4" t="s">
        <v>1664</v>
      </c>
      <c r="N914" s="4" t="s">
        <v>1664</v>
      </c>
      <c r="O914" s="2">
        <v>8631</v>
      </c>
      <c r="P914" s="2" t="s">
        <v>4831</v>
      </c>
      <c r="Q914" s="2" t="s">
        <v>1181</v>
      </c>
    </row>
    <row r="915" spans="1:17" x14ac:dyDescent="0.25">
      <c r="A915" t="s">
        <v>4832</v>
      </c>
      <c r="B915" t="s">
        <v>1185</v>
      </c>
      <c r="C915" s="2" t="str">
        <f>LEFT(PLAYERIDMAP[[#This Row],[PLAYERNAME]],FIND(" ",PLAYERIDMAP[[#This Row],[PLAYERNAME]],1))</f>
        <v xml:space="preserve">Jorge </v>
      </c>
      <c r="D915" s="2" t="str">
        <f>MID(PLAYERIDMAP[PLAYERNAME],FIND(" ",PLAYERIDMAP[PLAYERNAME],1)+1,255)</f>
        <v>de la Rosa</v>
      </c>
      <c r="E915" t="s">
        <v>1909</v>
      </c>
      <c r="F915" t="s">
        <v>1628</v>
      </c>
      <c r="G915" s="3">
        <v>2047</v>
      </c>
      <c r="H915">
        <v>407822</v>
      </c>
      <c r="I915" t="s">
        <v>4833</v>
      </c>
      <c r="J915" s="2">
        <v>284591</v>
      </c>
      <c r="K915" s="2" t="s">
        <v>4833</v>
      </c>
      <c r="L915" s="2" t="s">
        <v>4834</v>
      </c>
      <c r="M915" s="2" t="s">
        <v>4835</v>
      </c>
      <c r="N915" s="2" t="s">
        <v>4832</v>
      </c>
      <c r="O915" s="2">
        <v>7281</v>
      </c>
      <c r="P915" s="2" t="s">
        <v>4836</v>
      </c>
      <c r="Q915" s="2" t="s">
        <v>4833</v>
      </c>
    </row>
    <row r="916" spans="1:17" hidden="1" x14ac:dyDescent="0.25">
      <c r="A916" t="s">
        <v>4837</v>
      </c>
      <c r="B916" t="s">
        <v>149</v>
      </c>
      <c r="C916" t="str">
        <f>LEFT(PLAYERIDMAP[[#This Row],[PLAYERNAME]],FIND(" ",PLAYERIDMAP[[#This Row],[PLAYERNAME]],1))</f>
        <v xml:space="preserve">Adam </v>
      </c>
      <c r="D916" t="str">
        <f>MID(PLAYERIDMAP[PLAYERNAME],FIND(" ",PLAYERIDMAP[PLAYERNAME],1)+1,255)</f>
        <v>Rosales</v>
      </c>
      <c r="E916" t="s">
        <v>1649</v>
      </c>
      <c r="F916" t="s">
        <v>741</v>
      </c>
      <c r="G916" s="3">
        <v>9682</v>
      </c>
      <c r="H916">
        <v>489267</v>
      </c>
      <c r="I916" t="s">
        <v>149</v>
      </c>
      <c r="J916" s="2">
        <v>1102977</v>
      </c>
      <c r="K916" s="2" t="s">
        <v>149</v>
      </c>
      <c r="L916" s="2" t="s">
        <v>4838</v>
      </c>
      <c r="M916" s="2" t="s">
        <v>4839</v>
      </c>
      <c r="N916" s="2" t="s">
        <v>4837</v>
      </c>
      <c r="O916" s="2">
        <v>8320</v>
      </c>
      <c r="P916" s="2" t="s">
        <v>4840</v>
      </c>
      <c r="Q916" s="2" t="s">
        <v>149</v>
      </c>
    </row>
    <row r="917" spans="1:17" hidden="1" x14ac:dyDescent="0.25">
      <c r="A917" t="s">
        <v>4841</v>
      </c>
      <c r="B917" t="s">
        <v>615</v>
      </c>
      <c r="C917" t="str">
        <f>LEFT(PLAYERIDMAP[[#This Row],[PLAYERNAME]],FIND(" ",PLAYERIDMAP[[#This Row],[PLAYERNAME]],1))</f>
        <v xml:space="preserve">Wilin </v>
      </c>
      <c r="D917" t="str">
        <f>MID(PLAYERIDMAP[PLAYERNAME],FIND(" ",PLAYERIDMAP[PLAYERNAME],1)+1,255)</f>
        <v>Rosario</v>
      </c>
      <c r="E917" t="s">
        <v>1909</v>
      </c>
      <c r="F917" t="s">
        <v>1717</v>
      </c>
      <c r="G917" s="3">
        <v>8002</v>
      </c>
      <c r="H917">
        <v>501647</v>
      </c>
      <c r="I917" t="s">
        <v>615</v>
      </c>
      <c r="J917" s="2">
        <v>1663024</v>
      </c>
      <c r="K917" s="2" t="s">
        <v>615</v>
      </c>
      <c r="L917" s="4" t="s">
        <v>1664</v>
      </c>
      <c r="M917" s="2" t="s">
        <v>4842</v>
      </c>
      <c r="N917" s="2" t="s">
        <v>4841</v>
      </c>
      <c r="O917" s="2">
        <v>8854</v>
      </c>
      <c r="P917" s="2" t="s">
        <v>4843</v>
      </c>
      <c r="Q917" s="2" t="s">
        <v>615</v>
      </c>
    </row>
    <row r="918" spans="1:17" x14ac:dyDescent="0.25">
      <c r="A918" t="s">
        <v>4844</v>
      </c>
      <c r="B918" t="s">
        <v>1200</v>
      </c>
      <c r="C918" s="2" t="str">
        <f>LEFT(PLAYERIDMAP[[#This Row],[PLAYERNAME]],FIND(" ",PLAYERIDMAP[[#This Row],[PLAYERNAME]],1))</f>
        <v xml:space="preserve">Daniel </v>
      </c>
      <c r="D918" s="2" t="str">
        <f>MID(PLAYERIDMAP[PLAYERNAME],FIND(" ",PLAYERIDMAP[PLAYERNAME],1)+1,255)</f>
        <v>Rosenbaum</v>
      </c>
      <c r="E918" t="s">
        <v>1909</v>
      </c>
      <c r="F918" t="s">
        <v>1628</v>
      </c>
      <c r="G918" s="3" t="s">
        <v>1199</v>
      </c>
      <c r="H918">
        <v>572095</v>
      </c>
      <c r="I918" t="s">
        <v>1200</v>
      </c>
      <c r="J918" s="4" t="s">
        <v>1664</v>
      </c>
      <c r="K918" s="4" t="s">
        <v>1664</v>
      </c>
      <c r="L918" s="4" t="s">
        <v>1664</v>
      </c>
      <c r="M918" s="4" t="s">
        <v>1664</v>
      </c>
      <c r="N918" s="4" t="s">
        <v>1664</v>
      </c>
      <c r="O918" s="4" t="s">
        <v>1664</v>
      </c>
      <c r="P918" s="4" t="s">
        <v>1664</v>
      </c>
      <c r="Q918" s="4" t="s">
        <v>1664</v>
      </c>
    </row>
    <row r="919" spans="1:17" x14ac:dyDescent="0.25">
      <c r="A919" t="s">
        <v>4845</v>
      </c>
      <c r="B919" t="s">
        <v>797</v>
      </c>
      <c r="C919" s="2" t="str">
        <f>LEFT(PLAYERIDMAP[[#This Row],[PLAYERNAME]],FIND(" ",PLAYERIDMAP[[#This Row],[PLAYERNAME]],1))</f>
        <v xml:space="preserve">Trevor </v>
      </c>
      <c r="D919" s="2" t="str">
        <f>MID(PLAYERIDMAP[PLAYERNAME],FIND(" ",PLAYERIDMAP[PLAYERNAME],1)+1,255)</f>
        <v>Rosenthal</v>
      </c>
      <c r="E919" t="s">
        <v>1666</v>
      </c>
      <c r="F919" t="s">
        <v>1628</v>
      </c>
      <c r="G919" s="3">
        <v>10745</v>
      </c>
      <c r="H919">
        <v>572096</v>
      </c>
      <c r="I919" t="s">
        <v>797</v>
      </c>
      <c r="J919" s="2">
        <v>1937341</v>
      </c>
      <c r="K919" s="2" t="s">
        <v>797</v>
      </c>
      <c r="L919" s="2" t="s">
        <v>4846</v>
      </c>
      <c r="M919" s="4" t="s">
        <v>1664</v>
      </c>
      <c r="N919" s="2" t="s">
        <v>4845</v>
      </c>
      <c r="O919" s="2">
        <v>9240</v>
      </c>
      <c r="P919" s="2" t="s">
        <v>4847</v>
      </c>
      <c r="Q919" s="2" t="s">
        <v>797</v>
      </c>
    </row>
    <row r="920" spans="1:17" hidden="1" x14ac:dyDescent="0.25">
      <c r="A920" t="s">
        <v>4848</v>
      </c>
      <c r="B920" t="s">
        <v>617</v>
      </c>
      <c r="C920" t="str">
        <f>LEFT(PLAYERIDMAP[[#This Row],[PLAYERNAME]],FIND(" ",PLAYERIDMAP[[#This Row],[PLAYERNAME]],1))</f>
        <v xml:space="preserve">Cody </v>
      </c>
      <c r="D920" t="str">
        <f>MID(PLAYERIDMAP[PLAYERNAME],FIND(" ",PLAYERIDMAP[PLAYERNAME],1)+1,255)</f>
        <v>Ross</v>
      </c>
      <c r="E920" t="s">
        <v>1919</v>
      </c>
      <c r="F920" t="s">
        <v>1639</v>
      </c>
      <c r="G920" s="3">
        <v>1760</v>
      </c>
      <c r="H920">
        <v>425496</v>
      </c>
      <c r="I920" t="s">
        <v>617</v>
      </c>
      <c r="J920" s="2">
        <v>181896</v>
      </c>
      <c r="K920" s="2" t="s">
        <v>617</v>
      </c>
      <c r="L920" s="2" t="s">
        <v>4849</v>
      </c>
      <c r="M920" s="2" t="s">
        <v>4850</v>
      </c>
      <c r="N920" s="2" t="s">
        <v>4848</v>
      </c>
      <c r="O920" s="2">
        <v>7053</v>
      </c>
      <c r="P920" s="2" t="s">
        <v>4851</v>
      </c>
      <c r="Q920" s="2" t="s">
        <v>617</v>
      </c>
    </row>
    <row r="921" spans="1:17" hidden="1" x14ac:dyDescent="0.25">
      <c r="A921" t="s">
        <v>4852</v>
      </c>
      <c r="B921" t="s">
        <v>550</v>
      </c>
      <c r="C921" t="str">
        <f>LEFT(PLAYERIDMAP[[#This Row],[PLAYERNAME]],FIND(" ",PLAYERIDMAP[[#This Row],[PLAYERNAME]],1))</f>
        <v xml:space="preserve">David </v>
      </c>
      <c r="D921" t="str">
        <f>MID(PLAYERIDMAP[PLAYERNAME],FIND(" ",PLAYERIDMAP[PLAYERNAME],1)+1,255)</f>
        <v>Ross</v>
      </c>
      <c r="E921" t="s">
        <v>1654</v>
      </c>
      <c r="F921" t="s">
        <v>1717</v>
      </c>
      <c r="G921" s="3">
        <v>1551</v>
      </c>
      <c r="H921">
        <v>424325</v>
      </c>
      <c r="I921" t="s">
        <v>550</v>
      </c>
      <c r="J921" s="2">
        <v>288982</v>
      </c>
      <c r="K921" s="2" t="s">
        <v>550</v>
      </c>
      <c r="L921" s="2" t="s">
        <v>4853</v>
      </c>
      <c r="M921" s="2" t="s">
        <v>4854</v>
      </c>
      <c r="N921" s="2" t="s">
        <v>4852</v>
      </c>
      <c r="O921" s="2">
        <v>6956</v>
      </c>
      <c r="P921" s="2" t="s">
        <v>4855</v>
      </c>
      <c r="Q921" s="2" t="s">
        <v>550</v>
      </c>
    </row>
    <row r="922" spans="1:17" x14ac:dyDescent="0.25">
      <c r="A922" t="s">
        <v>4856</v>
      </c>
      <c r="B922" t="s">
        <v>1378</v>
      </c>
      <c r="C922" s="2" t="str">
        <f>LEFT(PLAYERIDMAP[[#This Row],[PLAYERNAME]],FIND(" ",PLAYERIDMAP[[#This Row],[PLAYERNAME]],1))</f>
        <v xml:space="preserve">Robbie </v>
      </c>
      <c r="D922" s="2" t="str">
        <f>MID(PLAYERIDMAP[PLAYERNAME],FIND(" ",PLAYERIDMAP[PLAYERNAME],1)+1,255)</f>
        <v>Ross</v>
      </c>
      <c r="E922" t="s">
        <v>1729</v>
      </c>
      <c r="F922" t="s">
        <v>1628</v>
      </c>
      <c r="G922" s="3">
        <v>6819</v>
      </c>
      <c r="H922">
        <v>543726</v>
      </c>
      <c r="I922" t="s">
        <v>1378</v>
      </c>
      <c r="J922" s="2">
        <v>1935245</v>
      </c>
      <c r="K922" s="2" t="s">
        <v>1378</v>
      </c>
      <c r="L922" s="2" t="s">
        <v>4857</v>
      </c>
      <c r="M922" s="4" t="s">
        <v>1664</v>
      </c>
      <c r="N922" s="2" t="s">
        <v>4856</v>
      </c>
      <c r="O922" s="2">
        <v>9139</v>
      </c>
      <c r="P922" s="2" t="s">
        <v>4858</v>
      </c>
      <c r="Q922" s="2" t="s">
        <v>1378</v>
      </c>
    </row>
    <row r="923" spans="1:17" x14ac:dyDescent="0.25">
      <c r="A923" t="s">
        <v>4859</v>
      </c>
      <c r="B923" t="s">
        <v>1265</v>
      </c>
      <c r="C923" s="2" t="str">
        <f>LEFT(PLAYERIDMAP[[#This Row],[PLAYERNAME]],FIND(" ",PLAYERIDMAP[[#This Row],[PLAYERNAME]],1))</f>
        <v xml:space="preserve">Tyson </v>
      </c>
      <c r="D923" s="2" t="str">
        <f>MID(PLAYERIDMAP[PLAYERNAME],FIND(" ",PLAYERIDMAP[PLAYERNAME],1)+1,255)</f>
        <v>Ross</v>
      </c>
      <c r="E923" t="s">
        <v>1690</v>
      </c>
      <c r="F923" t="s">
        <v>1628</v>
      </c>
      <c r="G923" s="3">
        <v>7872</v>
      </c>
      <c r="H923">
        <v>475115</v>
      </c>
      <c r="I923" t="s">
        <v>1265</v>
      </c>
      <c r="J923" s="2">
        <v>1655631</v>
      </c>
      <c r="K923" s="2" t="s">
        <v>1265</v>
      </c>
      <c r="L923" s="2" t="s">
        <v>4860</v>
      </c>
      <c r="M923" s="2" t="s">
        <v>4861</v>
      </c>
      <c r="N923" s="2" t="s">
        <v>4859</v>
      </c>
      <c r="O923" s="2">
        <v>8699</v>
      </c>
      <c r="P923" s="2" t="s">
        <v>4862</v>
      </c>
      <c r="Q923" s="2" t="s">
        <v>1265</v>
      </c>
    </row>
    <row r="924" spans="1:17" hidden="1" x14ac:dyDescent="0.25">
      <c r="A924" t="s">
        <v>4863</v>
      </c>
      <c r="B924" t="s">
        <v>566</v>
      </c>
      <c r="C924" t="str">
        <f>LEFT(PLAYERIDMAP[[#This Row],[PLAYERNAME]],FIND(" ",PLAYERIDMAP[[#This Row],[PLAYERNAME]],1))</f>
        <v xml:space="preserve">Darin </v>
      </c>
      <c r="D924" t="str">
        <f>MID(PLAYERIDMAP[PLAYERNAME],FIND(" ",PLAYERIDMAP[PLAYERNAME],1)+1,255)</f>
        <v>Ruf</v>
      </c>
      <c r="E924" t="s">
        <v>1670</v>
      </c>
      <c r="F924" t="s">
        <v>1667</v>
      </c>
      <c r="G924" s="3">
        <v>9929</v>
      </c>
      <c r="H924">
        <v>573131</v>
      </c>
      <c r="I924" t="s">
        <v>566</v>
      </c>
      <c r="J924" s="2">
        <v>1812895</v>
      </c>
      <c r="K924" s="2" t="s">
        <v>566</v>
      </c>
      <c r="L924" s="4" t="s">
        <v>1664</v>
      </c>
      <c r="M924" s="4" t="s">
        <v>1664</v>
      </c>
      <c r="N924" s="2" t="s">
        <v>4863</v>
      </c>
      <c r="O924" s="2">
        <v>9279</v>
      </c>
      <c r="P924" s="2" t="s">
        <v>4864</v>
      </c>
      <c r="Q924" s="2" t="s">
        <v>566</v>
      </c>
    </row>
    <row r="925" spans="1:17" hidden="1" x14ac:dyDescent="0.25">
      <c r="A925" t="s">
        <v>4865</v>
      </c>
      <c r="B925" t="s">
        <v>565</v>
      </c>
      <c r="C925" t="str">
        <f>LEFT(PLAYERIDMAP[[#This Row],[PLAYERNAME]],FIND(" ",PLAYERIDMAP[[#This Row],[PLAYERNAME]],1))</f>
        <v xml:space="preserve">Justin </v>
      </c>
      <c r="D925" t="str">
        <f>MID(PLAYERIDMAP[PLAYERNAME],FIND(" ",PLAYERIDMAP[PLAYERNAME],1)+1,255)</f>
        <v>Ruggiano</v>
      </c>
      <c r="E925" t="s">
        <v>1698</v>
      </c>
      <c r="F925" t="s">
        <v>1639</v>
      </c>
      <c r="G925" s="3">
        <v>7620</v>
      </c>
      <c r="H925">
        <v>448605</v>
      </c>
      <c r="I925" t="s">
        <v>565</v>
      </c>
      <c r="J925" s="2">
        <v>1103292</v>
      </c>
      <c r="K925" s="2" t="s">
        <v>565</v>
      </c>
      <c r="L925" s="2" t="s">
        <v>4866</v>
      </c>
      <c r="M925" s="2" t="s">
        <v>4867</v>
      </c>
      <c r="N925" s="2" t="s">
        <v>4865</v>
      </c>
      <c r="O925" s="2">
        <v>8145</v>
      </c>
      <c r="P925" s="2" t="s">
        <v>4868</v>
      </c>
      <c r="Q925" s="2" t="s">
        <v>565</v>
      </c>
    </row>
    <row r="926" spans="1:17" hidden="1" x14ac:dyDescent="0.25">
      <c r="A926" t="s">
        <v>4869</v>
      </c>
      <c r="B926" t="s">
        <v>674</v>
      </c>
      <c r="C926" t="str">
        <f>LEFT(PLAYERIDMAP[[#This Row],[PLAYERNAME]],FIND(" ",PLAYERIDMAP[[#This Row],[PLAYERNAME]],1))</f>
        <v xml:space="preserve">Carlos </v>
      </c>
      <c r="D926" t="str">
        <f>MID(PLAYERIDMAP[PLAYERNAME],FIND(" ",PLAYERIDMAP[PLAYERNAME],1)+1,255)</f>
        <v>Ruiz</v>
      </c>
      <c r="E926" t="s">
        <v>1670</v>
      </c>
      <c r="F926" t="s">
        <v>1717</v>
      </c>
      <c r="G926" s="3">
        <v>2579</v>
      </c>
      <c r="H926">
        <v>434563</v>
      </c>
      <c r="I926" t="s">
        <v>674</v>
      </c>
      <c r="J926" s="2">
        <v>532870</v>
      </c>
      <c r="K926" s="2" t="s">
        <v>674</v>
      </c>
      <c r="L926" s="2" t="s">
        <v>4870</v>
      </c>
      <c r="M926" s="2" t="s">
        <v>4871</v>
      </c>
      <c r="N926" s="2" t="s">
        <v>4869</v>
      </c>
      <c r="O926" s="2">
        <v>7757</v>
      </c>
      <c r="P926" s="2" t="s">
        <v>4872</v>
      </c>
      <c r="Q926" s="2" t="s">
        <v>674</v>
      </c>
    </row>
    <row r="927" spans="1:17" x14ac:dyDescent="0.25">
      <c r="A927" t="s">
        <v>4873</v>
      </c>
      <c r="B927" t="s">
        <v>1386</v>
      </c>
      <c r="C927" s="2" t="str">
        <f>LEFT(PLAYERIDMAP[[#This Row],[PLAYERNAME]],FIND(" ",PLAYERIDMAP[[#This Row],[PLAYERNAME]],1))</f>
        <v xml:space="preserve">Dan </v>
      </c>
      <c r="D927" s="2" t="str">
        <f>MID(PLAYERIDMAP[PLAYERNAME],FIND(" ",PLAYERIDMAP[PLAYERNAME],1)+1,255)</f>
        <v>Runzler</v>
      </c>
      <c r="E927" t="s">
        <v>1644</v>
      </c>
      <c r="F927" t="s">
        <v>1628</v>
      </c>
      <c r="G927" s="3">
        <v>4080</v>
      </c>
      <c r="H927">
        <v>502130</v>
      </c>
      <c r="I927" t="s">
        <v>1386</v>
      </c>
      <c r="J927" s="2">
        <v>1707201</v>
      </c>
      <c r="K927" s="2" t="s">
        <v>1386</v>
      </c>
      <c r="L927" s="2" t="s">
        <v>4874</v>
      </c>
      <c r="M927" s="2" t="s">
        <v>4875</v>
      </c>
      <c r="N927" s="2" t="s">
        <v>4873</v>
      </c>
      <c r="O927" s="2">
        <v>8579</v>
      </c>
      <c r="P927" s="2" t="s">
        <v>4876</v>
      </c>
      <c r="Q927" s="2" t="s">
        <v>1386</v>
      </c>
    </row>
    <row r="928" spans="1:17" x14ac:dyDescent="0.25">
      <c r="A928" t="s">
        <v>4877</v>
      </c>
      <c r="B928" t="s">
        <v>877</v>
      </c>
      <c r="C928" s="2" t="str">
        <f>LEFT(PLAYERIDMAP[[#This Row],[PLAYERNAME]],FIND(" ",PLAYERIDMAP[[#This Row],[PLAYERNAME]],1))</f>
        <v xml:space="preserve">James </v>
      </c>
      <c r="D928" s="2" t="str">
        <f>MID(PLAYERIDMAP[PLAYERNAME],FIND(" ",PLAYERIDMAP[PLAYERNAME],1)+1,255)</f>
        <v>Russell</v>
      </c>
      <c r="E928" t="s">
        <v>1818</v>
      </c>
      <c r="F928" t="s">
        <v>1628</v>
      </c>
      <c r="G928" s="3">
        <v>4089</v>
      </c>
      <c r="H928">
        <v>460701</v>
      </c>
      <c r="I928" t="s">
        <v>877</v>
      </c>
      <c r="J928" s="2">
        <v>1732411</v>
      </c>
      <c r="K928" s="2" t="s">
        <v>877</v>
      </c>
      <c r="L928" s="2" t="s">
        <v>4878</v>
      </c>
      <c r="M928" s="2" t="s">
        <v>4879</v>
      </c>
      <c r="N928" s="2" t="s">
        <v>4877</v>
      </c>
      <c r="O928" s="2">
        <v>8695</v>
      </c>
      <c r="P928" s="2" t="s">
        <v>4880</v>
      </c>
      <c r="Q928" s="2" t="s">
        <v>877</v>
      </c>
    </row>
    <row r="929" spans="1:17" hidden="1" x14ac:dyDescent="0.25">
      <c r="A929" t="s">
        <v>4881</v>
      </c>
      <c r="B929" t="s">
        <v>602</v>
      </c>
      <c r="C929" t="str">
        <f>LEFT(PLAYERIDMAP[[#This Row],[PLAYERNAME]],FIND(" ",PLAYERIDMAP[[#This Row],[PLAYERNAME]],1))</f>
        <v xml:space="preserve">Josh </v>
      </c>
      <c r="D929" t="str">
        <f>MID(PLAYERIDMAP[PLAYERNAME],FIND(" ",PLAYERIDMAP[PLAYERNAME],1)+1,255)</f>
        <v>Rutledge</v>
      </c>
      <c r="E929" t="s">
        <v>1909</v>
      </c>
      <c r="F929" t="s">
        <v>1730</v>
      </c>
      <c r="G929" s="3">
        <v>11167</v>
      </c>
      <c r="H929">
        <v>592710</v>
      </c>
      <c r="I929" t="s">
        <v>602</v>
      </c>
      <c r="J929" s="2">
        <v>1947835</v>
      </c>
      <c r="K929" s="2" t="s">
        <v>602</v>
      </c>
      <c r="L929" s="4" t="s">
        <v>1664</v>
      </c>
      <c r="M929" s="4" t="s">
        <v>1664</v>
      </c>
      <c r="N929" s="2" t="s">
        <v>4881</v>
      </c>
      <c r="O929" s="2">
        <v>9237</v>
      </c>
      <c r="P929" s="2" t="s">
        <v>4882</v>
      </c>
      <c r="Q929" s="2" t="s">
        <v>602</v>
      </c>
    </row>
    <row r="930" spans="1:17" hidden="1" x14ac:dyDescent="0.25">
      <c r="A930" t="s">
        <v>4883</v>
      </c>
      <c r="B930" t="s">
        <v>44</v>
      </c>
      <c r="C930" t="str">
        <f>LEFT(PLAYERIDMAP[[#This Row],[PLAYERNAME]],FIND(" ",PLAYERIDMAP[[#This Row],[PLAYERNAME]],1))</f>
        <v xml:space="preserve">Brendan </v>
      </c>
      <c r="D930" t="str">
        <f>MID(PLAYERIDMAP[PLAYERNAME],FIND(" ",PLAYERIDMAP[PLAYERNAME],1)+1,255)</f>
        <v>Ryan</v>
      </c>
      <c r="E930" t="s">
        <v>1659</v>
      </c>
      <c r="F930" t="s">
        <v>1730</v>
      </c>
      <c r="G930" s="3">
        <v>6073</v>
      </c>
      <c r="H930">
        <v>453895</v>
      </c>
      <c r="I930" t="s">
        <v>44</v>
      </c>
      <c r="J930" s="2">
        <v>580791</v>
      </c>
      <c r="K930" s="2" t="s">
        <v>44</v>
      </c>
      <c r="L930" s="2" t="s">
        <v>4884</v>
      </c>
      <c r="M930" s="2" t="s">
        <v>4885</v>
      </c>
      <c r="N930" s="2" t="s">
        <v>4883</v>
      </c>
      <c r="O930" s="2">
        <v>8042</v>
      </c>
      <c r="P930" s="2" t="s">
        <v>4886</v>
      </c>
      <c r="Q930" s="2" t="s">
        <v>44</v>
      </c>
    </row>
    <row r="931" spans="1:17" x14ac:dyDescent="0.25">
      <c r="A931" t="s">
        <v>4887</v>
      </c>
      <c r="B931" t="s">
        <v>1321</v>
      </c>
      <c r="C931" s="2" t="str">
        <f>LEFT(PLAYERIDMAP[[#This Row],[PLAYERNAME]],FIND(" ",PLAYERIDMAP[[#This Row],[PLAYERNAME]],1))</f>
        <v xml:space="preserve">Marc </v>
      </c>
      <c r="D931" s="2" t="str">
        <f>MID(PLAYERIDMAP[PLAYERNAME],FIND(" ",PLAYERIDMAP[PLAYERNAME],1)+1,255)</f>
        <v>Rzepczynski</v>
      </c>
      <c r="E931" t="s">
        <v>1666</v>
      </c>
      <c r="F931" t="s">
        <v>1628</v>
      </c>
      <c r="G931" s="3">
        <v>6612</v>
      </c>
      <c r="H931">
        <v>519240</v>
      </c>
      <c r="I931" t="s">
        <v>1321</v>
      </c>
      <c r="J931" s="2">
        <v>1674412</v>
      </c>
      <c r="K931" s="2" t="s">
        <v>1321</v>
      </c>
      <c r="L931" s="2" t="s">
        <v>4888</v>
      </c>
      <c r="M931" s="2" t="s">
        <v>4889</v>
      </c>
      <c r="N931" s="2" t="s">
        <v>4887</v>
      </c>
      <c r="O931" s="2">
        <v>8523</v>
      </c>
      <c r="P931" s="2" t="s">
        <v>4890</v>
      </c>
      <c r="Q931" s="2" t="s">
        <v>1321</v>
      </c>
    </row>
    <row r="932" spans="1:17" x14ac:dyDescent="0.25">
      <c r="A932" t="s">
        <v>4891</v>
      </c>
      <c r="B932" t="s">
        <v>807</v>
      </c>
      <c r="C932" s="2" t="str">
        <f>LEFT(PLAYERIDMAP[[#This Row],[PLAYERNAME]],FIND(" ",PLAYERIDMAP[[#This Row],[PLAYERNAME]],1))</f>
        <v xml:space="preserve">CC </v>
      </c>
      <c r="D932" s="2" t="str">
        <f>MID(PLAYERIDMAP[PLAYERNAME],FIND(" ",PLAYERIDMAP[PLAYERNAME],1)+1,255)</f>
        <v>Sabathia</v>
      </c>
      <c r="E932" t="s">
        <v>1627</v>
      </c>
      <c r="F932" t="s">
        <v>1628</v>
      </c>
      <c r="G932" s="3">
        <v>404</v>
      </c>
      <c r="H932">
        <v>282332</v>
      </c>
      <c r="I932" t="s">
        <v>807</v>
      </c>
      <c r="J932" s="2">
        <v>174974</v>
      </c>
      <c r="K932" s="2" t="s">
        <v>807</v>
      </c>
      <c r="L932" s="2" t="s">
        <v>4892</v>
      </c>
      <c r="M932" s="2" t="s">
        <v>4893</v>
      </c>
      <c r="N932" s="2" t="s">
        <v>4891</v>
      </c>
      <c r="O932" s="2">
        <v>6603</v>
      </c>
      <c r="P932" s="2" t="s">
        <v>4894</v>
      </c>
      <c r="Q932" s="2" t="s">
        <v>807</v>
      </c>
    </row>
    <row r="933" spans="1:17" x14ac:dyDescent="0.25">
      <c r="A933" t="s">
        <v>4895</v>
      </c>
      <c r="B933" t="s">
        <v>1442</v>
      </c>
      <c r="C933" s="2" t="str">
        <f>LEFT(PLAYERIDMAP[[#This Row],[PLAYERNAME]],FIND(" ",PLAYERIDMAP[[#This Row],[PLAYERNAME]],1))</f>
        <v xml:space="preserve">Fernando </v>
      </c>
      <c r="D933" s="2" t="str">
        <f>MID(PLAYERIDMAP[PLAYERNAME],FIND(" ",PLAYERIDMAP[PLAYERNAME],1)+1,255)</f>
        <v>Salas</v>
      </c>
      <c r="E933" t="s">
        <v>1666</v>
      </c>
      <c r="F933" t="s">
        <v>1628</v>
      </c>
      <c r="G933" s="3">
        <v>4971</v>
      </c>
      <c r="H933">
        <v>477569</v>
      </c>
      <c r="I933" t="s">
        <v>1442</v>
      </c>
      <c r="J933" s="2">
        <v>1661513</v>
      </c>
      <c r="K933" s="2" t="s">
        <v>1442</v>
      </c>
      <c r="L933" s="2" t="s">
        <v>4896</v>
      </c>
      <c r="M933" s="2" t="s">
        <v>4897</v>
      </c>
      <c r="N933" s="2" t="s">
        <v>4895</v>
      </c>
      <c r="O933" s="2">
        <v>8739</v>
      </c>
      <c r="P933" s="2" t="s">
        <v>4898</v>
      </c>
      <c r="Q933" s="2" t="s">
        <v>1442</v>
      </c>
    </row>
    <row r="934" spans="1:17" x14ac:dyDescent="0.25">
      <c r="A934" t="s">
        <v>4899</v>
      </c>
      <c r="B934" t="s">
        <v>811</v>
      </c>
      <c r="C934" s="2" t="str">
        <f>LEFT(PLAYERIDMAP[[#This Row],[PLAYERNAME]],FIND(" ",PLAYERIDMAP[[#This Row],[PLAYERNAME]],1))</f>
        <v xml:space="preserve">Chris </v>
      </c>
      <c r="D934" s="2" t="str">
        <f>MID(PLAYERIDMAP[PLAYERNAME],FIND(" ",PLAYERIDMAP[PLAYERNAME],1)+1,255)</f>
        <v>Sale</v>
      </c>
      <c r="E934" t="s">
        <v>1787</v>
      </c>
      <c r="F934" t="s">
        <v>1628</v>
      </c>
      <c r="G934" s="3">
        <v>10603</v>
      </c>
      <c r="H934">
        <v>519242</v>
      </c>
      <c r="I934" t="s">
        <v>811</v>
      </c>
      <c r="J934" s="2">
        <v>1762602</v>
      </c>
      <c r="K934" s="2" t="s">
        <v>811</v>
      </c>
      <c r="L934" s="2" t="s">
        <v>4900</v>
      </c>
      <c r="M934" s="2" t="s">
        <v>4901</v>
      </c>
      <c r="N934" s="2" t="s">
        <v>4899</v>
      </c>
      <c r="O934" s="2">
        <v>8780</v>
      </c>
      <c r="P934" s="2" t="s">
        <v>4902</v>
      </c>
      <c r="Q934" s="2" t="s">
        <v>811</v>
      </c>
    </row>
    <row r="935" spans="1:17" hidden="1" x14ac:dyDescent="0.25">
      <c r="A935" t="s">
        <v>4903</v>
      </c>
      <c r="B935" t="s">
        <v>473</v>
      </c>
      <c r="C935" t="str">
        <f>LEFT(PLAYERIDMAP[[#This Row],[PLAYERNAME]],FIND(" ",PLAYERIDMAP[[#This Row],[PLAYERNAME]],1))</f>
        <v xml:space="preserve">Jarrod </v>
      </c>
      <c r="D935" t="str">
        <f>MID(PLAYERIDMAP[PLAYERNAME],FIND(" ",PLAYERIDMAP[PLAYERNAME],1)+1,255)</f>
        <v>Saltalamacchia</v>
      </c>
      <c r="E935" t="s">
        <v>1654</v>
      </c>
      <c r="F935" t="s">
        <v>1717</v>
      </c>
      <c r="G935" s="3">
        <v>5557</v>
      </c>
      <c r="H935">
        <v>457454</v>
      </c>
      <c r="I935" t="s">
        <v>473</v>
      </c>
      <c r="J935" s="2">
        <v>584807</v>
      </c>
      <c r="K935" s="2" t="s">
        <v>473</v>
      </c>
      <c r="L935" s="2" t="s">
        <v>4904</v>
      </c>
      <c r="M935" s="2" t="s">
        <v>4905</v>
      </c>
      <c r="N935" s="2" t="s">
        <v>4903</v>
      </c>
      <c r="O935" s="2">
        <v>7939</v>
      </c>
      <c r="P935" s="2" t="s">
        <v>4906</v>
      </c>
      <c r="Q935" s="2" t="s">
        <v>473</v>
      </c>
    </row>
    <row r="936" spans="1:17" x14ac:dyDescent="0.25">
      <c r="A936" t="s">
        <v>4907</v>
      </c>
      <c r="B936" t="s">
        <v>876</v>
      </c>
      <c r="C936" s="2" t="str">
        <f>LEFT(PLAYERIDMAP[[#This Row],[PLAYERNAME]],FIND(" ",PLAYERIDMAP[[#This Row],[PLAYERNAME]],1))</f>
        <v xml:space="preserve">Jeff </v>
      </c>
      <c r="D936" s="2" t="str">
        <f>MID(PLAYERIDMAP[PLAYERNAME],FIND(" ",PLAYERIDMAP[PLAYERNAME],1)+1,255)</f>
        <v>Samardzija</v>
      </c>
      <c r="E936" t="s">
        <v>1818</v>
      </c>
      <c r="F936" t="s">
        <v>1628</v>
      </c>
      <c r="G936" s="3">
        <v>3254</v>
      </c>
      <c r="H936">
        <v>502188</v>
      </c>
      <c r="I936" t="s">
        <v>876</v>
      </c>
      <c r="J936" s="2">
        <v>1114753</v>
      </c>
      <c r="K936" s="2" t="s">
        <v>876</v>
      </c>
      <c r="L936" s="2" t="s">
        <v>4908</v>
      </c>
      <c r="M936" s="2" t="s">
        <v>4909</v>
      </c>
      <c r="N936" s="2" t="s">
        <v>4907</v>
      </c>
      <c r="O936" s="2">
        <v>8281</v>
      </c>
      <c r="P936" s="2" t="s">
        <v>4910</v>
      </c>
      <c r="Q936" s="2" t="s">
        <v>876</v>
      </c>
    </row>
    <row r="937" spans="1:17" x14ac:dyDescent="0.25">
      <c r="A937" t="s">
        <v>4911</v>
      </c>
      <c r="B937" t="s">
        <v>1076</v>
      </c>
      <c r="C937" s="2" t="str">
        <f>LEFT(PLAYERIDMAP[[#This Row],[PLAYERNAME]],FIND(" ",PLAYERIDMAP[[#This Row],[PLAYERNAME]],1))</f>
        <v xml:space="preserve">Alex </v>
      </c>
      <c r="D937" s="2" t="str">
        <f>MID(PLAYERIDMAP[PLAYERNAME],FIND(" ",PLAYERIDMAP[PLAYERNAME],1)+1,255)</f>
        <v>Sanabia</v>
      </c>
      <c r="E937" t="s">
        <v>1698</v>
      </c>
      <c r="F937" t="s">
        <v>1628</v>
      </c>
      <c r="G937" s="3">
        <v>5350</v>
      </c>
      <c r="H937">
        <v>502253</v>
      </c>
      <c r="I937" t="s">
        <v>1076</v>
      </c>
      <c r="J937" s="2">
        <v>1755082</v>
      </c>
      <c r="K937" s="2" t="s">
        <v>1076</v>
      </c>
      <c r="L937" s="4" t="s">
        <v>1664</v>
      </c>
      <c r="M937" s="4" t="s">
        <v>1664</v>
      </c>
      <c r="N937" s="2" t="s">
        <v>4911</v>
      </c>
      <c r="O937" s="2">
        <v>8750</v>
      </c>
      <c r="P937" s="2" t="s">
        <v>4912</v>
      </c>
      <c r="Q937" s="2" t="s">
        <v>1076</v>
      </c>
    </row>
    <row r="938" spans="1:17" x14ac:dyDescent="0.25">
      <c r="A938" t="s">
        <v>4913</v>
      </c>
      <c r="B938" t="s">
        <v>835</v>
      </c>
      <c r="C938" s="2" t="str">
        <f>LEFT(PLAYERIDMAP[[#This Row],[PLAYERNAME]],FIND(" ",PLAYERIDMAP[[#This Row],[PLAYERNAME]],1))</f>
        <v xml:space="preserve">Anibal </v>
      </c>
      <c r="D938" s="2" t="str">
        <f>MID(PLAYERIDMAP[PLAYERNAME],FIND(" ",PLAYERIDMAP[PLAYERNAME],1)+1,255)</f>
        <v>Sanchez</v>
      </c>
      <c r="E938" t="s">
        <v>1684</v>
      </c>
      <c r="F938" t="s">
        <v>1628</v>
      </c>
      <c r="G938" s="3">
        <v>3284</v>
      </c>
      <c r="H938">
        <v>434671</v>
      </c>
      <c r="I938" t="s">
        <v>835</v>
      </c>
      <c r="J938" s="2">
        <v>533212</v>
      </c>
      <c r="K938" s="2" t="s">
        <v>835</v>
      </c>
      <c r="L938" s="2" t="s">
        <v>4914</v>
      </c>
      <c r="M938" s="2" t="s">
        <v>4915</v>
      </c>
      <c r="N938" s="2" t="s">
        <v>4913</v>
      </c>
      <c r="O938" s="2">
        <v>7701</v>
      </c>
      <c r="P938" s="2" t="s">
        <v>4916</v>
      </c>
      <c r="Q938" s="2" t="s">
        <v>835</v>
      </c>
    </row>
    <row r="939" spans="1:17" x14ac:dyDescent="0.25">
      <c r="A939" t="s">
        <v>4917</v>
      </c>
      <c r="B939" t="s">
        <v>1110</v>
      </c>
      <c r="C939" s="2" t="str">
        <f>LEFT(PLAYERIDMAP[[#This Row],[PLAYERNAME]],FIND(" ",PLAYERIDMAP[[#This Row],[PLAYERNAME]],1))</f>
        <v xml:space="preserve">Eduardo </v>
      </c>
      <c r="D939" s="2" t="str">
        <f>MID(PLAYERIDMAP[PLAYERNAME],FIND(" ",PLAYERIDMAP[PLAYERNAME],1)+1,255)</f>
        <v>Sanchez</v>
      </c>
      <c r="E939" t="s">
        <v>1666</v>
      </c>
      <c r="F939" t="s">
        <v>1628</v>
      </c>
      <c r="G939" s="3">
        <v>2966</v>
      </c>
      <c r="H939">
        <v>500674</v>
      </c>
      <c r="I939" t="s">
        <v>1110</v>
      </c>
      <c r="J939" s="2">
        <v>1733866</v>
      </c>
      <c r="K939" s="2" t="s">
        <v>1110</v>
      </c>
      <c r="L939" s="2" t="s">
        <v>4918</v>
      </c>
      <c r="M939" s="2" t="s">
        <v>4919</v>
      </c>
      <c r="N939" s="2" t="s">
        <v>4917</v>
      </c>
      <c r="O939" s="2">
        <v>8890</v>
      </c>
      <c r="P939" s="2" t="s">
        <v>4920</v>
      </c>
      <c r="Q939" s="2" t="s">
        <v>1110</v>
      </c>
    </row>
    <row r="940" spans="1:17" hidden="1" x14ac:dyDescent="0.25">
      <c r="A940" t="s">
        <v>4921</v>
      </c>
      <c r="B940" t="s">
        <v>543</v>
      </c>
      <c r="C940" t="str">
        <f>LEFT(PLAYERIDMAP[[#This Row],[PLAYERNAME]],FIND(" ",PLAYERIDMAP[[#This Row],[PLAYERNAME]],1))</f>
        <v xml:space="preserve">Gaby </v>
      </c>
      <c r="D940" t="str">
        <f>MID(PLAYERIDMAP[PLAYERNAME],FIND(" ",PLAYERIDMAP[PLAYERNAME],1)+1,255)</f>
        <v>Sanchez</v>
      </c>
      <c r="E940" t="s">
        <v>1698</v>
      </c>
      <c r="F940" t="s">
        <v>1667</v>
      </c>
      <c r="G940" s="3">
        <v>3361</v>
      </c>
      <c r="H940">
        <v>459991</v>
      </c>
      <c r="I940" t="s">
        <v>543</v>
      </c>
      <c r="J940" s="2">
        <v>1102812</v>
      </c>
      <c r="K940" s="2" t="s">
        <v>543</v>
      </c>
      <c r="L940" s="2" t="s">
        <v>4922</v>
      </c>
      <c r="M940" s="2" t="s">
        <v>4923</v>
      </c>
      <c r="N940" s="2" t="s">
        <v>4921</v>
      </c>
      <c r="O940" s="2">
        <v>8385</v>
      </c>
      <c r="P940" s="2" t="s">
        <v>4924</v>
      </c>
      <c r="Q940" s="2" t="s">
        <v>543</v>
      </c>
    </row>
    <row r="941" spans="1:17" hidden="1" x14ac:dyDescent="0.25">
      <c r="A941" t="s">
        <v>4925</v>
      </c>
      <c r="B941" t="s">
        <v>173</v>
      </c>
      <c r="C941" t="str">
        <f>LEFT(PLAYERIDMAP[[#This Row],[PLAYERNAME]],FIND(" ",PLAYERIDMAP[[#This Row],[PLAYERNAME]],1))</f>
        <v xml:space="preserve">Hector </v>
      </c>
      <c r="D941" t="str">
        <f>MID(PLAYERIDMAP[PLAYERNAME],FIND(" ",PLAYERIDMAP[PLAYERNAME],1)+1,255)</f>
        <v>Sanchez</v>
      </c>
      <c r="E941" t="s">
        <v>1644</v>
      </c>
      <c r="F941" t="s">
        <v>1717</v>
      </c>
      <c r="G941" s="3">
        <v>10289</v>
      </c>
      <c r="H941">
        <v>516949</v>
      </c>
      <c r="I941" t="s">
        <v>173</v>
      </c>
      <c r="J941" s="2">
        <v>1733551</v>
      </c>
      <c r="K941" s="2" t="s">
        <v>173</v>
      </c>
      <c r="L941" s="4" t="s">
        <v>1664</v>
      </c>
      <c r="M941" s="2" t="s">
        <v>4926</v>
      </c>
      <c r="N941" s="2" t="s">
        <v>4925</v>
      </c>
      <c r="O941" s="2">
        <v>8972</v>
      </c>
      <c r="P941" s="2" t="s">
        <v>4927</v>
      </c>
      <c r="Q941" s="2" t="s">
        <v>173</v>
      </c>
    </row>
    <row r="942" spans="1:17" hidden="1" x14ac:dyDescent="0.25">
      <c r="A942" t="s">
        <v>4928</v>
      </c>
      <c r="B942" t="s">
        <v>658</v>
      </c>
      <c r="C942" t="str">
        <f>LEFT(PLAYERIDMAP[[#This Row],[PLAYERNAME]],FIND(" ",PLAYERIDMAP[[#This Row],[PLAYERNAME]],1))</f>
        <v xml:space="preserve">Pablo </v>
      </c>
      <c r="D942" t="str">
        <f>MID(PLAYERIDMAP[PLAYERNAME],FIND(" ",PLAYERIDMAP[PLAYERNAME],1)+1,255)</f>
        <v>Sandoval</v>
      </c>
      <c r="E942" t="s">
        <v>1644</v>
      </c>
      <c r="F942" t="s">
        <v>740</v>
      </c>
      <c r="G942" s="3">
        <v>5409</v>
      </c>
      <c r="H942">
        <v>467055</v>
      </c>
      <c r="I942" t="s">
        <v>658</v>
      </c>
      <c r="J942" s="2">
        <v>585912</v>
      </c>
      <c r="K942" s="2" t="s">
        <v>658</v>
      </c>
      <c r="L942" s="2" t="s">
        <v>4929</v>
      </c>
      <c r="M942" s="2" t="s">
        <v>4930</v>
      </c>
      <c r="N942" s="2" t="s">
        <v>4928</v>
      </c>
      <c r="O942" s="2">
        <v>8326</v>
      </c>
      <c r="P942" s="2" t="s">
        <v>4931</v>
      </c>
      <c r="Q942" s="2" t="s">
        <v>658</v>
      </c>
    </row>
    <row r="943" spans="1:17" hidden="1" x14ac:dyDescent="0.25">
      <c r="A943" t="s">
        <v>4932</v>
      </c>
      <c r="B943" t="s">
        <v>385</v>
      </c>
      <c r="C943" t="str">
        <f>LEFT(PLAYERIDMAP[[#This Row],[PLAYERNAME]],FIND(" ",PLAYERIDMAP[[#This Row],[PLAYERNAME]],1))</f>
        <v xml:space="preserve">Jerry </v>
      </c>
      <c r="D943" t="str">
        <f>MID(PLAYERIDMAP[PLAYERNAME],FIND(" ",PLAYERIDMAP[PLAYERNAME],1)+1,255)</f>
        <v>Sands</v>
      </c>
      <c r="E943" t="s">
        <v>1703</v>
      </c>
      <c r="F943" t="s">
        <v>1639</v>
      </c>
      <c r="G943" s="3">
        <v>4016</v>
      </c>
      <c r="H943">
        <v>543742</v>
      </c>
      <c r="I943" t="s">
        <v>385</v>
      </c>
      <c r="J943" s="2">
        <v>1741387</v>
      </c>
      <c r="K943" s="2" t="s">
        <v>385</v>
      </c>
      <c r="L943" s="4" t="s">
        <v>1664</v>
      </c>
      <c r="M943" s="2" t="s">
        <v>4933</v>
      </c>
      <c r="N943" s="2" t="s">
        <v>4932</v>
      </c>
      <c r="O943" s="2">
        <v>8907</v>
      </c>
      <c r="P943" s="2" t="s">
        <v>4934</v>
      </c>
      <c r="Q943" s="2" t="s">
        <v>385</v>
      </c>
    </row>
    <row r="944" spans="1:17" hidden="1" x14ac:dyDescent="0.25">
      <c r="A944" t="s">
        <v>4935</v>
      </c>
      <c r="B944" t="s">
        <v>677</v>
      </c>
      <c r="C944" t="str">
        <f>LEFT(PLAYERIDMAP[[#This Row],[PLAYERNAME]],FIND(" ",PLAYERIDMAP[[#This Row],[PLAYERNAME]],1))</f>
        <v xml:space="preserve">Carlos </v>
      </c>
      <c r="D944" t="str">
        <f>MID(PLAYERIDMAP[PLAYERNAME],FIND(" ",PLAYERIDMAP[PLAYERNAME],1)+1,255)</f>
        <v>Santana</v>
      </c>
      <c r="E944" t="s">
        <v>1679</v>
      </c>
      <c r="F944" t="s">
        <v>1717</v>
      </c>
      <c r="G944" s="3">
        <v>2396</v>
      </c>
      <c r="H944">
        <v>467793</v>
      </c>
      <c r="I944" t="s">
        <v>677</v>
      </c>
      <c r="J944" s="2">
        <v>1208743</v>
      </c>
      <c r="K944" s="2" t="s">
        <v>677</v>
      </c>
      <c r="L944" s="2" t="s">
        <v>4936</v>
      </c>
      <c r="M944" s="2" t="s">
        <v>4937</v>
      </c>
      <c r="N944" s="2" t="s">
        <v>4935</v>
      </c>
      <c r="O944" s="2">
        <v>8619</v>
      </c>
      <c r="P944" s="2" t="s">
        <v>4938</v>
      </c>
      <c r="Q944" s="2" t="s">
        <v>677</v>
      </c>
    </row>
    <row r="945" spans="1:17" x14ac:dyDescent="0.25">
      <c r="A945" t="s">
        <v>4939</v>
      </c>
      <c r="B945" t="s">
        <v>970</v>
      </c>
      <c r="C945" s="2" t="str">
        <f>LEFT(PLAYERIDMAP[[#This Row],[PLAYERNAME]],FIND(" ",PLAYERIDMAP[[#This Row],[PLAYERNAME]],1))</f>
        <v xml:space="preserve">Ervin </v>
      </c>
      <c r="D945" s="2" t="str">
        <f>MID(PLAYERIDMAP[PLAYERNAME],FIND(" ",PLAYERIDMAP[PLAYERNAME],1)+1,255)</f>
        <v>Santana</v>
      </c>
      <c r="E945" t="s">
        <v>1965</v>
      </c>
      <c r="F945" t="s">
        <v>1628</v>
      </c>
      <c r="G945" s="3">
        <v>3200</v>
      </c>
      <c r="H945">
        <v>429722</v>
      </c>
      <c r="I945" t="s">
        <v>970</v>
      </c>
      <c r="J945" s="2">
        <v>479168</v>
      </c>
      <c r="K945" s="2" t="s">
        <v>970</v>
      </c>
      <c r="L945" s="2" t="s">
        <v>4940</v>
      </c>
      <c r="M945" s="2" t="s">
        <v>4941</v>
      </c>
      <c r="N945" s="2" t="s">
        <v>4939</v>
      </c>
      <c r="O945" s="2">
        <v>7547</v>
      </c>
      <c r="P945" s="2" t="s">
        <v>4942</v>
      </c>
      <c r="Q945" s="2" t="s">
        <v>970</v>
      </c>
    </row>
    <row r="946" spans="1:17" x14ac:dyDescent="0.25">
      <c r="A946" t="s">
        <v>4943</v>
      </c>
      <c r="B946" t="s">
        <v>908</v>
      </c>
      <c r="C946" s="2" t="str">
        <f>LEFT(PLAYERIDMAP[[#This Row],[PLAYERNAME]],FIND(" ",PLAYERIDMAP[[#This Row],[PLAYERNAME]],1))</f>
        <v xml:space="preserve">Johan </v>
      </c>
      <c r="D946" s="2" t="str">
        <f>MID(PLAYERIDMAP[PLAYERNAME],FIND(" ",PLAYERIDMAP[PLAYERNAME],1)+1,255)</f>
        <v>Santana</v>
      </c>
      <c r="E946" t="s">
        <v>1878</v>
      </c>
      <c r="F946" t="s">
        <v>1628</v>
      </c>
      <c r="G946" s="3">
        <v>755</v>
      </c>
      <c r="H946">
        <v>276371</v>
      </c>
      <c r="I946" t="s">
        <v>908</v>
      </c>
      <c r="J946" s="2">
        <v>174948</v>
      </c>
      <c r="K946" s="2" t="s">
        <v>908</v>
      </c>
      <c r="L946" s="2" t="s">
        <v>4944</v>
      </c>
      <c r="M946" s="2" t="s">
        <v>4945</v>
      </c>
      <c r="N946" s="2" t="s">
        <v>4943</v>
      </c>
      <c r="O946" s="2">
        <v>6441</v>
      </c>
      <c r="P946" s="2" t="s">
        <v>4946</v>
      </c>
      <c r="Q946" s="2" t="s">
        <v>908</v>
      </c>
    </row>
    <row r="947" spans="1:17" x14ac:dyDescent="0.25">
      <c r="A947" t="s">
        <v>4947</v>
      </c>
      <c r="B947" t="s">
        <v>1113</v>
      </c>
      <c r="C947" s="2" t="str">
        <f>LEFT(PLAYERIDMAP[[#This Row],[PLAYERNAME]],FIND(" ",PLAYERIDMAP[[#This Row],[PLAYERNAME]],1))</f>
        <v xml:space="preserve">Hector </v>
      </c>
      <c r="D947" s="2" t="str">
        <f>MID(PLAYERIDMAP[PLAYERNAME],FIND(" ",PLAYERIDMAP[PLAYERNAME],1)+1,255)</f>
        <v>Santiago</v>
      </c>
      <c r="E947" t="s">
        <v>1787</v>
      </c>
      <c r="F947" t="s">
        <v>1628</v>
      </c>
      <c r="G947" s="3">
        <v>4026</v>
      </c>
      <c r="H947">
        <v>502327</v>
      </c>
      <c r="I947" t="s">
        <v>1113</v>
      </c>
      <c r="J947" s="2">
        <v>1740998</v>
      </c>
      <c r="K947" s="2" t="s">
        <v>1113</v>
      </c>
      <c r="L947" s="4" t="s">
        <v>1664</v>
      </c>
      <c r="M947" s="2" t="s">
        <v>4948</v>
      </c>
      <c r="N947" s="2" t="s">
        <v>4947</v>
      </c>
      <c r="O947" s="2">
        <v>8976</v>
      </c>
      <c r="P947" s="2" t="s">
        <v>4949</v>
      </c>
      <c r="Q947" s="2" t="s">
        <v>1113</v>
      </c>
    </row>
    <row r="948" spans="1:17" hidden="1" x14ac:dyDescent="0.25">
      <c r="A948" t="s">
        <v>4950</v>
      </c>
      <c r="B948" t="s">
        <v>217</v>
      </c>
      <c r="C948" t="str">
        <f>LEFT(PLAYERIDMAP[[#This Row],[PLAYERNAME]],FIND(" ",PLAYERIDMAP[[#This Row],[PLAYERNAME]],1))</f>
        <v xml:space="preserve">Ramon </v>
      </c>
      <c r="D948" t="str">
        <f>MID(PLAYERIDMAP[PLAYERNAME],FIND(" ",PLAYERIDMAP[PLAYERNAME],1)+1,255)</f>
        <v>Santiago</v>
      </c>
      <c r="E948" t="s">
        <v>1684</v>
      </c>
      <c r="F948" t="s">
        <v>741</v>
      </c>
      <c r="G948" s="3">
        <v>1417</v>
      </c>
      <c r="H948">
        <v>421124</v>
      </c>
      <c r="I948" t="s">
        <v>217</v>
      </c>
      <c r="J948" s="2">
        <v>292697</v>
      </c>
      <c r="K948" s="2" t="s">
        <v>217</v>
      </c>
      <c r="L948" s="2" t="s">
        <v>4951</v>
      </c>
      <c r="M948" s="2" t="s">
        <v>4952</v>
      </c>
      <c r="N948" s="2" t="s">
        <v>4950</v>
      </c>
      <c r="O948" s="2">
        <v>6933</v>
      </c>
      <c r="P948" s="2" t="s">
        <v>4953</v>
      </c>
      <c r="Q948" s="2" t="s">
        <v>217</v>
      </c>
    </row>
    <row r="949" spans="1:17" x14ac:dyDescent="0.25">
      <c r="A949" t="s">
        <v>4954</v>
      </c>
      <c r="B949" t="s">
        <v>884</v>
      </c>
      <c r="C949" s="2" t="str">
        <f>LEFT(PLAYERIDMAP[[#This Row],[PLAYERNAME]],FIND(" ",PLAYERIDMAP[[#This Row],[PLAYERNAME]],1))</f>
        <v xml:space="preserve">Sergio </v>
      </c>
      <c r="D949" s="2" t="str">
        <f>MID(PLAYERIDMAP[PLAYERNAME],FIND(" ",PLAYERIDMAP[PLAYERNAME],1)+1,255)</f>
        <v>Santos</v>
      </c>
      <c r="E949" t="s">
        <v>1723</v>
      </c>
      <c r="F949" t="s">
        <v>1628</v>
      </c>
      <c r="G949" s="3">
        <v>4734</v>
      </c>
      <c r="H949">
        <v>435045</v>
      </c>
      <c r="I949" t="s">
        <v>884</v>
      </c>
      <c r="J949" s="2">
        <v>392208</v>
      </c>
      <c r="K949" s="2" t="s">
        <v>884</v>
      </c>
      <c r="L949" s="2" t="s">
        <v>4955</v>
      </c>
      <c r="M949" s="2" t="s">
        <v>4956</v>
      </c>
      <c r="N949" s="2" t="s">
        <v>4954</v>
      </c>
      <c r="O949" s="2">
        <v>8694</v>
      </c>
      <c r="P949" s="2" t="s">
        <v>4957</v>
      </c>
      <c r="Q949" s="2" t="s">
        <v>884</v>
      </c>
    </row>
    <row r="950" spans="1:17" hidden="1" x14ac:dyDescent="0.25">
      <c r="A950" t="s">
        <v>4958</v>
      </c>
      <c r="B950" t="s">
        <v>393</v>
      </c>
      <c r="C950" t="str">
        <f>LEFT(PLAYERIDMAP[[#This Row],[PLAYERNAME]],FIND(" ",PLAYERIDMAP[[#This Row],[PLAYERNAME]],1))</f>
        <v xml:space="preserve">Dave </v>
      </c>
      <c r="D950" t="str">
        <f>MID(PLAYERIDMAP[PLAYERNAME],FIND(" ",PLAYERIDMAP[PLAYERNAME],1)+1,255)</f>
        <v>Sappelt</v>
      </c>
      <c r="E950" t="s">
        <v>1818</v>
      </c>
      <c r="F950" t="s">
        <v>1639</v>
      </c>
      <c r="G950" s="3">
        <v>6898</v>
      </c>
      <c r="H950">
        <v>543743</v>
      </c>
      <c r="I950" t="s">
        <v>393</v>
      </c>
      <c r="J950" s="2">
        <v>1740999</v>
      </c>
      <c r="K950" s="2" t="s">
        <v>393</v>
      </c>
      <c r="L950" s="4" t="s">
        <v>1664</v>
      </c>
      <c r="M950" s="2" t="s">
        <v>4959</v>
      </c>
      <c r="N950" s="2" t="s">
        <v>4958</v>
      </c>
      <c r="O950" s="2">
        <v>9013</v>
      </c>
      <c r="P950" s="2" t="s">
        <v>4960</v>
      </c>
      <c r="Q950" s="2" t="s">
        <v>393</v>
      </c>
    </row>
    <row r="951" spans="1:17" x14ac:dyDescent="0.25">
      <c r="A951" t="s">
        <v>4961</v>
      </c>
      <c r="B951" t="s">
        <v>963</v>
      </c>
      <c r="C951" s="2" t="str">
        <f>LEFT(PLAYERIDMAP[[#This Row],[PLAYERNAME]],FIND(" ",PLAYERIDMAP[[#This Row],[PLAYERNAME]],1))</f>
        <v xml:space="preserve">Joe </v>
      </c>
      <c r="D951" s="2" t="str">
        <f>MID(PLAYERIDMAP[PLAYERNAME],FIND(" ",PLAYERIDMAP[PLAYERNAME],1)+1,255)</f>
        <v>Saunders</v>
      </c>
      <c r="E951" t="s">
        <v>1659</v>
      </c>
      <c r="F951" t="s">
        <v>1628</v>
      </c>
      <c r="G951" s="3">
        <v>4366</v>
      </c>
      <c r="H951">
        <v>434578</v>
      </c>
      <c r="I951" t="s">
        <v>963</v>
      </c>
      <c r="J951" s="2">
        <v>533017</v>
      </c>
      <c r="K951" s="2" t="s">
        <v>963</v>
      </c>
      <c r="L951" s="2" t="s">
        <v>4962</v>
      </c>
      <c r="M951" s="2" t="s">
        <v>4963</v>
      </c>
      <c r="N951" s="2" t="s">
        <v>4961</v>
      </c>
      <c r="O951" s="2">
        <v>7621</v>
      </c>
      <c r="P951" s="2" t="s">
        <v>4964</v>
      </c>
      <c r="Q951" s="2" t="s">
        <v>963</v>
      </c>
    </row>
    <row r="952" spans="1:17" hidden="1" x14ac:dyDescent="0.25">
      <c r="A952" t="s">
        <v>4965</v>
      </c>
      <c r="B952" t="s">
        <v>349</v>
      </c>
      <c r="C952" t="str">
        <f>LEFT(PLAYERIDMAP[[#This Row],[PLAYERNAME]],FIND(" ",PLAYERIDMAP[[#This Row],[PLAYERNAME]],1))</f>
        <v xml:space="preserve">Michael </v>
      </c>
      <c r="D952" t="str">
        <f>MID(PLAYERIDMAP[PLAYERNAME],FIND(" ",PLAYERIDMAP[PLAYERNAME],1)+1,255)</f>
        <v>Saunders</v>
      </c>
      <c r="E952" t="s">
        <v>1659</v>
      </c>
      <c r="F952" t="s">
        <v>1639</v>
      </c>
      <c r="G952" s="3">
        <v>9981</v>
      </c>
      <c r="H952">
        <v>459431</v>
      </c>
      <c r="I952" t="s">
        <v>349</v>
      </c>
      <c r="J952" s="2">
        <v>1208675</v>
      </c>
      <c r="K952" s="2" t="s">
        <v>349</v>
      </c>
      <c r="L952" s="2" t="s">
        <v>4966</v>
      </c>
      <c r="M952" s="2" t="s">
        <v>4967</v>
      </c>
      <c r="N952" s="2" t="s">
        <v>4965</v>
      </c>
      <c r="O952" s="2">
        <v>8538</v>
      </c>
      <c r="P952" s="2" t="s">
        <v>4968</v>
      </c>
      <c r="Q952" s="2" t="s">
        <v>349</v>
      </c>
    </row>
    <row r="953" spans="1:17" hidden="1" x14ac:dyDescent="0.25">
      <c r="A953" t="s">
        <v>4969</v>
      </c>
      <c r="B953" t="s">
        <v>15</v>
      </c>
      <c r="C953" t="str">
        <f>LEFT(PLAYERIDMAP[[#This Row],[PLAYERNAME]],FIND(" ",PLAYERIDMAP[[#This Row],[PLAYERNAME]],1))</f>
        <v xml:space="preserve">Jordan </v>
      </c>
      <c r="D953" t="str">
        <f>MID(PLAYERIDMAP[PLAYERNAME],FIND(" ",PLAYERIDMAP[PLAYERNAME],1)+1,255)</f>
        <v>Schafer</v>
      </c>
      <c r="E953" t="s">
        <v>1780</v>
      </c>
      <c r="F953" t="s">
        <v>1639</v>
      </c>
      <c r="G953" s="3">
        <v>9883</v>
      </c>
      <c r="H953">
        <v>457788</v>
      </c>
      <c r="I953" t="s">
        <v>15</v>
      </c>
      <c r="J953" s="2">
        <v>1208745</v>
      </c>
      <c r="K953" s="2" t="s">
        <v>15</v>
      </c>
      <c r="L953" s="2" t="s">
        <v>4970</v>
      </c>
      <c r="M953" s="2" t="s">
        <v>4971</v>
      </c>
      <c r="N953" s="2" t="s">
        <v>4969</v>
      </c>
      <c r="O953" s="2">
        <v>8188</v>
      </c>
      <c r="P953" s="2" t="s">
        <v>4972</v>
      </c>
      <c r="Q953" s="2" t="s">
        <v>15</v>
      </c>
    </row>
    <row r="954" spans="1:17" hidden="1" x14ac:dyDescent="0.25">
      <c r="A954" t="s">
        <v>4973</v>
      </c>
      <c r="B954" t="s">
        <v>408</v>
      </c>
      <c r="C954" t="str">
        <f>LEFT(PLAYERIDMAP[[#This Row],[PLAYERNAME]],FIND(" ",PLAYERIDMAP[[#This Row],[PLAYERNAME]],1))</f>
        <v xml:space="preserve">Logan </v>
      </c>
      <c r="D954" t="str">
        <f>MID(PLAYERIDMAP[PLAYERNAME],FIND(" ",PLAYERIDMAP[PLAYERNAME],1)+1,255)</f>
        <v>Schafer</v>
      </c>
      <c r="E954" t="s">
        <v>1740</v>
      </c>
      <c r="F954" t="s">
        <v>1639</v>
      </c>
      <c r="G954" s="3">
        <v>7937</v>
      </c>
      <c r="H954">
        <v>502582</v>
      </c>
      <c r="I954" t="s">
        <v>408</v>
      </c>
      <c r="J954" s="2">
        <v>1665391</v>
      </c>
      <c r="K954" s="2" t="s">
        <v>408</v>
      </c>
      <c r="L954" s="4" t="s">
        <v>1664</v>
      </c>
      <c r="M954" s="2" t="s">
        <v>4974</v>
      </c>
      <c r="N954" s="2" t="s">
        <v>4973</v>
      </c>
      <c r="O954" s="2">
        <v>9046</v>
      </c>
      <c r="P954" s="2" t="s">
        <v>4975</v>
      </c>
      <c r="Q954" s="2" t="s">
        <v>408</v>
      </c>
    </row>
    <row r="955" spans="1:17" x14ac:dyDescent="0.25">
      <c r="A955" t="s">
        <v>4976</v>
      </c>
      <c r="B955" t="s">
        <v>1286</v>
      </c>
      <c r="C955" s="2" t="str">
        <f>LEFT(PLAYERIDMAP[[#This Row],[PLAYERNAME]],FIND(" ",PLAYERIDMAP[[#This Row],[PLAYERNAME]],1))</f>
        <v xml:space="preserve">Tanner </v>
      </c>
      <c r="D955" s="2" t="str">
        <f>MID(PLAYERIDMAP[PLAYERNAME],FIND(" ",PLAYERIDMAP[PLAYERNAME],1)+1,255)</f>
        <v>Scheppers</v>
      </c>
      <c r="E955" t="s">
        <v>1729</v>
      </c>
      <c r="F955" t="s">
        <v>1628</v>
      </c>
      <c r="G955" s="3">
        <v>10267</v>
      </c>
      <c r="H955">
        <v>489294</v>
      </c>
      <c r="I955" t="s">
        <v>1286</v>
      </c>
      <c r="J955" s="2">
        <v>1731943</v>
      </c>
      <c r="K955" s="2" t="s">
        <v>1286</v>
      </c>
      <c r="L955" s="2" t="s">
        <v>4977</v>
      </c>
      <c r="M955" s="4" t="s">
        <v>1664</v>
      </c>
      <c r="N955" s="2" t="s">
        <v>4976</v>
      </c>
      <c r="O955" s="2">
        <v>8654</v>
      </c>
      <c r="P955" s="2" t="s">
        <v>4978</v>
      </c>
      <c r="Q955" s="2" t="s">
        <v>1286</v>
      </c>
    </row>
    <row r="956" spans="1:17" x14ac:dyDescent="0.25">
      <c r="A956" t="s">
        <v>4979</v>
      </c>
      <c r="B956" t="s">
        <v>826</v>
      </c>
      <c r="C956" s="2" t="str">
        <f>LEFT(PLAYERIDMAP[[#This Row],[PLAYERNAME]],FIND(" ",PLAYERIDMAP[[#This Row],[PLAYERNAME]],1))</f>
        <v xml:space="preserve">Max </v>
      </c>
      <c r="D956" s="2" t="str">
        <f>MID(PLAYERIDMAP[PLAYERNAME],FIND(" ",PLAYERIDMAP[PLAYERNAME],1)+1,255)</f>
        <v>Scherzer</v>
      </c>
      <c r="E956" t="s">
        <v>1684</v>
      </c>
      <c r="F956" t="s">
        <v>1628</v>
      </c>
      <c r="G956" s="3">
        <v>3137</v>
      </c>
      <c r="H956">
        <v>453286</v>
      </c>
      <c r="I956" t="s">
        <v>826</v>
      </c>
      <c r="J956" s="2">
        <v>1225651</v>
      </c>
      <c r="K956" s="2" t="s">
        <v>826</v>
      </c>
      <c r="L956" s="2" t="s">
        <v>4980</v>
      </c>
      <c r="M956" s="2" t="s">
        <v>4981</v>
      </c>
      <c r="N956" s="2" t="s">
        <v>4979</v>
      </c>
      <c r="O956" s="2">
        <v>8193</v>
      </c>
      <c r="P956" s="2" t="s">
        <v>4982</v>
      </c>
      <c r="Q956" s="2" t="s">
        <v>826</v>
      </c>
    </row>
    <row r="957" spans="1:17" hidden="1" x14ac:dyDescent="0.25">
      <c r="A957" t="s">
        <v>4983</v>
      </c>
      <c r="B957" t="s">
        <v>511</v>
      </c>
      <c r="C957" t="str">
        <f>LEFT(PLAYERIDMAP[[#This Row],[PLAYERNAME]],FIND(" ",PLAYERIDMAP[[#This Row],[PLAYERNAME]],1))</f>
        <v xml:space="preserve">Nate </v>
      </c>
      <c r="D957" t="str">
        <f>MID(PLAYERIDMAP[PLAYERNAME],FIND(" ",PLAYERIDMAP[PLAYERNAME],1)+1,255)</f>
        <v>Schierholtz</v>
      </c>
      <c r="E957" t="s">
        <v>1818</v>
      </c>
      <c r="F957" t="s">
        <v>1639</v>
      </c>
      <c r="G957" s="3">
        <v>6201</v>
      </c>
      <c r="H957">
        <v>435625</v>
      </c>
      <c r="I957" t="s">
        <v>511</v>
      </c>
      <c r="J957" s="2">
        <v>490437</v>
      </c>
      <c r="K957" s="2" t="s">
        <v>511</v>
      </c>
      <c r="L957" s="2" t="s">
        <v>4984</v>
      </c>
      <c r="M957" s="2" t="s">
        <v>4985</v>
      </c>
      <c r="N957" s="2" t="s">
        <v>4983</v>
      </c>
      <c r="O957" s="2">
        <v>8054</v>
      </c>
      <c r="P957" s="2" t="s">
        <v>4986</v>
      </c>
      <c r="Q957" s="2" t="s">
        <v>511</v>
      </c>
    </row>
    <row r="958" spans="1:17" hidden="1" x14ac:dyDescent="0.25">
      <c r="A958" t="s">
        <v>4987</v>
      </c>
      <c r="B958" t="s">
        <v>188</v>
      </c>
      <c r="C958" t="str">
        <f>LEFT(PLAYERIDMAP[[#This Row],[PLAYERNAME]],FIND(" ",PLAYERIDMAP[[#This Row],[PLAYERNAME]],1))</f>
        <v xml:space="preserve">Skip </v>
      </c>
      <c r="D958" t="str">
        <f>MID(PLAYERIDMAP[PLAYERNAME],FIND(" ",PLAYERIDMAP[PLAYERNAME],1)+1,255)</f>
        <v>Schumaker</v>
      </c>
      <c r="E958" t="s">
        <v>1638</v>
      </c>
      <c r="F958" t="s">
        <v>1639</v>
      </c>
      <c r="G958" s="3">
        <v>3704</v>
      </c>
      <c r="H958">
        <v>435401</v>
      </c>
      <c r="I958" t="s">
        <v>188</v>
      </c>
      <c r="J958" s="2">
        <v>392876</v>
      </c>
      <c r="K958" s="2" t="s">
        <v>188</v>
      </c>
      <c r="L958" s="2" t="s">
        <v>4988</v>
      </c>
      <c r="M958" s="2" t="s">
        <v>4989</v>
      </c>
      <c r="N958" s="2" t="s">
        <v>4987</v>
      </c>
      <c r="O958" s="2">
        <v>7567</v>
      </c>
      <c r="P958" s="2" t="s">
        <v>4990</v>
      </c>
      <c r="Q958" s="2" t="s">
        <v>188</v>
      </c>
    </row>
    <row r="959" spans="1:17" x14ac:dyDescent="0.25">
      <c r="A959" t="s">
        <v>4991</v>
      </c>
      <c r="B959" t="s">
        <v>1186</v>
      </c>
      <c r="C959" s="2" t="str">
        <f>LEFT(PLAYERIDMAP[[#This Row],[PLAYERNAME]],FIND(" ",PLAYERIDMAP[[#This Row],[PLAYERNAME]],1))</f>
        <v xml:space="preserve">Chris </v>
      </c>
      <c r="D959" s="2" t="str">
        <f>MID(PLAYERIDMAP[PLAYERNAME],FIND(" ",PLAYERIDMAP[PLAYERNAME],1)+1,255)</f>
        <v>Schwinden</v>
      </c>
      <c r="E959" t="s">
        <v>1878</v>
      </c>
      <c r="F959" t="s">
        <v>1628</v>
      </c>
      <c r="G959" s="3">
        <v>7851</v>
      </c>
      <c r="H959">
        <v>452737</v>
      </c>
      <c r="I959" t="s">
        <v>1186</v>
      </c>
      <c r="J959" s="2">
        <v>1846230</v>
      </c>
      <c r="K959" s="2" t="s">
        <v>1186</v>
      </c>
      <c r="L959" s="2" t="s">
        <v>4992</v>
      </c>
      <c r="M959" s="2" t="s">
        <v>4993</v>
      </c>
      <c r="N959" s="2" t="s">
        <v>4991</v>
      </c>
      <c r="O959" s="2">
        <v>8946</v>
      </c>
      <c r="P959" s="2" t="s">
        <v>4994</v>
      </c>
      <c r="Q959" s="2" t="s">
        <v>1186</v>
      </c>
    </row>
    <row r="960" spans="1:17" hidden="1" x14ac:dyDescent="0.25">
      <c r="A960" t="s">
        <v>4995</v>
      </c>
      <c r="B960" t="s">
        <v>564</v>
      </c>
      <c r="C960" t="str">
        <f>LEFT(PLAYERIDMAP[[#This Row],[PLAYERNAME]],FIND(" ",PLAYERIDMAP[[#This Row],[PLAYERNAME]],1))</f>
        <v xml:space="preserve">Luke </v>
      </c>
      <c r="D960" t="str">
        <f>MID(PLAYERIDMAP[PLAYERNAME],FIND(" ",PLAYERIDMAP[PLAYERNAME],1)+1,255)</f>
        <v>Scott</v>
      </c>
      <c r="E960" t="s">
        <v>1743</v>
      </c>
      <c r="F960" t="s">
        <v>3132</v>
      </c>
      <c r="G960" s="3">
        <v>3469</v>
      </c>
      <c r="H960">
        <v>432928</v>
      </c>
      <c r="I960" t="s">
        <v>564</v>
      </c>
      <c r="J960" s="2">
        <v>393622</v>
      </c>
      <c r="K960" s="2" t="s">
        <v>564</v>
      </c>
      <c r="L960" s="2" t="s">
        <v>4996</v>
      </c>
      <c r="M960" s="2" t="s">
        <v>4997</v>
      </c>
      <c r="N960" s="2" t="s">
        <v>4995</v>
      </c>
      <c r="O960" s="2">
        <v>7521</v>
      </c>
      <c r="P960" s="2" t="s">
        <v>4998</v>
      </c>
      <c r="Q960" s="2" t="s">
        <v>564</v>
      </c>
    </row>
    <row r="961" spans="1:17" x14ac:dyDescent="0.25">
      <c r="A961" t="s">
        <v>4999</v>
      </c>
      <c r="B961" t="s">
        <v>1318</v>
      </c>
      <c r="C961" s="2" t="str">
        <f>LEFT(PLAYERIDMAP[[#This Row],[PLAYERNAME]],FIND(" ",PLAYERIDMAP[[#This Row],[PLAYERNAME]],1))</f>
        <v xml:space="preserve">Evan </v>
      </c>
      <c r="D961" s="2" t="str">
        <f>MID(PLAYERIDMAP[PLAYERNAME],FIND(" ",PLAYERIDMAP[PLAYERNAME],1)+1,255)</f>
        <v>Scribner</v>
      </c>
      <c r="E961" t="s">
        <v>1649</v>
      </c>
      <c r="F961" t="s">
        <v>1628</v>
      </c>
      <c r="G961" s="3">
        <v>7525</v>
      </c>
      <c r="H961">
        <v>519267</v>
      </c>
      <c r="I961" t="s">
        <v>1318</v>
      </c>
      <c r="J961" s="2">
        <v>1784688</v>
      </c>
      <c r="K961" s="2" t="s">
        <v>1318</v>
      </c>
      <c r="L961" s="4" t="s">
        <v>1664</v>
      </c>
      <c r="M961" s="2" t="s">
        <v>5000</v>
      </c>
      <c r="N961" s="2" t="s">
        <v>4999</v>
      </c>
      <c r="O961" s="2">
        <v>8913</v>
      </c>
      <c r="P961" s="2" t="s">
        <v>5001</v>
      </c>
      <c r="Q961" s="2" t="s">
        <v>1318</v>
      </c>
    </row>
    <row r="962" spans="1:17" hidden="1" x14ac:dyDescent="0.25">
      <c r="A962" t="s">
        <v>5002</v>
      </c>
      <c r="B962" t="s">
        <v>339</v>
      </c>
      <c r="C962" t="str">
        <f>LEFT(PLAYERIDMAP[[#This Row],[PLAYERNAME]],FIND(" ",PLAYERIDMAP[[#This Row],[PLAYERNAME]],1))</f>
        <v xml:space="preserve">Marco </v>
      </c>
      <c r="D962" t="str">
        <f>MID(PLAYERIDMAP[PLAYERNAME],FIND(" ",PLAYERIDMAP[PLAYERNAME],1)+1,255)</f>
        <v>Scutaro</v>
      </c>
      <c r="E962" t="s">
        <v>1644</v>
      </c>
      <c r="F962" t="s">
        <v>741</v>
      </c>
      <c r="G962" s="3">
        <v>1555</v>
      </c>
      <c r="H962">
        <v>340192</v>
      </c>
      <c r="I962" t="s">
        <v>339</v>
      </c>
      <c r="J962" s="2">
        <v>132691</v>
      </c>
      <c r="K962" s="2" t="s">
        <v>339</v>
      </c>
      <c r="L962" s="2" t="s">
        <v>5003</v>
      </c>
      <c r="M962" s="2" t="s">
        <v>5004</v>
      </c>
      <c r="N962" s="2" t="s">
        <v>5002</v>
      </c>
      <c r="O962" s="2">
        <v>6966</v>
      </c>
      <c r="P962" s="2" t="s">
        <v>5005</v>
      </c>
      <c r="Q962" s="2" t="s">
        <v>339</v>
      </c>
    </row>
    <row r="963" spans="1:17" hidden="1" x14ac:dyDescent="0.25">
      <c r="A963" t="s">
        <v>5006</v>
      </c>
      <c r="B963" t="s">
        <v>499</v>
      </c>
      <c r="C963" t="str">
        <f>LEFT(PLAYERIDMAP[[#This Row],[PLAYERNAME]],FIND(" ",PLAYERIDMAP[[#This Row],[PLAYERNAME]],1))</f>
        <v xml:space="preserve">Kyle </v>
      </c>
      <c r="D963" t="str">
        <f>MID(PLAYERIDMAP[PLAYERNAME],FIND(" ",PLAYERIDMAP[PLAYERNAME],1)+1,255)</f>
        <v>Seager</v>
      </c>
      <c r="E963" t="s">
        <v>1659</v>
      </c>
      <c r="F963" t="s">
        <v>740</v>
      </c>
      <c r="G963" s="3">
        <v>9785</v>
      </c>
      <c r="H963">
        <v>572122</v>
      </c>
      <c r="I963" t="s">
        <v>499</v>
      </c>
      <c r="J963" s="2">
        <v>1741002</v>
      </c>
      <c r="K963" s="2" t="s">
        <v>499</v>
      </c>
      <c r="L963" s="4" t="s">
        <v>1664</v>
      </c>
      <c r="M963" s="2" t="s">
        <v>5007</v>
      </c>
      <c r="N963" s="2" t="s">
        <v>5006</v>
      </c>
      <c r="O963" s="2">
        <v>8984</v>
      </c>
      <c r="P963" s="2" t="s">
        <v>5008</v>
      </c>
      <c r="Q963" s="2" t="s">
        <v>499</v>
      </c>
    </row>
    <row r="964" spans="1:17" hidden="1" x14ac:dyDescent="0.25">
      <c r="A964" t="s">
        <v>5009</v>
      </c>
      <c r="B964" t="s">
        <v>522</v>
      </c>
      <c r="C964" t="str">
        <f>LEFT(PLAYERIDMAP[[#This Row],[PLAYERNAME]],FIND(" ",PLAYERIDMAP[[#This Row],[PLAYERNAME]],1))</f>
        <v xml:space="preserve">Jean </v>
      </c>
      <c r="D964" t="str">
        <f>MID(PLAYERIDMAP[PLAYERNAME],FIND(" ",PLAYERIDMAP[PLAYERNAME],1)+1,255)</f>
        <v>Segura</v>
      </c>
      <c r="E964" t="s">
        <v>1740</v>
      </c>
      <c r="F964" t="s">
        <v>1730</v>
      </c>
      <c r="G964" s="3">
        <v>5933</v>
      </c>
      <c r="H964">
        <v>516416</v>
      </c>
      <c r="I964" t="s">
        <v>522</v>
      </c>
      <c r="J964" s="2">
        <v>1798566</v>
      </c>
      <c r="K964" s="2" t="s">
        <v>522</v>
      </c>
      <c r="L964" s="4" t="s">
        <v>1664</v>
      </c>
      <c r="M964" s="4" t="s">
        <v>1664</v>
      </c>
      <c r="N964" s="2" t="s">
        <v>5009</v>
      </c>
      <c r="O964" s="2">
        <v>9247</v>
      </c>
      <c r="P964" s="2" t="s">
        <v>5010</v>
      </c>
      <c r="Q964" s="2" t="s">
        <v>522</v>
      </c>
    </row>
    <row r="965" spans="1:17" x14ac:dyDescent="0.25">
      <c r="A965" t="s">
        <v>5011</v>
      </c>
      <c r="B965" t="s">
        <v>1304</v>
      </c>
      <c r="C965" s="2" t="str">
        <f>LEFT(PLAYERIDMAP[[#This Row],[PLAYERNAME]],FIND(" ",PLAYERIDMAP[[#This Row],[PLAYERNAME]],1))</f>
        <v xml:space="preserve">Bryan </v>
      </c>
      <c r="D965" s="2" t="str">
        <f>MID(PLAYERIDMAP[PLAYERNAME],FIND(" ",PLAYERIDMAP[PLAYERNAME],1)+1,255)</f>
        <v>Shaw</v>
      </c>
      <c r="E965" t="s">
        <v>1679</v>
      </c>
      <c r="F965" t="s">
        <v>1628</v>
      </c>
      <c r="G965" s="3">
        <v>8110</v>
      </c>
      <c r="H965">
        <v>543766</v>
      </c>
      <c r="I965" t="s">
        <v>1304</v>
      </c>
      <c r="J965" s="2">
        <v>1734606</v>
      </c>
      <c r="K965" s="2" t="s">
        <v>1304</v>
      </c>
      <c r="L965" s="4" t="s">
        <v>1664</v>
      </c>
      <c r="M965" s="2" t="s">
        <v>5012</v>
      </c>
      <c r="N965" s="2" t="s">
        <v>5011</v>
      </c>
      <c r="O965" s="2">
        <v>8962</v>
      </c>
      <c r="P965" s="2" t="s">
        <v>5013</v>
      </c>
      <c r="Q965" s="2" t="s">
        <v>1304</v>
      </c>
    </row>
    <row r="966" spans="1:17" x14ac:dyDescent="0.25">
      <c r="A966" t="s">
        <v>5014</v>
      </c>
      <c r="B966" t="s">
        <v>828</v>
      </c>
      <c r="C966" s="2" t="str">
        <f>LEFT(PLAYERIDMAP[[#This Row],[PLAYERNAME]],FIND(" ",PLAYERIDMAP[[#This Row],[PLAYERNAME]],1))</f>
        <v xml:space="preserve">James </v>
      </c>
      <c r="D966" s="2" t="str">
        <f>MID(PLAYERIDMAP[PLAYERNAME],FIND(" ",PLAYERIDMAP[PLAYERNAME],1)+1,255)</f>
        <v>Shields</v>
      </c>
      <c r="E966" t="s">
        <v>1965</v>
      </c>
      <c r="F966" t="s">
        <v>1628</v>
      </c>
      <c r="G966" s="3">
        <v>7059</v>
      </c>
      <c r="H966">
        <v>448306</v>
      </c>
      <c r="I966" t="s">
        <v>828</v>
      </c>
      <c r="J966" s="2">
        <v>580602</v>
      </c>
      <c r="K966" s="2" t="s">
        <v>828</v>
      </c>
      <c r="L966" s="2" t="s">
        <v>5015</v>
      </c>
      <c r="M966" s="2" t="s">
        <v>5016</v>
      </c>
      <c r="N966" s="2" t="s">
        <v>5014</v>
      </c>
      <c r="O966" s="2">
        <v>7779</v>
      </c>
      <c r="P966" s="2" t="s">
        <v>5017</v>
      </c>
      <c r="Q966" s="2" t="s">
        <v>828</v>
      </c>
    </row>
    <row r="967" spans="1:17" hidden="1" x14ac:dyDescent="0.25">
      <c r="A967" t="s">
        <v>5018</v>
      </c>
      <c r="B967" t="s">
        <v>170</v>
      </c>
      <c r="C967" t="str">
        <f>LEFT(PLAYERIDMAP[[#This Row],[PLAYERNAME]],FIND(" ",PLAYERIDMAP[[#This Row],[PLAYERNAME]],1))</f>
        <v xml:space="preserve">Kelly </v>
      </c>
      <c r="D967" t="str">
        <f>MID(PLAYERIDMAP[PLAYERNAME],FIND(" ",PLAYERIDMAP[PLAYERNAME],1)+1,255)</f>
        <v>Shoppach</v>
      </c>
      <c r="E967" t="s">
        <v>1659</v>
      </c>
      <c r="F967" t="s">
        <v>1717</v>
      </c>
      <c r="G967" s="3">
        <v>3867</v>
      </c>
      <c r="H967">
        <v>431159</v>
      </c>
      <c r="I967" t="s">
        <v>170</v>
      </c>
      <c r="J967" s="2">
        <v>484146</v>
      </c>
      <c r="K967" s="2" t="s">
        <v>170</v>
      </c>
      <c r="L967" s="2" t="s">
        <v>5019</v>
      </c>
      <c r="M967" s="2" t="s">
        <v>5020</v>
      </c>
      <c r="N967" s="2" t="s">
        <v>5018</v>
      </c>
      <c r="O967" s="2">
        <v>7493</v>
      </c>
      <c r="P967" s="2" t="s">
        <v>5021</v>
      </c>
      <c r="Q967" s="2" t="s">
        <v>170</v>
      </c>
    </row>
    <row r="968" spans="1:17" hidden="1" x14ac:dyDescent="0.25">
      <c r="A968" t="s">
        <v>5022</v>
      </c>
      <c r="B968" t="s">
        <v>296</v>
      </c>
      <c r="C968" t="str">
        <f>LEFT(PLAYERIDMAP[[#This Row],[PLAYERNAME]],FIND(" ",PLAYERIDMAP[[#This Row],[PLAYERNAME]],1))</f>
        <v xml:space="preserve">Moises </v>
      </c>
      <c r="D968" t="str">
        <f>MID(PLAYERIDMAP[PLAYERNAME],FIND(" ",PLAYERIDMAP[PLAYERNAME],1)+1,255)</f>
        <v>Sierra</v>
      </c>
      <c r="E968" t="s">
        <v>1723</v>
      </c>
      <c r="F968" t="s">
        <v>1639</v>
      </c>
      <c r="G968" s="3">
        <v>6050</v>
      </c>
      <c r="H968">
        <v>501213</v>
      </c>
      <c r="I968" t="s">
        <v>296</v>
      </c>
      <c r="J968" s="2">
        <v>1666824</v>
      </c>
      <c r="K968" s="2" t="s">
        <v>296</v>
      </c>
      <c r="L968" s="4" t="s">
        <v>1664</v>
      </c>
      <c r="M968" s="4" t="s">
        <v>1664</v>
      </c>
      <c r="N968" s="2" t="s">
        <v>5022</v>
      </c>
      <c r="O968" s="2">
        <v>9251</v>
      </c>
      <c r="P968" s="2" t="s">
        <v>5023</v>
      </c>
      <c r="Q968" s="2" t="s">
        <v>296</v>
      </c>
    </row>
    <row r="969" spans="1:17" hidden="1" x14ac:dyDescent="0.25">
      <c r="A969" t="s">
        <v>5024</v>
      </c>
      <c r="B969" t="s">
        <v>410</v>
      </c>
      <c r="C969" t="str">
        <f>LEFT(PLAYERIDMAP[[#This Row],[PLAYERNAME]],FIND(" ",PLAYERIDMAP[[#This Row],[PLAYERNAME]],1))</f>
        <v xml:space="preserve">Andrelton </v>
      </c>
      <c r="D969" t="str">
        <f>MID(PLAYERIDMAP[PLAYERNAME],FIND(" ",PLAYERIDMAP[PLAYERNAME],1)+1,255)</f>
        <v>Simmons</v>
      </c>
      <c r="E969" t="s">
        <v>1780</v>
      </c>
      <c r="F969" t="s">
        <v>1730</v>
      </c>
      <c r="G969" s="3">
        <v>10847</v>
      </c>
      <c r="H969">
        <v>592743</v>
      </c>
      <c r="I969" t="s">
        <v>410</v>
      </c>
      <c r="J969" s="2">
        <v>1918584</v>
      </c>
      <c r="K969" s="2" t="s">
        <v>410</v>
      </c>
      <c r="L969" s="4" t="s">
        <v>1664</v>
      </c>
      <c r="M969" s="4" t="s">
        <v>1664</v>
      </c>
      <c r="N969" s="2" t="s">
        <v>5024</v>
      </c>
      <c r="O969" s="2">
        <v>9201</v>
      </c>
      <c r="P969" s="2" t="s">
        <v>5025</v>
      </c>
      <c r="Q969" s="2" t="s">
        <v>410</v>
      </c>
    </row>
    <row r="970" spans="1:17" x14ac:dyDescent="0.25">
      <c r="A970" t="s">
        <v>5026</v>
      </c>
      <c r="B970" t="s">
        <v>853</v>
      </c>
      <c r="C970" s="2" t="str">
        <f>LEFT(PLAYERIDMAP[[#This Row],[PLAYERNAME]],FIND(" ",PLAYERIDMAP[[#This Row],[PLAYERNAME]],1))</f>
        <v xml:space="preserve">Alfredo </v>
      </c>
      <c r="D970" s="2" t="str">
        <f>MID(PLAYERIDMAP[PLAYERNAME],FIND(" ",PLAYERIDMAP[PLAYERNAME],1)+1,255)</f>
        <v>Simon</v>
      </c>
      <c r="E970" t="s">
        <v>1755</v>
      </c>
      <c r="F970" t="s">
        <v>1628</v>
      </c>
      <c r="G970" s="3">
        <v>2155</v>
      </c>
      <c r="H970">
        <v>430580</v>
      </c>
      <c r="I970" t="s">
        <v>853</v>
      </c>
      <c r="J970" s="2">
        <v>448968</v>
      </c>
      <c r="K970" s="2" t="s">
        <v>853</v>
      </c>
      <c r="L970" s="2" t="s">
        <v>5027</v>
      </c>
      <c r="M970" s="2" t="s">
        <v>5028</v>
      </c>
      <c r="N970" s="2" t="s">
        <v>5026</v>
      </c>
      <c r="O970" s="2">
        <v>7975</v>
      </c>
      <c r="P970" s="2" t="s">
        <v>5029</v>
      </c>
      <c r="Q970" s="2" t="s">
        <v>853</v>
      </c>
    </row>
    <row r="971" spans="1:17" hidden="1" x14ac:dyDescent="0.25">
      <c r="A971" t="s">
        <v>5030</v>
      </c>
      <c r="B971" t="s">
        <v>608</v>
      </c>
      <c r="C971" t="str">
        <f>LEFT(PLAYERIDMAP[[#This Row],[PLAYERNAME]],FIND(" ",PLAYERIDMAP[[#This Row],[PLAYERNAME]],1))</f>
        <v xml:space="preserve">Jonathan </v>
      </c>
      <c r="D971" t="str">
        <f>MID(PLAYERIDMAP[PLAYERNAME],FIND(" ",PLAYERIDMAP[PLAYERNAME],1)+1,255)</f>
        <v>Singleton</v>
      </c>
      <c r="E971" t="s">
        <v>1664</v>
      </c>
      <c r="F971" t="s">
        <v>1667</v>
      </c>
      <c r="G971" s="3" t="s">
        <v>607</v>
      </c>
      <c r="H971">
        <v>572138</v>
      </c>
      <c r="I971" t="s">
        <v>608</v>
      </c>
      <c r="J971" s="4" t="s">
        <v>1664</v>
      </c>
      <c r="K971" s="4" t="s">
        <v>1664</v>
      </c>
      <c r="L971" s="4" t="s">
        <v>1664</v>
      </c>
      <c r="M971" s="4" t="s">
        <v>1664</v>
      </c>
      <c r="N971" s="2" t="s">
        <v>5030</v>
      </c>
      <c r="O971" s="2">
        <v>9099</v>
      </c>
      <c r="P971" s="2" t="s">
        <v>5031</v>
      </c>
      <c r="Q971" s="2" t="s">
        <v>608</v>
      </c>
    </row>
    <row r="972" spans="1:17" x14ac:dyDescent="0.25">
      <c r="A972" t="s">
        <v>5032</v>
      </c>
      <c r="B972" t="s">
        <v>1302</v>
      </c>
      <c r="C972" s="2" t="str">
        <f>LEFT(PLAYERIDMAP[[#This Row],[PLAYERNAME]],FIND(" ",PLAYERIDMAP[[#This Row],[PLAYERNAME]],1))</f>
        <v xml:space="preserve">Tony </v>
      </c>
      <c r="D972" s="2" t="str">
        <f>MID(PLAYERIDMAP[PLAYERNAME],FIND(" ",PLAYERIDMAP[PLAYERNAME],1)+1,255)</f>
        <v>Sipp</v>
      </c>
      <c r="E972" t="s">
        <v>1919</v>
      </c>
      <c r="F972" t="s">
        <v>1628</v>
      </c>
      <c r="G972" s="3">
        <v>8280</v>
      </c>
      <c r="H972">
        <v>448609</v>
      </c>
      <c r="I972" t="s">
        <v>1302</v>
      </c>
      <c r="J972" s="2">
        <v>583494</v>
      </c>
      <c r="K972" s="2" t="s">
        <v>1302</v>
      </c>
      <c r="L972" s="2" t="s">
        <v>5033</v>
      </c>
      <c r="M972" s="2" t="s">
        <v>5034</v>
      </c>
      <c r="N972" s="2" t="s">
        <v>5032</v>
      </c>
      <c r="O972" s="2">
        <v>7949</v>
      </c>
      <c r="P972" s="2" t="s">
        <v>5035</v>
      </c>
      <c r="Q972" s="2" t="s">
        <v>1302</v>
      </c>
    </row>
    <row r="973" spans="1:17" x14ac:dyDescent="0.25">
      <c r="A973" t="s">
        <v>5036</v>
      </c>
      <c r="B973" t="s">
        <v>926</v>
      </c>
      <c r="C973" s="2" t="str">
        <f>LEFT(PLAYERIDMAP[[#This Row],[PLAYERNAME]],FIND(" ",PLAYERIDMAP[[#This Row],[PLAYERNAME]],1))</f>
        <v xml:space="preserve">Tyler </v>
      </c>
      <c r="D973" s="2" t="str">
        <f>MID(PLAYERIDMAP[PLAYERNAME],FIND(" ",PLAYERIDMAP[PLAYERNAME],1)+1,255)</f>
        <v>Skaggs</v>
      </c>
      <c r="E973" t="s">
        <v>1919</v>
      </c>
      <c r="F973" t="s">
        <v>1628</v>
      </c>
      <c r="G973" s="3">
        <v>10190</v>
      </c>
      <c r="H973">
        <v>572140</v>
      </c>
      <c r="I973" t="s">
        <v>926</v>
      </c>
      <c r="J973" s="2">
        <v>1758900</v>
      </c>
      <c r="K973" s="2" t="s">
        <v>926</v>
      </c>
      <c r="L973" s="2" t="s">
        <v>5037</v>
      </c>
      <c r="M973" s="4" t="s">
        <v>1664</v>
      </c>
      <c r="N973" s="2" t="s">
        <v>5036</v>
      </c>
      <c r="O973" s="2">
        <v>9126</v>
      </c>
      <c r="P973" s="2" t="s">
        <v>5038</v>
      </c>
      <c r="Q973" s="2" t="s">
        <v>926</v>
      </c>
    </row>
    <row r="974" spans="1:17" hidden="1" x14ac:dyDescent="0.25">
      <c r="A974" t="s">
        <v>5039</v>
      </c>
      <c r="B974" t="s">
        <v>43</v>
      </c>
      <c r="C974" t="str">
        <f>LEFT(PLAYERIDMAP[[#This Row],[PLAYERNAME]],FIND(" ",PLAYERIDMAP[[#This Row],[PLAYERNAME]],1))</f>
        <v xml:space="preserve">Kyle </v>
      </c>
      <c r="D974" t="str">
        <f>MID(PLAYERIDMAP[PLAYERNAME],FIND(" ",PLAYERIDMAP[PLAYERNAME],1)+1,255)</f>
        <v>Skipworth</v>
      </c>
      <c r="E974" t="s">
        <v>1698</v>
      </c>
      <c r="F974" t="s">
        <v>1717</v>
      </c>
      <c r="G974" s="3" t="s">
        <v>42</v>
      </c>
      <c r="H974">
        <v>543788</v>
      </c>
      <c r="I974" t="s">
        <v>43</v>
      </c>
      <c r="J974" s="4" t="s">
        <v>1664</v>
      </c>
      <c r="K974" s="4" t="s">
        <v>1664</v>
      </c>
      <c r="L974" s="4" t="s">
        <v>1664</v>
      </c>
      <c r="M974" s="4" t="s">
        <v>1664</v>
      </c>
      <c r="N974" s="4" t="s">
        <v>1664</v>
      </c>
      <c r="O974" s="4" t="s">
        <v>1664</v>
      </c>
      <c r="P974" s="4" t="s">
        <v>1664</v>
      </c>
      <c r="Q974" s="4" t="s">
        <v>1664</v>
      </c>
    </row>
    <row r="975" spans="1:17" x14ac:dyDescent="0.25">
      <c r="A975" t="s">
        <v>5040</v>
      </c>
      <c r="B975" t="s">
        <v>1282</v>
      </c>
      <c r="C975" s="2" t="str">
        <f>LEFT(PLAYERIDMAP[[#This Row],[PLAYERNAME]],FIND(" ",PLAYERIDMAP[[#This Row],[PLAYERNAME]],1))</f>
        <v xml:space="preserve">Kevin </v>
      </c>
      <c r="D975" s="2" t="str">
        <f>MID(PLAYERIDMAP[PLAYERNAME],FIND(" ",PLAYERIDMAP[PLAYERNAME],1)+1,255)</f>
        <v>Slowey</v>
      </c>
      <c r="E975" t="s">
        <v>1679</v>
      </c>
      <c r="F975" t="s">
        <v>1628</v>
      </c>
      <c r="G975" s="3">
        <v>9918</v>
      </c>
      <c r="H975">
        <v>458713</v>
      </c>
      <c r="I975" t="s">
        <v>1282</v>
      </c>
      <c r="J975" s="2">
        <v>1102931</v>
      </c>
      <c r="K975" s="2" t="s">
        <v>1282</v>
      </c>
      <c r="L975" s="4" t="s">
        <v>1664</v>
      </c>
      <c r="M975" s="4" t="s">
        <v>1664</v>
      </c>
      <c r="N975" s="4" t="s">
        <v>1664</v>
      </c>
      <c r="O975" s="4" t="s">
        <v>1664</v>
      </c>
      <c r="P975" s="4" t="s">
        <v>1664</v>
      </c>
      <c r="Q975" s="4" t="s">
        <v>1664</v>
      </c>
    </row>
    <row r="976" spans="1:17" hidden="1" x14ac:dyDescent="0.25">
      <c r="A976" t="s">
        <v>5041</v>
      </c>
      <c r="B976" t="s">
        <v>542</v>
      </c>
      <c r="C976" t="str">
        <f>LEFT(PLAYERIDMAP[[#This Row],[PLAYERNAME]],FIND(" ",PLAYERIDMAP[[#This Row],[PLAYERNAME]],1))</f>
        <v xml:space="preserve">Seth </v>
      </c>
      <c r="D976" t="str">
        <f>MID(PLAYERIDMAP[PLAYERNAME],FIND(" ",PLAYERIDMAP[PLAYERNAME],1)+1,255)</f>
        <v>Smith</v>
      </c>
      <c r="E976" t="s">
        <v>1649</v>
      </c>
      <c r="F976" t="s">
        <v>1639</v>
      </c>
      <c r="G976" s="3">
        <v>7331</v>
      </c>
      <c r="H976">
        <v>452234</v>
      </c>
      <c r="I976" t="s">
        <v>542</v>
      </c>
      <c r="J976" s="2">
        <v>549985</v>
      </c>
      <c r="K976" s="2" t="s">
        <v>542</v>
      </c>
      <c r="L976" s="2" t="s">
        <v>5042</v>
      </c>
      <c r="M976" s="2" t="s">
        <v>5043</v>
      </c>
      <c r="N976" s="2" t="s">
        <v>5041</v>
      </c>
      <c r="O976" s="2">
        <v>8144</v>
      </c>
      <c r="P976" s="2" t="s">
        <v>5044</v>
      </c>
      <c r="Q976" s="2" t="s">
        <v>542</v>
      </c>
    </row>
    <row r="977" spans="1:17" x14ac:dyDescent="0.25">
      <c r="A977" t="s">
        <v>5045</v>
      </c>
      <c r="B977" t="s">
        <v>1171</v>
      </c>
      <c r="C977" s="2" t="str">
        <f>LEFT(PLAYERIDMAP[[#This Row],[PLAYERNAME]],FIND(" ",PLAYERIDMAP[[#This Row],[PLAYERNAME]],1))</f>
        <v xml:space="preserve">Will </v>
      </c>
      <c r="D977" s="2" t="str">
        <f>MID(PLAYERIDMAP[PLAYERNAME],FIND(" ",PLAYERIDMAP[PLAYERNAME],1)+1,255)</f>
        <v>Smith</v>
      </c>
      <c r="E977" t="s">
        <v>1965</v>
      </c>
      <c r="F977" t="s">
        <v>1628</v>
      </c>
      <c r="G977" s="3">
        <v>8048</v>
      </c>
      <c r="H977">
        <v>519293</v>
      </c>
      <c r="I977" t="s">
        <v>1171</v>
      </c>
      <c r="J977" s="2">
        <v>1666825</v>
      </c>
      <c r="K977" s="2" t="s">
        <v>1171</v>
      </c>
      <c r="L977" s="2" t="s">
        <v>5046</v>
      </c>
      <c r="M977" s="4" t="s">
        <v>1664</v>
      </c>
      <c r="N977" s="2" t="s">
        <v>5045</v>
      </c>
      <c r="O977" s="2">
        <v>9193</v>
      </c>
      <c r="P977" s="2" t="s">
        <v>5047</v>
      </c>
      <c r="Q977" s="2" t="s">
        <v>1171</v>
      </c>
    </row>
    <row r="978" spans="1:17" hidden="1" x14ac:dyDescent="0.25">
      <c r="A978" t="s">
        <v>5048</v>
      </c>
      <c r="B978" t="s">
        <v>429</v>
      </c>
      <c r="C978" t="str">
        <f>LEFT(PLAYERIDMAP[[#This Row],[PLAYERNAME]],FIND(" ",PLAYERIDMAP[[#This Row],[PLAYERNAME]],1))</f>
        <v xml:space="preserve">Justin </v>
      </c>
      <c r="D978" t="str">
        <f>MID(PLAYERIDMAP[PLAYERNAME],FIND(" ",PLAYERIDMAP[PLAYERNAME],1)+1,255)</f>
        <v>Smoak</v>
      </c>
      <c r="E978" t="s">
        <v>1659</v>
      </c>
      <c r="F978" t="s">
        <v>1667</v>
      </c>
      <c r="G978" s="3">
        <v>9054</v>
      </c>
      <c r="H978">
        <v>475253</v>
      </c>
      <c r="I978" t="s">
        <v>429</v>
      </c>
      <c r="J978" s="2">
        <v>1630092</v>
      </c>
      <c r="K978" s="2" t="s">
        <v>429</v>
      </c>
      <c r="L978" s="4" t="s">
        <v>1664</v>
      </c>
      <c r="M978" s="2" t="s">
        <v>5049</v>
      </c>
      <c r="N978" s="2" t="s">
        <v>5048</v>
      </c>
      <c r="O978" s="2">
        <v>8653</v>
      </c>
      <c r="P978" s="2" t="s">
        <v>5050</v>
      </c>
      <c r="Q978" s="2" t="s">
        <v>429</v>
      </c>
    </row>
    <row r="979" spans="1:17" x14ac:dyDescent="0.25">
      <c r="A979" t="s">
        <v>5051</v>
      </c>
      <c r="B979" t="s">
        <v>1367</v>
      </c>
      <c r="C979" s="2" t="str">
        <f>LEFT(PLAYERIDMAP[[#This Row],[PLAYERNAME]],FIND(" ",PLAYERIDMAP[[#This Row],[PLAYERNAME]],1))</f>
        <v xml:space="preserve">Drew </v>
      </c>
      <c r="D979" s="2" t="str">
        <f>MID(PLAYERIDMAP[PLAYERNAME],FIND(" ",PLAYERIDMAP[PLAYERNAME],1)+1,255)</f>
        <v>Smyly</v>
      </c>
      <c r="E979" t="s">
        <v>1684</v>
      </c>
      <c r="F979" t="s">
        <v>1628</v>
      </c>
      <c r="G979" s="3">
        <v>11760</v>
      </c>
      <c r="H979">
        <v>592767</v>
      </c>
      <c r="I979" t="s">
        <v>1367</v>
      </c>
      <c r="J979" s="2">
        <v>1840445</v>
      </c>
      <c r="K979" s="2" t="s">
        <v>1367</v>
      </c>
      <c r="L979" s="2" t="s">
        <v>5052</v>
      </c>
      <c r="M979" s="4" t="s">
        <v>1664</v>
      </c>
      <c r="N979" s="2" t="s">
        <v>5051</v>
      </c>
      <c r="O979" s="2">
        <v>9140</v>
      </c>
      <c r="P979" s="2" t="s">
        <v>5053</v>
      </c>
      <c r="Q979" s="2" t="s">
        <v>1367</v>
      </c>
    </row>
    <row r="980" spans="1:17" hidden="1" x14ac:dyDescent="0.25">
      <c r="A980" t="s">
        <v>5054</v>
      </c>
      <c r="B980" t="s">
        <v>466</v>
      </c>
      <c r="C980" t="str">
        <f>LEFT(PLAYERIDMAP[[#This Row],[PLAYERNAME]],FIND(" ",PLAYERIDMAP[[#This Row],[PLAYERNAME]],1))</f>
        <v xml:space="preserve">Travis </v>
      </c>
      <c r="D980" t="str">
        <f>MID(PLAYERIDMAP[PLAYERNAME],FIND(" ",PLAYERIDMAP[PLAYERNAME],1)+1,255)</f>
        <v>Snider</v>
      </c>
      <c r="E980" t="s">
        <v>1703</v>
      </c>
      <c r="F980" t="s">
        <v>1639</v>
      </c>
      <c r="G980" s="3">
        <v>2830</v>
      </c>
      <c r="H980">
        <v>501983</v>
      </c>
      <c r="I980" t="s">
        <v>466</v>
      </c>
      <c r="J980" s="2">
        <v>1232132</v>
      </c>
      <c r="K980" s="2" t="s">
        <v>466</v>
      </c>
      <c r="L980" s="2" t="s">
        <v>5055</v>
      </c>
      <c r="M980" s="2" t="s">
        <v>5056</v>
      </c>
      <c r="N980" s="2" t="s">
        <v>5054</v>
      </c>
      <c r="O980" s="2">
        <v>8304</v>
      </c>
      <c r="P980" s="2" t="s">
        <v>5057</v>
      </c>
      <c r="Q980" s="2" t="s">
        <v>466</v>
      </c>
    </row>
    <row r="981" spans="1:17" hidden="1" x14ac:dyDescent="0.25">
      <c r="A981" t="s">
        <v>5058</v>
      </c>
      <c r="B981" t="s">
        <v>272</v>
      </c>
      <c r="C981" t="str">
        <f>LEFT(PLAYERIDMAP[[#This Row],[PLAYERNAME]],FIND(" ",PLAYERIDMAP[[#This Row],[PLAYERNAME]],1))</f>
        <v xml:space="preserve">Brandon </v>
      </c>
      <c r="D981" t="str">
        <f>MID(PLAYERIDMAP[PLAYERNAME],FIND(" ",PLAYERIDMAP[PLAYERNAME],1)+1,255)</f>
        <v>Snyder</v>
      </c>
      <c r="E981" t="s">
        <v>1729</v>
      </c>
      <c r="F981" t="s">
        <v>1667</v>
      </c>
      <c r="G981" s="3">
        <v>9856</v>
      </c>
      <c r="H981">
        <v>474319</v>
      </c>
      <c r="I981" t="s">
        <v>272</v>
      </c>
      <c r="J981" s="2">
        <v>1661347</v>
      </c>
      <c r="K981" s="2" t="s">
        <v>272</v>
      </c>
      <c r="L981" s="2" t="s">
        <v>5059</v>
      </c>
      <c r="M981" s="2" t="s">
        <v>5060</v>
      </c>
      <c r="N981" s="2" t="s">
        <v>5058</v>
      </c>
      <c r="O981" s="2">
        <v>8624</v>
      </c>
      <c r="P981" s="2" t="s">
        <v>5061</v>
      </c>
      <c r="Q981" s="2" t="s">
        <v>272</v>
      </c>
    </row>
    <row r="982" spans="1:17" hidden="1" x14ac:dyDescent="0.25">
      <c r="A982" t="s">
        <v>5062</v>
      </c>
      <c r="B982" t="s">
        <v>378</v>
      </c>
      <c r="C982" t="str">
        <f>LEFT(PLAYERIDMAP[[#This Row],[PLAYERNAME]],FIND(" ",PLAYERIDMAP[[#This Row],[PLAYERNAME]],1))</f>
        <v xml:space="preserve">Chris </v>
      </c>
      <c r="D982" t="str">
        <f>MID(PLAYERIDMAP[PLAYERNAME],FIND(" ",PLAYERIDMAP[PLAYERNAME],1)+1,255)</f>
        <v>Snyder</v>
      </c>
      <c r="E982" t="s">
        <v>1633</v>
      </c>
      <c r="F982" t="s">
        <v>1717</v>
      </c>
      <c r="G982" s="3">
        <v>4606</v>
      </c>
      <c r="H982">
        <v>430965</v>
      </c>
      <c r="I982" t="s">
        <v>378</v>
      </c>
      <c r="J982" s="2">
        <v>392209</v>
      </c>
      <c r="K982" s="2" t="s">
        <v>378</v>
      </c>
      <c r="L982" s="2" t="s">
        <v>5063</v>
      </c>
      <c r="M982" s="2" t="s">
        <v>5064</v>
      </c>
      <c r="N982" s="2" t="s">
        <v>5062</v>
      </c>
      <c r="O982" s="2">
        <v>7409</v>
      </c>
      <c r="P982" s="2" t="s">
        <v>5065</v>
      </c>
      <c r="Q982" s="2" t="s">
        <v>378</v>
      </c>
    </row>
    <row r="983" spans="1:17" hidden="1" x14ac:dyDescent="0.25">
      <c r="A983" t="s">
        <v>5066</v>
      </c>
      <c r="B983" t="s">
        <v>280</v>
      </c>
      <c r="C983" t="str">
        <f>LEFT(PLAYERIDMAP[[#This Row],[PLAYERNAME]],FIND(" ",PLAYERIDMAP[[#This Row],[PLAYERNAME]],1))</f>
        <v xml:space="preserve">Eric </v>
      </c>
      <c r="D983" t="str">
        <f>MID(PLAYERIDMAP[PLAYERNAME],FIND(" ",PLAYERIDMAP[PLAYERNAME],1)+1,255)</f>
        <v>Sogard</v>
      </c>
      <c r="E983" t="s">
        <v>1649</v>
      </c>
      <c r="F983" t="s">
        <v>740</v>
      </c>
      <c r="G983" s="3">
        <v>7927</v>
      </c>
      <c r="H983">
        <v>519299</v>
      </c>
      <c r="I983" t="s">
        <v>280</v>
      </c>
      <c r="J983" s="2">
        <v>1600755</v>
      </c>
      <c r="K983" s="2" t="s">
        <v>280</v>
      </c>
      <c r="L983" s="4" t="s">
        <v>1664</v>
      </c>
      <c r="M983" s="2" t="s">
        <v>5067</v>
      </c>
      <c r="N983" s="2" t="s">
        <v>5066</v>
      </c>
      <c r="O983" s="2">
        <v>8828</v>
      </c>
      <c r="P983" s="2" t="s">
        <v>5068</v>
      </c>
      <c r="Q983" s="2" t="s">
        <v>280</v>
      </c>
    </row>
    <row r="984" spans="1:17" hidden="1" x14ac:dyDescent="0.25">
      <c r="A984" t="s">
        <v>5069</v>
      </c>
      <c r="B984" t="s">
        <v>144</v>
      </c>
      <c r="C984" t="str">
        <f>LEFT(PLAYERIDMAP[[#This Row],[PLAYERNAME]],FIND(" ",PLAYERIDMAP[[#This Row],[PLAYERNAME]],1))</f>
        <v xml:space="preserve">Donovan </v>
      </c>
      <c r="D984" t="str">
        <f>MID(PLAYERIDMAP[PLAYERNAME],FIND(" ",PLAYERIDMAP[PLAYERNAME],1)+1,255)</f>
        <v>Solano</v>
      </c>
      <c r="E984" t="s">
        <v>1698</v>
      </c>
      <c r="F984" t="s">
        <v>741</v>
      </c>
      <c r="G984" s="3">
        <v>8623</v>
      </c>
      <c r="H984">
        <v>456781</v>
      </c>
      <c r="I984" t="s">
        <v>144</v>
      </c>
      <c r="J984" s="2">
        <v>1666544</v>
      </c>
      <c r="K984" s="2" t="s">
        <v>144</v>
      </c>
      <c r="L984" s="4" t="s">
        <v>1664</v>
      </c>
      <c r="M984" s="4" t="s">
        <v>1664</v>
      </c>
      <c r="N984" s="2" t="s">
        <v>5069</v>
      </c>
      <c r="O984" s="2">
        <v>9190</v>
      </c>
      <c r="P984" s="2" t="s">
        <v>5070</v>
      </c>
      <c r="Q984" s="2" t="s">
        <v>144</v>
      </c>
    </row>
    <row r="985" spans="1:17" hidden="1" x14ac:dyDescent="0.25">
      <c r="A985" t="s">
        <v>5071</v>
      </c>
      <c r="B985" t="s">
        <v>9</v>
      </c>
      <c r="C985" t="str">
        <f>LEFT(PLAYERIDMAP[[#This Row],[PLAYERNAME]],FIND(" ",PLAYERIDMAP[[#This Row],[PLAYERNAME]],1))</f>
        <v xml:space="preserve">Ali </v>
      </c>
      <c r="D985" t="str">
        <f>MID(PLAYERIDMAP[PLAYERNAME],FIND(" ",PLAYERIDMAP[PLAYERNAME],1)+1,255)</f>
        <v>Solis</v>
      </c>
      <c r="E985" s="5" t="s">
        <v>1664</v>
      </c>
      <c r="F985" s="5" t="s">
        <v>1664</v>
      </c>
      <c r="G985" s="3">
        <v>8848</v>
      </c>
      <c r="H985" s="5" t="s">
        <v>1664</v>
      </c>
      <c r="I985" s="5" t="s">
        <v>1664</v>
      </c>
      <c r="J985" s="4" t="s">
        <v>1664</v>
      </c>
      <c r="K985" s="4" t="s">
        <v>1664</v>
      </c>
      <c r="L985" s="4" t="s">
        <v>1664</v>
      </c>
      <c r="M985" s="4" t="s">
        <v>1664</v>
      </c>
      <c r="N985" s="4" t="s">
        <v>1664</v>
      </c>
      <c r="O985" s="4" t="s">
        <v>1664</v>
      </c>
      <c r="P985" s="4" t="s">
        <v>1664</v>
      </c>
      <c r="Q985" s="4" t="s">
        <v>1664</v>
      </c>
    </row>
    <row r="986" spans="1:17" hidden="1" x14ac:dyDescent="0.25">
      <c r="A986" t="s">
        <v>5072</v>
      </c>
      <c r="B986" t="s">
        <v>601</v>
      </c>
      <c r="C986" t="str">
        <f>LEFT(PLAYERIDMAP[[#This Row],[PLAYERNAME]],FIND(" ",PLAYERIDMAP[[#This Row],[PLAYERNAME]],1))</f>
        <v xml:space="preserve">Alfonso </v>
      </c>
      <c r="D986" t="str">
        <f>MID(PLAYERIDMAP[PLAYERNAME],FIND(" ",PLAYERIDMAP[PLAYERNAME],1)+1,255)</f>
        <v>Soriano</v>
      </c>
      <c r="E986" t="s">
        <v>1818</v>
      </c>
      <c r="F986" t="s">
        <v>1639</v>
      </c>
      <c r="G986" s="3">
        <v>847</v>
      </c>
      <c r="H986">
        <v>150093</v>
      </c>
      <c r="I986" t="s">
        <v>601</v>
      </c>
      <c r="J986" s="2">
        <v>127572</v>
      </c>
      <c r="K986" s="2" t="s">
        <v>601</v>
      </c>
      <c r="L986" s="2" t="s">
        <v>5073</v>
      </c>
      <c r="M986" s="2" t="s">
        <v>5074</v>
      </c>
      <c r="N986" s="2" t="s">
        <v>5072</v>
      </c>
      <c r="O986" s="2">
        <v>6154</v>
      </c>
      <c r="P986" s="2" t="s">
        <v>5075</v>
      </c>
      <c r="Q986" s="2" t="s">
        <v>601</v>
      </c>
    </row>
    <row r="987" spans="1:17" x14ac:dyDescent="0.25">
      <c r="A987" t="s">
        <v>5076</v>
      </c>
      <c r="B987" t="s">
        <v>1407</v>
      </c>
      <c r="C987" s="2" t="str">
        <f>LEFT(PLAYERIDMAP[[#This Row],[PLAYERNAME]],FIND(" ",PLAYERIDMAP[[#This Row],[PLAYERNAME]],1))</f>
        <v xml:space="preserve">Joakim </v>
      </c>
      <c r="D987" s="2" t="str">
        <f>MID(PLAYERIDMAP[PLAYERNAME],FIND(" ",PLAYERIDMAP[PLAYERNAME],1)+1,255)</f>
        <v>Soria</v>
      </c>
      <c r="E987" t="s">
        <v>1729</v>
      </c>
      <c r="F987" t="s">
        <v>1628</v>
      </c>
      <c r="G987" s="3">
        <v>6941</v>
      </c>
      <c r="H987">
        <v>465657</v>
      </c>
      <c r="I987" t="s">
        <v>1407</v>
      </c>
      <c r="J987" s="2">
        <v>1182834</v>
      </c>
      <c r="K987" s="2" t="s">
        <v>1407</v>
      </c>
      <c r="L987" s="2" t="s">
        <v>5077</v>
      </c>
      <c r="M987" s="2" t="s">
        <v>5078</v>
      </c>
      <c r="N987" s="2" t="s">
        <v>5076</v>
      </c>
      <c r="O987" s="2">
        <v>7964</v>
      </c>
      <c r="P987" s="2" t="s">
        <v>5079</v>
      </c>
      <c r="Q987" s="2" t="s">
        <v>1407</v>
      </c>
    </row>
    <row r="988" spans="1:17" x14ac:dyDescent="0.25">
      <c r="A988" t="s">
        <v>5080</v>
      </c>
      <c r="B988" t="s">
        <v>823</v>
      </c>
      <c r="C988" s="2" t="str">
        <f>LEFT(PLAYERIDMAP[[#This Row],[PLAYERNAME]],FIND(" ",PLAYERIDMAP[[#This Row],[PLAYERNAME]],1))</f>
        <v xml:space="preserve">Rafael </v>
      </c>
      <c r="D988" s="2" t="str">
        <f>MID(PLAYERIDMAP[PLAYERNAME],FIND(" ",PLAYERIDMAP[PLAYERNAME],1)+1,255)</f>
        <v>Soriano</v>
      </c>
      <c r="E988" t="s">
        <v>4790</v>
      </c>
      <c r="F988" t="s">
        <v>1628</v>
      </c>
      <c r="G988" s="3">
        <v>1100</v>
      </c>
      <c r="H988">
        <v>400089</v>
      </c>
      <c r="I988" t="s">
        <v>823</v>
      </c>
      <c r="J988" s="2">
        <v>210750</v>
      </c>
      <c r="K988" s="2" t="s">
        <v>823</v>
      </c>
      <c r="L988" s="2" t="s">
        <v>5081</v>
      </c>
      <c r="M988" s="2" t="s">
        <v>5082</v>
      </c>
      <c r="N988" s="2" t="s">
        <v>5080</v>
      </c>
      <c r="O988" s="2">
        <v>6662</v>
      </c>
      <c r="P988" s="2" t="s">
        <v>5083</v>
      </c>
      <c r="Q988" s="2" t="s">
        <v>823</v>
      </c>
    </row>
    <row r="989" spans="1:17" hidden="1" x14ac:dyDescent="0.25">
      <c r="A989" t="s">
        <v>5084</v>
      </c>
      <c r="B989" t="s">
        <v>521</v>
      </c>
      <c r="C989" t="str">
        <f>LEFT(PLAYERIDMAP[[#This Row],[PLAYERNAME]],FIND(" ",PLAYERIDMAP[[#This Row],[PLAYERNAME]],1))</f>
        <v xml:space="preserve">Geovany </v>
      </c>
      <c r="D989" t="str">
        <f>MID(PLAYERIDMAP[PLAYERNAME],FIND(" ",PLAYERIDMAP[PLAYERNAME],1)+1,255)</f>
        <v>Soto</v>
      </c>
      <c r="E989" t="s">
        <v>1729</v>
      </c>
      <c r="F989" t="s">
        <v>1717</v>
      </c>
      <c r="G989" s="3">
        <v>3707</v>
      </c>
      <c r="H989">
        <v>434567</v>
      </c>
      <c r="I989" t="s">
        <v>521</v>
      </c>
      <c r="J989" s="2">
        <v>392194</v>
      </c>
      <c r="K989" s="2" t="s">
        <v>521</v>
      </c>
      <c r="L989" s="2" t="s">
        <v>5085</v>
      </c>
      <c r="M989" s="2" t="s">
        <v>5086</v>
      </c>
      <c r="N989" s="2" t="s">
        <v>5084</v>
      </c>
      <c r="O989" s="2">
        <v>7662</v>
      </c>
      <c r="P989" s="2" t="s">
        <v>5087</v>
      </c>
      <c r="Q989" s="2" t="s">
        <v>521</v>
      </c>
    </row>
    <row r="990" spans="1:17" hidden="1" x14ac:dyDescent="0.25">
      <c r="A990" t="s">
        <v>5088</v>
      </c>
      <c r="B990" t="s">
        <v>497</v>
      </c>
      <c r="C990" t="str">
        <f>LEFT(PLAYERIDMAP[[#This Row],[PLAYERNAME]],FIND(" ",PLAYERIDMAP[[#This Row],[PLAYERNAME]],1))</f>
        <v xml:space="preserve">Denard </v>
      </c>
      <c r="D990" t="str">
        <f>MID(PLAYERIDMAP[PLAYERNAME],FIND(" ",PLAYERIDMAP[PLAYERNAME],1)+1,255)</f>
        <v>Span</v>
      </c>
      <c r="E990" t="s">
        <v>1735</v>
      </c>
      <c r="F990" t="s">
        <v>1639</v>
      </c>
      <c r="G990" s="3">
        <v>8347</v>
      </c>
      <c r="H990">
        <v>452655</v>
      </c>
      <c r="I990" t="s">
        <v>497</v>
      </c>
      <c r="J990" s="2">
        <v>549986</v>
      </c>
      <c r="K990" s="2" t="s">
        <v>497</v>
      </c>
      <c r="L990" s="2" t="s">
        <v>5089</v>
      </c>
      <c r="M990" s="2" t="s">
        <v>5090</v>
      </c>
      <c r="N990" s="2" t="s">
        <v>5088</v>
      </c>
      <c r="O990" s="2">
        <v>8213</v>
      </c>
      <c r="P990" s="2" t="s">
        <v>5091</v>
      </c>
      <c r="Q990" s="2" t="s">
        <v>497</v>
      </c>
    </row>
    <row r="991" spans="1:17" hidden="1" x14ac:dyDescent="0.25">
      <c r="A991" t="s">
        <v>5092</v>
      </c>
      <c r="B991" t="s">
        <v>155</v>
      </c>
      <c r="C991" t="str">
        <f>LEFT(PLAYERIDMAP[[#This Row],[PLAYERNAME]],FIND(" ",PLAYERIDMAP[[#This Row],[PLAYERNAME]],1))</f>
        <v xml:space="preserve">George </v>
      </c>
      <c r="D991" t="str">
        <f>MID(PLAYERIDMAP[PLAYERNAME],FIND(" ",PLAYERIDMAP[PLAYERNAME],1)+1,255)</f>
        <v>Springer</v>
      </c>
      <c r="E991" t="s">
        <v>1633</v>
      </c>
      <c r="F991" t="s">
        <v>1639</v>
      </c>
      <c r="G991" s="3" t="s">
        <v>154</v>
      </c>
      <c r="H991">
        <v>543807</v>
      </c>
      <c r="I991" t="s">
        <v>155</v>
      </c>
      <c r="J991" s="4" t="s">
        <v>1664</v>
      </c>
      <c r="K991" s="4" t="s">
        <v>1664</v>
      </c>
      <c r="L991" s="4" t="s">
        <v>1664</v>
      </c>
      <c r="M991" s="4" t="s">
        <v>1664</v>
      </c>
      <c r="N991" s="4" t="s">
        <v>1664</v>
      </c>
      <c r="O991" s="2">
        <v>9339</v>
      </c>
      <c r="P991" s="2" t="s">
        <v>5093</v>
      </c>
      <c r="Q991" s="2" t="s">
        <v>155</v>
      </c>
    </row>
    <row r="992" spans="1:17" x14ac:dyDescent="0.25">
      <c r="A992" t="s">
        <v>5094</v>
      </c>
      <c r="B992" t="s">
        <v>1414</v>
      </c>
      <c r="C992" s="2" t="str">
        <f>LEFT(PLAYERIDMAP[[#This Row],[PLAYERNAME]],FIND(" ",PLAYERIDMAP[[#This Row],[PLAYERNAME]],1))</f>
        <v xml:space="preserve">Craig </v>
      </c>
      <c r="D992" s="2" t="str">
        <f>MID(PLAYERIDMAP[PLAYERNAME],FIND(" ",PLAYERIDMAP[PLAYERNAME],1)+1,255)</f>
        <v>Stammen</v>
      </c>
      <c r="E992" t="s">
        <v>1735</v>
      </c>
      <c r="F992" t="s">
        <v>1628</v>
      </c>
      <c r="G992" s="3">
        <v>7274</v>
      </c>
      <c r="H992">
        <v>489334</v>
      </c>
      <c r="I992" t="s">
        <v>1414</v>
      </c>
      <c r="J992" s="2">
        <v>1671002</v>
      </c>
      <c r="K992" s="2" t="s">
        <v>1414</v>
      </c>
      <c r="L992" s="2" t="s">
        <v>5095</v>
      </c>
      <c r="M992" s="2" t="s">
        <v>5096</v>
      </c>
      <c r="N992" s="2" t="s">
        <v>5094</v>
      </c>
      <c r="O992" s="2">
        <v>8480</v>
      </c>
      <c r="P992" s="2" t="s">
        <v>5097</v>
      </c>
      <c r="Q992" s="2" t="s">
        <v>1414</v>
      </c>
    </row>
    <row r="993" spans="1:17" hidden="1" x14ac:dyDescent="0.25">
      <c r="A993" t="s">
        <v>5098</v>
      </c>
      <c r="B993" t="s">
        <v>722</v>
      </c>
      <c r="C993" t="str">
        <f>LEFT(PLAYERIDMAP[[#This Row],[PLAYERNAME]],FIND(" ",PLAYERIDMAP[[#This Row],[PLAYERNAME]],1))</f>
        <v xml:space="preserve">Giancarlo </v>
      </c>
      <c r="D993" t="str">
        <f>MID(PLAYERIDMAP[PLAYERNAME],FIND(" ",PLAYERIDMAP[PLAYERNAME],1)+1,255)</f>
        <v>Stanton</v>
      </c>
      <c r="E993" t="s">
        <v>1698</v>
      </c>
      <c r="F993" t="s">
        <v>1639</v>
      </c>
      <c r="G993" s="3">
        <v>4949</v>
      </c>
      <c r="H993">
        <v>519317</v>
      </c>
      <c r="I993" t="s">
        <v>722</v>
      </c>
      <c r="J993" s="2">
        <v>1630093</v>
      </c>
      <c r="K993" s="2" t="s">
        <v>722</v>
      </c>
      <c r="L993" s="4" t="s">
        <v>1664</v>
      </c>
      <c r="M993" s="2" t="s">
        <v>5099</v>
      </c>
      <c r="N993" s="2" t="s">
        <v>5098</v>
      </c>
      <c r="O993" s="2">
        <v>8634</v>
      </c>
      <c r="P993" s="2" t="s">
        <v>5100</v>
      </c>
      <c r="Q993" s="2" t="s">
        <v>722</v>
      </c>
    </row>
    <row r="994" spans="1:17" x14ac:dyDescent="0.25">
      <c r="A994" t="s">
        <v>5101</v>
      </c>
      <c r="B994" t="s">
        <v>1369</v>
      </c>
      <c r="C994" s="2" t="str">
        <f>LEFT(PLAYERIDMAP[[#This Row],[PLAYERNAME]],FIND(" ",PLAYERIDMAP[[#This Row],[PLAYERNAME]],1))</f>
        <v xml:space="preserve">Tim </v>
      </c>
      <c r="D994" s="2" t="str">
        <f>MID(PLAYERIDMAP[PLAYERNAME],FIND(" ",PLAYERIDMAP[PLAYERNAME],1)+1,255)</f>
        <v>Stauffer</v>
      </c>
      <c r="E994" t="s">
        <v>1690</v>
      </c>
      <c r="F994" t="s">
        <v>1628</v>
      </c>
      <c r="G994" s="3">
        <v>6432</v>
      </c>
      <c r="H994">
        <v>431162</v>
      </c>
      <c r="I994" t="s">
        <v>1369</v>
      </c>
      <c r="J994" s="2">
        <v>484529</v>
      </c>
      <c r="K994" s="2" t="s">
        <v>1369</v>
      </c>
      <c r="L994" s="2" t="s">
        <v>5102</v>
      </c>
      <c r="M994" s="2" t="s">
        <v>5103</v>
      </c>
      <c r="N994" s="2" t="s">
        <v>5101</v>
      </c>
      <c r="O994" s="2">
        <v>7500</v>
      </c>
      <c r="P994" s="2" t="s">
        <v>5104</v>
      </c>
      <c r="Q994" s="2" t="s">
        <v>1369</v>
      </c>
    </row>
    <row r="995" spans="1:17" hidden="1" x14ac:dyDescent="0.25">
      <c r="A995" t="s">
        <v>5105</v>
      </c>
      <c r="B995" t="s">
        <v>139</v>
      </c>
      <c r="C995" t="str">
        <f>LEFT(PLAYERIDMAP[[#This Row],[PLAYERNAME]],FIND(" ",PLAYERIDMAP[[#This Row],[PLAYERNAME]],1))</f>
        <v xml:space="preserve">Chris </v>
      </c>
      <c r="D995" t="str">
        <f>MID(PLAYERIDMAP[PLAYERNAME],FIND(" ",PLAYERIDMAP[PLAYERNAME],1)+1,255)</f>
        <v>Stewart</v>
      </c>
      <c r="E995" t="s">
        <v>1627</v>
      </c>
      <c r="F995" t="s">
        <v>1717</v>
      </c>
      <c r="G995" s="3">
        <v>3878</v>
      </c>
      <c r="H995">
        <v>455755</v>
      </c>
      <c r="I995" t="s">
        <v>139</v>
      </c>
      <c r="J995" s="2">
        <v>489806</v>
      </c>
      <c r="K995" s="2" t="s">
        <v>139</v>
      </c>
      <c r="L995" s="4" t="s">
        <v>1664</v>
      </c>
      <c r="M995" s="2" t="s">
        <v>5106</v>
      </c>
      <c r="N995" s="2" t="s">
        <v>5105</v>
      </c>
      <c r="O995" s="2">
        <v>7857</v>
      </c>
      <c r="P995" s="2" t="s">
        <v>5107</v>
      </c>
      <c r="Q995" s="2" t="s">
        <v>139</v>
      </c>
    </row>
    <row r="996" spans="1:17" hidden="1" x14ac:dyDescent="0.25">
      <c r="A996" t="s">
        <v>5108</v>
      </c>
      <c r="B996" t="s">
        <v>254</v>
      </c>
      <c r="C996" t="str">
        <f>LEFT(PLAYERIDMAP[[#This Row],[PLAYERNAME]],FIND(" ",PLAYERIDMAP[[#This Row],[PLAYERNAME]],1))</f>
        <v xml:space="preserve">Ian </v>
      </c>
      <c r="D996" t="str">
        <f>MID(PLAYERIDMAP[PLAYERNAME],FIND(" ",PLAYERIDMAP[PLAYERNAME],1)+1,255)</f>
        <v>Stewart</v>
      </c>
      <c r="E996" t="s">
        <v>1818</v>
      </c>
      <c r="F996" t="s">
        <v>740</v>
      </c>
      <c r="G996" s="3">
        <v>5950</v>
      </c>
      <c r="H996">
        <v>456655</v>
      </c>
      <c r="I996" t="s">
        <v>254</v>
      </c>
      <c r="J996" s="2">
        <v>584808</v>
      </c>
      <c r="K996" s="2" t="s">
        <v>254</v>
      </c>
      <c r="L996" s="2" t="s">
        <v>5109</v>
      </c>
      <c r="M996" s="2" t="s">
        <v>5110</v>
      </c>
      <c r="N996" s="2" t="s">
        <v>5108</v>
      </c>
      <c r="O996" s="2">
        <v>7993</v>
      </c>
      <c r="P996" s="2" t="s">
        <v>5111</v>
      </c>
      <c r="Q996" s="2" t="s">
        <v>254</v>
      </c>
    </row>
    <row r="997" spans="1:17" x14ac:dyDescent="0.25">
      <c r="A997" t="s">
        <v>5112</v>
      </c>
      <c r="B997" t="s">
        <v>1023</v>
      </c>
      <c r="C997" s="2" t="str">
        <f>LEFT(PLAYERIDMAP[[#This Row],[PLAYERNAME]],FIND(" ",PLAYERIDMAP[[#This Row],[PLAYERNAME]],1))</f>
        <v xml:space="preserve">Josh </v>
      </c>
      <c r="D997" s="2" t="str">
        <f>MID(PLAYERIDMAP[PLAYERNAME],FIND(" ",PLAYERIDMAP[PLAYERNAME],1)+1,255)</f>
        <v>Stinson</v>
      </c>
      <c r="E997" t="s">
        <v>1740</v>
      </c>
      <c r="F997" t="s">
        <v>1628</v>
      </c>
      <c r="G997" s="3">
        <v>3219</v>
      </c>
      <c r="H997">
        <v>502139</v>
      </c>
      <c r="I997" t="s">
        <v>1023</v>
      </c>
      <c r="J997" s="2">
        <v>1741013</v>
      </c>
      <c r="K997" s="2" t="s">
        <v>1023</v>
      </c>
      <c r="L997" s="4" t="s">
        <v>1664</v>
      </c>
      <c r="M997" s="2" t="s">
        <v>5113</v>
      </c>
      <c r="N997" s="2" t="s">
        <v>5112</v>
      </c>
      <c r="O997" s="2">
        <v>9043</v>
      </c>
      <c r="P997" s="2" t="s">
        <v>5114</v>
      </c>
      <c r="Q997" s="2" t="s">
        <v>1023</v>
      </c>
    </row>
    <row r="998" spans="1:17" x14ac:dyDescent="0.25">
      <c r="A998" t="s">
        <v>5115</v>
      </c>
      <c r="B998" t="s">
        <v>785</v>
      </c>
      <c r="C998" s="2" t="str">
        <f>LEFT(PLAYERIDMAP[[#This Row],[PLAYERNAME]],FIND(" ",PLAYERIDMAP[[#This Row],[PLAYERNAME]],1))</f>
        <v xml:space="preserve">Drew </v>
      </c>
      <c r="D998" s="2" t="str">
        <f>MID(PLAYERIDMAP[PLAYERNAME],FIND(" ",PLAYERIDMAP[PLAYERNAME],1)+1,255)</f>
        <v>Storen</v>
      </c>
      <c r="E998" t="s">
        <v>1735</v>
      </c>
      <c r="F998" t="s">
        <v>1628</v>
      </c>
      <c r="G998" s="3">
        <v>6983</v>
      </c>
      <c r="H998">
        <v>519322</v>
      </c>
      <c r="I998" t="s">
        <v>785</v>
      </c>
      <c r="J998" s="2">
        <v>1724102</v>
      </c>
      <c r="K998" s="2" t="s">
        <v>785</v>
      </c>
      <c r="L998" s="4" t="s">
        <v>1664</v>
      </c>
      <c r="M998" s="2" t="s">
        <v>5116</v>
      </c>
      <c r="N998" s="2" t="s">
        <v>5115</v>
      </c>
      <c r="O998" s="2">
        <v>8618</v>
      </c>
      <c r="P998" s="2" t="s">
        <v>5117</v>
      </c>
      <c r="Q998" s="2" t="s">
        <v>785</v>
      </c>
    </row>
    <row r="999" spans="1:17" x14ac:dyDescent="0.25">
      <c r="A999" t="s">
        <v>5118</v>
      </c>
      <c r="B999" t="s">
        <v>1601</v>
      </c>
      <c r="C999" s="2" t="str">
        <f>LEFT(PLAYERIDMAP[[#This Row],[PLAYERNAME]],FIND(" ",PLAYERIDMAP[[#This Row],[PLAYERNAME]],1))</f>
        <v xml:space="preserve">Mickey </v>
      </c>
      <c r="D999" s="2" t="str">
        <f>MID(PLAYERIDMAP[PLAYERNAME],FIND(" ",PLAYERIDMAP[PLAYERNAME],1)+1,255)</f>
        <v>Storey</v>
      </c>
      <c r="E999" t="s">
        <v>1723</v>
      </c>
      <c r="F999" t="s">
        <v>1628</v>
      </c>
      <c r="G999" s="3">
        <v>4721</v>
      </c>
      <c r="H999">
        <v>493547</v>
      </c>
      <c r="I999" t="s">
        <v>1601</v>
      </c>
      <c r="J999" s="2">
        <v>2000126</v>
      </c>
      <c r="K999" s="2" t="s">
        <v>1601</v>
      </c>
      <c r="L999" s="2" t="s">
        <v>5119</v>
      </c>
      <c r="M999" s="4" t="s">
        <v>1664</v>
      </c>
      <c r="N999" s="2" t="s">
        <v>5118</v>
      </c>
      <c r="O999" s="2">
        <v>9257</v>
      </c>
      <c r="P999" s="2" t="s">
        <v>5120</v>
      </c>
      <c r="Q999" s="2" t="s">
        <v>1601</v>
      </c>
    </row>
    <row r="1000" spans="1:17" x14ac:dyDescent="0.25">
      <c r="A1000" t="s">
        <v>5121</v>
      </c>
      <c r="B1000" t="s">
        <v>903</v>
      </c>
      <c r="C1000" s="2" t="str">
        <f>LEFT(PLAYERIDMAP[[#This Row],[PLAYERNAME]],FIND(" ",PLAYERIDMAP[[#This Row],[PLAYERNAME]],1))</f>
        <v xml:space="preserve">Dan </v>
      </c>
      <c r="D1000" s="2" t="str">
        <f>MID(PLAYERIDMAP[PLAYERNAME],FIND(" ",PLAYERIDMAP[PLAYERNAME],1)+1,255)</f>
        <v>Straily</v>
      </c>
      <c r="E1000" t="s">
        <v>1649</v>
      </c>
      <c r="F1000" t="s">
        <v>1628</v>
      </c>
      <c r="G1000" s="3">
        <v>9460</v>
      </c>
      <c r="H1000">
        <v>573185</v>
      </c>
      <c r="I1000" t="s">
        <v>903</v>
      </c>
      <c r="J1000" s="2">
        <v>1988996</v>
      </c>
      <c r="K1000" s="2" t="s">
        <v>903</v>
      </c>
      <c r="L1000" s="2" t="s">
        <v>5122</v>
      </c>
      <c r="M1000" s="4" t="s">
        <v>1664</v>
      </c>
      <c r="N1000" s="2" t="s">
        <v>5121</v>
      </c>
      <c r="O1000" s="2">
        <v>9255</v>
      </c>
      <c r="P1000" s="2" t="s">
        <v>5123</v>
      </c>
      <c r="Q1000" s="2" t="s">
        <v>5124</v>
      </c>
    </row>
    <row r="1001" spans="1:17" x14ac:dyDescent="0.25">
      <c r="A1001" t="s">
        <v>5125</v>
      </c>
      <c r="B1001" t="s">
        <v>766</v>
      </c>
      <c r="C1001" s="2" t="str">
        <f>LEFT(PLAYERIDMAP[[#This Row],[PLAYERNAME]],FIND(" ",PLAYERIDMAP[[#This Row],[PLAYERNAME]],1))</f>
        <v xml:space="preserve">Stephen </v>
      </c>
      <c r="D1001" s="2" t="str">
        <f>MID(PLAYERIDMAP[PLAYERNAME],FIND(" ",PLAYERIDMAP[PLAYERNAME],1)+1,255)</f>
        <v>Strasburg</v>
      </c>
      <c r="E1001" t="s">
        <v>1735</v>
      </c>
      <c r="F1001" t="s">
        <v>1628</v>
      </c>
      <c r="G1001" s="3">
        <v>10131</v>
      </c>
      <c r="H1001">
        <v>544931</v>
      </c>
      <c r="I1001" t="s">
        <v>766</v>
      </c>
      <c r="J1001" s="2">
        <v>1675980</v>
      </c>
      <c r="K1001" s="2" t="s">
        <v>766</v>
      </c>
      <c r="L1001" s="2" t="s">
        <v>5126</v>
      </c>
      <c r="M1001" s="2" t="s">
        <v>5127</v>
      </c>
      <c r="N1001" s="2" t="s">
        <v>5125</v>
      </c>
      <c r="O1001" s="2">
        <v>8562</v>
      </c>
      <c r="P1001" s="2" t="s">
        <v>5128</v>
      </c>
      <c r="Q1001" s="2" t="s">
        <v>766</v>
      </c>
    </row>
    <row r="1002" spans="1:17" x14ac:dyDescent="0.25">
      <c r="A1002" t="s">
        <v>5129</v>
      </c>
      <c r="B1002" t="s">
        <v>761</v>
      </c>
      <c r="C1002" s="2" t="str">
        <f>LEFT(PLAYERIDMAP[[#This Row],[PLAYERNAME]],FIND(" ",PLAYERIDMAP[[#This Row],[PLAYERNAME]],1))</f>
        <v xml:space="preserve">Huston </v>
      </c>
      <c r="D1002" s="2" t="str">
        <f>MID(PLAYERIDMAP[PLAYERNAME],FIND(" ",PLAYERIDMAP[PLAYERNAME],1)+1,255)</f>
        <v>Street</v>
      </c>
      <c r="E1002" t="s">
        <v>1690</v>
      </c>
      <c r="F1002" t="s">
        <v>1628</v>
      </c>
      <c r="G1002" s="3">
        <v>8258</v>
      </c>
      <c r="H1002">
        <v>434718</v>
      </c>
      <c r="I1002" t="s">
        <v>761</v>
      </c>
      <c r="J1002" s="2">
        <v>546345</v>
      </c>
      <c r="K1002" s="2" t="s">
        <v>761</v>
      </c>
      <c r="L1002" s="2" t="s">
        <v>5130</v>
      </c>
      <c r="M1002" s="2" t="s">
        <v>5131</v>
      </c>
      <c r="N1002" s="2" t="s">
        <v>5129</v>
      </c>
      <c r="O1002" s="2">
        <v>7468</v>
      </c>
      <c r="P1002" s="2" t="s">
        <v>5132</v>
      </c>
      <c r="Q1002" s="2" t="s">
        <v>761</v>
      </c>
    </row>
    <row r="1003" spans="1:17" hidden="1" x14ac:dyDescent="0.25">
      <c r="A1003" t="s">
        <v>5133</v>
      </c>
      <c r="B1003" t="s">
        <v>1525</v>
      </c>
      <c r="C1003" s="2" t="str">
        <f>LEFT(PLAYERIDMAP[[#This Row],[PLAYERNAME]],FIND(" ",PLAYERIDMAP[[#This Row],[PLAYERNAME]],1))</f>
        <v xml:space="preserve">Marcus </v>
      </c>
      <c r="D1003" s="2" t="str">
        <f>MID(PLAYERIDMAP[PLAYERNAME],FIND(" ",PLAYERIDMAP[PLAYERNAME],1)+1,255)</f>
        <v>Stroman</v>
      </c>
      <c r="E1003" s="5" t="s">
        <v>1664</v>
      </c>
      <c r="F1003" s="5" t="s">
        <v>1664</v>
      </c>
      <c r="G1003" s="3" t="s">
        <v>1524</v>
      </c>
      <c r="H1003">
        <v>573186</v>
      </c>
      <c r="I1003" t="s">
        <v>1525</v>
      </c>
      <c r="J1003" s="4" t="s">
        <v>1664</v>
      </c>
      <c r="K1003" s="4" t="s">
        <v>1664</v>
      </c>
      <c r="L1003" s="4" t="s">
        <v>1664</v>
      </c>
      <c r="M1003" s="4" t="s">
        <v>1664</v>
      </c>
      <c r="N1003" s="4" t="s">
        <v>1664</v>
      </c>
      <c r="O1003" s="4" t="s">
        <v>1664</v>
      </c>
      <c r="P1003" s="4" t="s">
        <v>1664</v>
      </c>
      <c r="Q1003" s="4" t="s">
        <v>1664</v>
      </c>
    </row>
    <row r="1004" spans="1:17" x14ac:dyDescent="0.25">
      <c r="A1004" t="s">
        <v>5134</v>
      </c>
      <c r="B1004" t="s">
        <v>836</v>
      </c>
      <c r="C1004" s="2" t="str">
        <f>LEFT(PLAYERIDMAP[[#This Row],[PLAYERNAME]],FIND(" ",PLAYERIDMAP[[#This Row],[PLAYERNAME]],1))</f>
        <v xml:space="preserve">Pedro </v>
      </c>
      <c r="D1004" s="2" t="str">
        <f>MID(PLAYERIDMAP[PLAYERNAME],FIND(" ",PLAYERIDMAP[PLAYERNAME],1)+1,255)</f>
        <v>Strop</v>
      </c>
      <c r="E1004" t="s">
        <v>1760</v>
      </c>
      <c r="F1004" t="s">
        <v>1628</v>
      </c>
      <c r="G1004" s="3">
        <v>4070</v>
      </c>
      <c r="H1004">
        <v>467008</v>
      </c>
      <c r="I1004" t="s">
        <v>836</v>
      </c>
      <c r="J1004" s="2">
        <v>1392909</v>
      </c>
      <c r="K1004" s="2" t="s">
        <v>836</v>
      </c>
      <c r="L1004" s="2" t="s">
        <v>5135</v>
      </c>
      <c r="M1004" s="2" t="s">
        <v>5136</v>
      </c>
      <c r="N1004" s="2" t="s">
        <v>5134</v>
      </c>
      <c r="O1004" s="2">
        <v>8565</v>
      </c>
      <c r="P1004" s="2" t="s">
        <v>5137</v>
      </c>
      <c r="Q1004" s="2" t="s">
        <v>836</v>
      </c>
    </row>
    <row r="1005" spans="1:17" x14ac:dyDescent="0.25">
      <c r="A1005" t="s">
        <v>5138</v>
      </c>
      <c r="B1005" t="s">
        <v>1220</v>
      </c>
      <c r="C1005" s="2" t="str">
        <f>LEFT(PLAYERIDMAP[[#This Row],[PLAYERNAME]],FIND(" ",PLAYERIDMAP[[#This Row],[PLAYERNAME]],1))</f>
        <v xml:space="preserve">Michael </v>
      </c>
      <c r="D1005" s="2" t="str">
        <f>MID(PLAYERIDMAP[PLAYERNAME],FIND(" ",PLAYERIDMAP[PLAYERNAME],1)+1,255)</f>
        <v>Stutes</v>
      </c>
      <c r="E1005" t="s">
        <v>1670</v>
      </c>
      <c r="F1005" t="s">
        <v>1628</v>
      </c>
      <c r="G1005" s="3">
        <v>6550</v>
      </c>
      <c r="H1005">
        <v>452741</v>
      </c>
      <c r="I1005" t="s">
        <v>1220</v>
      </c>
      <c r="J1005" s="2">
        <v>1741616</v>
      </c>
      <c r="K1005" s="2" t="s">
        <v>1220</v>
      </c>
      <c r="L1005" s="2" t="s">
        <v>5139</v>
      </c>
      <c r="M1005" s="2" t="s">
        <v>5140</v>
      </c>
      <c r="N1005" s="2" t="s">
        <v>5138</v>
      </c>
      <c r="O1005" s="2">
        <v>8912</v>
      </c>
      <c r="P1005" s="2" t="s">
        <v>5141</v>
      </c>
      <c r="Q1005" s="2" t="s">
        <v>1220</v>
      </c>
    </row>
    <row r="1006" spans="1:17" hidden="1" x14ac:dyDescent="0.25">
      <c r="A1006" t="s">
        <v>5142</v>
      </c>
      <c r="B1006" t="s">
        <v>141</v>
      </c>
      <c r="C1006" t="str">
        <f>LEFT(PLAYERIDMAP[[#This Row],[PLAYERNAME]],FIND(" ",PLAYERIDMAP[[#This Row],[PLAYERNAME]],1))</f>
        <v xml:space="preserve">Drew </v>
      </c>
      <c r="D1006" t="str">
        <f>MID(PLAYERIDMAP[PLAYERNAME],FIND(" ",PLAYERIDMAP[PLAYERNAME],1)+1,255)</f>
        <v>Stubbs</v>
      </c>
      <c r="E1006" t="s">
        <v>1679</v>
      </c>
      <c r="F1006" t="s">
        <v>1639</v>
      </c>
      <c r="G1006" s="3">
        <v>9328</v>
      </c>
      <c r="H1006">
        <v>453211</v>
      </c>
      <c r="I1006" t="s">
        <v>141</v>
      </c>
      <c r="J1006" s="2">
        <v>1114754</v>
      </c>
      <c r="K1006" s="2" t="s">
        <v>141</v>
      </c>
      <c r="L1006" s="2" t="s">
        <v>5143</v>
      </c>
      <c r="M1006" s="2" t="s">
        <v>5144</v>
      </c>
      <c r="N1006" s="2" t="s">
        <v>5142</v>
      </c>
      <c r="O1006" s="2">
        <v>8528</v>
      </c>
      <c r="P1006" s="2" t="s">
        <v>5145</v>
      </c>
      <c r="Q1006" s="2" t="s">
        <v>141</v>
      </c>
    </row>
    <row r="1007" spans="1:17" x14ac:dyDescent="0.25">
      <c r="A1007" t="s">
        <v>5146</v>
      </c>
      <c r="B1007" t="s">
        <v>1235</v>
      </c>
      <c r="C1007" s="2" t="str">
        <f>LEFT(PLAYERIDMAP[[#This Row],[PLAYERNAME]],FIND(" ",PLAYERIDMAP[[#This Row],[PLAYERNAME]],1))</f>
        <v xml:space="preserve">Eric </v>
      </c>
      <c r="D1007" s="2" t="str">
        <f>MID(PLAYERIDMAP[PLAYERNAME],FIND(" ",PLAYERIDMAP[PLAYERNAME],1)+1,255)</f>
        <v>Stults</v>
      </c>
      <c r="E1007" t="s">
        <v>1690</v>
      </c>
      <c r="F1007" t="s">
        <v>1628</v>
      </c>
      <c r="G1007" s="3">
        <v>8011</v>
      </c>
      <c r="H1007">
        <v>445590</v>
      </c>
      <c r="I1007" t="s">
        <v>1235</v>
      </c>
      <c r="J1007" s="2">
        <v>593276</v>
      </c>
      <c r="K1007" s="2" t="s">
        <v>1235</v>
      </c>
      <c r="L1007" s="2" t="s">
        <v>5147</v>
      </c>
      <c r="M1007" s="2" t="s">
        <v>5148</v>
      </c>
      <c r="N1007" s="2" t="s">
        <v>5146</v>
      </c>
      <c r="O1007" s="2">
        <v>7869</v>
      </c>
      <c r="P1007" s="2" t="s">
        <v>5149</v>
      </c>
      <c r="Q1007" s="2" t="s">
        <v>1235</v>
      </c>
    </row>
    <row r="1008" spans="1:17" hidden="1" x14ac:dyDescent="0.25">
      <c r="A1008" t="s">
        <v>5150</v>
      </c>
      <c r="B1008" t="s">
        <v>360</v>
      </c>
      <c r="C1008" t="str">
        <f>LEFT(PLAYERIDMAP[[#This Row],[PLAYERNAME]],FIND(" ",PLAYERIDMAP[[#This Row],[PLAYERNAME]],1))</f>
        <v xml:space="preserve">Ichiro </v>
      </c>
      <c r="D1008" t="str">
        <f>MID(PLAYERIDMAP[PLAYERNAME],FIND(" ",PLAYERIDMAP[PLAYERNAME],1)+1,255)</f>
        <v>Suzuki</v>
      </c>
      <c r="E1008" t="s">
        <v>1627</v>
      </c>
      <c r="F1008" t="s">
        <v>1639</v>
      </c>
      <c r="G1008" s="3">
        <v>1101</v>
      </c>
      <c r="H1008">
        <v>400085</v>
      </c>
      <c r="I1008" t="s">
        <v>360</v>
      </c>
      <c r="J1008" s="2">
        <v>211807</v>
      </c>
      <c r="K1008" s="2" t="s">
        <v>360</v>
      </c>
      <c r="L1008" s="2" t="s">
        <v>5151</v>
      </c>
      <c r="M1008" s="2" t="s">
        <v>5152</v>
      </c>
      <c r="N1008" s="2" t="s">
        <v>5150</v>
      </c>
      <c r="O1008" s="2">
        <v>6615</v>
      </c>
      <c r="P1008" s="2" t="s">
        <v>5153</v>
      </c>
      <c r="Q1008" s="2" t="s">
        <v>360</v>
      </c>
    </row>
    <row r="1009" spans="1:17" hidden="1" x14ac:dyDescent="0.25">
      <c r="A1009" t="s">
        <v>5154</v>
      </c>
      <c r="B1009" t="s">
        <v>436</v>
      </c>
      <c r="C1009" t="str">
        <f>LEFT(PLAYERIDMAP[[#This Row],[PLAYERNAME]],FIND(" ",PLAYERIDMAP[[#This Row],[PLAYERNAME]],1))</f>
        <v xml:space="preserve">Kurt </v>
      </c>
      <c r="D1009" t="str">
        <f>MID(PLAYERIDMAP[PLAYERNAME],FIND(" ",PLAYERIDMAP[PLAYERNAME],1)+1,255)</f>
        <v>Suzuki</v>
      </c>
      <c r="E1009" t="s">
        <v>4790</v>
      </c>
      <c r="F1009" t="s">
        <v>1717</v>
      </c>
      <c r="G1009" s="3">
        <v>8259</v>
      </c>
      <c r="H1009">
        <v>435559</v>
      </c>
      <c r="I1009" t="s">
        <v>436</v>
      </c>
      <c r="J1009" s="2">
        <v>546504</v>
      </c>
      <c r="K1009" s="2" t="s">
        <v>436</v>
      </c>
      <c r="L1009" s="2" t="s">
        <v>5155</v>
      </c>
      <c r="M1009" s="2" t="s">
        <v>5156</v>
      </c>
      <c r="N1009" s="2" t="s">
        <v>5154</v>
      </c>
      <c r="O1009" s="2">
        <v>8052</v>
      </c>
      <c r="P1009" s="2" t="s">
        <v>5157</v>
      </c>
      <c r="Q1009" s="2" t="s">
        <v>436</v>
      </c>
    </row>
    <row r="1010" spans="1:17" x14ac:dyDescent="0.25">
      <c r="A1010" t="s">
        <v>5158</v>
      </c>
      <c r="B1010" t="s">
        <v>1149</v>
      </c>
      <c r="C1010" s="2" t="str">
        <f>LEFT(PLAYERIDMAP[[#This Row],[PLAYERNAME]],FIND(" ",PLAYERIDMAP[[#This Row],[PLAYERNAME]],1))</f>
        <v xml:space="preserve">Anthony </v>
      </c>
      <c r="D1010" s="2" t="str">
        <f>MID(PLAYERIDMAP[PLAYERNAME],FIND(" ",PLAYERIDMAP[PLAYERNAME],1)+1,255)</f>
        <v>Swarzak</v>
      </c>
      <c r="E1010" t="s">
        <v>1987</v>
      </c>
      <c r="F1010" t="s">
        <v>1628</v>
      </c>
      <c r="G1010" s="3">
        <v>7466</v>
      </c>
      <c r="H1010">
        <v>461872</v>
      </c>
      <c r="I1010" t="s">
        <v>1149</v>
      </c>
      <c r="J1010" s="2">
        <v>1102983</v>
      </c>
      <c r="K1010" s="2" t="s">
        <v>1149</v>
      </c>
      <c r="L1010" s="2" t="s">
        <v>5159</v>
      </c>
      <c r="M1010" s="2" t="s">
        <v>5160</v>
      </c>
      <c r="N1010" s="2" t="s">
        <v>5158</v>
      </c>
      <c r="O1010" s="2">
        <v>8479</v>
      </c>
      <c r="P1010" s="2" t="s">
        <v>5161</v>
      </c>
      <c r="Q1010" s="2" t="s">
        <v>1149</v>
      </c>
    </row>
    <row r="1011" spans="1:17" hidden="1" x14ac:dyDescent="0.25">
      <c r="A1011" t="s">
        <v>5162</v>
      </c>
      <c r="B1011" t="s">
        <v>364</v>
      </c>
      <c r="C1011" t="str">
        <f>LEFT(PLAYERIDMAP[[#This Row],[PLAYERNAME]],FIND(" ",PLAYERIDMAP[[#This Row],[PLAYERNAME]],1))</f>
        <v xml:space="preserve">Ryan </v>
      </c>
      <c r="D1011" t="str">
        <f>MID(PLAYERIDMAP[PLAYERNAME],FIND(" ",PLAYERIDMAP[PLAYERNAME],1)+1,255)</f>
        <v>Sweeney</v>
      </c>
      <c r="E1011" t="s">
        <v>1654</v>
      </c>
      <c r="F1011" t="s">
        <v>1639</v>
      </c>
      <c r="G1011" s="3">
        <v>6352</v>
      </c>
      <c r="H1011">
        <v>435220</v>
      </c>
      <c r="I1011" t="s">
        <v>364</v>
      </c>
      <c r="J1011" s="2">
        <v>489807</v>
      </c>
      <c r="K1011" s="2" t="s">
        <v>364</v>
      </c>
      <c r="L1011" s="2" t="s">
        <v>5163</v>
      </c>
      <c r="M1011" s="2" t="s">
        <v>5164</v>
      </c>
      <c r="N1011" s="2" t="s">
        <v>5162</v>
      </c>
      <c r="O1011" s="2">
        <v>7858</v>
      </c>
      <c r="P1011" s="2" t="s">
        <v>5165</v>
      </c>
      <c r="Q1011" s="2" t="s">
        <v>364</v>
      </c>
    </row>
    <row r="1012" spans="1:17" x14ac:dyDescent="0.25">
      <c r="A1012" t="s">
        <v>5166</v>
      </c>
      <c r="B1012" t="s">
        <v>1599</v>
      </c>
      <c r="C1012" s="2" t="str">
        <f>LEFT(PLAYERIDMAP[[#This Row],[PLAYERNAME]],FIND(" ",PLAYERIDMAP[[#This Row],[PLAYERNAME]],1))</f>
        <v xml:space="preserve">R.J. </v>
      </c>
      <c r="D1012" s="2" t="str">
        <f>MID(PLAYERIDMAP[PLAYERNAME],FIND(" ",PLAYERIDMAP[PLAYERNAME],1)+1,255)</f>
        <v>Swindle</v>
      </c>
      <c r="E1012" t="s">
        <v>1679</v>
      </c>
      <c r="F1012" t="s">
        <v>1628</v>
      </c>
      <c r="G1012" s="3">
        <v>539</v>
      </c>
      <c r="H1012">
        <v>449881</v>
      </c>
      <c r="I1012" t="s">
        <v>1599</v>
      </c>
      <c r="J1012" s="4" t="s">
        <v>1664</v>
      </c>
      <c r="K1012" s="4" t="s">
        <v>1664</v>
      </c>
      <c r="L1012" s="4" t="s">
        <v>1664</v>
      </c>
      <c r="M1012" s="4" t="s">
        <v>1664</v>
      </c>
      <c r="N1012" s="4" t="s">
        <v>1664</v>
      </c>
      <c r="O1012" s="4" t="s">
        <v>1664</v>
      </c>
      <c r="P1012" s="4" t="s">
        <v>1664</v>
      </c>
      <c r="Q1012" s="4" t="s">
        <v>1664</v>
      </c>
    </row>
    <row r="1013" spans="1:17" hidden="1" x14ac:dyDescent="0.25">
      <c r="A1013" t="s">
        <v>5167</v>
      </c>
      <c r="B1013" t="s">
        <v>646</v>
      </c>
      <c r="C1013" t="str">
        <f>LEFT(PLAYERIDMAP[[#This Row],[PLAYERNAME]],FIND(" ",PLAYERIDMAP[[#This Row],[PLAYERNAME]],1))</f>
        <v xml:space="preserve">Nick </v>
      </c>
      <c r="D1013" t="str">
        <f>MID(PLAYERIDMAP[PLAYERNAME],FIND(" ",PLAYERIDMAP[PLAYERNAME],1)+1,255)</f>
        <v>Swisher</v>
      </c>
      <c r="E1013" t="s">
        <v>1679</v>
      </c>
      <c r="F1013" t="s">
        <v>1639</v>
      </c>
      <c r="G1013" s="3">
        <v>4599</v>
      </c>
      <c r="H1013">
        <v>430897</v>
      </c>
      <c r="I1013" t="s">
        <v>646</v>
      </c>
      <c r="J1013" s="2">
        <v>392256</v>
      </c>
      <c r="K1013" s="2" t="s">
        <v>646</v>
      </c>
      <c r="L1013" s="2" t="s">
        <v>5168</v>
      </c>
      <c r="M1013" s="2" t="s">
        <v>5169</v>
      </c>
      <c r="N1013" s="2" t="s">
        <v>5167</v>
      </c>
      <c r="O1013" s="2">
        <v>7435</v>
      </c>
      <c r="P1013" s="2" t="s">
        <v>5170</v>
      </c>
      <c r="Q1013" s="2" t="s">
        <v>646</v>
      </c>
    </row>
    <row r="1014" spans="1:17" hidden="1" x14ac:dyDescent="0.25">
      <c r="A1014" t="s">
        <v>5171</v>
      </c>
      <c r="B1014" t="s">
        <v>441</v>
      </c>
      <c r="C1014" t="str">
        <f>LEFT(PLAYERIDMAP[[#This Row],[PLAYERNAME]],FIND(" ",PLAYERIDMAP[[#This Row],[PLAYERNAME]],1))</f>
        <v xml:space="preserve">Jose </v>
      </c>
      <c r="D1014" t="str">
        <f>MID(PLAYERIDMAP[PLAYERNAME],FIND(" ",PLAYERIDMAP[PLAYERNAME],1)+1,255)</f>
        <v>Tabata</v>
      </c>
      <c r="E1014" t="s">
        <v>1703</v>
      </c>
      <c r="F1014" t="s">
        <v>1639</v>
      </c>
      <c r="G1014" s="3">
        <v>2411</v>
      </c>
      <c r="H1014">
        <v>467798</v>
      </c>
      <c r="I1014" t="s">
        <v>441</v>
      </c>
      <c r="J1014" s="2">
        <v>1099004</v>
      </c>
      <c r="K1014" s="2" t="s">
        <v>441</v>
      </c>
      <c r="L1014" s="2" t="s">
        <v>5172</v>
      </c>
      <c r="M1014" s="2" t="s">
        <v>5173</v>
      </c>
      <c r="N1014" s="2" t="s">
        <v>5171</v>
      </c>
      <c r="O1014" s="2">
        <v>8647</v>
      </c>
      <c r="P1014" s="2" t="s">
        <v>5174</v>
      </c>
      <c r="Q1014" s="2" t="s">
        <v>441</v>
      </c>
    </row>
    <row r="1015" spans="1:17" x14ac:dyDescent="0.25">
      <c r="A1015" t="s">
        <v>5175</v>
      </c>
      <c r="B1015" t="s">
        <v>1381</v>
      </c>
      <c r="C1015" s="2" t="str">
        <f>LEFT(PLAYERIDMAP[[#This Row],[PLAYERNAME]],FIND(" ",PLAYERIDMAP[[#This Row],[PLAYERNAME]],1))</f>
        <v xml:space="preserve">Hisanori </v>
      </c>
      <c r="D1015" s="2" t="str">
        <f>MID(PLAYERIDMAP[PLAYERNAME],FIND(" ",PLAYERIDMAP[PLAYERNAME],1)+1,255)</f>
        <v>Takahashi</v>
      </c>
      <c r="E1015" t="s">
        <v>1703</v>
      </c>
      <c r="F1015" t="s">
        <v>1628</v>
      </c>
      <c r="G1015" s="3">
        <v>10091</v>
      </c>
      <c r="H1015">
        <v>538227</v>
      </c>
      <c r="I1015" t="s">
        <v>1381</v>
      </c>
      <c r="J1015" s="2">
        <v>1735874</v>
      </c>
      <c r="K1015" s="2" t="s">
        <v>1381</v>
      </c>
      <c r="L1015" s="4" t="s">
        <v>1664</v>
      </c>
      <c r="M1015" s="2" t="s">
        <v>5176</v>
      </c>
      <c r="N1015" s="2" t="s">
        <v>5175</v>
      </c>
      <c r="O1015" s="2">
        <v>8688</v>
      </c>
      <c r="P1015" s="2" t="s">
        <v>5177</v>
      </c>
      <c r="Q1015" s="2" t="s">
        <v>1381</v>
      </c>
    </row>
    <row r="1016" spans="1:17" x14ac:dyDescent="0.25">
      <c r="A1016" t="s">
        <v>5178</v>
      </c>
      <c r="B1016" t="s">
        <v>1311</v>
      </c>
      <c r="C1016" s="2" t="str">
        <f>LEFT(PLAYERIDMAP[[#This Row],[PLAYERNAME]],FIND(" ",PLAYERIDMAP[[#This Row],[PLAYERNAME]],1))</f>
        <v xml:space="preserve">Yoshinori </v>
      </c>
      <c r="D1016" s="2" t="str">
        <f>MID(PLAYERIDMAP[PLAYERNAME],FIND(" ",PLAYERIDMAP[PLAYERNAME],1)+1,255)</f>
        <v>Tateyama</v>
      </c>
      <c r="E1016" t="s">
        <v>1729</v>
      </c>
      <c r="F1016" t="s">
        <v>1628</v>
      </c>
      <c r="G1016" s="3">
        <v>11651</v>
      </c>
      <c r="H1016">
        <v>599899</v>
      </c>
      <c r="I1016" t="s">
        <v>1311</v>
      </c>
      <c r="J1016" s="2">
        <v>1786404</v>
      </c>
      <c r="K1016" s="2" t="s">
        <v>1311</v>
      </c>
      <c r="L1016" s="2" t="s">
        <v>5179</v>
      </c>
      <c r="M1016" s="2" t="s">
        <v>5180</v>
      </c>
      <c r="N1016" s="2" t="s">
        <v>5178</v>
      </c>
      <c r="O1016" s="2">
        <v>8844</v>
      </c>
      <c r="P1016" s="2" t="s">
        <v>5181</v>
      </c>
      <c r="Q1016" s="2" t="s">
        <v>1311</v>
      </c>
    </row>
    <row r="1017" spans="1:17" hidden="1" x14ac:dyDescent="0.25">
      <c r="A1017" t="s">
        <v>5182</v>
      </c>
      <c r="B1017" t="s">
        <v>635</v>
      </c>
      <c r="C1017" t="str">
        <f>LEFT(PLAYERIDMAP[[#This Row],[PLAYERNAME]],FIND(" ",PLAYERIDMAP[[#This Row],[PLAYERNAME]],1))</f>
        <v xml:space="preserve">Oscar </v>
      </c>
      <c r="D1017" t="str">
        <f>MID(PLAYERIDMAP[PLAYERNAME],FIND(" ",PLAYERIDMAP[PLAYERNAME],1)+1,255)</f>
        <v>Taveras</v>
      </c>
      <c r="E1017" t="s">
        <v>1666</v>
      </c>
      <c r="F1017" t="s">
        <v>5183</v>
      </c>
      <c r="G1017" s="3" t="s">
        <v>634</v>
      </c>
      <c r="H1017">
        <v>570805</v>
      </c>
      <c r="I1017" t="s">
        <v>635</v>
      </c>
      <c r="J1017" s="4" t="s">
        <v>1664</v>
      </c>
      <c r="K1017" s="4" t="s">
        <v>1664</v>
      </c>
      <c r="L1017" s="4" t="s">
        <v>1664</v>
      </c>
      <c r="M1017" s="4" t="s">
        <v>1664</v>
      </c>
      <c r="N1017" s="4" t="s">
        <v>1664</v>
      </c>
      <c r="O1017" s="4" t="s">
        <v>1664</v>
      </c>
      <c r="P1017" s="4" t="s">
        <v>1664</v>
      </c>
      <c r="Q1017" s="4" t="s">
        <v>1664</v>
      </c>
    </row>
    <row r="1018" spans="1:17" x14ac:dyDescent="0.25">
      <c r="A1018" t="s">
        <v>5184</v>
      </c>
      <c r="B1018" t="s">
        <v>983</v>
      </c>
      <c r="C1018" s="2" t="str">
        <f>LEFT(PLAYERIDMAP[[#This Row],[PLAYERNAME]],FIND(" ",PLAYERIDMAP[[#This Row],[PLAYERNAME]],1))</f>
        <v xml:space="preserve">Andrew </v>
      </c>
      <c r="D1018" s="2" t="str">
        <f>MID(PLAYERIDMAP[PLAYERNAME],FIND(" ",PLAYERIDMAP[PLAYERNAME],1)+1,255)</f>
        <v>Taylor</v>
      </c>
      <c r="E1018" t="s">
        <v>1797</v>
      </c>
      <c r="F1018" t="s">
        <v>1628</v>
      </c>
      <c r="G1018" s="3">
        <v>7896</v>
      </c>
      <c r="H1018">
        <v>476531</v>
      </c>
      <c r="I1018" t="s">
        <v>983</v>
      </c>
      <c r="J1018" s="2">
        <v>1735058</v>
      </c>
      <c r="K1018" s="2" t="s">
        <v>983</v>
      </c>
      <c r="L1018" s="4" t="s">
        <v>1664</v>
      </c>
      <c r="M1018" s="4" t="s">
        <v>1664</v>
      </c>
      <c r="N1018" s="2" t="s">
        <v>5184</v>
      </c>
      <c r="O1018" s="2">
        <v>9289</v>
      </c>
      <c r="P1018" s="2" t="s">
        <v>5185</v>
      </c>
      <c r="Q1018" s="2" t="s">
        <v>983</v>
      </c>
    </row>
    <row r="1019" spans="1:17" hidden="1" x14ac:dyDescent="0.25">
      <c r="A1019" t="s">
        <v>5186</v>
      </c>
      <c r="B1019" t="s">
        <v>283</v>
      </c>
      <c r="C1019" t="str">
        <f>LEFT(PLAYERIDMAP[[#This Row],[PLAYERNAME]],FIND(" ",PLAYERIDMAP[[#This Row],[PLAYERNAME]],1))</f>
        <v xml:space="preserve">Michael </v>
      </c>
      <c r="D1019" t="str">
        <f>MID(PLAYERIDMAP[PLAYERNAME],FIND(" ",PLAYERIDMAP[PLAYERNAME],1)+1,255)</f>
        <v>Taylor</v>
      </c>
      <c r="E1019" t="s">
        <v>1649</v>
      </c>
      <c r="F1019" t="s">
        <v>1639</v>
      </c>
      <c r="G1019" s="3">
        <v>2591</v>
      </c>
      <c r="H1019">
        <v>446345</v>
      </c>
      <c r="I1019" t="s">
        <v>283</v>
      </c>
      <c r="J1019" s="2">
        <v>1680621</v>
      </c>
      <c r="K1019" s="2" t="s">
        <v>283</v>
      </c>
      <c r="L1019" s="4" t="s">
        <v>1664</v>
      </c>
      <c r="M1019" s="2" t="s">
        <v>5187</v>
      </c>
      <c r="N1019" s="2" t="s">
        <v>5186</v>
      </c>
      <c r="O1019" s="2">
        <v>8642</v>
      </c>
      <c r="P1019" s="2" t="s">
        <v>5188</v>
      </c>
      <c r="Q1019" s="2" t="s">
        <v>283</v>
      </c>
    </row>
    <row r="1020" spans="1:17" x14ac:dyDescent="0.25">
      <c r="A1020" t="s">
        <v>5189</v>
      </c>
      <c r="B1020" t="s">
        <v>1391</v>
      </c>
      <c r="C1020" s="2" t="str">
        <f>LEFT(PLAYERIDMAP[[#This Row],[PLAYERNAME]],FIND(" ",PLAYERIDMAP[[#This Row],[PLAYERNAME]],1))</f>
        <v xml:space="preserve">Junichi </v>
      </c>
      <c r="D1020" s="2" t="str">
        <f>MID(PLAYERIDMAP[PLAYERNAME],FIND(" ",PLAYERIDMAP[PLAYERNAME],1)+1,255)</f>
        <v>Tazawa</v>
      </c>
      <c r="E1020" t="s">
        <v>1654</v>
      </c>
      <c r="F1020" t="s">
        <v>1628</v>
      </c>
      <c r="G1020" s="3">
        <v>4079</v>
      </c>
      <c r="H1020">
        <v>547749</v>
      </c>
      <c r="I1020" t="s">
        <v>1391</v>
      </c>
      <c r="J1020" s="2">
        <v>1655261</v>
      </c>
      <c r="K1020" s="2" t="s">
        <v>1391</v>
      </c>
      <c r="L1020" s="2" t="s">
        <v>5190</v>
      </c>
      <c r="M1020" s="2" t="s">
        <v>5191</v>
      </c>
      <c r="N1020" s="2" t="s">
        <v>5189</v>
      </c>
      <c r="O1020" s="2">
        <v>8392</v>
      </c>
      <c r="P1020" s="2" t="s">
        <v>5192</v>
      </c>
      <c r="Q1020" s="2" t="s">
        <v>1391</v>
      </c>
    </row>
    <row r="1021" spans="1:17" hidden="1" x14ac:dyDescent="0.25">
      <c r="A1021" t="s">
        <v>5193</v>
      </c>
      <c r="B1021" t="s">
        <v>51</v>
      </c>
      <c r="C1021" t="str">
        <f>LEFT(PLAYERIDMAP[[#This Row],[PLAYERNAME]],FIND(" ",PLAYERIDMAP[[#This Row],[PLAYERNAME]],1))</f>
        <v xml:space="preserve">Taylor </v>
      </c>
      <c r="D1021" t="str">
        <f>MID(PLAYERIDMAP[PLAYERNAME],FIND(" ",PLAYERIDMAP[PLAYERNAME],1)+1,255)</f>
        <v>Teagarden</v>
      </c>
      <c r="E1021" t="s">
        <v>1760</v>
      </c>
      <c r="F1021" t="s">
        <v>1717</v>
      </c>
      <c r="G1021" s="3">
        <v>5199</v>
      </c>
      <c r="H1021">
        <v>460003</v>
      </c>
      <c r="I1021" t="s">
        <v>51</v>
      </c>
      <c r="J1021" s="2">
        <v>593277</v>
      </c>
      <c r="K1021" s="2" t="s">
        <v>51</v>
      </c>
      <c r="L1021" s="2" t="s">
        <v>5194</v>
      </c>
      <c r="M1021" s="2" t="s">
        <v>5195</v>
      </c>
      <c r="N1021" s="2" t="s">
        <v>5193</v>
      </c>
      <c r="O1021" s="2">
        <v>8306</v>
      </c>
      <c r="P1021" s="2" t="s">
        <v>5196</v>
      </c>
      <c r="Q1021" s="2" t="s">
        <v>51</v>
      </c>
    </row>
    <row r="1022" spans="1:17" x14ac:dyDescent="0.25">
      <c r="A1022" t="s">
        <v>5197</v>
      </c>
      <c r="B1022" t="s">
        <v>889</v>
      </c>
      <c r="C1022" s="2" t="str">
        <f>LEFT(PLAYERIDMAP[[#This Row],[PLAYERNAME]],FIND(" ",PLAYERIDMAP[[#This Row],[PLAYERNAME]],1))</f>
        <v xml:space="preserve">Julio </v>
      </c>
      <c r="D1022" s="2" t="str">
        <f>MID(PLAYERIDMAP[PLAYERNAME],FIND(" ",PLAYERIDMAP[PLAYERNAME],1)+1,255)</f>
        <v>Teheran</v>
      </c>
      <c r="E1022" t="s">
        <v>1780</v>
      </c>
      <c r="F1022" t="s">
        <v>1628</v>
      </c>
      <c r="G1022" s="3">
        <v>6797</v>
      </c>
      <c r="H1022">
        <v>527054</v>
      </c>
      <c r="I1022" t="s">
        <v>889</v>
      </c>
      <c r="J1022" s="2">
        <v>1718082</v>
      </c>
      <c r="K1022" s="2" t="s">
        <v>889</v>
      </c>
      <c r="L1022" s="2" t="s">
        <v>5198</v>
      </c>
      <c r="M1022" s="2" t="s">
        <v>5199</v>
      </c>
      <c r="N1022" s="2" t="s">
        <v>5197</v>
      </c>
      <c r="O1022" s="2">
        <v>8846</v>
      </c>
      <c r="P1022" s="2" t="s">
        <v>5200</v>
      </c>
      <c r="Q1022" s="2" t="s">
        <v>889</v>
      </c>
    </row>
    <row r="1023" spans="1:17" hidden="1" x14ac:dyDescent="0.25">
      <c r="A1023" t="s">
        <v>5201</v>
      </c>
      <c r="B1023" t="s">
        <v>690</v>
      </c>
      <c r="C1023" t="str">
        <f>LEFT(PLAYERIDMAP[[#This Row],[PLAYERNAME]],FIND(" ",PLAYERIDMAP[[#This Row],[PLAYERNAME]],1))</f>
        <v xml:space="preserve">Mark </v>
      </c>
      <c r="D1023" t="str">
        <f>MID(PLAYERIDMAP[PLAYERNAME],FIND(" ",PLAYERIDMAP[PLAYERNAME],1)+1,255)</f>
        <v>Teixeira</v>
      </c>
      <c r="E1023" t="s">
        <v>1627</v>
      </c>
      <c r="F1023" t="s">
        <v>1667</v>
      </c>
      <c r="G1023" s="3">
        <v>1281</v>
      </c>
      <c r="H1023">
        <v>407893</v>
      </c>
      <c r="I1023" t="s">
        <v>690</v>
      </c>
      <c r="J1023" s="2">
        <v>284645</v>
      </c>
      <c r="K1023" s="2" t="s">
        <v>690</v>
      </c>
      <c r="L1023" s="2" t="s">
        <v>5202</v>
      </c>
      <c r="M1023" s="2" t="s">
        <v>5203</v>
      </c>
      <c r="N1023" s="2" t="s">
        <v>5201</v>
      </c>
      <c r="O1023" s="2">
        <v>6788</v>
      </c>
      <c r="P1023" s="2" t="s">
        <v>5204</v>
      </c>
      <c r="Q1023" s="2" t="s">
        <v>690</v>
      </c>
    </row>
    <row r="1024" spans="1:17" hidden="1" x14ac:dyDescent="0.25">
      <c r="A1024" t="s">
        <v>5205</v>
      </c>
      <c r="B1024" t="s">
        <v>333</v>
      </c>
      <c r="C1024" t="str">
        <f>LEFT(PLAYERIDMAP[[#This Row],[PLAYERNAME]],FIND(" ",PLAYERIDMAP[[#This Row],[PLAYERNAME]],1))</f>
        <v xml:space="preserve">Ruben </v>
      </c>
      <c r="D1024" t="str">
        <f>MID(PLAYERIDMAP[PLAYERNAME],FIND(" ",PLAYERIDMAP[PLAYERNAME],1)+1,255)</f>
        <v>Tejada</v>
      </c>
      <c r="E1024" t="s">
        <v>1878</v>
      </c>
      <c r="F1024" t="s">
        <v>1730</v>
      </c>
      <c r="G1024" s="3">
        <v>5519</v>
      </c>
      <c r="H1024">
        <v>514913</v>
      </c>
      <c r="I1024" t="s">
        <v>333</v>
      </c>
      <c r="J1024" s="2">
        <v>1595127</v>
      </c>
      <c r="K1024" s="2" t="s">
        <v>333</v>
      </c>
      <c r="L1024" s="4" t="s">
        <v>1664</v>
      </c>
      <c r="M1024" s="2" t="s">
        <v>5206</v>
      </c>
      <c r="N1024" s="2" t="s">
        <v>5205</v>
      </c>
      <c r="O1024" s="2">
        <v>8672</v>
      </c>
      <c r="P1024" s="2" t="s">
        <v>5207</v>
      </c>
      <c r="Q1024" s="2" t="s">
        <v>333</v>
      </c>
    </row>
    <row r="1025" spans="1:17" hidden="1" x14ac:dyDescent="0.25">
      <c r="A1025" t="s">
        <v>5208</v>
      </c>
      <c r="B1025" t="s">
        <v>219</v>
      </c>
      <c r="C1025" t="str">
        <f>LEFT(PLAYERIDMAP[[#This Row],[PLAYERNAME]],FIND(" ",PLAYERIDMAP[[#This Row],[PLAYERNAME]],1))</f>
        <v xml:space="preserve">Blake </v>
      </c>
      <c r="D1025" t="str">
        <f>MID(PLAYERIDMAP[PLAYERNAME],FIND(" ",PLAYERIDMAP[PLAYERNAME],1)+1,255)</f>
        <v>Tekotte</v>
      </c>
      <c r="E1025" s="5" t="s">
        <v>1664</v>
      </c>
      <c r="F1025" s="5" t="s">
        <v>1664</v>
      </c>
      <c r="G1025" s="3">
        <v>8810</v>
      </c>
      <c r="H1025" s="5" t="s">
        <v>1664</v>
      </c>
      <c r="I1025" s="5" t="s">
        <v>1664</v>
      </c>
      <c r="J1025" s="4" t="s">
        <v>1664</v>
      </c>
      <c r="K1025" s="4" t="s">
        <v>1664</v>
      </c>
      <c r="L1025" s="4" t="s">
        <v>1664</v>
      </c>
      <c r="M1025" s="4" t="s">
        <v>1664</v>
      </c>
      <c r="N1025" s="4" t="s">
        <v>1664</v>
      </c>
      <c r="O1025" s="4" t="s">
        <v>1664</v>
      </c>
      <c r="P1025" s="4" t="s">
        <v>1664</v>
      </c>
      <c r="Q1025" s="4" t="s">
        <v>1664</v>
      </c>
    </row>
    <row r="1026" spans="1:17" hidden="1" x14ac:dyDescent="0.25">
      <c r="A1026" t="s">
        <v>5209</v>
      </c>
      <c r="B1026" t="s">
        <v>259</v>
      </c>
      <c r="C1026" t="str">
        <f>LEFT(PLAYERIDMAP[[#This Row],[PLAYERNAME]],FIND(" ",PLAYERIDMAP[[#This Row],[PLAYERNAME]],1))</f>
        <v xml:space="preserve">Eric </v>
      </c>
      <c r="D1026" t="str">
        <f>MID(PLAYERIDMAP[PLAYERNAME],FIND(" ",PLAYERIDMAP[PLAYERNAME],1)+1,255)</f>
        <v>Thames</v>
      </c>
      <c r="E1026" t="s">
        <v>1659</v>
      </c>
      <c r="F1026" t="s">
        <v>1639</v>
      </c>
      <c r="G1026" s="3">
        <v>3711</v>
      </c>
      <c r="H1026">
        <v>519346</v>
      </c>
      <c r="I1026" t="s">
        <v>259</v>
      </c>
      <c r="J1026" s="2">
        <v>1741019</v>
      </c>
      <c r="K1026" s="2" t="s">
        <v>259</v>
      </c>
      <c r="L1026" s="4" t="s">
        <v>1664</v>
      </c>
      <c r="M1026" s="2" t="s">
        <v>5210</v>
      </c>
      <c r="N1026" s="2" t="s">
        <v>5209</v>
      </c>
      <c r="O1026" s="2">
        <v>8930</v>
      </c>
      <c r="P1026" s="2" t="s">
        <v>5211</v>
      </c>
      <c r="Q1026" s="2" t="s">
        <v>259</v>
      </c>
    </row>
    <row r="1027" spans="1:17" x14ac:dyDescent="0.25">
      <c r="A1027" t="s">
        <v>5212</v>
      </c>
      <c r="B1027" t="s">
        <v>1453</v>
      </c>
      <c r="C1027" s="2" t="str">
        <f>LEFT(PLAYERIDMAP[[#This Row],[PLAYERNAME]],FIND(" ",PLAYERIDMAP[[#This Row],[PLAYERNAME]],1))</f>
        <v xml:space="preserve">Joe </v>
      </c>
      <c r="D1027" s="2" t="str">
        <f>MID(PLAYERIDMAP[PLAYERNAME],FIND(" ",PLAYERIDMAP[PLAYERNAME],1)+1,255)</f>
        <v>Thatcher</v>
      </c>
      <c r="E1027" t="s">
        <v>1690</v>
      </c>
      <c r="F1027" t="s">
        <v>1628</v>
      </c>
      <c r="G1027" s="3">
        <v>4620</v>
      </c>
      <c r="H1027">
        <v>491159</v>
      </c>
      <c r="I1027" t="s">
        <v>1453</v>
      </c>
      <c r="J1027" s="2">
        <v>1208680</v>
      </c>
      <c r="K1027" s="2" t="s">
        <v>1453</v>
      </c>
      <c r="L1027" s="2" t="s">
        <v>5213</v>
      </c>
      <c r="M1027" s="2" t="s">
        <v>5214</v>
      </c>
      <c r="N1027" s="2" t="s">
        <v>5212</v>
      </c>
      <c r="O1027" s="2">
        <v>8076</v>
      </c>
      <c r="P1027" s="2" t="s">
        <v>5215</v>
      </c>
      <c r="Q1027" s="2" t="s">
        <v>1453</v>
      </c>
    </row>
    <row r="1028" spans="1:17" x14ac:dyDescent="0.25">
      <c r="A1028" t="s">
        <v>5216</v>
      </c>
      <c r="B1028" t="s">
        <v>1409</v>
      </c>
      <c r="C1028" s="2" t="str">
        <f>LEFT(PLAYERIDMAP[[#This Row],[PLAYERNAME]],FIND(" ",PLAYERIDMAP[[#This Row],[PLAYERNAME]],1))</f>
        <v xml:space="preserve">Dale </v>
      </c>
      <c r="D1028" s="2" t="str">
        <f>MID(PLAYERIDMAP[PLAYERNAME],FIND(" ",PLAYERIDMAP[PLAYERNAME],1)+1,255)</f>
        <v>Thayer</v>
      </c>
      <c r="E1028" t="s">
        <v>1690</v>
      </c>
      <c r="F1028" t="s">
        <v>1628</v>
      </c>
      <c r="G1028" s="3">
        <v>5032</v>
      </c>
      <c r="H1028">
        <v>445612</v>
      </c>
      <c r="I1028" t="s">
        <v>1409</v>
      </c>
      <c r="J1028" s="2">
        <v>1103764</v>
      </c>
      <c r="K1028" s="2" t="s">
        <v>1409</v>
      </c>
      <c r="L1028" s="2" t="s">
        <v>5217</v>
      </c>
      <c r="M1028" s="2" t="s">
        <v>5218</v>
      </c>
      <c r="N1028" s="2" t="s">
        <v>5216</v>
      </c>
      <c r="O1028" s="2">
        <v>8486</v>
      </c>
      <c r="P1028" s="2" t="s">
        <v>5219</v>
      </c>
      <c r="Q1028" s="2" t="s">
        <v>1409</v>
      </c>
    </row>
    <row r="1029" spans="1:17" hidden="1" x14ac:dyDescent="0.25">
      <c r="A1029" t="s">
        <v>5220</v>
      </c>
      <c r="B1029" t="s">
        <v>146</v>
      </c>
      <c r="C1029" t="str">
        <f>LEFT(PLAYERIDMAP[[#This Row],[PLAYERNAME]],FIND(" ",PLAYERIDMAP[[#This Row],[PLAYERNAME]],1))</f>
        <v xml:space="preserve">Ryan </v>
      </c>
      <c r="D1029" t="str">
        <f>MID(PLAYERIDMAP[PLAYERNAME],FIND(" ",PLAYERIDMAP[PLAYERNAME],1)+1,255)</f>
        <v>Theriot</v>
      </c>
      <c r="E1029" t="s">
        <v>1644</v>
      </c>
      <c r="F1029" t="s">
        <v>741</v>
      </c>
      <c r="G1029" s="3">
        <v>3811</v>
      </c>
      <c r="H1029">
        <v>444135</v>
      </c>
      <c r="I1029" t="s">
        <v>146</v>
      </c>
      <c r="J1029" s="2">
        <v>392195</v>
      </c>
      <c r="K1029" s="2" t="s">
        <v>146</v>
      </c>
      <c r="L1029" s="2" t="s">
        <v>5221</v>
      </c>
      <c r="M1029" s="2" t="s">
        <v>5222</v>
      </c>
      <c r="N1029" s="2" t="s">
        <v>5220</v>
      </c>
      <c r="O1029" s="2">
        <v>7670</v>
      </c>
      <c r="P1029" s="2" t="s">
        <v>5223</v>
      </c>
      <c r="Q1029" s="2" t="s">
        <v>146</v>
      </c>
    </row>
    <row r="1030" spans="1:17" hidden="1" x14ac:dyDescent="0.25">
      <c r="A1030" t="s">
        <v>5224</v>
      </c>
      <c r="B1030" t="s">
        <v>322</v>
      </c>
      <c r="C1030" t="str">
        <f>LEFT(PLAYERIDMAP[[#This Row],[PLAYERNAME]],FIND(" ",PLAYERIDMAP[[#This Row],[PLAYERNAME]],1))</f>
        <v xml:space="preserve">Josh </v>
      </c>
      <c r="D1030" t="str">
        <f>MID(PLAYERIDMAP[PLAYERNAME],FIND(" ",PLAYERIDMAP[PLAYERNAME],1)+1,255)</f>
        <v>Thole</v>
      </c>
      <c r="E1030" t="s">
        <v>1723</v>
      </c>
      <c r="F1030" t="s">
        <v>1717</v>
      </c>
      <c r="G1030" s="3">
        <v>9689</v>
      </c>
      <c r="H1030">
        <v>489365</v>
      </c>
      <c r="I1030" t="s">
        <v>322</v>
      </c>
      <c r="J1030" s="2">
        <v>1661439</v>
      </c>
      <c r="K1030" s="2" t="s">
        <v>322</v>
      </c>
      <c r="L1030" s="2" t="s">
        <v>5225</v>
      </c>
      <c r="M1030" s="2" t="s">
        <v>5226</v>
      </c>
      <c r="N1030" s="2" t="s">
        <v>5224</v>
      </c>
      <c r="O1030" s="2">
        <v>8569</v>
      </c>
      <c r="P1030" s="2" t="s">
        <v>5227</v>
      </c>
      <c r="Q1030" s="2" t="s">
        <v>322</v>
      </c>
    </row>
    <row r="1031" spans="1:17" x14ac:dyDescent="0.25">
      <c r="A1031" t="s">
        <v>5228</v>
      </c>
      <c r="B1031" t="s">
        <v>1114</v>
      </c>
      <c r="C1031" s="2" t="str">
        <f>LEFT(PLAYERIDMAP[[#This Row],[PLAYERNAME]],FIND(" ",PLAYERIDMAP[[#This Row],[PLAYERNAME]],1))</f>
        <v xml:space="preserve">Justin </v>
      </c>
      <c r="D1031" s="2" t="str">
        <f>MID(PLAYERIDMAP[PLAYERNAME],FIND(" ",PLAYERIDMAP[PLAYERNAME],1)+1,255)</f>
        <v>Thomas</v>
      </c>
      <c r="E1031" t="s">
        <v>1627</v>
      </c>
      <c r="F1031" t="s">
        <v>1628</v>
      </c>
      <c r="G1031" s="3">
        <v>9910</v>
      </c>
      <c r="H1031">
        <v>476206</v>
      </c>
      <c r="I1031" t="s">
        <v>1114</v>
      </c>
      <c r="J1031" s="2">
        <v>1207708</v>
      </c>
      <c r="K1031" s="2" t="s">
        <v>1114</v>
      </c>
      <c r="L1031" s="2" t="s">
        <v>5229</v>
      </c>
      <c r="M1031" s="2" t="s">
        <v>5230</v>
      </c>
      <c r="N1031" s="2" t="s">
        <v>5228</v>
      </c>
      <c r="O1031" s="2">
        <v>8360</v>
      </c>
      <c r="P1031" s="2" t="s">
        <v>5231</v>
      </c>
      <c r="Q1031" s="2" t="s">
        <v>1114</v>
      </c>
    </row>
    <row r="1032" spans="1:17" hidden="1" x14ac:dyDescent="0.25">
      <c r="A1032" t="s">
        <v>5232</v>
      </c>
      <c r="B1032" t="s">
        <v>631</v>
      </c>
      <c r="C1032" t="str">
        <f>LEFT(PLAYERIDMAP[[#This Row],[PLAYERNAME]],FIND(" ",PLAYERIDMAP[[#This Row],[PLAYERNAME]],1))</f>
        <v xml:space="preserve">Jim </v>
      </c>
      <c r="D1032" t="str">
        <f>MID(PLAYERIDMAP[PLAYERNAME],FIND(" ",PLAYERIDMAP[PLAYERNAME],1)+1,255)</f>
        <v>Thome</v>
      </c>
      <c r="E1032" t="s">
        <v>1670</v>
      </c>
      <c r="F1032" t="s">
        <v>1667</v>
      </c>
      <c r="G1032" s="3">
        <v>409</v>
      </c>
      <c r="H1032">
        <v>123272</v>
      </c>
      <c r="I1032" t="s">
        <v>631</v>
      </c>
      <c r="J1032" s="2">
        <v>8127</v>
      </c>
      <c r="K1032" s="2" t="s">
        <v>631</v>
      </c>
      <c r="L1032" s="2" t="s">
        <v>5233</v>
      </c>
      <c r="M1032" s="2" t="s">
        <v>5234</v>
      </c>
      <c r="N1032" s="2" t="s">
        <v>5232</v>
      </c>
      <c r="O1032" s="2">
        <v>4762</v>
      </c>
      <c r="P1032" s="2" t="s">
        <v>5235</v>
      </c>
      <c r="Q1032" s="2" t="s">
        <v>631</v>
      </c>
    </row>
    <row r="1033" spans="1:17" x14ac:dyDescent="0.25">
      <c r="A1033" t="s">
        <v>5236</v>
      </c>
      <c r="B1033" t="s">
        <v>1447</v>
      </c>
      <c r="C1033" s="2" t="str">
        <f>LEFT(PLAYERIDMAP[[#This Row],[PLAYERNAME]],FIND(" ",PLAYERIDMAP[[#This Row],[PLAYERNAME]],1))</f>
        <v xml:space="preserve">Matt </v>
      </c>
      <c r="D1033" s="2" t="str">
        <f>MID(PLAYERIDMAP[PLAYERNAME],FIND(" ",PLAYERIDMAP[PLAYERNAME],1)+1,255)</f>
        <v>Thornton</v>
      </c>
      <c r="E1033" t="s">
        <v>1787</v>
      </c>
      <c r="F1033" t="s">
        <v>1628</v>
      </c>
      <c r="G1033" s="3">
        <v>1918</v>
      </c>
      <c r="H1033">
        <v>407819</v>
      </c>
      <c r="I1033" t="s">
        <v>1447</v>
      </c>
      <c r="J1033" s="2">
        <v>224395</v>
      </c>
      <c r="K1033" s="2" t="s">
        <v>1447</v>
      </c>
      <c r="L1033" s="2" t="s">
        <v>5237</v>
      </c>
      <c r="M1033" s="2" t="s">
        <v>5238</v>
      </c>
      <c r="N1033" s="2" t="s">
        <v>5236</v>
      </c>
      <c r="O1033" s="2">
        <v>7212</v>
      </c>
      <c r="P1033" s="2" t="s">
        <v>5239</v>
      </c>
      <c r="Q1033" s="2" t="s">
        <v>1447</v>
      </c>
    </row>
    <row r="1034" spans="1:17" x14ac:dyDescent="0.25">
      <c r="A1034" t="s">
        <v>5240</v>
      </c>
      <c r="B1034" t="s">
        <v>1088</v>
      </c>
      <c r="C1034" s="2" t="str">
        <f>LEFT(PLAYERIDMAP[[#This Row],[PLAYERNAME]],FIND(" ",PLAYERIDMAP[[#This Row],[PLAYERNAME]],1))</f>
        <v xml:space="preserve">Tyler </v>
      </c>
      <c r="D1034" s="2" t="str">
        <f>MID(PLAYERIDMAP[PLAYERNAME],FIND(" ",PLAYERIDMAP[PLAYERNAME],1)+1,255)</f>
        <v>Thornburg</v>
      </c>
      <c r="E1034" t="s">
        <v>1740</v>
      </c>
      <c r="F1034" t="s">
        <v>1628</v>
      </c>
      <c r="G1034" s="3">
        <v>10688</v>
      </c>
      <c r="H1034">
        <v>592804</v>
      </c>
      <c r="I1034" t="s">
        <v>1088</v>
      </c>
      <c r="J1034" s="2">
        <v>1840443</v>
      </c>
      <c r="K1034" s="2" t="s">
        <v>1088</v>
      </c>
      <c r="L1034" s="2" t="s">
        <v>5241</v>
      </c>
      <c r="M1034" s="4" t="s">
        <v>1664</v>
      </c>
      <c r="N1034" s="2" t="s">
        <v>5240</v>
      </c>
      <c r="O1034" s="2">
        <v>9219</v>
      </c>
      <c r="P1034" s="2" t="s">
        <v>5242</v>
      </c>
      <c r="Q1034" s="2" t="s">
        <v>1088</v>
      </c>
    </row>
    <row r="1035" spans="1:17" x14ac:dyDescent="0.25">
      <c r="A1035" t="s">
        <v>5243</v>
      </c>
      <c r="B1035" t="s">
        <v>930</v>
      </c>
      <c r="C1035" s="2" t="str">
        <f>LEFT(PLAYERIDMAP[[#This Row],[PLAYERNAME]],FIND(" ",PLAYERIDMAP[[#This Row],[PLAYERNAME]],1))</f>
        <v xml:space="preserve">Chris </v>
      </c>
      <c r="D1035" s="2" t="str">
        <f>MID(PLAYERIDMAP[PLAYERNAME],FIND(" ",PLAYERIDMAP[PLAYERNAME],1)+1,255)</f>
        <v>Tillman</v>
      </c>
      <c r="E1035" t="s">
        <v>1760</v>
      </c>
      <c r="F1035" t="s">
        <v>1628</v>
      </c>
      <c r="G1035" s="3">
        <v>5279</v>
      </c>
      <c r="H1035">
        <v>501957</v>
      </c>
      <c r="I1035" t="s">
        <v>930</v>
      </c>
      <c r="J1035" s="2">
        <v>1499976</v>
      </c>
      <c r="K1035" s="2" t="s">
        <v>930</v>
      </c>
      <c r="L1035" s="2" t="s">
        <v>5244</v>
      </c>
      <c r="M1035" s="2" t="s">
        <v>5245</v>
      </c>
      <c r="N1035" s="2" t="s">
        <v>5243</v>
      </c>
      <c r="O1035" s="2">
        <v>8411</v>
      </c>
      <c r="P1035" s="2" t="s">
        <v>5246</v>
      </c>
      <c r="Q1035" s="2" t="s">
        <v>930</v>
      </c>
    </row>
    <row r="1036" spans="1:17" x14ac:dyDescent="0.25">
      <c r="A1036" t="s">
        <v>5247</v>
      </c>
      <c r="B1036" t="s">
        <v>1422</v>
      </c>
      <c r="C1036" s="2" t="str">
        <f>LEFT(PLAYERIDMAP[[#This Row],[PLAYERNAME]],FIND(" ",PLAYERIDMAP[[#This Row],[PLAYERNAME]],1))</f>
        <v xml:space="preserve">Shawn </v>
      </c>
      <c r="D1036" s="2" t="str">
        <f>MID(PLAYERIDMAP[PLAYERNAME],FIND(" ",PLAYERIDMAP[PLAYERNAME],1)+1,255)</f>
        <v>Tolleson</v>
      </c>
      <c r="E1036" t="s">
        <v>1638</v>
      </c>
      <c r="F1036" t="s">
        <v>1628</v>
      </c>
      <c r="G1036" s="3">
        <v>10481</v>
      </c>
      <c r="H1036">
        <v>474521</v>
      </c>
      <c r="I1036" t="s">
        <v>1422</v>
      </c>
      <c r="J1036" s="2">
        <v>1957303</v>
      </c>
      <c r="K1036" s="2" t="s">
        <v>1422</v>
      </c>
      <c r="L1036" s="2" t="s">
        <v>5248</v>
      </c>
      <c r="M1036" s="4" t="s">
        <v>1664</v>
      </c>
      <c r="N1036" s="2" t="s">
        <v>5247</v>
      </c>
      <c r="O1036" s="2">
        <v>9206</v>
      </c>
      <c r="P1036" s="2" t="s">
        <v>5249</v>
      </c>
      <c r="Q1036" s="2" t="s">
        <v>1422</v>
      </c>
    </row>
    <row r="1037" spans="1:17" hidden="1" x14ac:dyDescent="0.25">
      <c r="A1037" t="s">
        <v>5250</v>
      </c>
      <c r="B1037" t="s">
        <v>387</v>
      </c>
      <c r="C1037" t="str">
        <f>LEFT(PLAYERIDMAP[[#This Row],[PLAYERNAME]],FIND(" ",PLAYERIDMAP[[#This Row],[PLAYERNAME]],1))</f>
        <v xml:space="preserve">Andres </v>
      </c>
      <c r="D1037" t="str">
        <f>MID(PLAYERIDMAP[PLAYERNAME],FIND(" ",PLAYERIDMAP[PLAYERNAME],1)+1,255)</f>
        <v>Torres</v>
      </c>
      <c r="E1037" t="s">
        <v>1644</v>
      </c>
      <c r="F1037" t="s">
        <v>1639</v>
      </c>
      <c r="G1037" s="3">
        <v>1488</v>
      </c>
      <c r="H1037">
        <v>400083</v>
      </c>
      <c r="I1037" t="s">
        <v>387</v>
      </c>
      <c r="J1037" s="2">
        <v>223497</v>
      </c>
      <c r="K1037" s="2" t="s">
        <v>387</v>
      </c>
      <c r="L1037" s="2" t="s">
        <v>5251</v>
      </c>
      <c r="M1037" s="2" t="s">
        <v>5252</v>
      </c>
      <c r="N1037" s="2" t="s">
        <v>5250</v>
      </c>
      <c r="O1037" s="2">
        <v>6901</v>
      </c>
      <c r="P1037" s="2" t="s">
        <v>5253</v>
      </c>
      <c r="Q1037" s="2" t="s">
        <v>387</v>
      </c>
    </row>
    <row r="1038" spans="1:17" hidden="1" x14ac:dyDescent="0.25">
      <c r="A1038" t="s">
        <v>5254</v>
      </c>
      <c r="B1038" t="s">
        <v>464</v>
      </c>
      <c r="C1038" t="str">
        <f>LEFT(PLAYERIDMAP[[#This Row],[PLAYERNAME]],FIND(" ",PLAYERIDMAP[[#This Row],[PLAYERNAME]],1))</f>
        <v xml:space="preserve">Yorvit </v>
      </c>
      <c r="D1038" t="str">
        <f>MID(PLAYERIDMAP[PLAYERNAME],FIND(" ",PLAYERIDMAP[PLAYERNAME],1)+1,255)</f>
        <v>Torrealba</v>
      </c>
      <c r="E1038" t="s">
        <v>1740</v>
      </c>
      <c r="F1038" t="s">
        <v>1717</v>
      </c>
      <c r="G1038" s="3">
        <v>1135</v>
      </c>
      <c r="H1038">
        <v>150275</v>
      </c>
      <c r="I1038" t="s">
        <v>464</v>
      </c>
      <c r="J1038" s="2">
        <v>21717</v>
      </c>
      <c r="K1038" s="2" t="s">
        <v>464</v>
      </c>
      <c r="L1038" s="2" t="s">
        <v>5255</v>
      </c>
      <c r="M1038" s="2" t="s">
        <v>5256</v>
      </c>
      <c r="N1038" s="2" t="s">
        <v>5254</v>
      </c>
      <c r="O1038" s="2">
        <v>6795</v>
      </c>
      <c r="P1038" s="2" t="s">
        <v>5257</v>
      </c>
      <c r="Q1038" s="2" t="s">
        <v>464</v>
      </c>
    </row>
    <row r="1039" spans="1:17" hidden="1" x14ac:dyDescent="0.25">
      <c r="A1039" t="s">
        <v>5258</v>
      </c>
      <c r="B1039" t="s">
        <v>88</v>
      </c>
      <c r="C1039" t="str">
        <f>LEFT(PLAYERIDMAP[[#This Row],[PLAYERNAME]],FIND(" ",PLAYERIDMAP[[#This Row],[PLAYERNAME]],1))</f>
        <v xml:space="preserve">Wilfredo </v>
      </c>
      <c r="D1039" t="str">
        <f>MID(PLAYERIDMAP[PLAYERNAME],FIND(" ",PLAYERIDMAP[PLAYERNAME],1)+1,255)</f>
        <v>Tovar</v>
      </c>
      <c r="E1039" t="s">
        <v>1878</v>
      </c>
      <c r="F1039" t="s">
        <v>1730</v>
      </c>
      <c r="G1039" s="3" t="s">
        <v>87</v>
      </c>
      <c r="H1039">
        <v>541600</v>
      </c>
      <c r="I1039" t="s">
        <v>88</v>
      </c>
      <c r="J1039" s="4" t="s">
        <v>1664</v>
      </c>
      <c r="K1039" s="4" t="s">
        <v>1664</v>
      </c>
      <c r="L1039" s="4" t="s">
        <v>1664</v>
      </c>
      <c r="M1039" s="4" t="s">
        <v>1664</v>
      </c>
      <c r="N1039" s="4" t="s">
        <v>1664</v>
      </c>
      <c r="O1039" s="4" t="s">
        <v>1664</v>
      </c>
      <c r="P1039" s="4" t="s">
        <v>1664</v>
      </c>
      <c r="Q1039" s="4" t="s">
        <v>1664</v>
      </c>
    </row>
    <row r="1040" spans="1:17" hidden="1" x14ac:dyDescent="0.25">
      <c r="A1040" t="s">
        <v>5259</v>
      </c>
      <c r="B1040" t="s">
        <v>236</v>
      </c>
      <c r="C1040" t="str">
        <f>LEFT(PLAYERIDMAP[[#This Row],[PLAYERNAME]],FIND(" ",PLAYERIDMAP[[#This Row],[PLAYERNAME]],1))</f>
        <v xml:space="preserve">Chad </v>
      </c>
      <c r="D1040" t="str">
        <f>MID(PLAYERIDMAP[PLAYERNAME],FIND(" ",PLAYERIDMAP[PLAYERNAME],1)+1,255)</f>
        <v>Tracy</v>
      </c>
      <c r="E1040" t="s">
        <v>1735</v>
      </c>
      <c r="F1040" t="s">
        <v>740</v>
      </c>
      <c r="G1040" s="3">
        <v>1888</v>
      </c>
      <c r="H1040">
        <v>429710</v>
      </c>
      <c r="I1040" t="s">
        <v>236</v>
      </c>
      <c r="J1040" s="2">
        <v>292020</v>
      </c>
      <c r="K1040" s="2" t="s">
        <v>236</v>
      </c>
      <c r="L1040" s="4" t="s">
        <v>1664</v>
      </c>
      <c r="M1040" s="4" t="s">
        <v>1664</v>
      </c>
      <c r="N1040" s="2" t="s">
        <v>5259</v>
      </c>
      <c r="O1040" s="2">
        <v>7047</v>
      </c>
      <c r="P1040" s="2" t="s">
        <v>5260</v>
      </c>
      <c r="Q1040" s="2" t="s">
        <v>236</v>
      </c>
    </row>
    <row r="1041" spans="1:17" hidden="1" x14ac:dyDescent="0.25">
      <c r="A1041" t="s">
        <v>5261</v>
      </c>
      <c r="B1041" t="s">
        <v>82</v>
      </c>
      <c r="C1041" t="str">
        <f>LEFT(PLAYERIDMAP[[#This Row],[PLAYERNAME]],FIND(" ",PLAYERIDMAP[[#This Row],[PLAYERNAME]],1))</f>
        <v xml:space="preserve">Carlos </v>
      </c>
      <c r="D1041" t="str">
        <f>MID(PLAYERIDMAP[PLAYERNAME],FIND(" ",PLAYERIDMAP[PLAYERNAME],1)+1,255)</f>
        <v>Triunfel</v>
      </c>
      <c r="E1041" t="s">
        <v>1659</v>
      </c>
      <c r="F1041" t="s">
        <v>1730</v>
      </c>
      <c r="G1041" s="3">
        <v>193</v>
      </c>
      <c r="H1041">
        <v>508892</v>
      </c>
      <c r="I1041" t="s">
        <v>82</v>
      </c>
      <c r="J1041" s="2">
        <v>1207709</v>
      </c>
      <c r="K1041" s="2" t="s">
        <v>82</v>
      </c>
      <c r="L1041" s="4" t="s">
        <v>1664</v>
      </c>
      <c r="M1041" s="4" t="s">
        <v>1664</v>
      </c>
      <c r="N1041" s="2" t="s">
        <v>5261</v>
      </c>
      <c r="O1041" s="2">
        <v>9303</v>
      </c>
      <c r="P1041" s="2" t="s">
        <v>5262</v>
      </c>
      <c r="Q1041" s="2" t="s">
        <v>82</v>
      </c>
    </row>
    <row r="1042" spans="1:17" hidden="1" x14ac:dyDescent="0.25">
      <c r="A1042" t="s">
        <v>5263</v>
      </c>
      <c r="B1042" t="s">
        <v>711</v>
      </c>
      <c r="C1042" t="str">
        <f>LEFT(PLAYERIDMAP[[#This Row],[PLAYERNAME]],FIND(" ",PLAYERIDMAP[[#This Row],[PLAYERNAME]],1))</f>
        <v xml:space="preserve">Mike </v>
      </c>
      <c r="D1042" t="str">
        <f>MID(PLAYERIDMAP[PLAYERNAME],FIND(" ",PLAYERIDMAP[PLAYERNAME],1)+1,255)</f>
        <v>Trout</v>
      </c>
      <c r="E1042" t="s">
        <v>1797</v>
      </c>
      <c r="F1042" t="s">
        <v>1639</v>
      </c>
      <c r="G1042" s="3">
        <v>10155</v>
      </c>
      <c r="H1042">
        <v>545361</v>
      </c>
      <c r="I1042" t="s">
        <v>711</v>
      </c>
      <c r="J1042" s="2">
        <v>1739608</v>
      </c>
      <c r="K1042" s="2" t="s">
        <v>711</v>
      </c>
      <c r="L1042" s="4" t="s">
        <v>1664</v>
      </c>
      <c r="M1042" s="2" t="s">
        <v>5264</v>
      </c>
      <c r="N1042" s="2" t="s">
        <v>5263</v>
      </c>
      <c r="O1042" s="2">
        <v>8861</v>
      </c>
      <c r="P1042" s="2" t="s">
        <v>5265</v>
      </c>
      <c r="Q1042" s="2" t="s">
        <v>711</v>
      </c>
    </row>
    <row r="1043" spans="1:17" hidden="1" x14ac:dyDescent="0.25">
      <c r="A1043" t="s">
        <v>5266</v>
      </c>
      <c r="B1043" t="s">
        <v>647</v>
      </c>
      <c r="C1043" t="str">
        <f>LEFT(PLAYERIDMAP[[#This Row],[PLAYERNAME]],FIND(" ",PLAYERIDMAP[[#This Row],[PLAYERNAME]],1))</f>
        <v xml:space="preserve">Mark </v>
      </c>
      <c r="D1043" t="str">
        <f>MID(PLAYERIDMAP[PLAYERNAME],FIND(" ",PLAYERIDMAP[PLAYERNAME],1)+1,255)</f>
        <v>Trumbo</v>
      </c>
      <c r="E1043" t="s">
        <v>1797</v>
      </c>
      <c r="F1043" t="s">
        <v>740</v>
      </c>
      <c r="G1043" s="3">
        <v>6876</v>
      </c>
      <c r="H1043">
        <v>444432</v>
      </c>
      <c r="I1043" t="s">
        <v>647</v>
      </c>
      <c r="J1043" s="2">
        <v>1104384</v>
      </c>
      <c r="K1043" s="2" t="s">
        <v>647</v>
      </c>
      <c r="L1043" s="2" t="s">
        <v>5267</v>
      </c>
      <c r="M1043" s="2" t="s">
        <v>5268</v>
      </c>
      <c r="N1043" s="2" t="s">
        <v>5266</v>
      </c>
      <c r="O1043" s="2">
        <v>8824</v>
      </c>
      <c r="P1043" s="2" t="s">
        <v>5269</v>
      </c>
      <c r="Q1043" s="2" t="s">
        <v>647</v>
      </c>
    </row>
    <row r="1044" spans="1:17" hidden="1" x14ac:dyDescent="0.25">
      <c r="A1044" t="s">
        <v>5270</v>
      </c>
      <c r="B1044" t="s">
        <v>716</v>
      </c>
      <c r="C1044" t="str">
        <f>LEFT(PLAYERIDMAP[[#This Row],[PLAYERNAME]],FIND(" ",PLAYERIDMAP[[#This Row],[PLAYERNAME]],1))</f>
        <v xml:space="preserve">Troy </v>
      </c>
      <c r="D1044" t="str">
        <f>MID(PLAYERIDMAP[PLAYERNAME],FIND(" ",PLAYERIDMAP[PLAYERNAME],1)+1,255)</f>
        <v>Tulowitzki</v>
      </c>
      <c r="E1044" t="s">
        <v>1909</v>
      </c>
      <c r="F1044" t="s">
        <v>1730</v>
      </c>
      <c r="G1044" s="3">
        <v>3531</v>
      </c>
      <c r="H1044">
        <v>453064</v>
      </c>
      <c r="I1044" t="s">
        <v>716</v>
      </c>
      <c r="J1044" s="2">
        <v>589256</v>
      </c>
      <c r="K1044" s="2" t="s">
        <v>716</v>
      </c>
      <c r="L1044" s="2" t="s">
        <v>5271</v>
      </c>
      <c r="M1044" s="2" t="s">
        <v>5272</v>
      </c>
      <c r="N1044" s="2" t="s">
        <v>5270</v>
      </c>
      <c r="O1044" s="2">
        <v>7850</v>
      </c>
      <c r="P1044" s="2" t="s">
        <v>5273</v>
      </c>
      <c r="Q1044" s="2" t="s">
        <v>716</v>
      </c>
    </row>
    <row r="1045" spans="1:17" x14ac:dyDescent="0.25">
      <c r="A1045" t="s">
        <v>5274</v>
      </c>
      <c r="B1045" t="s">
        <v>954</v>
      </c>
      <c r="C1045" s="2" t="str">
        <f>LEFT(PLAYERIDMAP[[#This Row],[PLAYERNAME]],FIND(" ",PLAYERIDMAP[[#This Row],[PLAYERNAME]],1))</f>
        <v xml:space="preserve">Jacob </v>
      </c>
      <c r="D1045" s="2" t="str">
        <f>MID(PLAYERIDMAP[PLAYERNAME],FIND(" ",PLAYERIDMAP[PLAYERNAME],1)+1,255)</f>
        <v>Turner</v>
      </c>
      <c r="E1045" t="s">
        <v>1698</v>
      </c>
      <c r="F1045" t="s">
        <v>1628</v>
      </c>
      <c r="G1045" s="3">
        <v>10185</v>
      </c>
      <c r="H1045">
        <v>545363</v>
      </c>
      <c r="I1045" t="s">
        <v>954</v>
      </c>
      <c r="J1045" s="2">
        <v>1699971</v>
      </c>
      <c r="K1045" s="2" t="s">
        <v>954</v>
      </c>
      <c r="L1045" s="2" t="s">
        <v>5275</v>
      </c>
      <c r="M1045" s="2" t="s">
        <v>5276</v>
      </c>
      <c r="N1045" s="2" t="s">
        <v>5274</v>
      </c>
      <c r="O1045" s="2">
        <v>8855</v>
      </c>
      <c r="P1045" s="2" t="s">
        <v>5277</v>
      </c>
      <c r="Q1045" s="2" t="s">
        <v>954</v>
      </c>
    </row>
    <row r="1046" spans="1:17" hidden="1" x14ac:dyDescent="0.25">
      <c r="A1046" t="s">
        <v>5278</v>
      </c>
      <c r="B1046" t="s">
        <v>418</v>
      </c>
      <c r="C1046" t="str">
        <f>LEFT(PLAYERIDMAP[[#This Row],[PLAYERNAME]],FIND(" ",PLAYERIDMAP[[#This Row],[PLAYERNAME]],1))</f>
        <v xml:space="preserve">Justin </v>
      </c>
      <c r="D1046" t="str">
        <f>MID(PLAYERIDMAP[PLAYERNAME],FIND(" ",PLAYERIDMAP[PLAYERNAME],1)+1,255)</f>
        <v>Turner</v>
      </c>
      <c r="E1046" t="s">
        <v>1878</v>
      </c>
      <c r="F1046" t="s">
        <v>741</v>
      </c>
      <c r="G1046" s="3">
        <v>5235</v>
      </c>
      <c r="H1046">
        <v>457759</v>
      </c>
      <c r="I1046" t="s">
        <v>418</v>
      </c>
      <c r="J1046" s="2">
        <v>1600680</v>
      </c>
      <c r="K1046" s="2" t="s">
        <v>418</v>
      </c>
      <c r="L1046" s="2" t="s">
        <v>5275</v>
      </c>
      <c r="M1046" s="2" t="s">
        <v>5279</v>
      </c>
      <c r="N1046" s="2" t="s">
        <v>5278</v>
      </c>
      <c r="O1046" s="2">
        <v>8588</v>
      </c>
      <c r="P1046" s="2" t="s">
        <v>5280</v>
      </c>
      <c r="Q1046" s="2" t="s">
        <v>418</v>
      </c>
    </row>
    <row r="1047" spans="1:17" x14ac:dyDescent="0.25">
      <c r="A1047" t="s">
        <v>5281</v>
      </c>
      <c r="B1047" t="s">
        <v>767</v>
      </c>
      <c r="C1047" s="2" t="str">
        <f>LEFT(PLAYERIDMAP[[#This Row],[PLAYERNAME]],FIND(" ",PLAYERIDMAP[[#This Row],[PLAYERNAME]],1))</f>
        <v xml:space="preserve">Koji </v>
      </c>
      <c r="D1047" s="2" t="str">
        <f>MID(PLAYERIDMAP[PLAYERNAME],FIND(" ",PLAYERIDMAP[PLAYERNAME],1)+1,255)</f>
        <v>Uehara</v>
      </c>
      <c r="E1047" t="s">
        <v>1654</v>
      </c>
      <c r="F1047" t="s">
        <v>1628</v>
      </c>
      <c r="G1047" s="3">
        <v>9227</v>
      </c>
      <c r="H1047">
        <v>493157</v>
      </c>
      <c r="I1047" t="s">
        <v>767</v>
      </c>
      <c r="J1047" s="2">
        <v>1657590</v>
      </c>
      <c r="K1047" s="2" t="s">
        <v>767</v>
      </c>
      <c r="L1047" s="2" t="s">
        <v>5282</v>
      </c>
      <c r="M1047" s="2" t="s">
        <v>5283</v>
      </c>
      <c r="N1047" s="2" t="s">
        <v>5281</v>
      </c>
      <c r="O1047" s="2">
        <v>8394</v>
      </c>
      <c r="P1047" s="2" t="s">
        <v>5284</v>
      </c>
      <c r="Q1047" s="2" t="s">
        <v>767</v>
      </c>
    </row>
    <row r="1048" spans="1:17" hidden="1" x14ac:dyDescent="0.25">
      <c r="A1048" t="s">
        <v>5285</v>
      </c>
      <c r="B1048" t="s">
        <v>603</v>
      </c>
      <c r="C1048" t="str">
        <f>LEFT(PLAYERIDMAP[[#This Row],[PLAYERNAME]],FIND(" ",PLAYERIDMAP[[#This Row],[PLAYERNAME]],1))</f>
        <v xml:space="preserve">Dan </v>
      </c>
      <c r="D1048" t="str">
        <f>MID(PLAYERIDMAP[PLAYERNAME],FIND(" ",PLAYERIDMAP[PLAYERNAME],1)+1,255)</f>
        <v>Uggla</v>
      </c>
      <c r="E1048" t="s">
        <v>1780</v>
      </c>
      <c r="F1048" t="s">
        <v>741</v>
      </c>
      <c r="G1048" s="3">
        <v>3442</v>
      </c>
      <c r="H1048">
        <v>462564</v>
      </c>
      <c r="I1048" t="s">
        <v>603</v>
      </c>
      <c r="J1048" s="2">
        <v>292238</v>
      </c>
      <c r="K1048" s="2" t="s">
        <v>603</v>
      </c>
      <c r="L1048" s="2" t="s">
        <v>5286</v>
      </c>
      <c r="M1048" s="2" t="s">
        <v>5287</v>
      </c>
      <c r="N1048" s="2" t="s">
        <v>5285</v>
      </c>
      <c r="O1048" s="2">
        <v>7692</v>
      </c>
      <c r="P1048" s="2" t="s">
        <v>5288</v>
      </c>
      <c r="Q1048" s="2" t="s">
        <v>603</v>
      </c>
    </row>
    <row r="1049" spans="1:17" hidden="1" x14ac:dyDescent="0.25">
      <c r="A1049" t="s">
        <v>5289</v>
      </c>
      <c r="B1049" t="s">
        <v>638</v>
      </c>
      <c r="C1049" t="str">
        <f>LEFT(PLAYERIDMAP[[#This Row],[PLAYERNAME]],FIND(" ",PLAYERIDMAP[[#This Row],[PLAYERNAME]],1))</f>
        <v xml:space="preserve">B.J. </v>
      </c>
      <c r="D1049" t="str">
        <f>MID(PLAYERIDMAP[PLAYERNAME],FIND(" ",PLAYERIDMAP[PLAYERNAME],1)+1,255)</f>
        <v>Upton</v>
      </c>
      <c r="E1049" t="s">
        <v>1780</v>
      </c>
      <c r="F1049" t="s">
        <v>1639</v>
      </c>
      <c r="G1049" s="3">
        <v>5015</v>
      </c>
      <c r="H1049">
        <v>425834</v>
      </c>
      <c r="I1049" t="s">
        <v>638</v>
      </c>
      <c r="J1049" s="2">
        <v>390784</v>
      </c>
      <c r="K1049" s="2" t="s">
        <v>638</v>
      </c>
      <c r="L1049" s="2" t="s">
        <v>5290</v>
      </c>
      <c r="M1049" s="2" t="s">
        <v>5291</v>
      </c>
      <c r="N1049" s="2" t="s">
        <v>5289</v>
      </c>
      <c r="O1049" s="2">
        <v>7333</v>
      </c>
      <c r="P1049" s="2" t="s">
        <v>5292</v>
      </c>
      <c r="Q1049" s="2" t="s">
        <v>638</v>
      </c>
    </row>
    <row r="1050" spans="1:17" hidden="1" x14ac:dyDescent="0.25">
      <c r="A1050" t="s">
        <v>5293</v>
      </c>
      <c r="B1050" t="s">
        <v>662</v>
      </c>
      <c r="C1050" t="str">
        <f>LEFT(PLAYERIDMAP[[#This Row],[PLAYERNAME]],FIND(" ",PLAYERIDMAP[[#This Row],[PLAYERNAME]],1))</f>
        <v xml:space="preserve">Justin </v>
      </c>
      <c r="D1050" t="str">
        <f>MID(PLAYERIDMAP[PLAYERNAME],FIND(" ",PLAYERIDMAP[PLAYERNAME],1)+1,255)</f>
        <v>Upton</v>
      </c>
      <c r="E1050" t="s">
        <v>1780</v>
      </c>
      <c r="F1050" t="s">
        <v>1639</v>
      </c>
      <c r="G1050" s="3">
        <v>5222</v>
      </c>
      <c r="H1050">
        <v>457708</v>
      </c>
      <c r="I1050" t="s">
        <v>662</v>
      </c>
      <c r="J1050" s="2">
        <v>593198</v>
      </c>
      <c r="K1050" s="2" t="s">
        <v>662</v>
      </c>
      <c r="L1050" s="2" t="s">
        <v>5294</v>
      </c>
      <c r="M1050" s="2" t="s">
        <v>5295</v>
      </c>
      <c r="N1050" s="2" t="s">
        <v>5293</v>
      </c>
      <c r="O1050" s="2">
        <v>8080</v>
      </c>
      <c r="P1050" s="2" t="s">
        <v>5296</v>
      </c>
      <c r="Q1050" s="2" t="s">
        <v>662</v>
      </c>
    </row>
    <row r="1051" spans="1:17" hidden="1" x14ac:dyDescent="0.25">
      <c r="A1051" t="s">
        <v>5297</v>
      </c>
      <c r="B1051" t="s">
        <v>255</v>
      </c>
      <c r="C1051" t="str">
        <f>LEFT(PLAYERIDMAP[[#This Row],[PLAYERNAME]],FIND(" ",PLAYERIDMAP[[#This Row],[PLAYERNAME]],1))</f>
        <v xml:space="preserve">Juan </v>
      </c>
      <c r="D1051" t="str">
        <f>MID(PLAYERIDMAP[PLAYERNAME],FIND(" ",PLAYERIDMAP[PLAYERNAME],1)+1,255)</f>
        <v>Uribe</v>
      </c>
      <c r="E1051" t="s">
        <v>1638</v>
      </c>
      <c r="F1051" t="s">
        <v>740</v>
      </c>
      <c r="G1051" s="3">
        <v>454</v>
      </c>
      <c r="H1051">
        <v>346874</v>
      </c>
      <c r="I1051" t="s">
        <v>255</v>
      </c>
      <c r="J1051" s="2">
        <v>212040</v>
      </c>
      <c r="K1051" s="2" t="s">
        <v>255</v>
      </c>
      <c r="L1051" s="2" t="s">
        <v>5298</v>
      </c>
      <c r="M1051" s="2" t="s">
        <v>5299</v>
      </c>
      <c r="N1051" s="2" t="s">
        <v>5297</v>
      </c>
      <c r="O1051" s="2">
        <v>6698</v>
      </c>
      <c r="P1051" s="2" t="s">
        <v>5300</v>
      </c>
      <c r="Q1051" s="2" t="s">
        <v>255</v>
      </c>
    </row>
    <row r="1052" spans="1:17" hidden="1" x14ac:dyDescent="0.25">
      <c r="A1052" t="s">
        <v>5301</v>
      </c>
      <c r="B1052" t="s">
        <v>666</v>
      </c>
      <c r="C1052" t="str">
        <f>LEFT(PLAYERIDMAP[[#This Row],[PLAYERNAME]],FIND(" ",PLAYERIDMAP[[#This Row],[PLAYERNAME]],1))</f>
        <v xml:space="preserve">Chase </v>
      </c>
      <c r="D1052" t="str">
        <f>MID(PLAYERIDMAP[PLAYERNAME],FIND(" ",PLAYERIDMAP[PLAYERNAME],1)+1,255)</f>
        <v>Utley</v>
      </c>
      <c r="E1052" t="s">
        <v>1670</v>
      </c>
      <c r="F1052" t="s">
        <v>741</v>
      </c>
      <c r="G1052" s="3">
        <v>1679</v>
      </c>
      <c r="H1052">
        <v>400284</v>
      </c>
      <c r="I1052" t="s">
        <v>666</v>
      </c>
      <c r="J1052" s="2">
        <v>288923</v>
      </c>
      <c r="K1052" s="2" t="s">
        <v>666</v>
      </c>
      <c r="L1052" s="2" t="s">
        <v>5302</v>
      </c>
      <c r="M1052" s="2" t="s">
        <v>5303</v>
      </c>
      <c r="N1052" s="2" t="s">
        <v>5301</v>
      </c>
      <c r="O1052" s="2">
        <v>7072</v>
      </c>
      <c r="P1052" s="2" t="s">
        <v>5304</v>
      </c>
      <c r="Q1052" s="2" t="s">
        <v>666</v>
      </c>
    </row>
    <row r="1053" spans="1:17" hidden="1" x14ac:dyDescent="0.25">
      <c r="A1053" t="s">
        <v>5305</v>
      </c>
      <c r="B1053" t="s">
        <v>433</v>
      </c>
      <c r="C1053" t="str">
        <f>LEFT(PLAYERIDMAP[[#This Row],[PLAYERNAME]],FIND(" ",PLAYERIDMAP[[#This Row],[PLAYERNAME]],1))</f>
        <v xml:space="preserve">Luis </v>
      </c>
      <c r="D1053" t="str">
        <f>MID(PLAYERIDMAP[PLAYERNAME],FIND(" ",PLAYERIDMAP[PLAYERNAME],1)+1,255)</f>
        <v>Valbuena</v>
      </c>
      <c r="E1053" t="s">
        <v>1818</v>
      </c>
      <c r="F1053" t="s">
        <v>741</v>
      </c>
      <c r="G1053" s="3">
        <v>4969</v>
      </c>
      <c r="H1053">
        <v>472528</v>
      </c>
      <c r="I1053" t="s">
        <v>433</v>
      </c>
      <c r="J1053" s="2">
        <v>1225749</v>
      </c>
      <c r="K1053" s="2" t="s">
        <v>433</v>
      </c>
      <c r="L1053" s="2" t="s">
        <v>5306</v>
      </c>
      <c r="M1053" s="2" t="s">
        <v>5307</v>
      </c>
      <c r="N1053" s="2" t="s">
        <v>5305</v>
      </c>
      <c r="O1053" s="2">
        <v>8361</v>
      </c>
      <c r="P1053" s="2" t="s">
        <v>5308</v>
      </c>
      <c r="Q1053" s="2" t="s">
        <v>433</v>
      </c>
    </row>
    <row r="1054" spans="1:17" x14ac:dyDescent="0.25">
      <c r="A1054" t="s">
        <v>5309</v>
      </c>
      <c r="B1054" t="s">
        <v>1260</v>
      </c>
      <c r="C1054" s="2" t="str">
        <f>LEFT(PLAYERIDMAP[[#This Row],[PLAYERNAME]],FIND(" ",PLAYERIDMAP[[#This Row],[PLAYERNAME]],1))</f>
        <v xml:space="preserve">Jose </v>
      </c>
      <c r="D1054" s="2" t="str">
        <f>MID(PLAYERIDMAP[PLAYERNAME],FIND(" ",PLAYERIDMAP[PLAYERNAME],1)+1,255)</f>
        <v>Valdez</v>
      </c>
      <c r="E1054" t="s">
        <v>1633</v>
      </c>
      <c r="F1054" t="s">
        <v>1628</v>
      </c>
      <c r="G1054" s="3">
        <v>3217</v>
      </c>
      <c r="H1054">
        <v>451990</v>
      </c>
      <c r="I1054" t="s">
        <v>1260</v>
      </c>
      <c r="J1054" s="2">
        <v>1604395</v>
      </c>
      <c r="K1054" s="2" t="s">
        <v>5310</v>
      </c>
      <c r="L1054" s="2" t="s">
        <v>5311</v>
      </c>
      <c r="M1054" s="2" t="s">
        <v>5312</v>
      </c>
      <c r="N1054" s="2" t="s">
        <v>5309</v>
      </c>
      <c r="O1054" s="2">
        <v>8905</v>
      </c>
      <c r="P1054" s="2" t="s">
        <v>5313</v>
      </c>
      <c r="Q1054" s="2" t="s">
        <v>1260</v>
      </c>
    </row>
    <row r="1055" spans="1:17" hidden="1" x14ac:dyDescent="0.25">
      <c r="A1055" t="s">
        <v>5314</v>
      </c>
      <c r="B1055" t="s">
        <v>227</v>
      </c>
      <c r="C1055" t="str">
        <f>LEFT(PLAYERIDMAP[[#This Row],[PLAYERNAME]],FIND(" ",PLAYERIDMAP[[#This Row],[PLAYERNAME]],1))</f>
        <v xml:space="preserve">Jordany </v>
      </c>
      <c r="D1055" t="str">
        <f>MID(PLAYERIDMAP[PLAYERNAME],FIND(" ",PLAYERIDMAP[PLAYERNAME],1)+1,255)</f>
        <v>Valdespin</v>
      </c>
      <c r="E1055" t="s">
        <v>1878</v>
      </c>
      <c r="F1055" t="s">
        <v>741</v>
      </c>
      <c r="G1055" s="3">
        <v>5098</v>
      </c>
      <c r="H1055">
        <v>518170</v>
      </c>
      <c r="I1055" t="s">
        <v>227</v>
      </c>
      <c r="J1055" s="2">
        <v>1741768</v>
      </c>
      <c r="K1055" s="2" t="s">
        <v>227</v>
      </c>
      <c r="L1055" s="4" t="s">
        <v>1664</v>
      </c>
      <c r="M1055" s="4" t="s">
        <v>1664</v>
      </c>
      <c r="N1055" s="2" t="s">
        <v>5314</v>
      </c>
      <c r="O1055" s="2">
        <v>9161</v>
      </c>
      <c r="P1055" s="2" t="s">
        <v>5315</v>
      </c>
      <c r="Q1055" s="2" t="s">
        <v>227</v>
      </c>
    </row>
    <row r="1056" spans="1:17" x14ac:dyDescent="0.25">
      <c r="A1056" t="s">
        <v>5316</v>
      </c>
      <c r="B1056" t="s">
        <v>1408</v>
      </c>
      <c r="C1056" s="2" t="str">
        <f>LEFT(PLAYERIDMAP[[#This Row],[PLAYERNAME]],FIND(" ",PLAYERIDMAP[[#This Row],[PLAYERNAME]],1))</f>
        <v xml:space="preserve">Raul </v>
      </c>
      <c r="D1056" s="2" t="str">
        <f>MID(PLAYERIDMAP[PLAYERNAME],FIND(" ",PLAYERIDMAP[PLAYERNAME],1)+1,255)</f>
        <v>Valdes</v>
      </c>
      <c r="E1056" t="s">
        <v>1670</v>
      </c>
      <c r="F1056" t="s">
        <v>1628</v>
      </c>
      <c r="G1056" s="3">
        <v>1953</v>
      </c>
      <c r="H1056">
        <v>447744</v>
      </c>
      <c r="I1056" t="s">
        <v>1408</v>
      </c>
      <c r="J1056" s="2">
        <v>541521</v>
      </c>
      <c r="K1056" s="2" t="s">
        <v>1408</v>
      </c>
      <c r="L1056" s="4" t="s">
        <v>1664</v>
      </c>
      <c r="M1056" s="2" t="s">
        <v>5317</v>
      </c>
      <c r="N1056" s="2" t="s">
        <v>5316</v>
      </c>
      <c r="O1056" s="2">
        <v>8706</v>
      </c>
      <c r="P1056" s="2" t="s">
        <v>5318</v>
      </c>
      <c r="Q1056" s="2" t="s">
        <v>1408</v>
      </c>
    </row>
    <row r="1057" spans="1:17" hidden="1" x14ac:dyDescent="0.25">
      <c r="A1057" t="s">
        <v>5319</v>
      </c>
      <c r="B1057" t="s">
        <v>10</v>
      </c>
      <c r="C1057" t="str">
        <f>LEFT(PLAYERIDMAP[[#This Row],[PLAYERNAME]],FIND(" ",PLAYERIDMAP[[#This Row],[PLAYERNAME]],1))</f>
        <v xml:space="preserve">Wilson </v>
      </c>
      <c r="D1057" t="str">
        <f>MID(PLAYERIDMAP[PLAYERNAME],FIND(" ",PLAYERIDMAP[PLAYERNAME],1)+1,255)</f>
        <v>Valdez</v>
      </c>
      <c r="E1057" t="s">
        <v>1755</v>
      </c>
      <c r="F1057" t="s">
        <v>1730</v>
      </c>
      <c r="G1057" s="3">
        <v>1863</v>
      </c>
      <c r="H1057">
        <v>407832</v>
      </c>
      <c r="I1057" t="s">
        <v>10</v>
      </c>
      <c r="J1057" s="2">
        <v>284648</v>
      </c>
      <c r="K1057" s="2" t="s">
        <v>10</v>
      </c>
      <c r="L1057" s="2" t="s">
        <v>5320</v>
      </c>
      <c r="M1057" s="2" t="s">
        <v>5321</v>
      </c>
      <c r="N1057" s="2" t="s">
        <v>5319</v>
      </c>
      <c r="O1057" s="2">
        <v>7421</v>
      </c>
      <c r="P1057" s="2" t="s">
        <v>5322</v>
      </c>
      <c r="Q1057" s="2" t="s">
        <v>10</v>
      </c>
    </row>
    <row r="1058" spans="1:17" hidden="1" x14ac:dyDescent="0.25">
      <c r="A1058" t="s">
        <v>5323</v>
      </c>
      <c r="B1058" t="s">
        <v>208</v>
      </c>
      <c r="C1058" t="str">
        <f>LEFT(PLAYERIDMAP[[#This Row],[PLAYERNAME]],FIND(" ",PLAYERIDMAP[[#This Row],[PLAYERNAME]],1))</f>
        <v xml:space="preserve">Danny </v>
      </c>
      <c r="D1058" t="str">
        <f>MID(PLAYERIDMAP[PLAYERNAME],FIND(" ",PLAYERIDMAP[PLAYERNAME],1)+1,255)</f>
        <v>Valencia</v>
      </c>
      <c r="E1058" t="s">
        <v>1760</v>
      </c>
      <c r="F1058" t="s">
        <v>740</v>
      </c>
      <c r="G1058" s="3">
        <v>6364</v>
      </c>
      <c r="H1058">
        <v>502143</v>
      </c>
      <c r="I1058" t="s">
        <v>208</v>
      </c>
      <c r="J1058" s="2">
        <v>1660696</v>
      </c>
      <c r="K1058" s="2" t="s">
        <v>208</v>
      </c>
      <c r="L1058" s="2" t="s">
        <v>5324</v>
      </c>
      <c r="M1058" s="2" t="s">
        <v>5325</v>
      </c>
      <c r="N1058" s="2" t="s">
        <v>5323</v>
      </c>
      <c r="O1058" s="2">
        <v>8665</v>
      </c>
      <c r="P1058" s="2" t="s">
        <v>5326</v>
      </c>
      <c r="Q1058" s="2" t="s">
        <v>208</v>
      </c>
    </row>
    <row r="1059" spans="1:17" x14ac:dyDescent="0.25">
      <c r="A1059" t="s">
        <v>5327</v>
      </c>
      <c r="B1059" t="s">
        <v>1377</v>
      </c>
      <c r="C1059" s="2" t="str">
        <f>LEFT(PLAYERIDMAP[[#This Row],[PLAYERNAME]],FIND(" ",PLAYERIDMAP[[#This Row],[PLAYERNAME]],1))</f>
        <v xml:space="preserve">Jose </v>
      </c>
      <c r="D1059" s="2" t="str">
        <f>MID(PLAYERIDMAP[PLAYERNAME],FIND(" ",PLAYERIDMAP[PLAYERNAME],1)+1,255)</f>
        <v>Valverde</v>
      </c>
      <c r="E1059" t="s">
        <v>1684</v>
      </c>
      <c r="F1059" t="s">
        <v>1628</v>
      </c>
      <c r="G1059" s="3">
        <v>1726</v>
      </c>
      <c r="H1059">
        <v>407878</v>
      </c>
      <c r="I1059" t="s">
        <v>1377</v>
      </c>
      <c r="J1059" s="2">
        <v>284649</v>
      </c>
      <c r="K1059" s="2" t="s">
        <v>1377</v>
      </c>
      <c r="L1059" s="2" t="s">
        <v>5328</v>
      </c>
      <c r="M1059" s="2" t="s">
        <v>5329</v>
      </c>
      <c r="N1059" s="2" t="s">
        <v>5327</v>
      </c>
      <c r="O1059" s="2">
        <v>7151</v>
      </c>
      <c r="P1059" s="2" t="s">
        <v>5330</v>
      </c>
      <c r="Q1059" s="2" t="s">
        <v>1377</v>
      </c>
    </row>
    <row r="1060" spans="1:17" x14ac:dyDescent="0.25">
      <c r="A1060" t="s">
        <v>5331</v>
      </c>
      <c r="B1060" t="s">
        <v>1608</v>
      </c>
      <c r="C1060" s="2" t="str">
        <f>LEFT(PLAYERIDMAP[[#This Row],[PLAYERNAME]],FIND(" ",PLAYERIDMAP[[#This Row],[PLAYERNAME]],1))</f>
        <v xml:space="preserve">Rick </v>
      </c>
      <c r="D1060" s="2" t="str">
        <f>MID(PLAYERIDMAP[PLAYERNAME],FIND(" ",PLAYERIDMAP[PLAYERNAME],1)+1,255)</f>
        <v>VandenHurk</v>
      </c>
      <c r="E1060" t="s">
        <v>1760</v>
      </c>
      <c r="F1060" t="s">
        <v>1628</v>
      </c>
      <c r="G1060" s="3">
        <v>5099</v>
      </c>
      <c r="H1060">
        <v>462995</v>
      </c>
      <c r="I1060" t="s">
        <v>1608</v>
      </c>
      <c r="J1060" s="2">
        <v>1219705</v>
      </c>
      <c r="K1060" s="2" t="s">
        <v>1608</v>
      </c>
      <c r="L1060" s="2" t="s">
        <v>5332</v>
      </c>
      <c r="M1060" s="2" t="s">
        <v>5333</v>
      </c>
      <c r="N1060" s="2" t="s">
        <v>5331</v>
      </c>
      <c r="O1060" s="2">
        <v>8006</v>
      </c>
      <c r="P1060" s="2" t="s">
        <v>5334</v>
      </c>
      <c r="Q1060" s="2" t="s">
        <v>1608</v>
      </c>
    </row>
    <row r="1061" spans="1:17" x14ac:dyDescent="0.25">
      <c r="A1061" t="s">
        <v>5335</v>
      </c>
      <c r="B1061" t="s">
        <v>962</v>
      </c>
      <c r="C1061" s="2" t="str">
        <f>LEFT(PLAYERIDMAP[[#This Row],[PLAYERNAME]],FIND(" ",PLAYERIDMAP[[#This Row],[PLAYERNAME]],1))</f>
        <v xml:space="preserve">Jason </v>
      </c>
      <c r="D1061" s="2" t="str">
        <f>MID(PLAYERIDMAP[PLAYERNAME],FIND(" ",PLAYERIDMAP[PLAYERNAME],1)+1,255)</f>
        <v>Vargas</v>
      </c>
      <c r="E1061" t="s">
        <v>1638</v>
      </c>
      <c r="F1061" t="s">
        <v>1628</v>
      </c>
      <c r="G1061" s="3">
        <v>8044</v>
      </c>
      <c r="H1061">
        <v>450306</v>
      </c>
      <c r="I1061" t="s">
        <v>962</v>
      </c>
      <c r="J1061" s="2">
        <v>556425</v>
      </c>
      <c r="K1061" s="2" t="s">
        <v>962</v>
      </c>
      <c r="L1061" s="2" t="s">
        <v>5336</v>
      </c>
      <c r="M1061" s="2" t="s">
        <v>5337</v>
      </c>
      <c r="N1061" s="2" t="s">
        <v>5335</v>
      </c>
      <c r="O1061" s="2">
        <v>7599</v>
      </c>
      <c r="P1061" s="2" t="s">
        <v>5338</v>
      </c>
      <c r="Q1061" s="2" t="s">
        <v>962</v>
      </c>
    </row>
    <row r="1062" spans="1:17" x14ac:dyDescent="0.25">
      <c r="A1062" t="s">
        <v>5339</v>
      </c>
      <c r="B1062" t="s">
        <v>1239</v>
      </c>
      <c r="C1062" s="2" t="str">
        <f>LEFT(PLAYERIDMAP[[#This Row],[PLAYERNAME]],FIND(" ",PLAYERIDMAP[[#This Row],[PLAYERNAME]],1))</f>
        <v xml:space="preserve">Anthony </v>
      </c>
      <c r="D1062" s="2" t="str">
        <f>MID(PLAYERIDMAP[PLAYERNAME],FIND(" ",PLAYERIDMAP[PLAYERNAME],1)+1,255)</f>
        <v>Varvaro</v>
      </c>
      <c r="E1062" t="s">
        <v>1780</v>
      </c>
      <c r="F1062" t="s">
        <v>1628</v>
      </c>
      <c r="G1062" s="3">
        <v>2385</v>
      </c>
      <c r="H1062">
        <v>460008</v>
      </c>
      <c r="I1062" t="s">
        <v>1239</v>
      </c>
      <c r="J1062" s="2">
        <v>1725463</v>
      </c>
      <c r="K1062" s="2" t="s">
        <v>1239</v>
      </c>
      <c r="L1062" s="2" t="s">
        <v>5340</v>
      </c>
      <c r="M1062" s="2" t="s">
        <v>5341</v>
      </c>
      <c r="N1062" s="2" t="s">
        <v>5339</v>
      </c>
      <c r="O1062" s="2">
        <v>8840</v>
      </c>
      <c r="P1062" s="2" t="s">
        <v>5342</v>
      </c>
      <c r="Q1062" s="2" t="s">
        <v>1239</v>
      </c>
    </row>
    <row r="1063" spans="1:17" x14ac:dyDescent="0.25">
      <c r="A1063" t="s">
        <v>5343</v>
      </c>
      <c r="B1063" t="s">
        <v>1033</v>
      </c>
      <c r="C1063" s="2" t="str">
        <f>LEFT(PLAYERIDMAP[[#This Row],[PLAYERNAME]],FIND(" ",PLAYERIDMAP[[#This Row],[PLAYERNAME]],1))</f>
        <v xml:space="preserve">Esmerling </v>
      </c>
      <c r="D1063" s="2" t="str">
        <f>MID(PLAYERIDMAP[PLAYERNAME],FIND(" ",PLAYERIDMAP[PLAYERNAME],1)+1,255)</f>
        <v>Vasquez</v>
      </c>
      <c r="E1063" t="s">
        <v>1987</v>
      </c>
      <c r="F1063" t="s">
        <v>1628</v>
      </c>
      <c r="G1063" s="3">
        <v>5280</v>
      </c>
      <c r="H1063">
        <v>458220</v>
      </c>
      <c r="I1063" t="s">
        <v>1033</v>
      </c>
      <c r="J1063" s="2">
        <v>1392910</v>
      </c>
      <c r="K1063" s="2" t="s">
        <v>1033</v>
      </c>
      <c r="L1063" s="2" t="s">
        <v>5344</v>
      </c>
      <c r="M1063" s="2" t="s">
        <v>5345</v>
      </c>
      <c r="N1063" s="2" t="s">
        <v>5343</v>
      </c>
      <c r="O1063" s="2">
        <v>8459</v>
      </c>
      <c r="P1063" s="2" t="s">
        <v>5346</v>
      </c>
      <c r="Q1063" s="2" t="s">
        <v>1033</v>
      </c>
    </row>
    <row r="1064" spans="1:17" x14ac:dyDescent="0.25">
      <c r="A1064" t="s">
        <v>5347</v>
      </c>
      <c r="B1064" t="s">
        <v>1299</v>
      </c>
      <c r="C1064" s="2" t="str">
        <f>LEFT(PLAYERIDMAP[[#This Row],[PLAYERNAME]],FIND(" ",PLAYERIDMAP[[#This Row],[PLAYERNAME]],1))</f>
        <v xml:space="preserve">Javier </v>
      </c>
      <c r="D1064" s="2" t="str">
        <f>MID(PLAYERIDMAP[PLAYERNAME],FIND(" ",PLAYERIDMAP[PLAYERNAME],1)+1,255)</f>
        <v>Vazquez</v>
      </c>
      <c r="E1064" t="s">
        <v>1698</v>
      </c>
      <c r="F1064" t="s">
        <v>1628</v>
      </c>
      <c r="G1064" s="3">
        <v>801</v>
      </c>
      <c r="H1064">
        <v>134320</v>
      </c>
      <c r="I1064" t="s">
        <v>1299</v>
      </c>
      <c r="J1064" s="2">
        <v>8148</v>
      </c>
      <c r="K1064" s="2" t="s">
        <v>1299</v>
      </c>
      <c r="L1064" s="2" t="s">
        <v>5348</v>
      </c>
      <c r="M1064" s="2" t="s">
        <v>5349</v>
      </c>
      <c r="N1064" s="2" t="s">
        <v>5347</v>
      </c>
      <c r="O1064" s="2">
        <v>5947</v>
      </c>
      <c r="P1064" s="2" t="s">
        <v>5350</v>
      </c>
      <c r="Q1064" s="2" t="s">
        <v>1299</v>
      </c>
    </row>
    <row r="1065" spans="1:17" hidden="1" x14ac:dyDescent="0.25">
      <c r="A1065" t="s">
        <v>5351</v>
      </c>
      <c r="B1065" t="s">
        <v>485</v>
      </c>
      <c r="C1065" t="str">
        <f>LEFT(PLAYERIDMAP[[#This Row],[PLAYERNAME]],FIND(" ",PLAYERIDMAP[[#This Row],[PLAYERNAME]],1))</f>
        <v xml:space="preserve">Will </v>
      </c>
      <c r="D1065" t="str">
        <f>MID(PLAYERIDMAP[PLAYERNAME],FIND(" ",PLAYERIDMAP[PLAYERNAME],1)+1,255)</f>
        <v>Venable</v>
      </c>
      <c r="E1065" t="s">
        <v>1690</v>
      </c>
      <c r="F1065" t="s">
        <v>1639</v>
      </c>
      <c r="G1065" s="3">
        <v>211</v>
      </c>
      <c r="H1065">
        <v>461416</v>
      </c>
      <c r="I1065" t="s">
        <v>485</v>
      </c>
      <c r="J1065" s="2">
        <v>1205586</v>
      </c>
      <c r="K1065" s="2" t="s">
        <v>485</v>
      </c>
      <c r="L1065" s="2" t="s">
        <v>5352</v>
      </c>
      <c r="M1065" s="2" t="s">
        <v>5353</v>
      </c>
      <c r="N1065" s="2" t="s">
        <v>5351</v>
      </c>
      <c r="O1065" s="2">
        <v>8340</v>
      </c>
      <c r="P1065" s="2" t="s">
        <v>5354</v>
      </c>
      <c r="Q1065" s="2" t="s">
        <v>485</v>
      </c>
    </row>
    <row r="1066" spans="1:17" x14ac:dyDescent="0.25">
      <c r="A1066" t="s">
        <v>5355</v>
      </c>
      <c r="B1066" t="s">
        <v>792</v>
      </c>
      <c r="C1066" s="2" t="str">
        <f>LEFT(PLAYERIDMAP[[#This Row],[PLAYERNAME]],FIND(" ",PLAYERIDMAP[[#This Row],[PLAYERNAME]],1))</f>
        <v xml:space="preserve">Jonny </v>
      </c>
      <c r="D1066" s="2" t="str">
        <f>MID(PLAYERIDMAP[PLAYERNAME],FIND(" ",PLAYERIDMAP[PLAYERNAME],1)+1,255)</f>
        <v>Venters</v>
      </c>
      <c r="E1066" t="s">
        <v>1780</v>
      </c>
      <c r="F1066" t="s">
        <v>1628</v>
      </c>
      <c r="G1066" s="3">
        <v>7175</v>
      </c>
      <c r="H1066">
        <v>458924</v>
      </c>
      <c r="I1066" t="s">
        <v>792</v>
      </c>
      <c r="J1066" s="2">
        <v>1725409</v>
      </c>
      <c r="K1066" s="2" t="s">
        <v>792</v>
      </c>
      <c r="L1066" s="2" t="s">
        <v>5356</v>
      </c>
      <c r="M1066" s="2" t="s">
        <v>5357</v>
      </c>
      <c r="N1066" s="2" t="s">
        <v>5355</v>
      </c>
      <c r="O1066" s="2">
        <v>8709</v>
      </c>
      <c r="P1066" s="2" t="s">
        <v>5358</v>
      </c>
      <c r="Q1066" s="2" t="s">
        <v>792</v>
      </c>
    </row>
    <row r="1067" spans="1:17" x14ac:dyDescent="0.25">
      <c r="A1067" t="s">
        <v>5359</v>
      </c>
      <c r="B1067" t="s">
        <v>1314</v>
      </c>
      <c r="C1067" s="2" t="str">
        <f>LEFT(PLAYERIDMAP[[#This Row],[PLAYERNAME]],FIND(" ",PLAYERIDMAP[[#This Row],[PLAYERNAME]],1))</f>
        <v xml:space="preserve">Jose </v>
      </c>
      <c r="D1067" s="2" t="str">
        <f>MID(PLAYERIDMAP[PLAYERNAME],FIND(" ",PLAYERIDMAP[PLAYERNAME],1)+1,255)</f>
        <v>Veras</v>
      </c>
      <c r="E1067" t="s">
        <v>1633</v>
      </c>
      <c r="F1067" t="s">
        <v>1628</v>
      </c>
      <c r="G1067" s="3">
        <v>2063</v>
      </c>
      <c r="H1067">
        <v>407842</v>
      </c>
      <c r="I1067" t="s">
        <v>1314</v>
      </c>
      <c r="J1067" s="2">
        <v>284651</v>
      </c>
      <c r="K1067" s="2" t="s">
        <v>1314</v>
      </c>
      <c r="L1067" s="2" t="s">
        <v>5360</v>
      </c>
      <c r="M1067" s="2" t="s">
        <v>5361</v>
      </c>
      <c r="N1067" s="2" t="s">
        <v>5359</v>
      </c>
      <c r="O1067" s="2">
        <v>7799</v>
      </c>
      <c r="P1067" s="2" t="s">
        <v>5362</v>
      </c>
      <c r="Q1067" s="2" t="s">
        <v>1314</v>
      </c>
    </row>
    <row r="1068" spans="1:17" x14ac:dyDescent="0.25">
      <c r="A1068" t="s">
        <v>5363</v>
      </c>
      <c r="B1068" t="s">
        <v>780</v>
      </c>
      <c r="C1068" s="2" t="str">
        <f>LEFT(PLAYERIDMAP[[#This Row],[PLAYERNAME]],FIND(" ",PLAYERIDMAP[[#This Row],[PLAYERNAME]],1))</f>
        <v xml:space="preserve">Justin </v>
      </c>
      <c r="D1068" s="2" t="str">
        <f>MID(PLAYERIDMAP[PLAYERNAME],FIND(" ",PLAYERIDMAP[PLAYERNAME],1)+1,255)</f>
        <v>Verlander</v>
      </c>
      <c r="E1068" t="s">
        <v>1684</v>
      </c>
      <c r="F1068" t="s">
        <v>1628</v>
      </c>
      <c r="G1068" s="3">
        <v>8700</v>
      </c>
      <c r="H1068">
        <v>434378</v>
      </c>
      <c r="I1068" t="s">
        <v>780</v>
      </c>
      <c r="J1068" s="2">
        <v>530362</v>
      </c>
      <c r="K1068" s="2" t="s">
        <v>780</v>
      </c>
      <c r="L1068" s="2" t="s">
        <v>5364</v>
      </c>
      <c r="M1068" s="2" t="s">
        <v>5365</v>
      </c>
      <c r="N1068" s="2" t="s">
        <v>5363</v>
      </c>
      <c r="O1068" s="2">
        <v>7590</v>
      </c>
      <c r="P1068" s="2" t="s">
        <v>5366</v>
      </c>
      <c r="Q1068" s="2" t="s">
        <v>780</v>
      </c>
    </row>
    <row r="1069" spans="1:17" hidden="1" x14ac:dyDescent="0.25">
      <c r="A1069" t="s">
        <v>5367</v>
      </c>
      <c r="B1069" t="s">
        <v>580</v>
      </c>
      <c r="C1069" t="str">
        <f>LEFT(PLAYERIDMAP[[#This Row],[PLAYERNAME]],FIND(" ",PLAYERIDMAP[[#This Row],[PLAYERNAME]],1))</f>
        <v xml:space="preserve">Dayan </v>
      </c>
      <c r="D1069" t="str">
        <f>MID(PLAYERIDMAP[PLAYERNAME],FIND(" ",PLAYERIDMAP[PLAYERNAME],1)+1,255)</f>
        <v>Viciedo</v>
      </c>
      <c r="E1069" t="s">
        <v>5368</v>
      </c>
      <c r="F1069" t="s">
        <v>1639</v>
      </c>
      <c r="G1069" s="3">
        <v>3917</v>
      </c>
      <c r="H1069">
        <v>493364</v>
      </c>
      <c r="I1069" t="s">
        <v>580</v>
      </c>
      <c r="J1069" s="2">
        <v>1655262</v>
      </c>
      <c r="K1069" s="2" t="s">
        <v>580</v>
      </c>
      <c r="L1069" s="2" t="s">
        <v>5369</v>
      </c>
      <c r="M1069" s="2" t="s">
        <v>5370</v>
      </c>
      <c r="N1069" s="2" t="s">
        <v>5367</v>
      </c>
      <c r="O1069" s="2">
        <v>8398</v>
      </c>
      <c r="P1069" s="2" t="s">
        <v>5371</v>
      </c>
      <c r="Q1069" s="2" t="s">
        <v>580</v>
      </c>
    </row>
    <row r="1070" spans="1:17" hidden="1" x14ac:dyDescent="0.25">
      <c r="A1070" t="s">
        <v>5372</v>
      </c>
      <c r="B1070" t="s">
        <v>600</v>
      </c>
      <c r="C1070" t="str">
        <f>LEFT(PLAYERIDMAP[[#This Row],[PLAYERNAME]],FIND(" ",PLAYERIDMAP[[#This Row],[PLAYERNAME]],1))</f>
        <v xml:space="preserve">Shane </v>
      </c>
      <c r="D1070" t="str">
        <f>MID(PLAYERIDMAP[PLAYERNAME],FIND(" ",PLAYERIDMAP[PLAYERNAME],1)+1,255)</f>
        <v>Victorino</v>
      </c>
      <c r="E1070" t="s">
        <v>1654</v>
      </c>
      <c r="F1070" t="s">
        <v>1639</v>
      </c>
      <c r="G1070" s="3">
        <v>1677</v>
      </c>
      <c r="H1070">
        <v>425664</v>
      </c>
      <c r="I1070" t="s">
        <v>600</v>
      </c>
      <c r="J1070" s="2">
        <v>292349</v>
      </c>
      <c r="K1070" s="2" t="s">
        <v>600</v>
      </c>
      <c r="L1070" s="2" t="s">
        <v>5373</v>
      </c>
      <c r="M1070" s="2" t="s">
        <v>5374</v>
      </c>
      <c r="N1070" s="2" t="s">
        <v>5372</v>
      </c>
      <c r="O1070" s="2">
        <v>7104</v>
      </c>
      <c r="P1070" s="2" t="s">
        <v>5375</v>
      </c>
      <c r="Q1070" s="2" t="s">
        <v>600</v>
      </c>
    </row>
    <row r="1071" spans="1:17" x14ac:dyDescent="0.25">
      <c r="A1071" t="s">
        <v>5376</v>
      </c>
      <c r="B1071" t="s">
        <v>1426</v>
      </c>
      <c r="C1071" s="2" t="str">
        <f>LEFT(PLAYERIDMAP[[#This Row],[PLAYERNAME]],FIND(" ",PLAYERIDMAP[[#This Row],[PLAYERNAME]],1))</f>
        <v xml:space="preserve">Brayan </v>
      </c>
      <c r="D1071" s="2" t="str">
        <f>MID(PLAYERIDMAP[PLAYERNAME],FIND(" ",PLAYERIDMAP[PLAYERNAME],1)+1,255)</f>
        <v>Villarreal</v>
      </c>
      <c r="E1071" t="s">
        <v>1684</v>
      </c>
      <c r="F1071" t="s">
        <v>1628</v>
      </c>
      <c r="G1071" s="3">
        <v>5180</v>
      </c>
      <c r="H1071">
        <v>500903</v>
      </c>
      <c r="I1071" t="s">
        <v>1426</v>
      </c>
      <c r="J1071" s="2">
        <v>1784665</v>
      </c>
      <c r="K1071" s="2" t="s">
        <v>1426</v>
      </c>
      <c r="L1071" s="4" t="s">
        <v>1664</v>
      </c>
      <c r="M1071" s="2" t="s">
        <v>5377</v>
      </c>
      <c r="N1071" s="2" t="s">
        <v>5376</v>
      </c>
      <c r="O1071" s="2">
        <v>8489</v>
      </c>
      <c r="P1071" s="2" t="s">
        <v>5378</v>
      </c>
      <c r="Q1071" s="2" t="s">
        <v>1426</v>
      </c>
    </row>
    <row r="1072" spans="1:17" x14ac:dyDescent="0.25">
      <c r="A1072" t="s">
        <v>5379</v>
      </c>
      <c r="B1072" t="s">
        <v>952</v>
      </c>
      <c r="C1072" s="2" t="str">
        <f>LEFT(PLAYERIDMAP[[#This Row],[PLAYERNAME]],FIND(" ",PLAYERIDMAP[[#This Row],[PLAYERNAME]],1))</f>
        <v xml:space="preserve">Carlos </v>
      </c>
      <c r="D1072" s="2" t="str">
        <f>MID(PLAYERIDMAP[PLAYERNAME],FIND(" ",PLAYERIDMAP[PLAYERNAME],1)+1,255)</f>
        <v>Villanueva</v>
      </c>
      <c r="E1072" t="s">
        <v>1818</v>
      </c>
      <c r="F1072" t="s">
        <v>1628</v>
      </c>
      <c r="G1072" s="3">
        <v>4138</v>
      </c>
      <c r="H1072">
        <v>453646</v>
      </c>
      <c r="I1072" t="s">
        <v>952</v>
      </c>
      <c r="J1072" s="2">
        <v>580606</v>
      </c>
      <c r="K1072" s="2" t="s">
        <v>952</v>
      </c>
      <c r="L1072" s="2" t="s">
        <v>5380</v>
      </c>
      <c r="M1072" s="2" t="s">
        <v>5381</v>
      </c>
      <c r="N1072" s="2" t="s">
        <v>5379</v>
      </c>
      <c r="O1072" s="2">
        <v>7772</v>
      </c>
      <c r="P1072" s="2" t="s">
        <v>5382</v>
      </c>
      <c r="Q1072" s="2" t="s">
        <v>952</v>
      </c>
    </row>
    <row r="1073" spans="1:17" x14ac:dyDescent="0.25">
      <c r="A1073" t="s">
        <v>5383</v>
      </c>
      <c r="B1073" t="s">
        <v>1354</v>
      </c>
      <c r="C1073" s="2" t="str">
        <f>LEFT(PLAYERIDMAP[[#This Row],[PLAYERNAME]],FIND(" ",PLAYERIDMAP[[#This Row],[PLAYERNAME]],1))</f>
        <v xml:space="preserve">Nick </v>
      </c>
      <c r="D1073" s="2" t="str">
        <f>MID(PLAYERIDMAP[PLAYERNAME],FIND(" ",PLAYERIDMAP[PLAYERNAME],1)+1,255)</f>
        <v>Vincent</v>
      </c>
      <c r="E1073" t="s">
        <v>1690</v>
      </c>
      <c r="F1073" t="s">
        <v>1628</v>
      </c>
      <c r="G1073" s="3">
        <v>7555</v>
      </c>
      <c r="H1073">
        <v>543883</v>
      </c>
      <c r="I1073" t="s">
        <v>1354</v>
      </c>
      <c r="J1073" s="2">
        <v>1915104</v>
      </c>
      <c r="K1073" s="2" t="s">
        <v>1354</v>
      </c>
      <c r="L1073" s="4" t="s">
        <v>1664</v>
      </c>
      <c r="M1073" s="4" t="s">
        <v>1664</v>
      </c>
      <c r="N1073" s="2" t="s">
        <v>5383</v>
      </c>
      <c r="O1073" s="2">
        <v>9189</v>
      </c>
      <c r="P1073" s="2" t="s">
        <v>5384</v>
      </c>
      <c r="Q1073" s="2" t="s">
        <v>1354</v>
      </c>
    </row>
    <row r="1074" spans="1:17" hidden="1" x14ac:dyDescent="0.25">
      <c r="A1074" t="s">
        <v>5385</v>
      </c>
      <c r="B1074" t="s">
        <v>475</v>
      </c>
      <c r="C1074" t="str">
        <f>LEFT(PLAYERIDMAP[[#This Row],[PLAYERNAME]],FIND(" ",PLAYERIDMAP[[#This Row],[PLAYERNAME]],1))</f>
        <v xml:space="preserve">Josh </v>
      </c>
      <c r="D1074" t="str">
        <f>MID(PLAYERIDMAP[PLAYERNAME],FIND(" ",PLAYERIDMAP[PLAYERNAME],1)+1,255)</f>
        <v>Vitters</v>
      </c>
      <c r="E1074" t="s">
        <v>1818</v>
      </c>
      <c r="F1074" t="s">
        <v>740</v>
      </c>
      <c r="G1074" s="3">
        <v>4623</v>
      </c>
      <c r="H1074">
        <v>519388</v>
      </c>
      <c r="I1074" t="s">
        <v>475</v>
      </c>
      <c r="J1074" s="2">
        <v>1232134</v>
      </c>
      <c r="K1074" s="2" t="s">
        <v>475</v>
      </c>
      <c r="L1074" s="4" t="s">
        <v>1664</v>
      </c>
      <c r="M1074" s="4" t="s">
        <v>1664</v>
      </c>
      <c r="N1074" s="2" t="s">
        <v>5385</v>
      </c>
      <c r="O1074" s="2">
        <v>8679</v>
      </c>
      <c r="P1074" s="2" t="s">
        <v>5386</v>
      </c>
      <c r="Q1074" s="2" t="s">
        <v>475</v>
      </c>
    </row>
    <row r="1075" spans="1:17" hidden="1" x14ac:dyDescent="0.25">
      <c r="A1075" t="s">
        <v>5387</v>
      </c>
      <c r="B1075" t="s">
        <v>8</v>
      </c>
      <c r="C1075" t="str">
        <f>LEFT(PLAYERIDMAP[[#This Row],[PLAYERNAME]],FIND(" ",PLAYERIDMAP[[#This Row],[PLAYERNAME]],1))</f>
        <v xml:space="preserve">Omar </v>
      </c>
      <c r="D1075" t="str">
        <f>MID(PLAYERIDMAP[PLAYERNAME],FIND(" ",PLAYERIDMAP[PLAYERNAME],1)+1,255)</f>
        <v>Vizquel</v>
      </c>
      <c r="E1075" t="s">
        <v>1723</v>
      </c>
      <c r="F1075" t="s">
        <v>1730</v>
      </c>
      <c r="G1075" s="3">
        <v>411</v>
      </c>
      <c r="H1075">
        <v>123744</v>
      </c>
      <c r="I1075" t="s">
        <v>8</v>
      </c>
      <c r="J1075" s="2">
        <v>8159</v>
      </c>
      <c r="K1075" s="2" t="s">
        <v>8</v>
      </c>
      <c r="L1075" s="2" t="s">
        <v>5388</v>
      </c>
      <c r="M1075" s="2" t="s">
        <v>5389</v>
      </c>
      <c r="N1075" s="2" t="s">
        <v>5387</v>
      </c>
      <c r="O1075" s="2">
        <v>4306</v>
      </c>
      <c r="P1075" s="2" t="s">
        <v>5390</v>
      </c>
      <c r="Q1075" s="2" t="s">
        <v>8</v>
      </c>
    </row>
    <row r="1076" spans="1:17" x14ac:dyDescent="0.25">
      <c r="A1076" t="s">
        <v>5391</v>
      </c>
      <c r="B1076" t="s">
        <v>890</v>
      </c>
      <c r="C1076" s="2" t="str">
        <f>LEFT(PLAYERIDMAP[[#This Row],[PLAYERNAME]],FIND(" ",PLAYERIDMAP[[#This Row],[PLAYERNAME]],1))</f>
        <v xml:space="preserve">Ryan </v>
      </c>
      <c r="D1076" s="2" t="str">
        <f>MID(PLAYERIDMAP[PLAYERNAME],FIND(" ",PLAYERIDMAP[PLAYERNAME],1)+1,255)</f>
        <v>Vogelsong</v>
      </c>
      <c r="E1076" t="s">
        <v>1644</v>
      </c>
      <c r="F1076" t="s">
        <v>1628</v>
      </c>
      <c r="G1076" s="3">
        <v>1011</v>
      </c>
      <c r="H1076">
        <v>285064</v>
      </c>
      <c r="I1076" t="s">
        <v>890</v>
      </c>
      <c r="J1076" s="2">
        <v>174758</v>
      </c>
      <c r="K1076" s="2" t="s">
        <v>890</v>
      </c>
      <c r="L1076" s="2" t="s">
        <v>5392</v>
      </c>
      <c r="M1076" s="2" t="s">
        <v>5393</v>
      </c>
      <c r="N1076" s="2" t="s">
        <v>5391</v>
      </c>
      <c r="O1076" s="2">
        <v>6571</v>
      </c>
      <c r="P1076" s="2" t="s">
        <v>5394</v>
      </c>
      <c r="Q1076" s="2" t="s">
        <v>890</v>
      </c>
    </row>
    <row r="1077" spans="1:17" x14ac:dyDescent="0.25">
      <c r="A1077" t="s">
        <v>5395</v>
      </c>
      <c r="B1077" t="s">
        <v>924</v>
      </c>
      <c r="C1077" s="2" t="str">
        <f>LEFT(PLAYERIDMAP[[#This Row],[PLAYERNAME]],FIND(" ",PLAYERIDMAP[[#This Row],[PLAYERNAME]],1))</f>
        <v xml:space="preserve">Edinson </v>
      </c>
      <c r="D1077" s="2" t="str">
        <f>MID(PLAYERIDMAP[PLAYERNAME],FIND(" ",PLAYERIDMAP[PLAYERNAME],1)+1,255)</f>
        <v>Volquez</v>
      </c>
      <c r="E1077" t="s">
        <v>1690</v>
      </c>
      <c r="F1077" t="s">
        <v>1628</v>
      </c>
      <c r="G1077" s="3">
        <v>3990</v>
      </c>
      <c r="H1077">
        <v>450172</v>
      </c>
      <c r="I1077" t="s">
        <v>924</v>
      </c>
      <c r="J1077" s="2">
        <v>564090</v>
      </c>
      <c r="K1077" s="2" t="s">
        <v>924</v>
      </c>
      <c r="L1077" s="2" t="s">
        <v>5396</v>
      </c>
      <c r="M1077" s="2" t="s">
        <v>5397</v>
      </c>
      <c r="N1077" s="2" t="s">
        <v>5395</v>
      </c>
      <c r="O1077" s="2">
        <v>7639</v>
      </c>
      <c r="P1077" s="2" t="s">
        <v>5398</v>
      </c>
      <c r="Q1077" s="2" t="s">
        <v>924</v>
      </c>
    </row>
    <row r="1078" spans="1:17" x14ac:dyDescent="0.25">
      <c r="A1078" t="s">
        <v>5399</v>
      </c>
      <c r="B1078" t="s">
        <v>1072</v>
      </c>
      <c r="C1078" s="2" t="str">
        <f>LEFT(PLAYERIDMAP[[#This Row],[PLAYERNAME]],FIND(" ",PLAYERIDMAP[[#This Row],[PLAYERNAME]],1))</f>
        <v xml:space="preserve">Chris </v>
      </c>
      <c r="D1078" s="2" t="str">
        <f>MID(PLAYERIDMAP[PLAYERNAME],FIND(" ",PLAYERIDMAP[PLAYERNAME],1)+1,255)</f>
        <v>Volstad</v>
      </c>
      <c r="E1078" t="s">
        <v>1965</v>
      </c>
      <c r="F1078" t="s">
        <v>1628</v>
      </c>
      <c r="G1078" s="3">
        <v>9901</v>
      </c>
      <c r="H1078">
        <v>458690</v>
      </c>
      <c r="I1078" t="s">
        <v>1072</v>
      </c>
      <c r="J1078" s="2">
        <v>1184597</v>
      </c>
      <c r="K1078" s="2" t="s">
        <v>1072</v>
      </c>
      <c r="L1078" s="2" t="s">
        <v>5400</v>
      </c>
      <c r="M1078" s="2" t="s">
        <v>5401</v>
      </c>
      <c r="N1078" s="2" t="s">
        <v>5399</v>
      </c>
      <c r="O1078" s="2">
        <v>8109</v>
      </c>
      <c r="P1078" s="2" t="s">
        <v>5402</v>
      </c>
      <c r="Q1078" s="2" t="s">
        <v>1072</v>
      </c>
    </row>
    <row r="1079" spans="1:17" hidden="1" x14ac:dyDescent="0.25">
      <c r="A1079" t="s">
        <v>5403</v>
      </c>
      <c r="B1079" t="s">
        <v>721</v>
      </c>
      <c r="C1079" t="str">
        <f>LEFT(PLAYERIDMAP[[#This Row],[PLAYERNAME]],FIND(" ",PLAYERIDMAP[[#This Row],[PLAYERNAME]],1))</f>
        <v xml:space="preserve">Joey </v>
      </c>
      <c r="D1079" t="str">
        <f>MID(PLAYERIDMAP[PLAYERNAME],FIND(" ",PLAYERIDMAP[PLAYERNAME],1)+1,255)</f>
        <v>Votto</v>
      </c>
      <c r="E1079" t="s">
        <v>1755</v>
      </c>
      <c r="F1079" t="s">
        <v>1667</v>
      </c>
      <c r="G1079" s="3">
        <v>4314</v>
      </c>
      <c r="H1079">
        <v>458015</v>
      </c>
      <c r="I1079" t="s">
        <v>721</v>
      </c>
      <c r="J1079" s="2">
        <v>547434</v>
      </c>
      <c r="K1079" s="2" t="s">
        <v>721</v>
      </c>
      <c r="L1079" s="2" t="s">
        <v>5404</v>
      </c>
      <c r="M1079" s="2" t="s">
        <v>5405</v>
      </c>
      <c r="N1079" s="2" t="s">
        <v>5403</v>
      </c>
      <c r="O1079" s="2">
        <v>7946</v>
      </c>
      <c r="P1079" s="2" t="s">
        <v>5406</v>
      </c>
      <c r="Q1079" s="2" t="s">
        <v>721</v>
      </c>
    </row>
    <row r="1080" spans="1:17" x14ac:dyDescent="0.25">
      <c r="A1080" t="s">
        <v>5407</v>
      </c>
      <c r="B1080" t="s">
        <v>1284</v>
      </c>
      <c r="C1080" s="2" t="str">
        <f>LEFT(PLAYERIDMAP[[#This Row],[PLAYERNAME]],FIND(" ",PLAYERIDMAP[[#This Row],[PLAYERNAME]],1))</f>
        <v xml:space="preserve">Cory </v>
      </c>
      <c r="D1080" s="2" t="str">
        <f>MID(PLAYERIDMAP[PLAYERNAME],FIND(" ",PLAYERIDMAP[PLAYERNAME],1)+1,255)</f>
        <v>Wade</v>
      </c>
      <c r="E1080" t="s">
        <v>1723</v>
      </c>
      <c r="F1080" t="s">
        <v>1628</v>
      </c>
      <c r="G1080" s="3">
        <v>7570</v>
      </c>
      <c r="H1080">
        <v>460677</v>
      </c>
      <c r="I1080" t="s">
        <v>1284</v>
      </c>
      <c r="J1080" s="2">
        <v>1402915</v>
      </c>
      <c r="K1080" s="2" t="s">
        <v>1284</v>
      </c>
      <c r="L1080" s="2" t="s">
        <v>5408</v>
      </c>
      <c r="M1080" s="2" t="s">
        <v>5409</v>
      </c>
      <c r="N1080" s="2" t="s">
        <v>5407</v>
      </c>
      <c r="O1080" s="2">
        <v>8228</v>
      </c>
      <c r="P1080" s="2" t="s">
        <v>5410</v>
      </c>
      <c r="Q1080" s="2" t="s">
        <v>1284</v>
      </c>
    </row>
    <row r="1081" spans="1:17" x14ac:dyDescent="0.25">
      <c r="A1081" t="s">
        <v>5411</v>
      </c>
      <c r="B1081" t="s">
        <v>776</v>
      </c>
      <c r="C1081" s="2" t="str">
        <f>LEFT(PLAYERIDMAP[[#This Row],[PLAYERNAME]],FIND(" ",PLAYERIDMAP[[#This Row],[PLAYERNAME]],1))</f>
        <v xml:space="preserve">Adam </v>
      </c>
      <c r="D1081" s="2" t="str">
        <f>MID(PLAYERIDMAP[PLAYERNAME],FIND(" ",PLAYERIDMAP[PLAYERNAME],1)+1,255)</f>
        <v>Wainwright</v>
      </c>
      <c r="E1081" t="s">
        <v>1666</v>
      </c>
      <c r="F1081" t="s">
        <v>1628</v>
      </c>
      <c r="G1081" s="3">
        <v>2233</v>
      </c>
      <c r="H1081">
        <v>425794</v>
      </c>
      <c r="I1081" t="s">
        <v>776</v>
      </c>
      <c r="J1081" s="2">
        <v>389743</v>
      </c>
      <c r="K1081" s="2" t="s">
        <v>776</v>
      </c>
      <c r="L1081" s="2" t="s">
        <v>5412</v>
      </c>
      <c r="M1081" s="2" t="s">
        <v>5413</v>
      </c>
      <c r="N1081" s="2" t="s">
        <v>5411</v>
      </c>
      <c r="O1081" s="2">
        <v>7048</v>
      </c>
      <c r="P1081" s="2" t="s">
        <v>5414</v>
      </c>
      <c r="Q1081" s="2" t="s">
        <v>776</v>
      </c>
    </row>
    <row r="1082" spans="1:17" x14ac:dyDescent="0.25">
      <c r="A1082" t="s">
        <v>5415</v>
      </c>
      <c r="B1082" t="s">
        <v>791</v>
      </c>
      <c r="C1082" s="2" t="str">
        <f>LEFT(PLAYERIDMAP[[#This Row],[PLAYERNAME]],FIND(" ",PLAYERIDMAP[[#This Row],[PLAYERNAME]],1))</f>
        <v xml:space="preserve">Jordan </v>
      </c>
      <c r="D1082" s="2" t="str">
        <f>MID(PLAYERIDMAP[PLAYERNAME],FIND(" ",PLAYERIDMAP[PLAYERNAME],1)+1,255)</f>
        <v>Walden</v>
      </c>
      <c r="E1082" t="s">
        <v>1780</v>
      </c>
      <c r="F1082" t="s">
        <v>1628</v>
      </c>
      <c r="G1082" s="3">
        <v>3271</v>
      </c>
      <c r="H1082">
        <v>477229</v>
      </c>
      <c r="I1082" t="s">
        <v>791</v>
      </c>
      <c r="J1082" s="2">
        <v>1520602</v>
      </c>
      <c r="K1082" s="2" t="s">
        <v>791</v>
      </c>
      <c r="L1082" s="2" t="s">
        <v>5416</v>
      </c>
      <c r="M1082" s="2" t="s">
        <v>5417</v>
      </c>
      <c r="N1082" s="2" t="s">
        <v>5415</v>
      </c>
      <c r="O1082" s="2">
        <v>8686</v>
      </c>
      <c r="P1082" s="2" t="s">
        <v>5418</v>
      </c>
      <c r="Q1082" s="2" t="s">
        <v>791</v>
      </c>
    </row>
    <row r="1083" spans="1:17" x14ac:dyDescent="0.25">
      <c r="A1083" t="s">
        <v>5419</v>
      </c>
      <c r="B1083" t="s">
        <v>1256</v>
      </c>
      <c r="C1083" s="2" t="str">
        <f>LEFT(PLAYERIDMAP[[#This Row],[PLAYERNAME]],FIND(" ",PLAYERIDMAP[[#This Row],[PLAYERNAME]],1))</f>
        <v xml:space="preserve">Kyle </v>
      </c>
      <c r="D1083" s="2" t="str">
        <f>MID(PLAYERIDMAP[PLAYERNAME],FIND(" ",PLAYERIDMAP[PLAYERNAME],1)+1,255)</f>
        <v>Waldrop</v>
      </c>
      <c r="E1083" t="s">
        <v>1987</v>
      </c>
      <c r="F1083" t="s">
        <v>1628</v>
      </c>
      <c r="G1083" s="3">
        <v>7513</v>
      </c>
      <c r="H1083">
        <v>448252</v>
      </c>
      <c r="I1083" t="s">
        <v>1256</v>
      </c>
      <c r="J1083" s="2">
        <v>1226055</v>
      </c>
      <c r="K1083" s="2" t="s">
        <v>1256</v>
      </c>
      <c r="L1083" s="4" t="s">
        <v>1664</v>
      </c>
      <c r="M1083" s="2" t="s">
        <v>5420</v>
      </c>
      <c r="N1083" s="2" t="s">
        <v>5419</v>
      </c>
      <c r="O1083" s="2">
        <v>9058</v>
      </c>
      <c r="P1083" s="2" t="s">
        <v>5421</v>
      </c>
      <c r="Q1083" s="2" t="s">
        <v>1256</v>
      </c>
    </row>
    <row r="1084" spans="1:17" hidden="1" x14ac:dyDescent="0.25">
      <c r="A1084" t="s">
        <v>5422</v>
      </c>
      <c r="B1084" t="s">
        <v>597</v>
      </c>
      <c r="C1084" t="str">
        <f>LEFT(PLAYERIDMAP[[#This Row],[PLAYERNAME]],FIND(" ",PLAYERIDMAP[[#This Row],[PLAYERNAME]],1))</f>
        <v xml:space="preserve">Neil </v>
      </c>
      <c r="D1084" t="str">
        <f>MID(PLAYERIDMAP[PLAYERNAME],FIND(" ",PLAYERIDMAP[PLAYERNAME],1)+1,255)</f>
        <v>Walker</v>
      </c>
      <c r="E1084" t="s">
        <v>1703</v>
      </c>
      <c r="F1084" t="s">
        <v>741</v>
      </c>
      <c r="G1084" s="3">
        <v>7539</v>
      </c>
      <c r="H1084">
        <v>435522</v>
      </c>
      <c r="I1084" t="s">
        <v>597</v>
      </c>
      <c r="J1084" s="2">
        <v>545787</v>
      </c>
      <c r="K1084" s="2" t="s">
        <v>597</v>
      </c>
      <c r="L1084" s="2" t="s">
        <v>5423</v>
      </c>
      <c r="M1084" s="2" t="s">
        <v>5424</v>
      </c>
      <c r="N1084" s="2" t="s">
        <v>5422</v>
      </c>
      <c r="O1084" s="2">
        <v>8571</v>
      </c>
      <c r="P1084" s="2" t="s">
        <v>5425</v>
      </c>
      <c r="Q1084" s="2" t="s">
        <v>597</v>
      </c>
    </row>
    <row r="1085" spans="1:17" hidden="1" x14ac:dyDescent="0.25">
      <c r="A1085" t="s">
        <v>5426</v>
      </c>
      <c r="B1085" t="s">
        <v>415</v>
      </c>
      <c r="C1085" t="str">
        <f>LEFT(PLAYERIDMAP[[#This Row],[PLAYERNAME]],FIND(" ",PLAYERIDMAP[[#This Row],[PLAYERNAME]],1))</f>
        <v xml:space="preserve">Brett </v>
      </c>
      <c r="D1085" t="str">
        <f>MID(PLAYERIDMAP[PLAYERNAME],FIND(" ",PLAYERIDMAP[PLAYERNAME],1)+1,255)</f>
        <v>Wallace</v>
      </c>
      <c r="E1085" t="s">
        <v>1633</v>
      </c>
      <c r="F1085" t="s">
        <v>1667</v>
      </c>
      <c r="G1085" s="3">
        <v>8434</v>
      </c>
      <c r="H1085">
        <v>477165</v>
      </c>
      <c r="I1085" t="s">
        <v>415</v>
      </c>
      <c r="J1085" s="2">
        <v>1630094</v>
      </c>
      <c r="K1085" s="2" t="s">
        <v>415</v>
      </c>
      <c r="L1085" s="4" t="s">
        <v>1664</v>
      </c>
      <c r="M1085" s="2" t="s">
        <v>5427</v>
      </c>
      <c r="N1085" s="2" t="s">
        <v>5426</v>
      </c>
      <c r="O1085" s="2">
        <v>8416</v>
      </c>
      <c r="P1085" s="2" t="s">
        <v>5428</v>
      </c>
      <c r="Q1085" s="2" t="s">
        <v>415</v>
      </c>
    </row>
    <row r="1086" spans="1:17" x14ac:dyDescent="0.25">
      <c r="A1086" t="s">
        <v>5429</v>
      </c>
      <c r="B1086" t="s">
        <v>1173</v>
      </c>
      <c r="C1086" s="2" t="str">
        <f>LEFT(PLAYERIDMAP[[#This Row],[PLAYERNAME]],FIND(" ",PLAYERIDMAP[[#This Row],[PLAYERNAME]],1))</f>
        <v xml:space="preserve">Josh </v>
      </c>
      <c r="D1086" s="2" t="str">
        <f>MID(PLAYERIDMAP[PLAYERNAME],FIND(" ",PLAYERIDMAP[PLAYERNAME],1)+1,255)</f>
        <v>Wall</v>
      </c>
      <c r="E1086" t="s">
        <v>1638</v>
      </c>
      <c r="F1086" t="s">
        <v>1628</v>
      </c>
      <c r="G1086" s="3">
        <v>4436</v>
      </c>
      <c r="H1086">
        <v>476205</v>
      </c>
      <c r="I1086" t="s">
        <v>1173</v>
      </c>
      <c r="J1086" s="2">
        <v>1915317</v>
      </c>
      <c r="K1086" s="2" t="s">
        <v>1173</v>
      </c>
      <c r="L1086" s="4" t="s">
        <v>1664</v>
      </c>
      <c r="M1086" s="4" t="s">
        <v>1664</v>
      </c>
      <c r="N1086" s="2" t="s">
        <v>5429</v>
      </c>
      <c r="O1086" s="2">
        <v>9239</v>
      </c>
      <c r="P1086" s="2" t="s">
        <v>5430</v>
      </c>
      <c r="Q1086" s="2" t="s">
        <v>1173</v>
      </c>
    </row>
    <row r="1087" spans="1:17" x14ac:dyDescent="0.25">
      <c r="A1087" t="s">
        <v>5431</v>
      </c>
      <c r="B1087" t="s">
        <v>1079</v>
      </c>
      <c r="C1087" s="2" t="str">
        <f>LEFT(PLAYERIDMAP[[#This Row],[PLAYERNAME]],FIND(" ",PLAYERIDMAP[[#This Row],[PLAYERNAME]],1))</f>
        <v xml:space="preserve">P.J. </v>
      </c>
      <c r="D1087" s="2" t="str">
        <f>MID(PLAYERIDMAP[PLAYERNAME],FIND(" ",PLAYERIDMAP[PLAYERNAME],1)+1,255)</f>
        <v>Walters</v>
      </c>
      <c r="E1087" t="s">
        <v>1987</v>
      </c>
      <c r="F1087" t="s">
        <v>1628</v>
      </c>
      <c r="G1087" s="3">
        <v>9557</v>
      </c>
      <c r="H1087">
        <v>502208</v>
      </c>
      <c r="I1087" t="s">
        <v>1079</v>
      </c>
      <c r="J1087" s="2">
        <v>1537194</v>
      </c>
      <c r="K1087" s="2" t="s">
        <v>1079</v>
      </c>
      <c r="L1087" s="2" t="s">
        <v>5432</v>
      </c>
      <c r="M1087" s="2" t="s">
        <v>5433</v>
      </c>
      <c r="N1087" s="2" t="s">
        <v>5431</v>
      </c>
      <c r="O1087" s="2">
        <v>8448</v>
      </c>
      <c r="P1087" s="2" t="s">
        <v>5434</v>
      </c>
      <c r="Q1087" s="2" t="s">
        <v>1079</v>
      </c>
    </row>
    <row r="1088" spans="1:17" x14ac:dyDescent="0.25">
      <c r="A1088" t="s">
        <v>5435</v>
      </c>
      <c r="B1088" t="s">
        <v>1034</v>
      </c>
      <c r="C1088" s="2" t="str">
        <f>LEFT(PLAYERIDMAP[[#This Row],[PLAYERNAME]],FIND(" ",PLAYERIDMAP[[#This Row],[PLAYERNAME]],1))</f>
        <v xml:space="preserve">Adam </v>
      </c>
      <c r="D1088" s="2" t="str">
        <f>MID(PLAYERIDMAP[PLAYERNAME],FIND(" ",PLAYERIDMAP[PLAYERNAME],1)+1,255)</f>
        <v>Warren</v>
      </c>
      <c r="E1088" t="s">
        <v>1627</v>
      </c>
      <c r="F1088" t="s">
        <v>1628</v>
      </c>
      <c r="G1088" s="3">
        <v>9029</v>
      </c>
      <c r="H1088">
        <v>476589</v>
      </c>
      <c r="I1088" t="s">
        <v>1034</v>
      </c>
      <c r="J1088" s="2">
        <v>1800946</v>
      </c>
      <c r="K1088" s="2" t="s">
        <v>1034</v>
      </c>
      <c r="L1088" s="2" t="s">
        <v>5436</v>
      </c>
      <c r="M1088" s="4" t="s">
        <v>1664</v>
      </c>
      <c r="N1088" s="2" t="s">
        <v>5435</v>
      </c>
      <c r="O1088" s="2">
        <v>9224</v>
      </c>
      <c r="P1088" s="2" t="s">
        <v>5437</v>
      </c>
      <c r="Q1088" s="2" t="s">
        <v>1034</v>
      </c>
    </row>
    <row r="1089" spans="1:17" x14ac:dyDescent="0.25">
      <c r="A1089" t="s">
        <v>5438</v>
      </c>
      <c r="B1089" t="s">
        <v>1382</v>
      </c>
      <c r="C1089" s="2" t="str">
        <f>LEFT(PLAYERIDMAP[[#This Row],[PLAYERNAME]],FIND(" ",PLAYERIDMAP[[#This Row],[PLAYERNAME]],1))</f>
        <v xml:space="preserve">Tony </v>
      </c>
      <c r="D1089" s="2" t="str">
        <f>MID(PLAYERIDMAP[PLAYERNAME],FIND(" ",PLAYERIDMAP[PLAYERNAME],1)+1,255)</f>
        <v>Watson</v>
      </c>
      <c r="E1089" t="s">
        <v>1703</v>
      </c>
      <c r="F1089" t="s">
        <v>1628</v>
      </c>
      <c r="G1089" s="3">
        <v>3132</v>
      </c>
      <c r="H1089">
        <v>453265</v>
      </c>
      <c r="I1089" t="s">
        <v>1382</v>
      </c>
      <c r="J1089" s="2">
        <v>1784882</v>
      </c>
      <c r="K1089" s="2" t="s">
        <v>1382</v>
      </c>
      <c r="L1089" s="2" t="s">
        <v>5439</v>
      </c>
      <c r="M1089" s="2" t="s">
        <v>5440</v>
      </c>
      <c r="N1089" s="2" t="s">
        <v>5438</v>
      </c>
      <c r="O1089" s="2">
        <v>8958</v>
      </c>
      <c r="P1089" s="2" t="s">
        <v>5441</v>
      </c>
      <c r="Q1089" s="2" t="s">
        <v>1382</v>
      </c>
    </row>
    <row r="1090" spans="1:17" x14ac:dyDescent="0.25">
      <c r="A1090" t="s">
        <v>5442</v>
      </c>
      <c r="B1090" t="s">
        <v>846</v>
      </c>
      <c r="C1090" s="2" t="str">
        <f>LEFT(PLAYERIDMAP[[#This Row],[PLAYERNAME]],FIND(" ",PLAYERIDMAP[[#This Row],[PLAYERNAME]],1))</f>
        <v xml:space="preserve">Jered </v>
      </c>
      <c r="D1090" s="2" t="str">
        <f>MID(PLAYERIDMAP[PLAYERNAME],FIND(" ",PLAYERIDMAP[PLAYERNAME],1)+1,255)</f>
        <v>Weaver</v>
      </c>
      <c r="E1090" t="s">
        <v>1797</v>
      </c>
      <c r="F1090" t="s">
        <v>1628</v>
      </c>
      <c r="G1090" s="3">
        <v>4235</v>
      </c>
      <c r="H1090">
        <v>450308</v>
      </c>
      <c r="I1090" t="s">
        <v>846</v>
      </c>
      <c r="J1090" s="2">
        <v>584809</v>
      </c>
      <c r="K1090" s="2" t="s">
        <v>846</v>
      </c>
      <c r="L1090" s="2" t="s">
        <v>5443</v>
      </c>
      <c r="M1090" s="2" t="s">
        <v>5444</v>
      </c>
      <c r="N1090" s="2" t="s">
        <v>5442</v>
      </c>
      <c r="O1090" s="2">
        <v>7708</v>
      </c>
      <c r="P1090" s="2" t="s">
        <v>5445</v>
      </c>
      <c r="Q1090" s="2" t="s">
        <v>846</v>
      </c>
    </row>
    <row r="1091" spans="1:17" x14ac:dyDescent="0.25">
      <c r="A1091" t="s">
        <v>5446</v>
      </c>
      <c r="B1091" t="s">
        <v>1420</v>
      </c>
      <c r="C1091" s="2" t="str">
        <f>LEFT(PLAYERIDMAP[[#This Row],[PLAYERNAME]],FIND(" ",PLAYERIDMAP[[#This Row],[PLAYERNAME]],1))</f>
        <v xml:space="preserve">Ryan </v>
      </c>
      <c r="D1091" s="2" t="str">
        <f>MID(PLAYERIDMAP[PLAYERNAME],FIND(" ",PLAYERIDMAP[PLAYERNAME],1)+1,255)</f>
        <v>Webb</v>
      </c>
      <c r="E1091" t="s">
        <v>1698</v>
      </c>
      <c r="F1091" t="s">
        <v>1628</v>
      </c>
      <c r="G1091" s="3">
        <v>7474</v>
      </c>
      <c r="H1091">
        <v>444436</v>
      </c>
      <c r="I1091" t="s">
        <v>1420</v>
      </c>
      <c r="J1091" s="2">
        <v>1654356</v>
      </c>
      <c r="K1091" s="2" t="s">
        <v>1420</v>
      </c>
      <c r="L1091" s="2" t="s">
        <v>5447</v>
      </c>
      <c r="M1091" s="2" t="s">
        <v>5448</v>
      </c>
      <c r="N1091" s="2" t="s">
        <v>5446</v>
      </c>
      <c r="O1091" s="2">
        <v>8524</v>
      </c>
      <c r="P1091" s="2" t="s">
        <v>5449</v>
      </c>
      <c r="Q1091" s="2" t="s">
        <v>1420</v>
      </c>
    </row>
    <row r="1092" spans="1:17" hidden="1" x14ac:dyDescent="0.25">
      <c r="A1092" t="s">
        <v>5450</v>
      </c>
      <c r="B1092" t="s">
        <v>257</v>
      </c>
      <c r="C1092" t="str">
        <f>LEFT(PLAYERIDMAP[[#This Row],[PLAYERNAME]],FIND(" ",PLAYERIDMAP[[#This Row],[PLAYERNAME]],1))</f>
        <v xml:space="preserve">Jemile </v>
      </c>
      <c r="D1092" t="str">
        <f>MID(PLAYERIDMAP[PLAYERNAME],FIND(" ",PLAYERIDMAP[PLAYERNAME],1)+1,255)</f>
        <v>Weeks</v>
      </c>
      <c r="E1092" t="s">
        <v>1649</v>
      </c>
      <c r="F1092" t="s">
        <v>741</v>
      </c>
      <c r="G1092" s="3">
        <v>2498</v>
      </c>
      <c r="H1092">
        <v>457789</v>
      </c>
      <c r="I1092" t="s">
        <v>257</v>
      </c>
      <c r="J1092" s="2">
        <v>1630095</v>
      </c>
      <c r="K1092" s="2" t="s">
        <v>257</v>
      </c>
      <c r="L1092" s="4" t="s">
        <v>1664</v>
      </c>
      <c r="M1092" s="2" t="s">
        <v>5451</v>
      </c>
      <c r="N1092" s="2" t="s">
        <v>5450</v>
      </c>
      <c r="O1092" s="2">
        <v>8956</v>
      </c>
      <c r="P1092" s="2" t="s">
        <v>5452</v>
      </c>
      <c r="Q1092" s="2" t="s">
        <v>257</v>
      </c>
    </row>
    <row r="1093" spans="1:17" hidden="1" x14ac:dyDescent="0.25">
      <c r="A1093" t="s">
        <v>5453</v>
      </c>
      <c r="B1093" t="s">
        <v>671</v>
      </c>
      <c r="C1093" t="str">
        <f>LEFT(PLAYERIDMAP[[#This Row],[PLAYERNAME]],FIND(" ",PLAYERIDMAP[[#This Row],[PLAYERNAME]],1))</f>
        <v xml:space="preserve">Rickie </v>
      </c>
      <c r="D1093" t="str">
        <f>MID(PLAYERIDMAP[PLAYERNAME],FIND(" ",PLAYERIDMAP[PLAYERNAME],1)+1,255)</f>
        <v>Weeks</v>
      </c>
      <c r="E1093" t="s">
        <v>1740</v>
      </c>
      <c r="F1093" t="s">
        <v>741</v>
      </c>
      <c r="G1093" s="3">
        <v>1849</v>
      </c>
      <c r="H1093">
        <v>430001</v>
      </c>
      <c r="I1093" t="s">
        <v>671</v>
      </c>
      <c r="J1093" s="2">
        <v>433808</v>
      </c>
      <c r="K1093" s="2" t="s">
        <v>671</v>
      </c>
      <c r="L1093" s="2" t="s">
        <v>5454</v>
      </c>
      <c r="M1093" s="2" t="s">
        <v>5455</v>
      </c>
      <c r="N1093" s="2" t="s">
        <v>5453</v>
      </c>
      <c r="O1093" s="2">
        <v>7213</v>
      </c>
      <c r="P1093" s="2" t="s">
        <v>5456</v>
      </c>
      <c r="Q1093" s="2" t="s">
        <v>671</v>
      </c>
    </row>
    <row r="1094" spans="1:17" x14ac:dyDescent="0.25">
      <c r="A1094" t="s">
        <v>5457</v>
      </c>
      <c r="B1094" t="s">
        <v>1579</v>
      </c>
      <c r="C1094" s="2" t="str">
        <f>LEFT(PLAYERIDMAP[[#This Row],[PLAYERNAME]],FIND(" ",PLAYERIDMAP[[#This Row],[PLAYERNAME]],1))</f>
        <v xml:space="preserve">Kyle </v>
      </c>
      <c r="D1094" s="2" t="str">
        <f>MID(PLAYERIDMAP[PLAYERNAME],FIND(" ",PLAYERIDMAP[PLAYERNAME],1)+1,255)</f>
        <v>Weiland</v>
      </c>
      <c r="E1094" t="s">
        <v>1633</v>
      </c>
      <c r="F1094" t="s">
        <v>1628</v>
      </c>
      <c r="G1094" s="3">
        <v>7874</v>
      </c>
      <c r="H1094">
        <v>475095</v>
      </c>
      <c r="I1094" t="s">
        <v>1579</v>
      </c>
      <c r="J1094" s="2">
        <v>1735566</v>
      </c>
      <c r="K1094" s="2" t="s">
        <v>1579</v>
      </c>
      <c r="L1094" s="2" t="s">
        <v>5458</v>
      </c>
      <c r="M1094" s="2" t="s">
        <v>5459</v>
      </c>
      <c r="N1094" s="2" t="s">
        <v>5457</v>
      </c>
      <c r="O1094" s="2">
        <v>8986</v>
      </c>
      <c r="P1094" s="2" t="s">
        <v>5460</v>
      </c>
      <c r="Q1094" s="2" t="s">
        <v>1579</v>
      </c>
    </row>
    <row r="1095" spans="1:17" hidden="1" x14ac:dyDescent="0.25">
      <c r="A1095" t="s">
        <v>5461</v>
      </c>
      <c r="B1095" t="s">
        <v>379</v>
      </c>
      <c r="C1095" t="str">
        <f>LEFT(PLAYERIDMAP[[#This Row],[PLAYERNAME]],FIND(" ",PLAYERIDMAP[[#This Row],[PLAYERNAME]],1))</f>
        <v xml:space="preserve">Casper </v>
      </c>
      <c r="D1095" t="str">
        <f>MID(PLAYERIDMAP[PLAYERNAME],FIND(" ",PLAYERIDMAP[PLAYERNAME],1)+1,255)</f>
        <v>Wells</v>
      </c>
      <c r="E1095" t="s">
        <v>1659</v>
      </c>
      <c r="F1095" t="s">
        <v>1639</v>
      </c>
      <c r="G1095" s="3">
        <v>9700</v>
      </c>
      <c r="H1095">
        <v>489413</v>
      </c>
      <c r="I1095" t="s">
        <v>379</v>
      </c>
      <c r="J1095" s="2">
        <v>1654357</v>
      </c>
      <c r="K1095" s="2" t="s">
        <v>379</v>
      </c>
      <c r="L1095" s="2" t="s">
        <v>5462</v>
      </c>
      <c r="M1095" s="2" t="s">
        <v>5463</v>
      </c>
      <c r="N1095" s="2" t="s">
        <v>5461</v>
      </c>
      <c r="O1095" s="2">
        <v>8731</v>
      </c>
      <c r="P1095" s="2" t="s">
        <v>5464</v>
      </c>
      <c r="Q1095" s="2" t="s">
        <v>379</v>
      </c>
    </row>
    <row r="1096" spans="1:17" hidden="1" x14ac:dyDescent="0.25">
      <c r="A1096" t="s">
        <v>5465</v>
      </c>
      <c r="B1096" t="s">
        <v>447</v>
      </c>
      <c r="C1096" t="str">
        <f>LEFT(PLAYERIDMAP[[#This Row],[PLAYERNAME]],FIND(" ",PLAYERIDMAP[[#This Row],[PLAYERNAME]],1))</f>
        <v xml:space="preserve">Vernon </v>
      </c>
      <c r="D1096" t="str">
        <f>MID(PLAYERIDMAP[PLAYERNAME],FIND(" ",PLAYERIDMAP[PLAYERNAME],1)+1,255)</f>
        <v>Wells</v>
      </c>
      <c r="E1096" t="s">
        <v>1797</v>
      </c>
      <c r="F1096" t="s">
        <v>1639</v>
      </c>
      <c r="G1096" s="3">
        <v>1326</v>
      </c>
      <c r="H1096">
        <v>150484</v>
      </c>
      <c r="I1096" t="s">
        <v>447</v>
      </c>
      <c r="J1096" s="2">
        <v>44628</v>
      </c>
      <c r="K1096" s="2" t="s">
        <v>447</v>
      </c>
      <c r="L1096" s="2" t="s">
        <v>5466</v>
      </c>
      <c r="M1096" s="2" t="s">
        <v>5467</v>
      </c>
      <c r="N1096" s="2" t="s">
        <v>5465</v>
      </c>
      <c r="O1096" s="2">
        <v>6327</v>
      </c>
      <c r="P1096" s="2" t="s">
        <v>5468</v>
      </c>
      <c r="Q1096" s="2" t="s">
        <v>447</v>
      </c>
    </row>
    <row r="1097" spans="1:17" hidden="1" x14ac:dyDescent="0.25">
      <c r="A1097" t="s">
        <v>5469</v>
      </c>
      <c r="B1097" t="s">
        <v>630</v>
      </c>
      <c r="C1097" t="str">
        <f>LEFT(PLAYERIDMAP[[#This Row],[PLAYERNAME]],FIND(" ",PLAYERIDMAP[[#This Row],[PLAYERNAME]],1))</f>
        <v xml:space="preserve">Jayson </v>
      </c>
      <c r="D1097" t="str">
        <f>MID(PLAYERIDMAP[PLAYERNAME],FIND(" ",PLAYERIDMAP[PLAYERNAME],1)+1,255)</f>
        <v>Werth</v>
      </c>
      <c r="E1097" t="s">
        <v>1735</v>
      </c>
      <c r="F1097" t="s">
        <v>1639</v>
      </c>
      <c r="G1097" s="3">
        <v>1327</v>
      </c>
      <c r="H1097">
        <v>150029</v>
      </c>
      <c r="I1097" t="s">
        <v>630</v>
      </c>
      <c r="J1097" s="2">
        <v>44638</v>
      </c>
      <c r="K1097" s="2" t="s">
        <v>630</v>
      </c>
      <c r="L1097" s="2" t="s">
        <v>5470</v>
      </c>
      <c r="M1097" s="2" t="s">
        <v>5471</v>
      </c>
      <c r="N1097" s="2" t="s">
        <v>5469</v>
      </c>
      <c r="O1097" s="2">
        <v>6423</v>
      </c>
      <c r="P1097" s="2" t="s">
        <v>5472</v>
      </c>
      <c r="Q1097" s="2" t="s">
        <v>630</v>
      </c>
    </row>
    <row r="1098" spans="1:17" x14ac:dyDescent="0.25">
      <c r="A1098" t="s">
        <v>5473</v>
      </c>
      <c r="B1098" t="s">
        <v>937</v>
      </c>
      <c r="C1098" s="2" t="str">
        <f>LEFT(PLAYERIDMAP[[#This Row],[PLAYERNAME]],FIND(" ",PLAYERIDMAP[[#This Row],[PLAYERNAME]],1))</f>
        <v xml:space="preserve">Jake </v>
      </c>
      <c r="D1098" s="2" t="str">
        <f>MID(PLAYERIDMAP[PLAYERNAME],FIND(" ",PLAYERIDMAP[PLAYERNAME],1)+1,255)</f>
        <v>Westbrook</v>
      </c>
      <c r="E1098" t="s">
        <v>1666</v>
      </c>
      <c r="F1098" t="s">
        <v>1628</v>
      </c>
      <c r="G1098" s="3">
        <v>412</v>
      </c>
      <c r="H1098">
        <v>150414</v>
      </c>
      <c r="I1098" t="s">
        <v>937</v>
      </c>
      <c r="J1098" s="2">
        <v>44649</v>
      </c>
      <c r="K1098" s="2" t="s">
        <v>937</v>
      </c>
      <c r="L1098" s="2" t="s">
        <v>5474</v>
      </c>
      <c r="M1098" s="2" t="s">
        <v>5475</v>
      </c>
      <c r="N1098" s="2" t="s">
        <v>5473</v>
      </c>
      <c r="O1098" s="2">
        <v>6500</v>
      </c>
      <c r="P1098" s="2" t="s">
        <v>5476</v>
      </c>
      <c r="Q1098" s="2" t="s">
        <v>937</v>
      </c>
    </row>
    <row r="1099" spans="1:17" hidden="1" x14ac:dyDescent="0.25">
      <c r="A1099" t="s">
        <v>5477</v>
      </c>
      <c r="B1099" t="s">
        <v>599</v>
      </c>
      <c r="C1099" t="str">
        <f>LEFT(PLAYERIDMAP[[#This Row],[PLAYERNAME]],FIND(" ",PLAYERIDMAP[[#This Row],[PLAYERNAME]],1))</f>
        <v xml:space="preserve">Ryan </v>
      </c>
      <c r="D1099" t="str">
        <f>MID(PLAYERIDMAP[PLAYERNAME],FIND(" ",PLAYERIDMAP[PLAYERNAME],1)+1,255)</f>
        <v>Wheeler</v>
      </c>
      <c r="E1099" s="5" t="s">
        <v>1664</v>
      </c>
      <c r="F1099" s="5" t="s">
        <v>1664</v>
      </c>
      <c r="G1099" s="3">
        <v>9312</v>
      </c>
      <c r="H1099" s="5" t="s">
        <v>1664</v>
      </c>
      <c r="I1099" s="5" t="s">
        <v>1664</v>
      </c>
      <c r="J1099" s="4" t="s">
        <v>1664</v>
      </c>
      <c r="K1099" s="4" t="s">
        <v>1664</v>
      </c>
      <c r="L1099" s="4" t="s">
        <v>1664</v>
      </c>
      <c r="M1099" s="4" t="s">
        <v>1664</v>
      </c>
      <c r="N1099" s="4" t="s">
        <v>1664</v>
      </c>
      <c r="O1099" s="4" t="s">
        <v>1664</v>
      </c>
      <c r="P1099" s="4" t="s">
        <v>1664</v>
      </c>
      <c r="Q1099" s="4" t="s">
        <v>1664</v>
      </c>
    </row>
    <row r="1100" spans="1:17" x14ac:dyDescent="0.25">
      <c r="A1100" t="s">
        <v>5478</v>
      </c>
      <c r="B1100" t="s">
        <v>850</v>
      </c>
      <c r="C1100" s="2" t="str">
        <f>LEFT(PLAYERIDMAP[[#This Row],[PLAYERNAME]],FIND(" ",PLAYERIDMAP[[#This Row],[PLAYERNAME]],1))</f>
        <v xml:space="preserve">Zack </v>
      </c>
      <c r="D1100" s="2" t="str">
        <f>MID(PLAYERIDMAP[PLAYERNAME],FIND(" ",PLAYERIDMAP[PLAYERNAME],1)+1,255)</f>
        <v>Wheeler</v>
      </c>
      <c r="E1100" t="s">
        <v>1878</v>
      </c>
      <c r="F1100" t="s">
        <v>1628</v>
      </c>
      <c r="G1100" s="3" t="s">
        <v>849</v>
      </c>
      <c r="H1100">
        <v>554430</v>
      </c>
      <c r="I1100" t="s">
        <v>850</v>
      </c>
      <c r="J1100" s="4" t="s">
        <v>1664</v>
      </c>
      <c r="K1100" s="4" t="s">
        <v>1664</v>
      </c>
      <c r="L1100" s="4" t="s">
        <v>1664</v>
      </c>
      <c r="M1100" s="4" t="s">
        <v>1664</v>
      </c>
      <c r="N1100" s="2" t="s">
        <v>5478</v>
      </c>
      <c r="O1100" s="2">
        <v>9124</v>
      </c>
      <c r="P1100" s="2" t="s">
        <v>5479</v>
      </c>
      <c r="Q1100" s="2" t="s">
        <v>850</v>
      </c>
    </row>
    <row r="1101" spans="1:17" x14ac:dyDescent="0.25">
      <c r="A1101" t="s">
        <v>5480</v>
      </c>
      <c r="B1101" t="s">
        <v>1117</v>
      </c>
      <c r="C1101" s="2" t="str">
        <f>LEFT(PLAYERIDMAP[[#This Row],[PLAYERNAME]],FIND(" ",PLAYERIDMAP[[#This Row],[PLAYERNAME]],1))</f>
        <v xml:space="preserve">Alex </v>
      </c>
      <c r="D1101" s="2" t="str">
        <f>MID(PLAYERIDMAP[PLAYERNAME],FIND(" ",PLAYERIDMAP[PLAYERNAME],1)+1,255)</f>
        <v>White</v>
      </c>
      <c r="E1101" t="s">
        <v>1633</v>
      </c>
      <c r="F1101" t="s">
        <v>1628</v>
      </c>
      <c r="G1101" s="3">
        <v>10054</v>
      </c>
      <c r="H1101">
        <v>502229</v>
      </c>
      <c r="I1101" t="s">
        <v>1117</v>
      </c>
      <c r="J1101" s="2">
        <v>1732488</v>
      </c>
      <c r="K1101" s="2" t="s">
        <v>1117</v>
      </c>
      <c r="L1101" s="2" t="s">
        <v>5481</v>
      </c>
      <c r="M1101" s="2" t="s">
        <v>5482</v>
      </c>
      <c r="N1101" s="2" t="s">
        <v>5480</v>
      </c>
      <c r="O1101" s="2">
        <v>8916</v>
      </c>
      <c r="P1101" s="2" t="s">
        <v>5483</v>
      </c>
      <c r="Q1101" s="2" t="s">
        <v>1117</v>
      </c>
    </row>
    <row r="1102" spans="1:17" hidden="1" x14ac:dyDescent="0.25">
      <c r="A1102" t="s">
        <v>5484</v>
      </c>
      <c r="B1102" t="s">
        <v>988</v>
      </c>
      <c r="C1102" s="2" t="str">
        <f>LEFT(PLAYERIDMAP[[#This Row],[PLAYERNAME]],FIND(" ",PLAYERIDMAP[[#This Row],[PLAYERNAME]],1))</f>
        <v xml:space="preserve">Chase </v>
      </c>
      <c r="D1102" s="2" t="str">
        <f>MID(PLAYERIDMAP[PLAYERNAME],FIND(" ",PLAYERIDMAP[PLAYERNAME],1)+1,255)</f>
        <v>Whitley</v>
      </c>
      <c r="E1102" s="5" t="s">
        <v>1664</v>
      </c>
      <c r="F1102" s="5" t="s">
        <v>1664</v>
      </c>
      <c r="G1102" s="3" t="s">
        <v>987</v>
      </c>
      <c r="H1102">
        <v>595032</v>
      </c>
      <c r="I1102" t="s">
        <v>988</v>
      </c>
      <c r="J1102" s="4" t="s">
        <v>1664</v>
      </c>
      <c r="K1102" s="4" t="s">
        <v>1664</v>
      </c>
      <c r="L1102" s="4" t="s">
        <v>1664</v>
      </c>
      <c r="M1102" s="4" t="s">
        <v>1664</v>
      </c>
      <c r="N1102" s="4" t="s">
        <v>1664</v>
      </c>
      <c r="O1102" s="4" t="s">
        <v>1664</v>
      </c>
      <c r="P1102" s="4" t="s">
        <v>1664</v>
      </c>
      <c r="Q1102" s="4" t="s">
        <v>1664</v>
      </c>
    </row>
    <row r="1103" spans="1:17" x14ac:dyDescent="0.25">
      <c r="A1103" t="s">
        <v>5485</v>
      </c>
      <c r="B1103" t="s">
        <v>1419</v>
      </c>
      <c r="C1103" s="2" t="str">
        <f>LEFT(PLAYERIDMAP[[#This Row],[PLAYERNAME]],FIND(" ",PLAYERIDMAP[[#This Row],[PLAYERNAME]],1))</f>
        <v xml:space="preserve">Joe </v>
      </c>
      <c r="D1103" s="2" t="str">
        <f>MID(PLAYERIDMAP[PLAYERNAME],FIND(" ",PLAYERIDMAP[PLAYERNAME],1)+1,255)</f>
        <v>Wieland</v>
      </c>
      <c r="E1103" t="s">
        <v>1690</v>
      </c>
      <c r="F1103" t="s">
        <v>1628</v>
      </c>
      <c r="G1103" s="3">
        <v>6109</v>
      </c>
      <c r="H1103">
        <v>543921</v>
      </c>
      <c r="I1103" t="s">
        <v>1419</v>
      </c>
      <c r="J1103" s="2">
        <v>1840203</v>
      </c>
      <c r="K1103" s="2" t="s">
        <v>1419</v>
      </c>
      <c r="L1103" s="2" t="s">
        <v>5486</v>
      </c>
      <c r="M1103" s="4" t="s">
        <v>1664</v>
      </c>
      <c r="N1103" s="2" t="s">
        <v>5485</v>
      </c>
      <c r="O1103" s="2">
        <v>9153</v>
      </c>
      <c r="P1103" s="2" t="s">
        <v>5487</v>
      </c>
      <c r="Q1103" s="2" t="s">
        <v>1419</v>
      </c>
    </row>
    <row r="1104" spans="1:17" hidden="1" x14ac:dyDescent="0.25">
      <c r="A1104" t="s">
        <v>5488</v>
      </c>
      <c r="B1104" t="s">
        <v>612</v>
      </c>
      <c r="C1104" t="str">
        <f>LEFT(PLAYERIDMAP[[#This Row],[PLAYERNAME]],FIND(" ",PLAYERIDMAP[[#This Row],[PLAYERNAME]],1))</f>
        <v xml:space="preserve">Matt </v>
      </c>
      <c r="D1104" t="str">
        <f>MID(PLAYERIDMAP[PLAYERNAME],FIND(" ",PLAYERIDMAP[PLAYERNAME],1)+1,255)</f>
        <v>Wieters</v>
      </c>
      <c r="E1104" t="s">
        <v>1760</v>
      </c>
      <c r="F1104" t="s">
        <v>1717</v>
      </c>
      <c r="G1104" s="3">
        <v>4298</v>
      </c>
      <c r="H1104">
        <v>446308</v>
      </c>
      <c r="I1104" t="s">
        <v>612</v>
      </c>
      <c r="J1104" s="2">
        <v>1232135</v>
      </c>
      <c r="K1104" s="2" t="s">
        <v>612</v>
      </c>
      <c r="L1104" s="2" t="s">
        <v>5489</v>
      </c>
      <c r="M1104" s="2" t="s">
        <v>5490</v>
      </c>
      <c r="N1104" s="2" t="s">
        <v>5488</v>
      </c>
      <c r="O1104" s="2">
        <v>8395</v>
      </c>
      <c r="P1104" s="2" t="s">
        <v>5491</v>
      </c>
      <c r="Q1104" s="2" t="s">
        <v>612</v>
      </c>
    </row>
    <row r="1105" spans="1:17" hidden="1" x14ac:dyDescent="0.25">
      <c r="A1105" t="s">
        <v>5492</v>
      </c>
      <c r="B1105" t="s">
        <v>292</v>
      </c>
      <c r="C1105" t="str">
        <f>LEFT(PLAYERIDMAP[[#This Row],[PLAYERNAME]],FIND(" ",PLAYERIDMAP[[#This Row],[PLAYERNAME]],1))</f>
        <v xml:space="preserve">Ty </v>
      </c>
      <c r="D1105" t="str">
        <f>MID(PLAYERIDMAP[PLAYERNAME],FIND(" ",PLAYERIDMAP[PLAYERNAME],1)+1,255)</f>
        <v>Wigginton</v>
      </c>
      <c r="E1105" t="s">
        <v>1666</v>
      </c>
      <c r="F1105" t="s">
        <v>1667</v>
      </c>
      <c r="G1105" s="3">
        <v>1491</v>
      </c>
      <c r="H1105">
        <v>421064</v>
      </c>
      <c r="I1105" t="s">
        <v>292</v>
      </c>
      <c r="J1105" s="2">
        <v>182000</v>
      </c>
      <c r="K1105" s="2" t="s">
        <v>292</v>
      </c>
      <c r="L1105" s="2" t="s">
        <v>5493</v>
      </c>
      <c r="M1105" s="2" t="s">
        <v>5494</v>
      </c>
      <c r="N1105" s="2" t="s">
        <v>5492</v>
      </c>
      <c r="O1105" s="2">
        <v>6930</v>
      </c>
      <c r="P1105" s="2" t="s">
        <v>5495</v>
      </c>
      <c r="Q1105" s="2" t="s">
        <v>292</v>
      </c>
    </row>
    <row r="1106" spans="1:17" x14ac:dyDescent="0.25">
      <c r="A1106" t="s">
        <v>5496</v>
      </c>
      <c r="B1106" t="s">
        <v>782</v>
      </c>
      <c r="C1106" s="2" t="str">
        <f>LEFT(PLAYERIDMAP[[#This Row],[PLAYERNAME]],FIND(" ",PLAYERIDMAP[[#This Row],[PLAYERNAME]],1))</f>
        <v xml:space="preserve">Tom </v>
      </c>
      <c r="D1106" s="2" t="str">
        <f>MID(PLAYERIDMAP[PLAYERNAME],FIND(" ",PLAYERIDMAP[PLAYERNAME],1)+1,255)</f>
        <v>Wilhelmsen</v>
      </c>
      <c r="E1106" t="s">
        <v>1659</v>
      </c>
      <c r="F1106" t="s">
        <v>1628</v>
      </c>
      <c r="G1106" s="3">
        <v>9975</v>
      </c>
      <c r="H1106">
        <v>452666</v>
      </c>
      <c r="I1106" t="s">
        <v>782</v>
      </c>
      <c r="J1106" s="2">
        <v>1784885</v>
      </c>
      <c r="K1106" s="2" t="s">
        <v>782</v>
      </c>
      <c r="L1106" s="4" t="s">
        <v>1664</v>
      </c>
      <c r="M1106" s="2" t="s">
        <v>5497</v>
      </c>
      <c r="N1106" s="2" t="s">
        <v>5496</v>
      </c>
      <c r="O1106" s="2">
        <v>8883</v>
      </c>
      <c r="P1106" s="2" t="s">
        <v>5498</v>
      </c>
      <c r="Q1106" s="2" t="s">
        <v>782</v>
      </c>
    </row>
    <row r="1107" spans="1:17" x14ac:dyDescent="0.25">
      <c r="A1107" t="s">
        <v>5499</v>
      </c>
      <c r="B1107" t="s">
        <v>931</v>
      </c>
      <c r="C1107" s="2" t="str">
        <f>LEFT(PLAYERIDMAP[[#This Row],[PLAYERNAME]],FIND(" ",PLAYERIDMAP[[#This Row],[PLAYERNAME]],1))</f>
        <v xml:space="preserve">Jerome </v>
      </c>
      <c r="D1107" s="2" t="str">
        <f>MID(PLAYERIDMAP[PLAYERNAME],FIND(" ",PLAYERIDMAP[PLAYERNAME],1)+1,255)</f>
        <v>Williams</v>
      </c>
      <c r="E1107" t="s">
        <v>1797</v>
      </c>
      <c r="F1107" t="s">
        <v>1628</v>
      </c>
      <c r="G1107" s="3">
        <v>1137</v>
      </c>
      <c r="H1107">
        <v>425532</v>
      </c>
      <c r="I1107" t="s">
        <v>931</v>
      </c>
      <c r="J1107" s="2">
        <v>292135</v>
      </c>
      <c r="K1107" s="2" t="s">
        <v>931</v>
      </c>
      <c r="L1107" s="2" t="s">
        <v>5500</v>
      </c>
      <c r="M1107" s="2" t="s">
        <v>5501</v>
      </c>
      <c r="N1107" s="2" t="s">
        <v>5499</v>
      </c>
      <c r="O1107" s="2">
        <v>6873</v>
      </c>
      <c r="P1107" s="2" t="s">
        <v>5502</v>
      </c>
      <c r="Q1107" s="2" t="s">
        <v>931</v>
      </c>
    </row>
    <row r="1108" spans="1:17" hidden="1" x14ac:dyDescent="0.25">
      <c r="A1108" t="s">
        <v>5503</v>
      </c>
      <c r="B1108" t="s">
        <v>689</v>
      </c>
      <c r="C1108" t="str">
        <f>LEFT(PLAYERIDMAP[[#This Row],[PLAYERNAME]],FIND(" ",PLAYERIDMAP[[#This Row],[PLAYERNAME]],1))</f>
        <v xml:space="preserve">Josh </v>
      </c>
      <c r="D1108" t="str">
        <f>MID(PLAYERIDMAP[PLAYERNAME],FIND(" ",PLAYERIDMAP[PLAYERNAME],1)+1,255)</f>
        <v>Willingham</v>
      </c>
      <c r="E1108" t="s">
        <v>1987</v>
      </c>
      <c r="F1108" t="s">
        <v>1639</v>
      </c>
      <c r="G1108" s="3">
        <v>2103</v>
      </c>
      <c r="H1108">
        <v>425545</v>
      </c>
      <c r="I1108" t="s">
        <v>689</v>
      </c>
      <c r="J1108" s="2">
        <v>383458</v>
      </c>
      <c r="K1108" s="2" t="s">
        <v>689</v>
      </c>
      <c r="L1108" s="2" t="s">
        <v>5504</v>
      </c>
      <c r="M1108" s="2" t="s">
        <v>5505</v>
      </c>
      <c r="N1108" s="2" t="s">
        <v>5503</v>
      </c>
      <c r="O1108" s="2">
        <v>7373</v>
      </c>
      <c r="P1108" s="2" t="s">
        <v>5506</v>
      </c>
      <c r="Q1108" s="2" t="s">
        <v>689</v>
      </c>
    </row>
    <row r="1109" spans="1:17" hidden="1" x14ac:dyDescent="0.25">
      <c r="A1109" t="s">
        <v>5507</v>
      </c>
      <c r="B1109" t="s">
        <v>271</v>
      </c>
      <c r="C1109" t="str">
        <f>LEFT(PLAYERIDMAP[[#This Row],[PLAYERNAME]],FIND(" ",PLAYERIDMAP[[#This Row],[PLAYERNAME]],1))</f>
        <v xml:space="preserve">Bobby </v>
      </c>
      <c r="D1109" t="str">
        <f>MID(PLAYERIDMAP[PLAYERNAME],FIND(" ",PLAYERIDMAP[PLAYERNAME],1)+1,255)</f>
        <v>Wilson</v>
      </c>
      <c r="E1109" t="s">
        <v>1723</v>
      </c>
      <c r="F1109" t="s">
        <v>1717</v>
      </c>
      <c r="G1109" s="3">
        <v>6564</v>
      </c>
      <c r="H1109">
        <v>435064</v>
      </c>
      <c r="I1109" t="s">
        <v>271</v>
      </c>
      <c r="J1109" s="2">
        <v>538897</v>
      </c>
      <c r="K1109" s="2" t="s">
        <v>271</v>
      </c>
      <c r="L1109" s="2" t="s">
        <v>5508</v>
      </c>
      <c r="M1109" s="2" t="s">
        <v>5509</v>
      </c>
      <c r="N1109" s="2" t="s">
        <v>5507</v>
      </c>
      <c r="O1109" s="2">
        <v>8232</v>
      </c>
      <c r="P1109" s="2" t="s">
        <v>5510</v>
      </c>
      <c r="Q1109" s="2" t="s">
        <v>271</v>
      </c>
    </row>
    <row r="1110" spans="1:17" x14ac:dyDescent="0.25">
      <c r="A1110" t="s">
        <v>5511</v>
      </c>
      <c r="B1110" t="s">
        <v>1448</v>
      </c>
      <c r="C1110" s="2" t="str">
        <f>LEFT(PLAYERIDMAP[[#This Row],[PLAYERNAME]],FIND(" ",PLAYERIDMAP[[#This Row],[PLAYERNAME]],1))</f>
        <v xml:space="preserve">Brian </v>
      </c>
      <c r="D1110" s="2" t="str">
        <f>MID(PLAYERIDMAP[PLAYERNAME],FIND(" ",PLAYERIDMAP[PLAYERNAME],1)+1,255)</f>
        <v>Wilson</v>
      </c>
      <c r="E1110" t="s">
        <v>1644</v>
      </c>
      <c r="F1110" t="s">
        <v>1628</v>
      </c>
      <c r="G1110" s="3">
        <v>6485</v>
      </c>
      <c r="H1110">
        <v>451216</v>
      </c>
      <c r="I1110" t="s">
        <v>1448</v>
      </c>
      <c r="J1110" s="2">
        <v>585913</v>
      </c>
      <c r="K1110" s="2" t="s">
        <v>1448</v>
      </c>
      <c r="L1110" s="2" t="s">
        <v>5508</v>
      </c>
      <c r="M1110" s="2" t="s">
        <v>5512</v>
      </c>
      <c r="N1110" s="2" t="s">
        <v>5511</v>
      </c>
      <c r="O1110" s="2">
        <v>7743</v>
      </c>
      <c r="P1110" s="2" t="s">
        <v>5513</v>
      </c>
      <c r="Q1110" s="2" t="s">
        <v>1448</v>
      </c>
    </row>
    <row r="1111" spans="1:17" x14ac:dyDescent="0.25">
      <c r="A1111" t="s">
        <v>5514</v>
      </c>
      <c r="B1111" t="s">
        <v>891</v>
      </c>
      <c r="C1111" s="2" t="str">
        <f>LEFT(PLAYERIDMAP[[#This Row],[PLAYERNAME]],FIND(" ",PLAYERIDMAP[[#This Row],[PLAYERNAME]],1))</f>
        <v xml:space="preserve">C.J. </v>
      </c>
      <c r="D1111" s="2" t="str">
        <f>MID(PLAYERIDMAP[PLAYERNAME],FIND(" ",PLAYERIDMAP[PLAYERNAME],1)+1,255)</f>
        <v>Wilson</v>
      </c>
      <c r="E1111" t="s">
        <v>1797</v>
      </c>
      <c r="F1111" t="s">
        <v>1628</v>
      </c>
      <c r="G1111" s="3">
        <v>3580</v>
      </c>
      <c r="H1111">
        <v>450351</v>
      </c>
      <c r="I1111" t="s">
        <v>891</v>
      </c>
      <c r="J1111" s="2">
        <v>548808</v>
      </c>
      <c r="K1111" s="2" t="s">
        <v>891</v>
      </c>
      <c r="L1111" s="2" t="s">
        <v>5515</v>
      </c>
      <c r="M1111" s="2" t="s">
        <v>5516</v>
      </c>
      <c r="N1111" s="2" t="s">
        <v>5514</v>
      </c>
      <c r="O1111" s="2">
        <v>7571</v>
      </c>
      <c r="P1111" s="2" t="s">
        <v>5517</v>
      </c>
      <c r="Q1111" s="2" t="s">
        <v>891</v>
      </c>
    </row>
    <row r="1112" spans="1:17" x14ac:dyDescent="0.25">
      <c r="A1112" t="s">
        <v>5518</v>
      </c>
      <c r="B1112" t="s">
        <v>1070</v>
      </c>
      <c r="C1112" s="2" t="str">
        <f>LEFT(PLAYERIDMAP[[#This Row],[PLAYERNAME]],FIND(" ",PLAYERIDMAP[[#This Row],[PLAYERNAME]],1))</f>
        <v xml:space="preserve">Justin </v>
      </c>
      <c r="D1112" s="2" t="str">
        <f>MID(PLAYERIDMAP[PLAYERNAME],FIND(" ",PLAYERIDMAP[PLAYERNAME],1)+1,255)</f>
        <v>Wilson</v>
      </c>
      <c r="E1112" t="s">
        <v>1703</v>
      </c>
      <c r="F1112" t="s">
        <v>1628</v>
      </c>
      <c r="G1112" s="3">
        <v>4301</v>
      </c>
      <c r="H1112">
        <v>458677</v>
      </c>
      <c r="I1112" t="s">
        <v>1070</v>
      </c>
      <c r="J1112" s="2">
        <v>1795985</v>
      </c>
      <c r="K1112" s="2" t="s">
        <v>1070</v>
      </c>
      <c r="L1112" s="4" t="s">
        <v>1664</v>
      </c>
      <c r="M1112" s="4" t="s">
        <v>1664</v>
      </c>
      <c r="N1112" s="2" t="s">
        <v>5518</v>
      </c>
      <c r="O1112" s="2">
        <v>9272</v>
      </c>
      <c r="P1112" s="2" t="s">
        <v>5519</v>
      </c>
      <c r="Q1112" s="2" t="s">
        <v>1070</v>
      </c>
    </row>
    <row r="1113" spans="1:17" hidden="1" x14ac:dyDescent="0.25">
      <c r="A1113" t="s">
        <v>5520</v>
      </c>
      <c r="B1113" t="s">
        <v>266</v>
      </c>
      <c r="C1113" t="str">
        <f>LEFT(PLAYERIDMAP[[#This Row],[PLAYERNAME]],FIND(" ",PLAYERIDMAP[[#This Row],[PLAYERNAME]],1))</f>
        <v xml:space="preserve">DeWayne </v>
      </c>
      <c r="D1113" t="str">
        <f>MID(PLAYERIDMAP[PLAYERNAME],FIND(" ",PLAYERIDMAP[PLAYERNAME],1)+1,255)</f>
        <v>Wise</v>
      </c>
      <c r="E1113" t="s">
        <v>3770</v>
      </c>
      <c r="F1113" t="s">
        <v>1639</v>
      </c>
      <c r="G1113" s="3">
        <v>1554</v>
      </c>
      <c r="H1113">
        <v>276547</v>
      </c>
      <c r="I1113" t="s">
        <v>5521</v>
      </c>
      <c r="J1113" s="2">
        <v>174760</v>
      </c>
      <c r="K1113" s="2" t="s">
        <v>5521</v>
      </c>
      <c r="L1113" s="2" t="s">
        <v>5522</v>
      </c>
      <c r="M1113" s="2" t="s">
        <v>5523</v>
      </c>
      <c r="N1113" s="2" t="s">
        <v>5520</v>
      </c>
      <c r="O1113" s="2">
        <v>6442</v>
      </c>
      <c r="P1113" s="2" t="s">
        <v>5524</v>
      </c>
      <c r="Q1113" s="2" t="s">
        <v>5521</v>
      </c>
    </row>
    <row r="1114" spans="1:17" hidden="1" x14ac:dyDescent="0.25">
      <c r="A1114" t="s">
        <v>5525</v>
      </c>
      <c r="B1114" t="s">
        <v>507</v>
      </c>
      <c r="C1114" t="str">
        <f>LEFT(PLAYERIDMAP[[#This Row],[PLAYERNAME]],FIND(" ",PLAYERIDMAP[[#This Row],[PLAYERNAME]],1))</f>
        <v xml:space="preserve">Kolten </v>
      </c>
      <c r="D1114" t="str">
        <f>MID(PLAYERIDMAP[PLAYERNAME],FIND(" ",PLAYERIDMAP[PLAYERNAME],1)+1,255)</f>
        <v>Wong</v>
      </c>
      <c r="E1114" t="s">
        <v>1664</v>
      </c>
      <c r="F1114" t="s">
        <v>741</v>
      </c>
      <c r="G1114" s="3" t="s">
        <v>506</v>
      </c>
      <c r="H1114">
        <v>543939</v>
      </c>
      <c r="I1114" t="s">
        <v>507</v>
      </c>
      <c r="J1114" s="4" t="s">
        <v>1664</v>
      </c>
      <c r="K1114" s="4" t="s">
        <v>1664</v>
      </c>
      <c r="L1114" s="4" t="s">
        <v>1664</v>
      </c>
      <c r="M1114" s="4" t="s">
        <v>1664</v>
      </c>
      <c r="N1114" s="2" t="s">
        <v>5525</v>
      </c>
      <c r="O1114" s="2">
        <v>9103</v>
      </c>
      <c r="P1114" s="2" t="s">
        <v>5526</v>
      </c>
      <c r="Q1114" s="2" t="s">
        <v>507</v>
      </c>
    </row>
    <row r="1115" spans="1:17" x14ac:dyDescent="0.25">
      <c r="A1115" t="s">
        <v>5527</v>
      </c>
      <c r="B1115" t="s">
        <v>1103</v>
      </c>
      <c r="C1115" s="2" t="str">
        <f>LEFT(PLAYERIDMAP[[#This Row],[PLAYERNAME]],FIND(" ",PLAYERIDMAP[[#This Row],[PLAYERNAME]],1))</f>
        <v xml:space="preserve">Tim </v>
      </c>
      <c r="D1115" s="2" t="str">
        <f>MID(PLAYERIDMAP[PLAYERNAME],FIND(" ",PLAYERIDMAP[PLAYERNAME],1)+1,255)</f>
        <v>Wood</v>
      </c>
      <c r="E1115" t="s">
        <v>1987</v>
      </c>
      <c r="F1115" t="s">
        <v>1628</v>
      </c>
      <c r="G1115" s="3">
        <v>3775</v>
      </c>
      <c r="H1115">
        <v>445971</v>
      </c>
      <c r="I1115" t="s">
        <v>1103</v>
      </c>
      <c r="J1115" s="2">
        <v>1209057</v>
      </c>
      <c r="K1115" s="2" t="s">
        <v>1103</v>
      </c>
      <c r="L1115" s="4" t="s">
        <v>1664</v>
      </c>
      <c r="M1115" s="4" t="s">
        <v>1664</v>
      </c>
      <c r="N1115" s="2" t="s">
        <v>5527</v>
      </c>
      <c r="O1115" s="2">
        <v>8507</v>
      </c>
      <c r="P1115" s="2" t="s">
        <v>5528</v>
      </c>
      <c r="Q1115" s="2" t="s">
        <v>1103</v>
      </c>
    </row>
    <row r="1116" spans="1:17" x14ac:dyDescent="0.25">
      <c r="A1116" t="s">
        <v>5529</v>
      </c>
      <c r="B1116" t="s">
        <v>964</v>
      </c>
      <c r="C1116" s="2" t="str">
        <f>LEFT(PLAYERIDMAP[[#This Row],[PLAYERNAME]],FIND(" ",PLAYERIDMAP[[#This Row],[PLAYERNAME]],1))</f>
        <v xml:space="preserve">Travis </v>
      </c>
      <c r="D1116" s="2" t="str">
        <f>MID(PLAYERIDMAP[PLAYERNAME],FIND(" ",PLAYERIDMAP[PLAYERNAME],1)+1,255)</f>
        <v>Wood</v>
      </c>
      <c r="E1116" t="s">
        <v>1818</v>
      </c>
      <c r="F1116" t="s">
        <v>1628</v>
      </c>
      <c r="G1116" s="3">
        <v>9884</v>
      </c>
      <c r="H1116">
        <v>475243</v>
      </c>
      <c r="I1116" t="s">
        <v>964</v>
      </c>
      <c r="J1116" s="2">
        <v>1717422</v>
      </c>
      <c r="K1116" s="2" t="s">
        <v>964</v>
      </c>
      <c r="L1116" s="2" t="s">
        <v>5530</v>
      </c>
      <c r="M1116" s="2" t="s">
        <v>5531</v>
      </c>
      <c r="N1116" s="2" t="s">
        <v>5529</v>
      </c>
      <c r="O1116" s="2">
        <v>8630</v>
      </c>
      <c r="P1116" s="2" t="s">
        <v>5532</v>
      </c>
      <c r="Q1116" s="2" t="s">
        <v>964</v>
      </c>
    </row>
    <row r="1117" spans="1:17" x14ac:dyDescent="0.25">
      <c r="A1117" t="s">
        <v>5533</v>
      </c>
      <c r="B1117" t="s">
        <v>893</v>
      </c>
      <c r="C1117" s="2" t="str">
        <f>LEFT(PLAYERIDMAP[[#This Row],[PLAYERNAME]],FIND(" ",PLAYERIDMAP[[#This Row],[PLAYERNAME]],1))</f>
        <v xml:space="preserve">Vance </v>
      </c>
      <c r="D1117" s="2" t="str">
        <f>MID(PLAYERIDMAP[PLAYERNAME],FIND(" ",PLAYERIDMAP[PLAYERNAME],1)+1,255)</f>
        <v>Worley</v>
      </c>
      <c r="E1117" t="s">
        <v>1987</v>
      </c>
      <c r="F1117" t="s">
        <v>1628</v>
      </c>
      <c r="G1117" s="3">
        <v>6435</v>
      </c>
      <c r="H1117">
        <v>474699</v>
      </c>
      <c r="I1117" t="s">
        <v>893</v>
      </c>
      <c r="J1117" s="2">
        <v>1758068</v>
      </c>
      <c r="K1117" s="2" t="s">
        <v>893</v>
      </c>
      <c r="L1117" s="2" t="s">
        <v>5534</v>
      </c>
      <c r="M1117" s="2" t="s">
        <v>5535</v>
      </c>
      <c r="N1117" s="2" t="s">
        <v>5533</v>
      </c>
      <c r="O1117" s="2">
        <v>8766</v>
      </c>
      <c r="P1117" s="2" t="s">
        <v>5536</v>
      </c>
      <c r="Q1117" s="2" t="s">
        <v>893</v>
      </c>
    </row>
    <row r="1118" spans="1:17" hidden="1" x14ac:dyDescent="0.25">
      <c r="A1118" t="s">
        <v>5537</v>
      </c>
      <c r="B1118" t="s">
        <v>92</v>
      </c>
      <c r="C1118" t="str">
        <f>LEFT(PLAYERIDMAP[[#This Row],[PLAYERNAME]],FIND(" ",PLAYERIDMAP[[#This Row],[PLAYERNAME]],1))</f>
        <v xml:space="preserve">Danny </v>
      </c>
      <c r="D1118" t="str">
        <f>MID(PLAYERIDMAP[PLAYERNAME],FIND(" ",PLAYERIDMAP[PLAYERNAME],1)+1,255)</f>
        <v>Worth</v>
      </c>
      <c r="E1118" t="s">
        <v>1684</v>
      </c>
      <c r="F1118" t="s">
        <v>741</v>
      </c>
      <c r="G1118" s="3">
        <v>198</v>
      </c>
      <c r="H1118">
        <v>519445</v>
      </c>
      <c r="I1118" t="s">
        <v>92</v>
      </c>
      <c r="J1118" s="2">
        <v>1512025</v>
      </c>
      <c r="K1118" s="2" t="s">
        <v>92</v>
      </c>
      <c r="L1118" s="4" t="s">
        <v>1664</v>
      </c>
      <c r="M1118" s="2" t="s">
        <v>5538</v>
      </c>
      <c r="N1118" s="2" t="s">
        <v>5537</v>
      </c>
      <c r="O1118" s="2">
        <v>8732</v>
      </c>
      <c r="P1118" s="2" t="s">
        <v>5539</v>
      </c>
      <c r="Q1118" s="2" t="s">
        <v>92</v>
      </c>
    </row>
    <row r="1119" spans="1:17" hidden="1" x14ac:dyDescent="0.25">
      <c r="A1119" t="s">
        <v>5540</v>
      </c>
      <c r="B1119" t="s">
        <v>675</v>
      </c>
      <c r="C1119" t="str">
        <f>LEFT(PLAYERIDMAP[[#This Row],[PLAYERNAME]],FIND(" ",PLAYERIDMAP[[#This Row],[PLAYERNAME]],1))</f>
        <v xml:space="preserve">David </v>
      </c>
      <c r="D1119" t="str">
        <f>MID(PLAYERIDMAP[PLAYERNAME],FIND(" ",PLAYERIDMAP[PLAYERNAME],1)+1,255)</f>
        <v>Wright</v>
      </c>
      <c r="E1119" t="s">
        <v>1878</v>
      </c>
      <c r="F1119" t="s">
        <v>740</v>
      </c>
      <c r="G1119" s="3">
        <v>3787</v>
      </c>
      <c r="H1119">
        <v>431151</v>
      </c>
      <c r="I1119" t="s">
        <v>675</v>
      </c>
      <c r="J1119" s="2">
        <v>483349</v>
      </c>
      <c r="K1119" s="2" t="s">
        <v>675</v>
      </c>
      <c r="L1119" s="2" t="s">
        <v>5541</v>
      </c>
      <c r="M1119" s="2" t="s">
        <v>5542</v>
      </c>
      <c r="N1119" s="2" t="s">
        <v>5540</v>
      </c>
      <c r="O1119" s="2">
        <v>7382</v>
      </c>
      <c r="P1119" s="2" t="s">
        <v>5543</v>
      </c>
      <c r="Q1119" s="2" t="s">
        <v>675</v>
      </c>
    </row>
    <row r="1120" spans="1:17" x14ac:dyDescent="0.25">
      <c r="A1120" t="s">
        <v>5544</v>
      </c>
      <c r="B1120" t="s">
        <v>991</v>
      </c>
      <c r="C1120" s="2" t="str">
        <f>LEFT(PLAYERIDMAP[[#This Row],[PLAYERNAME]],FIND(" ",PLAYERIDMAP[[#This Row],[PLAYERNAME]],1))</f>
        <v xml:space="preserve">Steven </v>
      </c>
      <c r="D1120" s="2" t="str">
        <f>MID(PLAYERIDMAP[PLAYERNAME],FIND(" ",PLAYERIDMAP[PLAYERNAME],1)+1,255)</f>
        <v>Wright</v>
      </c>
      <c r="E1120" t="s">
        <v>1654</v>
      </c>
      <c r="F1120" t="s">
        <v>1628</v>
      </c>
      <c r="G1120" s="3" t="s">
        <v>990</v>
      </c>
      <c r="H1120">
        <v>453214</v>
      </c>
      <c r="I1120" t="s">
        <v>991</v>
      </c>
      <c r="J1120" s="4" t="s">
        <v>1664</v>
      </c>
      <c r="K1120" s="4" t="s">
        <v>1664</v>
      </c>
      <c r="L1120" s="4" t="s">
        <v>1664</v>
      </c>
      <c r="M1120" s="4" t="s">
        <v>1664</v>
      </c>
      <c r="N1120" s="4" t="s">
        <v>1664</v>
      </c>
      <c r="O1120" s="4" t="s">
        <v>1664</v>
      </c>
      <c r="P1120" s="4" t="s">
        <v>1664</v>
      </c>
      <c r="Q1120" s="4" t="s">
        <v>1664</v>
      </c>
    </row>
    <row r="1121" spans="1:17" x14ac:dyDescent="0.25">
      <c r="A1121" t="s">
        <v>5545</v>
      </c>
      <c r="B1121" t="s">
        <v>1380</v>
      </c>
      <c r="C1121" s="2" t="str">
        <f>LEFT(PLAYERIDMAP[[#This Row],[PLAYERNAME]],FIND(" ",PLAYERIDMAP[[#This Row],[PLAYERNAME]],1))</f>
        <v xml:space="preserve">Wesley </v>
      </c>
      <c r="D1121" s="2" t="str">
        <f>MID(PLAYERIDMAP[PLAYERNAME],FIND(" ",PLAYERIDMAP[PLAYERNAME],1)+1,255)</f>
        <v>Wright</v>
      </c>
      <c r="E1121" t="s">
        <v>1633</v>
      </c>
      <c r="F1121" t="s">
        <v>1628</v>
      </c>
      <c r="G1121" s="3">
        <v>5960</v>
      </c>
      <c r="H1121">
        <v>449079</v>
      </c>
      <c r="I1121" t="s">
        <v>1380</v>
      </c>
      <c r="J1121" s="2">
        <v>1422590</v>
      </c>
      <c r="K1121" s="2" t="s">
        <v>1380</v>
      </c>
      <c r="L1121" s="2" t="s">
        <v>5546</v>
      </c>
      <c r="M1121" s="2" t="s">
        <v>5547</v>
      </c>
      <c r="N1121" s="2" t="s">
        <v>5545</v>
      </c>
      <c r="O1121" s="2">
        <v>8157</v>
      </c>
      <c r="P1121" s="2" t="s">
        <v>5548</v>
      </c>
      <c r="Q1121" s="2" t="s">
        <v>1380</v>
      </c>
    </row>
    <row r="1122" spans="1:17" hidden="1" x14ac:dyDescent="0.25">
      <c r="A1122" t="s">
        <v>5549</v>
      </c>
      <c r="B1122" t="s">
        <v>694</v>
      </c>
      <c r="C1122" t="str">
        <f>LEFT(PLAYERIDMAP[[#This Row],[PLAYERNAME]],FIND(" ",PLAYERIDMAP[[#This Row],[PLAYERNAME]],1))</f>
        <v xml:space="preserve">Kevin </v>
      </c>
      <c r="D1122" t="str">
        <f>MID(PLAYERIDMAP[PLAYERNAME],FIND(" ",PLAYERIDMAP[PLAYERNAME],1)+1,255)</f>
        <v>Youkilis</v>
      </c>
      <c r="E1122" t="s">
        <v>1627</v>
      </c>
      <c r="F1122" t="s">
        <v>740</v>
      </c>
      <c r="G1122" s="3">
        <v>1935</v>
      </c>
      <c r="H1122">
        <v>425903</v>
      </c>
      <c r="I1122" t="s">
        <v>694</v>
      </c>
      <c r="J1122" s="2">
        <v>390828</v>
      </c>
      <c r="K1122" s="2" t="s">
        <v>694</v>
      </c>
      <c r="L1122" s="2" t="s">
        <v>5550</v>
      </c>
      <c r="M1122" s="2" t="s">
        <v>5551</v>
      </c>
      <c r="N1122" s="2" t="s">
        <v>5549</v>
      </c>
      <c r="O1122" s="2">
        <v>7049</v>
      </c>
      <c r="P1122" s="2" t="s">
        <v>5552</v>
      </c>
      <c r="Q1122" s="2" t="s">
        <v>694</v>
      </c>
    </row>
    <row r="1123" spans="1:17" x14ac:dyDescent="0.25">
      <c r="A1123" t="s">
        <v>5553</v>
      </c>
      <c r="B1123" t="s">
        <v>502</v>
      </c>
      <c r="C1123" s="2" t="str">
        <f>LEFT(PLAYERIDMAP[[#This Row],[PLAYERNAME]],FIND(" ",PLAYERIDMAP[[#This Row],[PLAYERNAME]],1))</f>
        <v xml:space="preserve">Chris </v>
      </c>
      <c r="D1123" s="2" t="str">
        <f>MID(PLAYERIDMAP[PLAYERNAME],FIND(" ",PLAYERIDMAP[PLAYERNAME],1)+1,255)</f>
        <v>Young</v>
      </c>
      <c r="E1123" t="s">
        <v>1878</v>
      </c>
      <c r="F1123" t="s">
        <v>1628</v>
      </c>
      <c r="G1123" s="3">
        <v>3196</v>
      </c>
      <c r="H1123">
        <v>432934</v>
      </c>
      <c r="I1123" t="s">
        <v>502</v>
      </c>
      <c r="J1123" s="2">
        <v>517762</v>
      </c>
      <c r="K1123" s="2" t="s">
        <v>5554</v>
      </c>
      <c r="L1123" s="2" t="s">
        <v>5555</v>
      </c>
      <c r="M1123" s="2" t="s">
        <v>5556</v>
      </c>
      <c r="N1123" s="2" t="s">
        <v>5553</v>
      </c>
      <c r="O1123" s="2">
        <v>7412</v>
      </c>
      <c r="P1123" s="2" t="s">
        <v>5557</v>
      </c>
      <c r="Q1123" s="2" t="s">
        <v>502</v>
      </c>
    </row>
    <row r="1124" spans="1:17" hidden="1" x14ac:dyDescent="0.25">
      <c r="A1124" t="s">
        <v>5558</v>
      </c>
      <c r="B1124" t="s">
        <v>502</v>
      </c>
      <c r="C1124" t="str">
        <f>LEFT(PLAYERIDMAP[[#This Row],[PLAYERNAME]],FIND(" ",PLAYERIDMAP[[#This Row],[PLAYERNAME]],1))</f>
        <v xml:space="preserve">Chris </v>
      </c>
      <c r="D1124" t="str">
        <f>MID(PLAYERIDMAP[PLAYERNAME],FIND(" ",PLAYERIDMAP[PLAYERNAME],1)+1,255)</f>
        <v>Young</v>
      </c>
      <c r="E1124" t="s">
        <v>1878</v>
      </c>
      <c r="F1124" t="s">
        <v>1639</v>
      </c>
      <c r="G1124" s="3">
        <v>3882</v>
      </c>
      <c r="H1124">
        <v>455759</v>
      </c>
      <c r="I1124" t="s">
        <v>502</v>
      </c>
      <c r="J1124" s="2">
        <v>489811</v>
      </c>
      <c r="K1124" s="2" t="s">
        <v>5559</v>
      </c>
      <c r="L1124" s="2" t="s">
        <v>5560</v>
      </c>
      <c r="M1124" s="2" t="s">
        <v>5561</v>
      </c>
      <c r="N1124" s="2" t="s">
        <v>5558</v>
      </c>
      <c r="O1124" s="2">
        <v>7738</v>
      </c>
      <c r="P1124" s="2" t="s">
        <v>5557</v>
      </c>
      <c r="Q1124" s="2" t="s">
        <v>502</v>
      </c>
    </row>
    <row r="1125" spans="1:17" hidden="1" x14ac:dyDescent="0.25">
      <c r="A1125" t="s">
        <v>5562</v>
      </c>
      <c r="B1125" t="s">
        <v>571</v>
      </c>
      <c r="C1125" t="str">
        <f>LEFT(PLAYERIDMAP[[#This Row],[PLAYERNAME]],FIND(" ",PLAYERIDMAP[[#This Row],[PLAYERNAME]],1))</f>
        <v xml:space="preserve">Delmon </v>
      </c>
      <c r="D1125" t="str">
        <f>MID(PLAYERIDMAP[PLAYERNAME],FIND(" ",PLAYERIDMAP[PLAYERNAME],1)+1,255)</f>
        <v>Young</v>
      </c>
      <c r="E1125" t="s">
        <v>1670</v>
      </c>
      <c r="F1125" t="s">
        <v>1639</v>
      </c>
      <c r="G1125" s="3">
        <v>2140</v>
      </c>
      <c r="H1125">
        <v>430321</v>
      </c>
      <c r="I1125" t="s">
        <v>571</v>
      </c>
      <c r="J1125" s="2">
        <v>435069</v>
      </c>
      <c r="K1125" s="2" t="s">
        <v>571</v>
      </c>
      <c r="L1125" s="2" t="s">
        <v>5563</v>
      </c>
      <c r="M1125" s="2" t="s">
        <v>5564</v>
      </c>
      <c r="N1125" s="2" t="s">
        <v>5562</v>
      </c>
      <c r="O1125" s="2">
        <v>7467</v>
      </c>
      <c r="P1125" s="2" t="s">
        <v>5565</v>
      </c>
      <c r="Q1125" s="2" t="s">
        <v>571</v>
      </c>
    </row>
    <row r="1126" spans="1:17" hidden="1" x14ac:dyDescent="0.25">
      <c r="A1126" t="s">
        <v>5566</v>
      </c>
      <c r="B1126" t="s">
        <v>533</v>
      </c>
      <c r="C1126" t="str">
        <f>LEFT(PLAYERIDMAP[[#This Row],[PLAYERNAME]],FIND(" ",PLAYERIDMAP[[#This Row],[PLAYERNAME]],1))</f>
        <v xml:space="preserve">Eric </v>
      </c>
      <c r="D1126" t="str">
        <f>MID(PLAYERIDMAP[PLAYERNAME],FIND(" ",PLAYERIDMAP[PLAYERNAME],1)+1,255)</f>
        <v>Young</v>
      </c>
      <c r="E1126" t="s">
        <v>1909</v>
      </c>
      <c r="F1126" t="s">
        <v>1639</v>
      </c>
      <c r="G1126" s="3">
        <v>7158</v>
      </c>
      <c r="H1126">
        <v>458913</v>
      </c>
      <c r="I1126" t="s">
        <v>533</v>
      </c>
      <c r="J1126" s="2">
        <v>548875</v>
      </c>
      <c r="K1126" s="2" t="s">
        <v>533</v>
      </c>
      <c r="L1126" s="2" t="s">
        <v>5567</v>
      </c>
      <c r="M1126" s="2" t="s">
        <v>5568</v>
      </c>
      <c r="N1126" s="2" t="s">
        <v>5566</v>
      </c>
      <c r="O1126" s="2">
        <v>8399</v>
      </c>
      <c r="P1126" s="2" t="s">
        <v>5569</v>
      </c>
      <c r="Q1126" s="2" t="s">
        <v>533</v>
      </c>
    </row>
    <row r="1127" spans="1:17" hidden="1" x14ac:dyDescent="0.25">
      <c r="A1127" t="s">
        <v>5570</v>
      </c>
      <c r="B1127" t="s">
        <v>38</v>
      </c>
      <c r="C1127" t="str">
        <f>LEFT(PLAYERIDMAP[[#This Row],[PLAYERNAME]],FIND(" ",PLAYERIDMAP[[#This Row],[PLAYERNAME]],1))</f>
        <v xml:space="preserve">Matt </v>
      </c>
      <c r="D1127" t="str">
        <f>MID(PLAYERIDMAP[PLAYERNAME],FIND(" ",PLAYERIDMAP[PLAYERNAME],1)+1,255)</f>
        <v>Young</v>
      </c>
      <c r="E1127" t="s">
        <v>1684</v>
      </c>
      <c r="F1127" t="s">
        <v>1639</v>
      </c>
      <c r="G1127" s="3">
        <v>8989</v>
      </c>
      <c r="H1127">
        <v>457568</v>
      </c>
      <c r="I1127" t="s">
        <v>38</v>
      </c>
      <c r="J1127" s="2">
        <v>1665622</v>
      </c>
      <c r="K1127" s="2" t="s">
        <v>38</v>
      </c>
      <c r="L1127" s="4" t="s">
        <v>1664</v>
      </c>
      <c r="M1127" s="2" t="s">
        <v>5571</v>
      </c>
      <c r="N1127" s="2" t="s">
        <v>5570</v>
      </c>
      <c r="O1127" s="2">
        <v>8886</v>
      </c>
      <c r="P1127" s="2" t="s">
        <v>5572</v>
      </c>
      <c r="Q1127" s="2" t="s">
        <v>38</v>
      </c>
    </row>
    <row r="1128" spans="1:17" hidden="1" x14ac:dyDescent="0.25">
      <c r="A1128" t="s">
        <v>5573</v>
      </c>
      <c r="B1128" t="s">
        <v>480</v>
      </c>
      <c r="C1128" t="str">
        <f>LEFT(PLAYERIDMAP[[#This Row],[PLAYERNAME]],FIND(" ",PLAYERIDMAP[[#This Row],[PLAYERNAME]],1))</f>
        <v xml:space="preserve">Michael </v>
      </c>
      <c r="D1128" t="str">
        <f>MID(PLAYERIDMAP[PLAYERNAME],FIND(" ",PLAYERIDMAP[PLAYERNAME],1)+1,255)</f>
        <v>Young</v>
      </c>
      <c r="E1128" t="s">
        <v>1670</v>
      </c>
      <c r="F1128" t="s">
        <v>1667</v>
      </c>
      <c r="G1128" s="3">
        <v>1286</v>
      </c>
      <c r="H1128">
        <v>276545</v>
      </c>
      <c r="I1128" t="s">
        <v>480</v>
      </c>
      <c r="J1128" s="2">
        <v>132692</v>
      </c>
      <c r="K1128" s="2" t="s">
        <v>480</v>
      </c>
      <c r="L1128" s="2" t="s">
        <v>5574</v>
      </c>
      <c r="M1128" s="2" t="s">
        <v>5575</v>
      </c>
      <c r="N1128" s="2" t="s">
        <v>5573</v>
      </c>
      <c r="O1128" s="2">
        <v>6613</v>
      </c>
      <c r="P1128" s="2" t="s">
        <v>5576</v>
      </c>
      <c r="Q1128" s="2" t="s">
        <v>480</v>
      </c>
    </row>
    <row r="1129" spans="1:17" x14ac:dyDescent="0.25">
      <c r="A1129" t="s">
        <v>5577</v>
      </c>
      <c r="B1129" t="s">
        <v>1425</v>
      </c>
      <c r="C1129" s="2" t="str">
        <f>LEFT(PLAYERIDMAP[[#This Row],[PLAYERNAME]],FIND(" ",PLAYERIDMAP[[#This Row],[PLAYERNAME]],1))</f>
        <v xml:space="preserve">Brad </v>
      </c>
      <c r="D1129" s="2" t="str">
        <f>MID(PLAYERIDMAP[PLAYERNAME],FIND(" ",PLAYERIDMAP[PLAYERNAME],1)+1,255)</f>
        <v>Ziegler</v>
      </c>
      <c r="E1129" t="s">
        <v>1919</v>
      </c>
      <c r="F1129" t="s">
        <v>1628</v>
      </c>
      <c r="G1129" s="3">
        <v>7293</v>
      </c>
      <c r="H1129">
        <v>446899</v>
      </c>
      <c r="I1129" t="s">
        <v>1425</v>
      </c>
      <c r="J1129" s="2">
        <v>1208774</v>
      </c>
      <c r="K1129" s="2" t="s">
        <v>1425</v>
      </c>
      <c r="L1129" s="2" t="s">
        <v>5578</v>
      </c>
      <c r="M1129" s="2" t="s">
        <v>5579</v>
      </c>
      <c r="N1129" s="2" t="s">
        <v>5577</v>
      </c>
      <c r="O1129" s="2">
        <v>8262</v>
      </c>
      <c r="P1129" s="2" t="s">
        <v>5580</v>
      </c>
      <c r="Q1129" s="2" t="s">
        <v>1425</v>
      </c>
    </row>
    <row r="1130" spans="1:17" x14ac:dyDescent="0.25">
      <c r="A1130" t="s">
        <v>5581</v>
      </c>
      <c r="B1130" t="s">
        <v>821</v>
      </c>
      <c r="C1130" s="2" t="str">
        <f>LEFT(PLAYERIDMAP[[#This Row],[PLAYERNAME]],FIND(" ",PLAYERIDMAP[[#This Row],[PLAYERNAME]],1))</f>
        <v xml:space="preserve">Jordan </v>
      </c>
      <c r="D1130" s="2" t="str">
        <f>MID(PLAYERIDMAP[PLAYERNAME],FIND(" ",PLAYERIDMAP[PLAYERNAME],1)+1,255)</f>
        <v>Zimmermann</v>
      </c>
      <c r="E1130" t="s">
        <v>1735</v>
      </c>
      <c r="F1130" t="s">
        <v>1628</v>
      </c>
      <c r="G1130" s="3">
        <v>4505</v>
      </c>
      <c r="H1130">
        <v>519455</v>
      </c>
      <c r="I1130" t="s">
        <v>821</v>
      </c>
      <c r="J1130" s="2">
        <v>1619230</v>
      </c>
      <c r="K1130" s="2" t="s">
        <v>821</v>
      </c>
      <c r="L1130" s="2" t="s">
        <v>5582</v>
      </c>
      <c r="M1130" s="2" t="s">
        <v>5583</v>
      </c>
      <c r="N1130" s="2" t="s">
        <v>5581</v>
      </c>
      <c r="O1130" s="2">
        <v>8400</v>
      </c>
      <c r="P1130" s="2" t="s">
        <v>5584</v>
      </c>
      <c r="Q1130" s="2" t="s">
        <v>821</v>
      </c>
    </row>
    <row r="1131" spans="1:17" hidden="1" x14ac:dyDescent="0.25">
      <c r="A1131" t="s">
        <v>5585</v>
      </c>
      <c r="B1131" t="s">
        <v>684</v>
      </c>
      <c r="C1131" t="str">
        <f>LEFT(PLAYERIDMAP[[#This Row],[PLAYERNAME]],FIND(" ",PLAYERIDMAP[[#This Row],[PLAYERNAME]],1))</f>
        <v xml:space="preserve">Ryan </v>
      </c>
      <c r="D1131" t="str">
        <f>MID(PLAYERIDMAP[PLAYERNAME],FIND(" ",PLAYERIDMAP[PLAYERNAME],1)+1,255)</f>
        <v>Zimmerman</v>
      </c>
      <c r="E1131" t="s">
        <v>1735</v>
      </c>
      <c r="F1131" t="s">
        <v>740</v>
      </c>
      <c r="G1131" s="3">
        <v>4220</v>
      </c>
      <c r="H1131">
        <v>475582</v>
      </c>
      <c r="I1131" t="s">
        <v>684</v>
      </c>
      <c r="J1131" s="2">
        <v>564270</v>
      </c>
      <c r="K1131" s="2" t="s">
        <v>684</v>
      </c>
      <c r="L1131" s="2" t="s">
        <v>5586</v>
      </c>
      <c r="M1131" s="2" t="s">
        <v>5587</v>
      </c>
      <c r="N1131" s="2" t="s">
        <v>5585</v>
      </c>
      <c r="O1131" s="2">
        <v>7627</v>
      </c>
      <c r="P1131" s="2" t="s">
        <v>5588</v>
      </c>
      <c r="Q1131" s="2" t="s">
        <v>684</v>
      </c>
    </row>
    <row r="1132" spans="1:17" x14ac:dyDescent="0.25">
      <c r="A1132" t="s">
        <v>5589</v>
      </c>
      <c r="B1132" t="s">
        <v>968</v>
      </c>
      <c r="C1132" s="2" t="str">
        <f>LEFT(PLAYERIDMAP[[#This Row],[PLAYERNAME]],FIND(" ",PLAYERIDMAP[[#This Row],[PLAYERNAME]],1))</f>
        <v xml:space="preserve">Barry </v>
      </c>
      <c r="D1132" s="2" t="str">
        <f>MID(PLAYERIDMAP[PLAYERNAME],FIND(" ",PLAYERIDMAP[PLAYERNAME],1)+1,255)</f>
        <v>Zito</v>
      </c>
      <c r="E1132" t="s">
        <v>1644</v>
      </c>
      <c r="F1132" t="s">
        <v>1628</v>
      </c>
      <c r="G1132" s="3">
        <v>944</v>
      </c>
      <c r="H1132">
        <v>217096</v>
      </c>
      <c r="I1132" t="s">
        <v>968</v>
      </c>
      <c r="J1132" s="2">
        <v>174962</v>
      </c>
      <c r="K1132" s="2" t="s">
        <v>968</v>
      </c>
      <c r="L1132" s="2" t="s">
        <v>5590</v>
      </c>
      <c r="M1132" s="2" t="s">
        <v>5591</v>
      </c>
      <c r="N1132" s="2" t="s">
        <v>5589</v>
      </c>
      <c r="O1132" s="2">
        <v>6394</v>
      </c>
      <c r="P1132" s="2" t="s">
        <v>5592</v>
      </c>
      <c r="Q1132" s="2" t="s">
        <v>968</v>
      </c>
    </row>
    <row r="1133" spans="1:17" hidden="1" x14ac:dyDescent="0.25">
      <c r="A1133" t="s">
        <v>5593</v>
      </c>
      <c r="B1133" t="s">
        <v>679</v>
      </c>
      <c r="C1133" t="str">
        <f>LEFT(PLAYERIDMAP[[#This Row],[PLAYERNAME]],FIND(" ",PLAYERIDMAP[[#This Row],[PLAYERNAME]],1))</f>
        <v xml:space="preserve">Ben </v>
      </c>
      <c r="D1133" t="str">
        <f>MID(PLAYERIDMAP[PLAYERNAME],FIND(" ",PLAYERIDMAP[PLAYERNAME],1)+1,255)</f>
        <v>Zobrist</v>
      </c>
      <c r="E1133" t="s">
        <v>1743</v>
      </c>
      <c r="F1133" t="s">
        <v>1730</v>
      </c>
      <c r="G1133" s="3">
        <v>7435</v>
      </c>
      <c r="H1133">
        <v>450314</v>
      </c>
      <c r="I1133" t="s">
        <v>679</v>
      </c>
      <c r="J1133" s="2">
        <v>1099014</v>
      </c>
      <c r="K1133" s="2" t="s">
        <v>679</v>
      </c>
      <c r="L1133" s="2" t="s">
        <v>5594</v>
      </c>
      <c r="M1133" s="2" t="s">
        <v>5595</v>
      </c>
      <c r="N1133" s="2" t="s">
        <v>5593</v>
      </c>
      <c r="O1133" s="2">
        <v>7829</v>
      </c>
      <c r="P1133" s="2" t="s">
        <v>5596</v>
      </c>
      <c r="Q1133" s="2" t="s">
        <v>679</v>
      </c>
    </row>
    <row r="1134" spans="1:17" hidden="1" x14ac:dyDescent="0.25">
      <c r="A1134" t="s">
        <v>5597</v>
      </c>
      <c r="B1134" t="s">
        <v>1458</v>
      </c>
      <c r="C1134" t="str">
        <f>LEFT(PLAYERIDMAP[[#This Row],[PLAYERNAME]],FIND(" ",PLAYERIDMAP[[#This Row],[PLAYERNAME]],1))</f>
        <v xml:space="preserve">Michael </v>
      </c>
      <c r="D1134" t="str">
        <f>MID(PLAYERIDMAP[PLAYERNAME],FIND(" ",PLAYERIDMAP[PLAYERNAME],1)+1,255)</f>
        <v>Zunino</v>
      </c>
      <c r="E1134" t="s">
        <v>1659</v>
      </c>
      <c r="F1134" t="s">
        <v>1717</v>
      </c>
      <c r="G1134" s="3" t="s">
        <v>1457</v>
      </c>
      <c r="H1134">
        <v>572287</v>
      </c>
      <c r="I1134" t="s">
        <v>5598</v>
      </c>
      <c r="J1134" s="2">
        <v>2000025</v>
      </c>
      <c r="K1134" s="2" t="s">
        <v>5598</v>
      </c>
      <c r="L1134" s="4" t="s">
        <v>1664</v>
      </c>
      <c r="M1134" s="4" t="s">
        <v>1664</v>
      </c>
      <c r="N1134" s="4" t="s">
        <v>1664</v>
      </c>
      <c r="O1134" s="2">
        <v>9322</v>
      </c>
      <c r="P1134" s="4" t="s">
        <v>1664</v>
      </c>
      <c r="Q1134" s="2" t="s">
        <v>5598</v>
      </c>
    </row>
    <row r="1135" spans="1:17" x14ac:dyDescent="0.25">
      <c r="A1135" t="s">
        <v>5599</v>
      </c>
      <c r="B1135" t="s">
        <v>1258</v>
      </c>
      <c r="C1135" s="2" t="str">
        <f>LEFT(PLAYERIDMAP[[#This Row],[PLAYERNAME]],FIND(" ",PLAYERIDMAP[[#This Row],[PLAYERNAME]],1))</f>
        <v xml:space="preserve">Hyun-Jin </v>
      </c>
      <c r="D1135" s="2" t="str">
        <f>MID(PLAYERIDMAP[PLAYERNAME],FIND(" ",PLAYERIDMAP[PLAYERNAME],1)+1,255)</f>
        <v>Ryu</v>
      </c>
      <c r="E1135" s="2" t="s">
        <v>1638</v>
      </c>
      <c r="F1135" t="s">
        <v>1628</v>
      </c>
      <c r="G1135" s="3"/>
      <c r="H1135" s="2"/>
      <c r="I1135" s="2"/>
      <c r="J1135" s="2"/>
      <c r="K1135" s="2"/>
      <c r="L1135" s="2"/>
      <c r="M1135" s="2"/>
      <c r="N1135" s="2"/>
      <c r="O1135" s="2"/>
      <c r="P1135" s="2"/>
      <c r="Q1135" s="2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I33" sqref="I33"/>
    </sheetView>
  </sheetViews>
  <sheetFormatPr defaultRowHeight="15" x14ac:dyDescent="0.25"/>
  <sheetData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89B7"/>
  </sheetPr>
  <dimension ref="A1:AB1974"/>
  <sheetViews>
    <sheetView workbookViewId="0">
      <selection activeCell="G14" sqref="G14"/>
    </sheetView>
  </sheetViews>
  <sheetFormatPr defaultRowHeight="15" x14ac:dyDescent="0.25"/>
  <cols>
    <col min="1" max="1" width="10.42578125" customWidth="1"/>
  </cols>
  <sheetData>
    <row r="1" spans="1:28" x14ac:dyDescent="0.25">
      <c r="A1" t="s">
        <v>723</v>
      </c>
      <c r="B1" t="s">
        <v>746</v>
      </c>
      <c r="C1" t="s">
        <v>744</v>
      </c>
      <c r="D1" t="s">
        <v>743</v>
      </c>
      <c r="E1" t="s">
        <v>742</v>
      </c>
      <c r="F1" t="s">
        <v>741</v>
      </c>
      <c r="G1" t="s">
        <v>740</v>
      </c>
      <c r="H1" t="s">
        <v>739</v>
      </c>
      <c r="I1" t="s">
        <v>738</v>
      </c>
      <c r="J1" t="s">
        <v>737</v>
      </c>
      <c r="K1" t="s">
        <v>736</v>
      </c>
      <c r="L1" t="s">
        <v>735</v>
      </c>
      <c r="M1" t="s">
        <v>734</v>
      </c>
      <c r="N1" t="s">
        <v>733</v>
      </c>
      <c r="O1" t="s">
        <v>732</v>
      </c>
      <c r="P1" t="s">
        <v>731</v>
      </c>
      <c r="Q1" t="s">
        <v>730</v>
      </c>
      <c r="R1" t="s">
        <v>729</v>
      </c>
      <c r="S1" t="s">
        <v>728</v>
      </c>
      <c r="T1" t="s">
        <v>727</v>
      </c>
      <c r="U1" t="s">
        <v>725</v>
      </c>
      <c r="V1" t="s">
        <v>726</v>
      </c>
      <c r="W1" t="s">
        <v>724</v>
      </c>
      <c r="X1" t="s">
        <v>5600</v>
      </c>
      <c r="Y1" t="s">
        <v>1519</v>
      </c>
      <c r="Z1" t="s">
        <v>1518</v>
      </c>
      <c r="AA1" t="s">
        <v>1517</v>
      </c>
      <c r="AB1" t="s">
        <v>1516</v>
      </c>
    </row>
    <row r="2" spans="1:28" x14ac:dyDescent="0.25">
      <c r="A2" s="30">
        <v>1744</v>
      </c>
      <c r="B2" s="30" t="s">
        <v>719</v>
      </c>
      <c r="C2" s="30">
        <v>571</v>
      </c>
      <c r="D2" s="30">
        <v>492</v>
      </c>
      <c r="E2" s="30">
        <v>158</v>
      </c>
      <c r="F2" s="30">
        <v>31</v>
      </c>
      <c r="G2" s="30">
        <v>1</v>
      </c>
      <c r="H2" s="30">
        <v>30</v>
      </c>
      <c r="I2" s="30">
        <v>88</v>
      </c>
      <c r="J2" s="30">
        <v>96</v>
      </c>
      <c r="K2" s="30">
        <v>71</v>
      </c>
      <c r="L2" s="30">
        <v>84</v>
      </c>
      <c r="M2" s="30">
        <v>3</v>
      </c>
      <c r="N2" s="30">
        <v>2</v>
      </c>
      <c r="O2" s="30">
        <v>1</v>
      </c>
      <c r="P2" s="30">
        <v>0.32100000000000001</v>
      </c>
      <c r="Q2" s="30">
        <v>0.40699999999999997</v>
      </c>
      <c r="R2" s="30">
        <v>0.57099999999999995</v>
      </c>
      <c r="S2" s="30">
        <v>0.97799999999999998</v>
      </c>
      <c r="T2" s="30">
        <v>0.41699999999999998</v>
      </c>
      <c r="U2" s="30">
        <v>-1.8</v>
      </c>
      <c r="V2" s="30">
        <v>-2.8</v>
      </c>
      <c r="W2" s="30">
        <v>5</v>
      </c>
      <c r="X2" s="30"/>
      <c r="Y2" s="1"/>
      <c r="Z2" s="1"/>
      <c r="AA2" s="1"/>
    </row>
    <row r="3" spans="1:28" x14ac:dyDescent="0.25">
      <c r="A3" s="30">
        <v>10155</v>
      </c>
      <c r="B3" s="30" t="s">
        <v>711</v>
      </c>
      <c r="C3" s="30">
        <v>578</v>
      </c>
      <c r="D3" s="30">
        <v>492</v>
      </c>
      <c r="E3" s="30">
        <v>150</v>
      </c>
      <c r="F3" s="30">
        <v>27</v>
      </c>
      <c r="G3" s="30">
        <v>5</v>
      </c>
      <c r="H3" s="30">
        <v>23</v>
      </c>
      <c r="I3" s="30">
        <v>92</v>
      </c>
      <c r="J3" s="30">
        <v>76</v>
      </c>
      <c r="K3" s="30">
        <v>72</v>
      </c>
      <c r="L3" s="30">
        <v>113</v>
      </c>
      <c r="M3" s="30">
        <v>6</v>
      </c>
      <c r="N3" s="30">
        <v>25</v>
      </c>
      <c r="O3" s="30">
        <v>10</v>
      </c>
      <c r="P3" s="30">
        <v>0.30499999999999999</v>
      </c>
      <c r="Q3" s="30">
        <v>0.39800000000000002</v>
      </c>
      <c r="R3" s="30">
        <v>0.52500000000000002</v>
      </c>
      <c r="S3" s="30">
        <v>0.92300000000000004</v>
      </c>
      <c r="T3" s="30">
        <v>0.40200000000000002</v>
      </c>
      <c r="U3" s="30">
        <v>2.9</v>
      </c>
      <c r="V3" s="30">
        <v>5</v>
      </c>
      <c r="W3" s="30">
        <v>7.2</v>
      </c>
      <c r="X3" s="30"/>
      <c r="Y3" s="1"/>
      <c r="Z3" s="1"/>
      <c r="AB3" s="1"/>
    </row>
    <row r="4" spans="1:28" x14ac:dyDescent="0.25">
      <c r="A4" s="30">
        <v>4314</v>
      </c>
      <c r="B4" s="30" t="s">
        <v>721</v>
      </c>
      <c r="C4" s="30">
        <v>522</v>
      </c>
      <c r="D4" s="30">
        <v>422</v>
      </c>
      <c r="E4" s="30">
        <v>124</v>
      </c>
      <c r="F4" s="30">
        <v>27</v>
      </c>
      <c r="G4" s="30">
        <v>2</v>
      </c>
      <c r="H4" s="30">
        <v>20</v>
      </c>
      <c r="I4" s="30">
        <v>72</v>
      </c>
      <c r="J4" s="30">
        <v>67</v>
      </c>
      <c r="K4" s="30">
        <v>91</v>
      </c>
      <c r="L4" s="30">
        <v>98</v>
      </c>
      <c r="M4" s="30">
        <v>4</v>
      </c>
      <c r="N4" s="30">
        <v>5</v>
      </c>
      <c r="O4" s="30">
        <v>3</v>
      </c>
      <c r="P4" s="30">
        <v>0.29399999999999998</v>
      </c>
      <c r="Q4" s="30">
        <v>0.42099999999999999</v>
      </c>
      <c r="R4" s="30">
        <v>0.504</v>
      </c>
      <c r="S4" s="30">
        <v>0.92500000000000004</v>
      </c>
      <c r="T4" s="30">
        <v>0.40200000000000002</v>
      </c>
      <c r="U4" s="30">
        <v>-1.5</v>
      </c>
      <c r="V4" s="30">
        <v>4.4000000000000004</v>
      </c>
      <c r="W4" s="30">
        <v>4.7</v>
      </c>
      <c r="X4" s="30"/>
      <c r="Y4" s="1"/>
      <c r="Z4" s="1"/>
      <c r="AA4" s="1"/>
    </row>
    <row r="5" spans="1:28" x14ac:dyDescent="0.25">
      <c r="A5" s="30">
        <v>3531</v>
      </c>
      <c r="B5" s="30" t="s">
        <v>716</v>
      </c>
      <c r="C5" s="30">
        <v>507</v>
      </c>
      <c r="D5" s="30">
        <v>444</v>
      </c>
      <c r="E5" s="30">
        <v>135</v>
      </c>
      <c r="F5" s="30">
        <v>27</v>
      </c>
      <c r="G5" s="30">
        <v>2</v>
      </c>
      <c r="H5" s="30">
        <v>24</v>
      </c>
      <c r="I5" s="30">
        <v>72</v>
      </c>
      <c r="J5" s="30">
        <v>80</v>
      </c>
      <c r="K5" s="30">
        <v>55</v>
      </c>
      <c r="L5" s="30">
        <v>75</v>
      </c>
      <c r="M5" s="30">
        <v>4</v>
      </c>
      <c r="N5" s="30">
        <v>2</v>
      </c>
      <c r="O5" s="30">
        <v>1</v>
      </c>
      <c r="P5" s="30">
        <v>0.30299999999999999</v>
      </c>
      <c r="Q5" s="30">
        <v>0.38200000000000001</v>
      </c>
      <c r="R5" s="30">
        <v>0.53200000000000003</v>
      </c>
      <c r="S5" s="30">
        <v>0.91400000000000003</v>
      </c>
      <c r="T5" s="30">
        <v>0.39600000000000002</v>
      </c>
      <c r="U5" s="30">
        <v>-0.6</v>
      </c>
      <c r="V5" s="30">
        <v>3.6</v>
      </c>
      <c r="W5" s="30">
        <v>5</v>
      </c>
      <c r="X5" s="30"/>
      <c r="Y5" s="1"/>
      <c r="Z5" s="1"/>
      <c r="AA5" s="1"/>
    </row>
    <row r="6" spans="1:28" x14ac:dyDescent="0.25">
      <c r="A6" s="30">
        <v>1887</v>
      </c>
      <c r="B6" s="30" t="s">
        <v>720</v>
      </c>
      <c r="C6" s="30">
        <v>495</v>
      </c>
      <c r="D6" s="30">
        <v>409</v>
      </c>
      <c r="E6" s="30">
        <v>107</v>
      </c>
      <c r="F6" s="30">
        <v>21</v>
      </c>
      <c r="G6" s="30">
        <v>1</v>
      </c>
      <c r="H6" s="30">
        <v>28</v>
      </c>
      <c r="I6" s="30">
        <v>75</v>
      </c>
      <c r="J6" s="30">
        <v>75</v>
      </c>
      <c r="K6" s="30">
        <v>77</v>
      </c>
      <c r="L6" s="30">
        <v>82</v>
      </c>
      <c r="M6" s="30">
        <v>4</v>
      </c>
      <c r="N6" s="30">
        <v>5</v>
      </c>
      <c r="O6" s="30">
        <v>3</v>
      </c>
      <c r="P6" s="30">
        <v>0.26200000000000001</v>
      </c>
      <c r="Q6" s="30">
        <v>0.38100000000000001</v>
      </c>
      <c r="R6" s="30">
        <v>0.52300000000000002</v>
      </c>
      <c r="S6" s="30">
        <v>0.90400000000000003</v>
      </c>
      <c r="T6" s="30">
        <v>0.39300000000000002</v>
      </c>
      <c r="U6" s="30">
        <v>0</v>
      </c>
      <c r="V6" s="30">
        <v>-2.4</v>
      </c>
      <c r="W6" s="30">
        <v>3.7</v>
      </c>
      <c r="X6" s="30"/>
      <c r="Y6" s="1"/>
      <c r="Z6" s="1"/>
      <c r="AA6" s="1"/>
    </row>
    <row r="7" spans="1:28" x14ac:dyDescent="0.25">
      <c r="A7" s="30">
        <v>4949</v>
      </c>
      <c r="B7" s="30" t="s">
        <v>722</v>
      </c>
      <c r="C7" s="30">
        <v>480</v>
      </c>
      <c r="D7" s="30">
        <v>413</v>
      </c>
      <c r="E7" s="30">
        <v>111</v>
      </c>
      <c r="F7" s="30">
        <v>25</v>
      </c>
      <c r="G7" s="30">
        <v>1</v>
      </c>
      <c r="H7" s="30">
        <v>30</v>
      </c>
      <c r="I7" s="30">
        <v>67</v>
      </c>
      <c r="J7" s="30">
        <v>76</v>
      </c>
      <c r="K7" s="30">
        <v>59</v>
      </c>
      <c r="L7" s="30">
        <v>121</v>
      </c>
      <c r="M7" s="30">
        <v>4</v>
      </c>
      <c r="N7" s="30">
        <v>4</v>
      </c>
      <c r="O7" s="30">
        <v>2</v>
      </c>
      <c r="P7" s="30">
        <v>0.26900000000000002</v>
      </c>
      <c r="Q7" s="30">
        <v>0.36299999999999999</v>
      </c>
      <c r="R7" s="30">
        <v>0.55100000000000005</v>
      </c>
      <c r="S7" s="30">
        <v>0.91400000000000003</v>
      </c>
      <c r="T7" s="30">
        <v>0.39200000000000002</v>
      </c>
      <c r="U7" s="30">
        <v>-2</v>
      </c>
      <c r="V7" s="30">
        <v>2.1</v>
      </c>
      <c r="W7" s="30">
        <v>4</v>
      </c>
      <c r="X7" s="30"/>
      <c r="Y7" s="1"/>
      <c r="Z7" s="1"/>
      <c r="AB7" s="1"/>
    </row>
    <row r="8" spans="1:28" x14ac:dyDescent="0.25">
      <c r="A8" s="30">
        <v>9847</v>
      </c>
      <c r="B8" s="30" t="s">
        <v>707</v>
      </c>
      <c r="C8" s="30">
        <v>550</v>
      </c>
      <c r="D8" s="30">
        <v>471</v>
      </c>
      <c r="E8" s="30">
        <v>141</v>
      </c>
      <c r="F8" s="30">
        <v>29</v>
      </c>
      <c r="G8" s="30">
        <v>4</v>
      </c>
      <c r="H8" s="30">
        <v>20</v>
      </c>
      <c r="I8" s="30">
        <v>75</v>
      </c>
      <c r="J8" s="30">
        <v>72</v>
      </c>
      <c r="K8" s="30">
        <v>68</v>
      </c>
      <c r="L8" s="30">
        <v>91</v>
      </c>
      <c r="M8" s="30">
        <v>5</v>
      </c>
      <c r="N8" s="30">
        <v>16</v>
      </c>
      <c r="O8" s="30">
        <v>8</v>
      </c>
      <c r="P8" s="30">
        <v>0.29899999999999999</v>
      </c>
      <c r="Q8" s="30">
        <v>0.39</v>
      </c>
      <c r="R8" s="30">
        <v>0.5</v>
      </c>
      <c r="S8" s="30">
        <v>0.89</v>
      </c>
      <c r="T8" s="30">
        <v>0.38800000000000001</v>
      </c>
      <c r="U8" s="30">
        <v>1.2</v>
      </c>
      <c r="V8" s="30">
        <v>-1.9</v>
      </c>
      <c r="W8" s="30">
        <v>5.4</v>
      </c>
      <c r="X8" s="30"/>
      <c r="Y8" s="1"/>
      <c r="Z8" s="1"/>
      <c r="AB8" s="1"/>
    </row>
    <row r="9" spans="1:28" x14ac:dyDescent="0.25">
      <c r="A9" s="30">
        <v>4613</v>
      </c>
      <c r="B9" s="30" t="s">
        <v>715</v>
      </c>
      <c r="C9" s="30">
        <v>540</v>
      </c>
      <c r="D9" s="30">
        <v>458</v>
      </c>
      <c r="E9" s="30">
        <v>131</v>
      </c>
      <c r="F9" s="30">
        <v>27</v>
      </c>
      <c r="G9" s="30">
        <v>1</v>
      </c>
      <c r="H9" s="30">
        <v>24</v>
      </c>
      <c r="I9" s="30">
        <v>76</v>
      </c>
      <c r="J9" s="30">
        <v>82</v>
      </c>
      <c r="K9" s="30">
        <v>70</v>
      </c>
      <c r="L9" s="30">
        <v>81</v>
      </c>
      <c r="M9" s="30">
        <v>8</v>
      </c>
      <c r="N9" s="30">
        <v>1</v>
      </c>
      <c r="O9" s="30">
        <v>1</v>
      </c>
      <c r="P9" s="30">
        <v>0.28599999999999998</v>
      </c>
      <c r="Q9" s="30">
        <v>0.38800000000000001</v>
      </c>
      <c r="R9" s="30">
        <v>0.504</v>
      </c>
      <c r="S9" s="30">
        <v>0.89200000000000002</v>
      </c>
      <c r="T9" s="30">
        <v>0.38500000000000001</v>
      </c>
      <c r="U9" s="30">
        <v>-3.4</v>
      </c>
      <c r="V9" s="30">
        <v>-4</v>
      </c>
      <c r="W9" s="30">
        <v>2.5</v>
      </c>
      <c r="X9" s="30"/>
      <c r="Y9" s="1"/>
      <c r="Z9" s="1"/>
      <c r="AB9" s="1"/>
    </row>
    <row r="10" spans="1:28" x14ac:dyDescent="0.25">
      <c r="A10" s="30">
        <v>15676</v>
      </c>
      <c r="B10" s="30" t="s">
        <v>1520</v>
      </c>
      <c r="C10" s="30">
        <v>477</v>
      </c>
      <c r="D10" s="30">
        <v>416</v>
      </c>
      <c r="E10" s="30">
        <v>111</v>
      </c>
      <c r="F10" s="30">
        <v>18</v>
      </c>
      <c r="G10" s="30">
        <v>2</v>
      </c>
      <c r="H10" s="30">
        <v>31</v>
      </c>
      <c r="I10" s="30">
        <v>70</v>
      </c>
      <c r="J10" s="30">
        <v>77</v>
      </c>
      <c r="K10" s="30">
        <v>45</v>
      </c>
      <c r="L10" s="30">
        <v>102</v>
      </c>
      <c r="M10" s="30">
        <v>9</v>
      </c>
      <c r="N10" s="30">
        <v>5</v>
      </c>
      <c r="O10" s="30">
        <v>3</v>
      </c>
      <c r="P10" s="30">
        <v>0.26600000000000001</v>
      </c>
      <c r="Q10" s="30">
        <v>0.34699999999999998</v>
      </c>
      <c r="R10" s="30">
        <v>0.54400000000000004</v>
      </c>
      <c r="S10" s="30">
        <v>0.89100000000000001</v>
      </c>
      <c r="T10" s="30">
        <v>0.38400000000000001</v>
      </c>
      <c r="U10" s="30">
        <v>-0.5</v>
      </c>
      <c r="V10" s="30">
        <v>0.4</v>
      </c>
      <c r="W10" s="30">
        <v>3</v>
      </c>
      <c r="X10" s="30"/>
      <c r="Y10" s="1"/>
      <c r="Z10" s="1"/>
      <c r="AB10" s="1"/>
    </row>
    <row r="11" spans="1:28" x14ac:dyDescent="0.25">
      <c r="A11" s="30">
        <v>9218</v>
      </c>
      <c r="B11" s="30" t="s">
        <v>673</v>
      </c>
      <c r="C11" s="30">
        <v>538</v>
      </c>
      <c r="D11" s="30">
        <v>466</v>
      </c>
      <c r="E11" s="30">
        <v>133</v>
      </c>
      <c r="F11" s="30">
        <v>30</v>
      </c>
      <c r="G11" s="30">
        <v>2</v>
      </c>
      <c r="H11" s="30">
        <v>24</v>
      </c>
      <c r="I11" s="30">
        <v>73</v>
      </c>
      <c r="J11" s="30">
        <v>78</v>
      </c>
      <c r="K11" s="30">
        <v>64</v>
      </c>
      <c r="L11" s="30">
        <v>112</v>
      </c>
      <c r="M11" s="30">
        <v>3</v>
      </c>
      <c r="N11" s="30">
        <v>10</v>
      </c>
      <c r="O11" s="30">
        <v>5</v>
      </c>
      <c r="P11" s="30">
        <v>0.28499999999999998</v>
      </c>
      <c r="Q11" s="30">
        <v>0.373</v>
      </c>
      <c r="R11" s="30">
        <v>0.51500000000000001</v>
      </c>
      <c r="S11" s="30">
        <v>0.88700000000000001</v>
      </c>
      <c r="T11" s="30">
        <v>0.38300000000000001</v>
      </c>
      <c r="U11" s="30">
        <v>0</v>
      </c>
      <c r="V11" s="30">
        <v>4.5999999999999996</v>
      </c>
      <c r="W11" s="30">
        <v>4</v>
      </c>
      <c r="X11" s="30"/>
      <c r="Y11" s="1"/>
      <c r="Z11" s="1"/>
      <c r="AA11" s="1"/>
    </row>
    <row r="12" spans="1:28" x14ac:dyDescent="0.25">
      <c r="A12" s="30">
        <v>7287</v>
      </c>
      <c r="B12" s="30" t="s">
        <v>714</v>
      </c>
      <c r="C12" s="30">
        <v>542</v>
      </c>
      <c r="D12" s="30">
        <v>484</v>
      </c>
      <c r="E12" s="30">
        <v>141</v>
      </c>
      <c r="F12" s="30">
        <v>27</v>
      </c>
      <c r="G12" s="30">
        <v>5</v>
      </c>
      <c r="H12" s="30">
        <v>26</v>
      </c>
      <c r="I12" s="30">
        <v>79</v>
      </c>
      <c r="J12" s="30">
        <v>82</v>
      </c>
      <c r="K12" s="30">
        <v>49</v>
      </c>
      <c r="L12" s="30">
        <v>121</v>
      </c>
      <c r="M12" s="30">
        <v>3</v>
      </c>
      <c r="N12" s="30">
        <v>16</v>
      </c>
      <c r="O12" s="30">
        <v>7</v>
      </c>
      <c r="P12" s="30">
        <v>0.28999999999999998</v>
      </c>
      <c r="Q12" s="30">
        <v>0.35699999999999998</v>
      </c>
      <c r="R12" s="30">
        <v>0.52700000000000002</v>
      </c>
      <c r="S12" s="30">
        <v>0.88400000000000001</v>
      </c>
      <c r="T12" s="30">
        <v>0.38100000000000001</v>
      </c>
      <c r="U12" s="30">
        <v>1.5</v>
      </c>
      <c r="V12" s="30">
        <v>0</v>
      </c>
      <c r="W12" s="30">
        <v>3.4</v>
      </c>
      <c r="X12" s="30"/>
      <c r="Y12" s="1"/>
      <c r="Z12" s="1"/>
      <c r="AB12" s="1"/>
    </row>
    <row r="13" spans="1:28" x14ac:dyDescent="0.25">
      <c r="A13" s="30">
        <v>3410</v>
      </c>
      <c r="B13" s="30" t="s">
        <v>717</v>
      </c>
      <c r="C13" s="30">
        <v>460</v>
      </c>
      <c r="D13" s="30">
        <v>409</v>
      </c>
      <c r="E13" s="30">
        <v>120</v>
      </c>
      <c r="F13" s="30">
        <v>23</v>
      </c>
      <c r="G13" s="30">
        <v>3</v>
      </c>
      <c r="H13" s="30">
        <v>21</v>
      </c>
      <c r="I13" s="30">
        <v>64</v>
      </c>
      <c r="J13" s="30">
        <v>66</v>
      </c>
      <c r="K13" s="30">
        <v>43</v>
      </c>
      <c r="L13" s="30">
        <v>87</v>
      </c>
      <c r="M13" s="30">
        <v>4</v>
      </c>
      <c r="N13" s="30">
        <v>13</v>
      </c>
      <c r="O13" s="30">
        <v>6</v>
      </c>
      <c r="P13" s="30">
        <v>0.29299999999999998</v>
      </c>
      <c r="Q13" s="30">
        <v>0.36299999999999999</v>
      </c>
      <c r="R13" s="30">
        <v>0.52</v>
      </c>
      <c r="S13" s="30">
        <v>0.88200000000000001</v>
      </c>
      <c r="T13" s="30">
        <v>0.38</v>
      </c>
      <c r="U13" s="30">
        <v>0.9</v>
      </c>
      <c r="V13" s="30">
        <v>-2.2000000000000002</v>
      </c>
      <c r="W13" s="30">
        <v>3.2</v>
      </c>
      <c r="X13" s="30"/>
      <c r="Y13" s="1"/>
      <c r="Z13" s="1"/>
      <c r="AA13" s="1"/>
    </row>
    <row r="14" spans="1:28" x14ac:dyDescent="0.25">
      <c r="A14" s="30">
        <v>5361</v>
      </c>
      <c r="B14" s="30" t="s">
        <v>691</v>
      </c>
      <c r="C14" s="30">
        <v>542</v>
      </c>
      <c r="D14" s="30">
        <v>474</v>
      </c>
      <c r="E14" s="30">
        <v>138</v>
      </c>
      <c r="F14" s="30">
        <v>27</v>
      </c>
      <c r="G14" s="30">
        <v>1</v>
      </c>
      <c r="H14" s="30">
        <v>23</v>
      </c>
      <c r="I14" s="30">
        <v>70</v>
      </c>
      <c r="J14" s="30">
        <v>76</v>
      </c>
      <c r="K14" s="30">
        <v>57</v>
      </c>
      <c r="L14" s="30">
        <v>99</v>
      </c>
      <c r="M14" s="30">
        <v>6</v>
      </c>
      <c r="N14" s="30">
        <v>1</v>
      </c>
      <c r="O14" s="30">
        <v>1</v>
      </c>
      <c r="P14" s="30">
        <v>0.28999999999999998</v>
      </c>
      <c r="Q14" s="30">
        <v>0.371</v>
      </c>
      <c r="R14" s="30">
        <v>0.496</v>
      </c>
      <c r="S14" s="30">
        <v>0.86699999999999999</v>
      </c>
      <c r="T14" s="30">
        <v>0.378</v>
      </c>
      <c r="U14" s="30">
        <v>-1.2</v>
      </c>
      <c r="V14" s="30">
        <v>0.6</v>
      </c>
      <c r="W14" s="30">
        <v>3.5</v>
      </c>
      <c r="X14" s="30"/>
      <c r="Y14" s="1"/>
      <c r="Z14" s="1"/>
      <c r="AB14" s="1"/>
    </row>
    <row r="15" spans="1:28" x14ac:dyDescent="0.25">
      <c r="A15" s="30">
        <v>745</v>
      </c>
      <c r="B15" s="30" t="s">
        <v>718</v>
      </c>
      <c r="C15" s="30">
        <v>475</v>
      </c>
      <c r="D15" s="30">
        <v>410</v>
      </c>
      <c r="E15" s="30">
        <v>116</v>
      </c>
      <c r="F15" s="30">
        <v>27</v>
      </c>
      <c r="G15" s="30">
        <v>1</v>
      </c>
      <c r="H15" s="30">
        <v>21</v>
      </c>
      <c r="I15" s="30">
        <v>66</v>
      </c>
      <c r="J15" s="30">
        <v>71</v>
      </c>
      <c r="K15" s="30">
        <v>59</v>
      </c>
      <c r="L15" s="30">
        <v>74</v>
      </c>
      <c r="M15" s="30">
        <v>2</v>
      </c>
      <c r="N15" s="30">
        <v>2</v>
      </c>
      <c r="O15" s="30">
        <v>1</v>
      </c>
      <c r="P15" s="30">
        <v>0.28299999999999997</v>
      </c>
      <c r="Q15" s="30">
        <v>0.374</v>
      </c>
      <c r="R15" s="30">
        <v>0.50600000000000001</v>
      </c>
      <c r="S15" s="30">
        <v>0.88</v>
      </c>
      <c r="T15" s="30">
        <v>0.376</v>
      </c>
      <c r="U15" s="30">
        <v>-3.9</v>
      </c>
      <c r="V15" s="30">
        <v>0</v>
      </c>
      <c r="W15" s="30">
        <v>2</v>
      </c>
      <c r="X15" s="30"/>
      <c r="Y15" s="1"/>
      <c r="Z15" s="1"/>
      <c r="AB15" s="1"/>
    </row>
    <row r="16" spans="1:28" x14ac:dyDescent="0.25">
      <c r="A16" s="30">
        <v>3174</v>
      </c>
      <c r="B16" s="30" t="s">
        <v>704</v>
      </c>
      <c r="C16" s="30">
        <v>559</v>
      </c>
      <c r="D16" s="30">
        <v>463</v>
      </c>
      <c r="E16" s="30">
        <v>130</v>
      </c>
      <c r="F16" s="30">
        <v>27</v>
      </c>
      <c r="G16" s="30">
        <v>2</v>
      </c>
      <c r="H16" s="30">
        <v>15</v>
      </c>
      <c r="I16" s="30">
        <v>83</v>
      </c>
      <c r="J16" s="30">
        <v>58</v>
      </c>
      <c r="K16" s="30">
        <v>75</v>
      </c>
      <c r="L16" s="30">
        <v>110</v>
      </c>
      <c r="M16" s="30">
        <v>12</v>
      </c>
      <c r="N16" s="30">
        <v>15</v>
      </c>
      <c r="O16" s="30">
        <v>7</v>
      </c>
      <c r="P16" s="30">
        <v>0.28000000000000003</v>
      </c>
      <c r="Q16" s="30">
        <v>0.39200000000000002</v>
      </c>
      <c r="R16" s="30">
        <v>0.44900000000000001</v>
      </c>
      <c r="S16" s="30">
        <v>0.84099999999999997</v>
      </c>
      <c r="T16" s="30">
        <v>0.375</v>
      </c>
      <c r="U16" s="30">
        <v>-0.2</v>
      </c>
      <c r="V16" s="30">
        <v>-4.9000000000000004</v>
      </c>
      <c r="W16" s="30">
        <v>2.8</v>
      </c>
      <c r="X16" s="30"/>
      <c r="Y16" s="1"/>
      <c r="Z16" s="1"/>
      <c r="AA16" s="1"/>
    </row>
    <row r="17" spans="1:28" x14ac:dyDescent="0.25">
      <c r="A17" s="30">
        <v>9272</v>
      </c>
      <c r="B17" s="30" t="s">
        <v>573</v>
      </c>
      <c r="C17" s="30">
        <v>532</v>
      </c>
      <c r="D17" s="30">
        <v>470</v>
      </c>
      <c r="E17" s="30">
        <v>125</v>
      </c>
      <c r="F17" s="30">
        <v>25</v>
      </c>
      <c r="G17" s="30">
        <v>1</v>
      </c>
      <c r="H17" s="30">
        <v>31</v>
      </c>
      <c r="I17" s="30">
        <v>73</v>
      </c>
      <c r="J17" s="30">
        <v>83</v>
      </c>
      <c r="K17" s="30">
        <v>50</v>
      </c>
      <c r="L17" s="30">
        <v>154</v>
      </c>
      <c r="M17" s="30">
        <v>6</v>
      </c>
      <c r="N17" s="30">
        <v>4</v>
      </c>
      <c r="O17" s="30">
        <v>2</v>
      </c>
      <c r="P17" s="30">
        <v>0.26700000000000002</v>
      </c>
      <c r="Q17" s="30">
        <v>0.34300000000000003</v>
      </c>
      <c r="R17" s="30">
        <v>0.51900000000000002</v>
      </c>
      <c r="S17" s="30">
        <v>0.86199999999999999</v>
      </c>
      <c r="T17" s="30">
        <v>0.372</v>
      </c>
      <c r="U17" s="30">
        <v>-0.4</v>
      </c>
      <c r="V17" s="30">
        <v>0.3</v>
      </c>
      <c r="W17" s="30">
        <v>2.9</v>
      </c>
      <c r="X17" s="30"/>
      <c r="Y17" s="1"/>
      <c r="Z17" s="1"/>
      <c r="AB17" s="1"/>
    </row>
    <row r="18" spans="1:28" x14ac:dyDescent="0.25">
      <c r="A18" s="30">
        <v>1177</v>
      </c>
      <c r="B18" s="30" t="s">
        <v>706</v>
      </c>
      <c r="C18" s="30">
        <v>526</v>
      </c>
      <c r="D18" s="30">
        <v>468</v>
      </c>
      <c r="E18" s="30">
        <v>132</v>
      </c>
      <c r="F18" s="30">
        <v>27</v>
      </c>
      <c r="G18" s="30">
        <v>0</v>
      </c>
      <c r="H18" s="30">
        <v>27</v>
      </c>
      <c r="I18" s="30">
        <v>73</v>
      </c>
      <c r="J18" s="30">
        <v>82</v>
      </c>
      <c r="K18" s="30">
        <v>49</v>
      </c>
      <c r="L18" s="30">
        <v>61</v>
      </c>
      <c r="M18" s="30">
        <v>4</v>
      </c>
      <c r="N18" s="30">
        <v>4</v>
      </c>
      <c r="O18" s="30">
        <v>2</v>
      </c>
      <c r="P18" s="30">
        <v>0.28199999999999997</v>
      </c>
      <c r="Q18" s="30">
        <v>0.35299999999999998</v>
      </c>
      <c r="R18" s="30">
        <v>0.51300000000000001</v>
      </c>
      <c r="S18" s="30">
        <v>0.86599999999999999</v>
      </c>
      <c r="T18" s="30">
        <v>0.371</v>
      </c>
      <c r="U18" s="30">
        <v>-2</v>
      </c>
      <c r="V18" s="30">
        <v>3.7</v>
      </c>
      <c r="W18" s="30">
        <v>3.4</v>
      </c>
      <c r="X18" s="30"/>
      <c r="Y18" s="1"/>
      <c r="Z18" s="1"/>
      <c r="AA18" s="1"/>
    </row>
    <row r="19" spans="1:28" x14ac:dyDescent="0.25">
      <c r="A19" s="30">
        <v>1873</v>
      </c>
      <c r="B19" s="30" t="s">
        <v>705</v>
      </c>
      <c r="C19" s="30">
        <v>515</v>
      </c>
      <c r="D19" s="30">
        <v>447</v>
      </c>
      <c r="E19" s="30">
        <v>128</v>
      </c>
      <c r="F19" s="30">
        <v>28</v>
      </c>
      <c r="G19" s="30">
        <v>1</v>
      </c>
      <c r="H19" s="30">
        <v>18</v>
      </c>
      <c r="I19" s="30">
        <v>65</v>
      </c>
      <c r="J19" s="30">
        <v>67</v>
      </c>
      <c r="K19" s="30">
        <v>57</v>
      </c>
      <c r="L19" s="30">
        <v>86</v>
      </c>
      <c r="M19" s="30">
        <v>6</v>
      </c>
      <c r="N19" s="30">
        <v>4</v>
      </c>
      <c r="O19" s="30">
        <v>2</v>
      </c>
      <c r="P19" s="30">
        <v>0.28599999999999998</v>
      </c>
      <c r="Q19" s="30">
        <v>0.372</v>
      </c>
      <c r="R19" s="30">
        <v>0.47</v>
      </c>
      <c r="S19" s="30">
        <v>0.84199999999999997</v>
      </c>
      <c r="T19" s="30">
        <v>0.37</v>
      </c>
      <c r="U19" s="30">
        <v>-0.7</v>
      </c>
      <c r="V19" s="30">
        <v>-4.5999999999999996</v>
      </c>
      <c r="W19" s="30">
        <v>3.1</v>
      </c>
      <c r="X19" s="30"/>
      <c r="Y19" s="1"/>
      <c r="Z19" s="1"/>
      <c r="AB19" s="1"/>
    </row>
    <row r="20" spans="1:28" x14ac:dyDescent="0.25">
      <c r="A20" s="30">
        <v>9166</v>
      </c>
      <c r="B20" s="30" t="s">
        <v>709</v>
      </c>
      <c r="C20" s="30">
        <v>502</v>
      </c>
      <c r="D20" s="30">
        <v>440</v>
      </c>
      <c r="E20" s="30">
        <v>129</v>
      </c>
      <c r="F20" s="30">
        <v>26</v>
      </c>
      <c r="G20" s="30">
        <v>1</v>
      </c>
      <c r="H20" s="30">
        <v>17</v>
      </c>
      <c r="I20" s="30">
        <v>61</v>
      </c>
      <c r="J20" s="30">
        <v>67</v>
      </c>
      <c r="K20" s="30">
        <v>53</v>
      </c>
      <c r="L20" s="30">
        <v>68</v>
      </c>
      <c r="M20" s="30">
        <v>5</v>
      </c>
      <c r="N20" s="30">
        <v>2</v>
      </c>
      <c r="O20" s="30">
        <v>1</v>
      </c>
      <c r="P20" s="30">
        <v>0.29299999999999998</v>
      </c>
      <c r="Q20" s="30">
        <v>0.373</v>
      </c>
      <c r="R20" s="30">
        <v>0.47299999999999998</v>
      </c>
      <c r="S20" s="30">
        <v>0.84499999999999997</v>
      </c>
      <c r="T20" s="30">
        <v>0.36899999999999999</v>
      </c>
      <c r="U20" s="30">
        <v>-1.8</v>
      </c>
      <c r="V20" s="30">
        <v>4.5</v>
      </c>
      <c r="W20" s="30">
        <v>5.2</v>
      </c>
      <c r="X20" s="30"/>
      <c r="Y20" s="1"/>
      <c r="Z20" s="1"/>
      <c r="AB20" s="1"/>
    </row>
    <row r="21" spans="1:28" x14ac:dyDescent="0.25">
      <c r="A21" s="30">
        <v>14225</v>
      </c>
      <c r="B21" s="30" t="s">
        <v>1489</v>
      </c>
      <c r="C21" s="30">
        <v>562</v>
      </c>
      <c r="D21" s="30">
        <v>500</v>
      </c>
      <c r="E21" s="30">
        <v>143</v>
      </c>
      <c r="F21" s="30">
        <v>25</v>
      </c>
      <c r="G21" s="30">
        <v>4</v>
      </c>
      <c r="H21" s="30">
        <v>23</v>
      </c>
      <c r="I21" s="30">
        <v>78</v>
      </c>
      <c r="J21" s="30">
        <v>70</v>
      </c>
      <c r="K21" s="30">
        <v>45</v>
      </c>
      <c r="L21" s="30">
        <v>113</v>
      </c>
      <c r="M21" s="30">
        <v>9</v>
      </c>
      <c r="N21" s="30">
        <v>16</v>
      </c>
      <c r="O21" s="30">
        <v>10</v>
      </c>
      <c r="P21" s="30">
        <v>0.28699999999999998</v>
      </c>
      <c r="Q21" s="30">
        <v>0.35399999999999998</v>
      </c>
      <c r="R21" s="30">
        <v>0.49199999999999999</v>
      </c>
      <c r="S21" s="30">
        <v>0.84599999999999997</v>
      </c>
      <c r="T21" s="30">
        <v>0.36799999999999999</v>
      </c>
      <c r="U21" s="30">
        <v>-1.7</v>
      </c>
      <c r="V21" s="30">
        <v>5.3</v>
      </c>
      <c r="W21" s="30">
        <v>4.4000000000000004</v>
      </c>
      <c r="X21" s="30"/>
      <c r="Y21" s="1"/>
      <c r="Z21" s="1"/>
      <c r="AA21" s="1"/>
    </row>
    <row r="22" spans="1:28" x14ac:dyDescent="0.25">
      <c r="A22" s="30">
        <v>2151</v>
      </c>
      <c r="B22" s="30" t="s">
        <v>710</v>
      </c>
      <c r="C22" s="30">
        <v>550</v>
      </c>
      <c r="D22" s="30">
        <v>475</v>
      </c>
      <c r="E22" s="30">
        <v>125</v>
      </c>
      <c r="F22" s="30">
        <v>25</v>
      </c>
      <c r="G22" s="30">
        <v>1</v>
      </c>
      <c r="H22" s="30">
        <v>26</v>
      </c>
      <c r="I22" s="30">
        <v>75</v>
      </c>
      <c r="J22" s="30">
        <v>81</v>
      </c>
      <c r="K22" s="30">
        <v>64</v>
      </c>
      <c r="L22" s="30">
        <v>78</v>
      </c>
      <c r="M22" s="30">
        <v>5</v>
      </c>
      <c r="N22" s="30">
        <v>5</v>
      </c>
      <c r="O22" s="30">
        <v>3</v>
      </c>
      <c r="P22" s="30">
        <v>0.26200000000000001</v>
      </c>
      <c r="Q22" s="30">
        <v>0.35499999999999998</v>
      </c>
      <c r="R22" s="30">
        <v>0.48599999999999999</v>
      </c>
      <c r="S22" s="30">
        <v>0.84</v>
      </c>
      <c r="T22" s="30">
        <v>0.36699999999999999</v>
      </c>
      <c r="U22" s="30">
        <v>-0.5</v>
      </c>
      <c r="V22" s="30">
        <v>-1.7</v>
      </c>
      <c r="W22" s="30">
        <v>2.5</v>
      </c>
      <c r="X22" s="30"/>
      <c r="Y22" s="1"/>
      <c r="Z22" s="1"/>
      <c r="AB22" s="1"/>
    </row>
    <row r="23" spans="1:28" x14ac:dyDescent="0.25">
      <c r="A23" s="30">
        <v>1737</v>
      </c>
      <c r="B23" s="30" t="s">
        <v>613</v>
      </c>
      <c r="C23" s="30">
        <v>462</v>
      </c>
      <c r="D23" s="30">
        <v>415</v>
      </c>
      <c r="E23" s="30">
        <v>119</v>
      </c>
      <c r="F23" s="30">
        <v>26</v>
      </c>
      <c r="G23" s="30">
        <v>1</v>
      </c>
      <c r="H23" s="30">
        <v>19</v>
      </c>
      <c r="I23" s="30">
        <v>60</v>
      </c>
      <c r="J23" s="30">
        <v>68</v>
      </c>
      <c r="K23" s="30">
        <v>39</v>
      </c>
      <c r="L23" s="30">
        <v>77</v>
      </c>
      <c r="M23" s="30">
        <v>5</v>
      </c>
      <c r="N23" s="30">
        <v>1</v>
      </c>
      <c r="O23" s="30">
        <v>0</v>
      </c>
      <c r="P23" s="30">
        <v>0.28599999999999998</v>
      </c>
      <c r="Q23" s="30">
        <v>0.35099999999999998</v>
      </c>
      <c r="R23" s="30">
        <v>0.48899999999999999</v>
      </c>
      <c r="S23" s="30">
        <v>0.83899999999999997</v>
      </c>
      <c r="T23" s="30">
        <v>0.36599999999999999</v>
      </c>
      <c r="U23" s="30">
        <v>-1.7</v>
      </c>
      <c r="V23" s="30">
        <v>0.3</v>
      </c>
      <c r="W23" s="30">
        <v>1.6</v>
      </c>
      <c r="X23" s="30"/>
      <c r="Y23" s="1"/>
      <c r="Z23" s="1"/>
      <c r="AB23" s="1"/>
    </row>
    <row r="24" spans="1:28" x14ac:dyDescent="0.25">
      <c r="A24" s="30">
        <v>639</v>
      </c>
      <c r="B24" s="30" t="s">
        <v>702</v>
      </c>
      <c r="C24" s="30">
        <v>527</v>
      </c>
      <c r="D24" s="30">
        <v>483</v>
      </c>
      <c r="E24" s="30">
        <v>143</v>
      </c>
      <c r="F24" s="30">
        <v>28</v>
      </c>
      <c r="G24" s="30">
        <v>1</v>
      </c>
      <c r="H24" s="30">
        <v>23</v>
      </c>
      <c r="I24" s="30">
        <v>70</v>
      </c>
      <c r="J24" s="30">
        <v>82</v>
      </c>
      <c r="K24" s="30">
        <v>35</v>
      </c>
      <c r="L24" s="30">
        <v>64</v>
      </c>
      <c r="M24" s="30">
        <v>5</v>
      </c>
      <c r="N24" s="30">
        <v>1</v>
      </c>
      <c r="O24" s="30">
        <v>1</v>
      </c>
      <c r="P24" s="30">
        <v>0.29499999999999998</v>
      </c>
      <c r="Q24" s="30">
        <v>0.34699999999999998</v>
      </c>
      <c r="R24" s="30">
        <v>0.496</v>
      </c>
      <c r="S24" s="30">
        <v>0.84299999999999997</v>
      </c>
      <c r="T24" s="30">
        <v>0.36499999999999999</v>
      </c>
      <c r="U24" s="30">
        <v>-1.1000000000000001</v>
      </c>
      <c r="V24" s="30">
        <v>5.8</v>
      </c>
      <c r="W24" s="30">
        <v>4.0999999999999996</v>
      </c>
      <c r="X24" s="30"/>
      <c r="Y24" s="1"/>
      <c r="Z24" s="1"/>
      <c r="AB24" s="1"/>
    </row>
    <row r="25" spans="1:28" x14ac:dyDescent="0.25">
      <c r="A25" s="30">
        <v>11579</v>
      </c>
      <c r="B25" s="30" t="s">
        <v>695</v>
      </c>
      <c r="C25" s="30">
        <v>508</v>
      </c>
      <c r="D25" s="30">
        <v>444</v>
      </c>
      <c r="E25" s="30">
        <v>122</v>
      </c>
      <c r="F25" s="30">
        <v>23</v>
      </c>
      <c r="G25" s="30">
        <v>5</v>
      </c>
      <c r="H25" s="30">
        <v>19</v>
      </c>
      <c r="I25" s="30">
        <v>68</v>
      </c>
      <c r="J25" s="30">
        <v>63</v>
      </c>
      <c r="K25" s="30">
        <v>55</v>
      </c>
      <c r="L25" s="30">
        <v>96</v>
      </c>
      <c r="M25" s="30">
        <v>3</v>
      </c>
      <c r="N25" s="30">
        <v>12</v>
      </c>
      <c r="O25" s="30">
        <v>7</v>
      </c>
      <c r="P25" s="30">
        <v>0.27500000000000002</v>
      </c>
      <c r="Q25" s="30">
        <v>0.35599999999999998</v>
      </c>
      <c r="R25" s="30">
        <v>0.47899999999999998</v>
      </c>
      <c r="S25" s="30">
        <v>0.83399999999999996</v>
      </c>
      <c r="T25" s="30">
        <v>0.36499999999999999</v>
      </c>
      <c r="U25" s="30">
        <v>-0.4</v>
      </c>
      <c r="V25" s="30">
        <v>4.5</v>
      </c>
      <c r="W25" s="30">
        <v>3.7</v>
      </c>
      <c r="X25" s="30"/>
      <c r="Y25" s="1"/>
      <c r="Z25" s="1"/>
      <c r="AB25" s="1"/>
    </row>
    <row r="26" spans="1:28" x14ac:dyDescent="0.25">
      <c r="A26" s="30">
        <v>1908</v>
      </c>
      <c r="B26" s="30" t="s">
        <v>685</v>
      </c>
      <c r="C26" s="30">
        <v>550</v>
      </c>
      <c r="D26" s="30">
        <v>495</v>
      </c>
      <c r="E26" s="30">
        <v>144</v>
      </c>
      <c r="F26" s="30">
        <v>28</v>
      </c>
      <c r="G26" s="30">
        <v>1</v>
      </c>
      <c r="H26" s="30">
        <v>23</v>
      </c>
      <c r="I26" s="30">
        <v>70</v>
      </c>
      <c r="J26" s="30">
        <v>78</v>
      </c>
      <c r="K26" s="30">
        <v>47</v>
      </c>
      <c r="L26" s="30">
        <v>93</v>
      </c>
      <c r="M26" s="30">
        <v>3</v>
      </c>
      <c r="N26" s="30">
        <v>2</v>
      </c>
      <c r="O26" s="30">
        <v>1</v>
      </c>
      <c r="P26" s="30">
        <v>0.29099999999999998</v>
      </c>
      <c r="Q26" s="30">
        <v>0.35299999999999998</v>
      </c>
      <c r="R26" s="30">
        <v>0.49</v>
      </c>
      <c r="S26" s="30">
        <v>0.84399999999999997</v>
      </c>
      <c r="T26" s="30">
        <v>0.36499999999999999</v>
      </c>
      <c r="U26" s="30">
        <v>-3.1</v>
      </c>
      <c r="V26" s="30">
        <v>7.8</v>
      </c>
      <c r="W26" s="30">
        <v>3.8</v>
      </c>
      <c r="X26" s="30"/>
      <c r="Y26" s="1"/>
      <c r="Z26" s="1"/>
      <c r="AA26" s="1"/>
    </row>
    <row r="27" spans="1:28" x14ac:dyDescent="0.25">
      <c r="A27" s="30">
        <v>3473</v>
      </c>
      <c r="B27" s="30" t="s">
        <v>708</v>
      </c>
      <c r="C27" s="30">
        <v>551</v>
      </c>
      <c r="D27" s="30">
        <v>482</v>
      </c>
      <c r="E27" s="30">
        <v>128</v>
      </c>
      <c r="F27" s="30">
        <v>28</v>
      </c>
      <c r="G27" s="30">
        <v>2</v>
      </c>
      <c r="H27" s="30">
        <v>24</v>
      </c>
      <c r="I27" s="30">
        <v>70</v>
      </c>
      <c r="J27" s="30">
        <v>74</v>
      </c>
      <c r="K27" s="30">
        <v>58</v>
      </c>
      <c r="L27" s="30">
        <v>95</v>
      </c>
      <c r="M27" s="30">
        <v>6</v>
      </c>
      <c r="N27" s="30">
        <v>6</v>
      </c>
      <c r="O27" s="30">
        <v>4</v>
      </c>
      <c r="P27" s="30">
        <v>0.26600000000000001</v>
      </c>
      <c r="Q27" s="30">
        <v>0.34899999999999998</v>
      </c>
      <c r="R27" s="30">
        <v>0.48499999999999999</v>
      </c>
      <c r="S27" s="30">
        <v>0.83399999999999996</v>
      </c>
      <c r="T27" s="30">
        <v>0.36399999999999999</v>
      </c>
      <c r="U27" s="30">
        <v>-1.6</v>
      </c>
      <c r="V27" s="30">
        <v>8.4</v>
      </c>
      <c r="W27" s="30">
        <v>3.4</v>
      </c>
      <c r="X27" s="30"/>
      <c r="Y27" s="1"/>
      <c r="Z27" s="1"/>
      <c r="AA27" s="1"/>
    </row>
    <row r="28" spans="1:28" x14ac:dyDescent="0.25">
      <c r="A28" s="30">
        <v>5222</v>
      </c>
      <c r="B28" s="30" t="s">
        <v>662</v>
      </c>
      <c r="C28" s="30">
        <v>464</v>
      </c>
      <c r="D28" s="30">
        <v>403</v>
      </c>
      <c r="E28" s="30">
        <v>109</v>
      </c>
      <c r="F28" s="30">
        <v>20</v>
      </c>
      <c r="G28" s="30">
        <v>2</v>
      </c>
      <c r="H28" s="30">
        <v>19</v>
      </c>
      <c r="I28" s="30">
        <v>61</v>
      </c>
      <c r="J28" s="30">
        <v>60</v>
      </c>
      <c r="K28" s="30">
        <v>51</v>
      </c>
      <c r="L28" s="30">
        <v>108</v>
      </c>
      <c r="M28" s="30">
        <v>6</v>
      </c>
      <c r="N28" s="30">
        <v>8</v>
      </c>
      <c r="O28" s="30">
        <v>4</v>
      </c>
      <c r="P28" s="30">
        <v>0.27100000000000002</v>
      </c>
      <c r="Q28" s="30">
        <v>0.35699999999999998</v>
      </c>
      <c r="R28" s="30">
        <v>0.47199999999999998</v>
      </c>
      <c r="S28" s="30">
        <v>0.82899999999999996</v>
      </c>
      <c r="T28" s="30">
        <v>0.36299999999999999</v>
      </c>
      <c r="U28" s="30">
        <v>1</v>
      </c>
      <c r="V28" s="30">
        <v>-0.3</v>
      </c>
      <c r="W28" s="30">
        <v>3</v>
      </c>
      <c r="X28" s="30"/>
      <c r="Y28" s="1"/>
      <c r="Z28" s="1"/>
      <c r="AA28" s="1"/>
    </row>
    <row r="29" spans="1:28" x14ac:dyDescent="0.25">
      <c r="A29" s="30">
        <v>1534</v>
      </c>
      <c r="B29" s="30" t="s">
        <v>697</v>
      </c>
      <c r="C29" s="30">
        <v>500</v>
      </c>
      <c r="D29" s="30">
        <v>451</v>
      </c>
      <c r="E29" s="30">
        <v>130</v>
      </c>
      <c r="F29" s="30">
        <v>28</v>
      </c>
      <c r="G29" s="30">
        <v>2</v>
      </c>
      <c r="H29" s="30">
        <v>18</v>
      </c>
      <c r="I29" s="30">
        <v>64</v>
      </c>
      <c r="J29" s="30">
        <v>71</v>
      </c>
      <c r="K29" s="30">
        <v>42</v>
      </c>
      <c r="L29" s="30">
        <v>90</v>
      </c>
      <c r="M29" s="30">
        <v>2</v>
      </c>
      <c r="N29" s="30">
        <v>7</v>
      </c>
      <c r="O29" s="30">
        <v>4</v>
      </c>
      <c r="P29" s="30">
        <v>0.28799999999999998</v>
      </c>
      <c r="Q29" s="30">
        <v>0.34899999999999998</v>
      </c>
      <c r="R29" s="30">
        <v>0.48099999999999998</v>
      </c>
      <c r="S29" s="30">
        <v>0.83</v>
      </c>
      <c r="T29" s="30">
        <v>0.36299999999999999</v>
      </c>
      <c r="U29" s="30">
        <v>-0.5</v>
      </c>
      <c r="V29" s="30">
        <v>-6.6</v>
      </c>
      <c r="W29" s="30">
        <v>1.3</v>
      </c>
      <c r="X29" s="30"/>
      <c r="Y29" s="1"/>
      <c r="Z29" s="1"/>
      <c r="AA29" s="1"/>
    </row>
    <row r="30" spans="1:28" x14ac:dyDescent="0.25">
      <c r="A30" s="30">
        <v>9368</v>
      </c>
      <c r="B30" s="30" t="s">
        <v>696</v>
      </c>
      <c r="C30" s="30">
        <v>546</v>
      </c>
      <c r="D30" s="30">
        <v>477</v>
      </c>
      <c r="E30" s="30">
        <v>126</v>
      </c>
      <c r="F30" s="30">
        <v>28</v>
      </c>
      <c r="G30" s="30">
        <v>2</v>
      </c>
      <c r="H30" s="30">
        <v>24</v>
      </c>
      <c r="I30" s="30">
        <v>72</v>
      </c>
      <c r="J30" s="30">
        <v>80</v>
      </c>
      <c r="K30" s="30">
        <v>59</v>
      </c>
      <c r="L30" s="30">
        <v>115</v>
      </c>
      <c r="M30" s="30">
        <v>5</v>
      </c>
      <c r="N30" s="30">
        <v>2</v>
      </c>
      <c r="O30" s="30">
        <v>1</v>
      </c>
      <c r="P30" s="30">
        <v>0.26500000000000001</v>
      </c>
      <c r="Q30" s="30">
        <v>0.34899999999999998</v>
      </c>
      <c r="R30" s="30">
        <v>0.48499999999999999</v>
      </c>
      <c r="S30" s="30">
        <v>0.83399999999999996</v>
      </c>
      <c r="T30" s="30">
        <v>0.36199999999999999</v>
      </c>
      <c r="U30" s="30">
        <v>0.1</v>
      </c>
      <c r="V30" s="30">
        <v>11</v>
      </c>
      <c r="W30" s="30">
        <v>5.5</v>
      </c>
      <c r="X30" s="30"/>
      <c r="Y30" s="1"/>
      <c r="Z30" s="1"/>
      <c r="AB30" s="1"/>
    </row>
    <row r="31" spans="1:28" x14ac:dyDescent="0.25">
      <c r="A31" s="30">
        <v>1327</v>
      </c>
      <c r="B31" s="30" t="s">
        <v>630</v>
      </c>
      <c r="C31" s="30">
        <v>470</v>
      </c>
      <c r="D31" s="30">
        <v>407</v>
      </c>
      <c r="E31" s="30">
        <v>113</v>
      </c>
      <c r="F31" s="30">
        <v>23</v>
      </c>
      <c r="G31" s="30">
        <v>1</v>
      </c>
      <c r="H31" s="30">
        <v>16</v>
      </c>
      <c r="I31" s="30">
        <v>60</v>
      </c>
      <c r="J31" s="30">
        <v>57</v>
      </c>
      <c r="K31" s="30">
        <v>52</v>
      </c>
      <c r="L31" s="30">
        <v>94</v>
      </c>
      <c r="M31" s="30">
        <v>5</v>
      </c>
      <c r="N31" s="30">
        <v>7</v>
      </c>
      <c r="O31" s="30">
        <v>3</v>
      </c>
      <c r="P31" s="30">
        <v>0.27800000000000002</v>
      </c>
      <c r="Q31" s="30">
        <v>0.36399999999999999</v>
      </c>
      <c r="R31" s="30">
        <v>0.45600000000000002</v>
      </c>
      <c r="S31" s="30">
        <v>0.82099999999999995</v>
      </c>
      <c r="T31" s="30">
        <v>0.36199999999999999</v>
      </c>
      <c r="U31" s="30">
        <v>-0.1</v>
      </c>
      <c r="V31" s="30">
        <v>-4.3</v>
      </c>
      <c r="W31" s="30">
        <v>2.4</v>
      </c>
      <c r="X31" s="30"/>
      <c r="Y31" s="1"/>
      <c r="Z31" s="1"/>
      <c r="AA31" s="1"/>
    </row>
    <row r="32" spans="1:28" x14ac:dyDescent="0.25">
      <c r="A32" s="30">
        <v>3057</v>
      </c>
      <c r="B32" s="30" t="s">
        <v>699</v>
      </c>
      <c r="C32" s="30">
        <v>400</v>
      </c>
      <c r="D32" s="30">
        <v>343</v>
      </c>
      <c r="E32" s="30">
        <v>86</v>
      </c>
      <c r="F32" s="30">
        <v>19</v>
      </c>
      <c r="G32" s="30">
        <v>1</v>
      </c>
      <c r="H32" s="30">
        <v>18</v>
      </c>
      <c r="I32" s="30">
        <v>52</v>
      </c>
      <c r="J32" s="30">
        <v>56</v>
      </c>
      <c r="K32" s="30">
        <v>48</v>
      </c>
      <c r="L32" s="30">
        <v>116</v>
      </c>
      <c r="M32" s="30">
        <v>4</v>
      </c>
      <c r="N32" s="30">
        <v>2</v>
      </c>
      <c r="O32" s="30">
        <v>1</v>
      </c>
      <c r="P32" s="30">
        <v>0.251</v>
      </c>
      <c r="Q32" s="30">
        <v>0.34699999999999998</v>
      </c>
      <c r="R32" s="30">
        <v>0.47299999999999998</v>
      </c>
      <c r="S32" s="30">
        <v>0.82</v>
      </c>
      <c r="T32" s="30">
        <v>0.36</v>
      </c>
      <c r="U32" s="30">
        <v>-0.8</v>
      </c>
      <c r="V32" s="30">
        <v>2.2999999999999998</v>
      </c>
      <c r="W32" s="30">
        <v>1.9</v>
      </c>
      <c r="X32" s="30"/>
      <c r="Y32" s="1"/>
      <c r="Z32" s="1"/>
      <c r="AB32" s="1"/>
    </row>
    <row r="33" spans="1:28" x14ac:dyDescent="0.25">
      <c r="A33" s="30">
        <v>3269</v>
      </c>
      <c r="B33" s="30" t="s">
        <v>712</v>
      </c>
      <c r="C33" s="30">
        <v>552</v>
      </c>
      <c r="D33" s="30">
        <v>495</v>
      </c>
      <c r="E33" s="30">
        <v>146</v>
      </c>
      <c r="F33" s="30">
        <v>35</v>
      </c>
      <c r="G33" s="30">
        <v>1</v>
      </c>
      <c r="H33" s="30">
        <v>17</v>
      </c>
      <c r="I33" s="30">
        <v>71</v>
      </c>
      <c r="J33" s="30">
        <v>73</v>
      </c>
      <c r="K33" s="30">
        <v>46</v>
      </c>
      <c r="L33" s="30">
        <v>75</v>
      </c>
      <c r="M33" s="30">
        <v>6</v>
      </c>
      <c r="N33" s="30">
        <v>4</v>
      </c>
      <c r="O33" s="30">
        <v>3</v>
      </c>
      <c r="P33" s="30">
        <v>0.29499999999999998</v>
      </c>
      <c r="Q33" s="30">
        <v>0.35899999999999999</v>
      </c>
      <c r="R33" s="30">
        <v>0.47199999999999998</v>
      </c>
      <c r="S33" s="30">
        <v>0.83099999999999996</v>
      </c>
      <c r="T33" s="30">
        <v>0.36</v>
      </c>
      <c r="U33" s="30">
        <v>-0.7</v>
      </c>
      <c r="V33" s="30">
        <v>1.5</v>
      </c>
      <c r="W33" s="30">
        <v>3.9</v>
      </c>
      <c r="X33" s="30"/>
      <c r="Y33" s="1"/>
      <c r="Z33" s="1"/>
      <c r="AA33" s="1"/>
    </row>
    <row r="34" spans="1:28" x14ac:dyDescent="0.25">
      <c r="A34" s="30">
        <v>3787</v>
      </c>
      <c r="B34" s="30" t="s">
        <v>675</v>
      </c>
      <c r="C34" s="30">
        <v>521</v>
      </c>
      <c r="D34" s="30">
        <v>455</v>
      </c>
      <c r="E34" s="30">
        <v>128</v>
      </c>
      <c r="F34" s="30">
        <v>25</v>
      </c>
      <c r="G34" s="30">
        <v>3</v>
      </c>
      <c r="H34" s="30">
        <v>17</v>
      </c>
      <c r="I34" s="30">
        <v>63</v>
      </c>
      <c r="J34" s="30">
        <v>63</v>
      </c>
      <c r="K34" s="30">
        <v>57</v>
      </c>
      <c r="L34" s="30">
        <v>95</v>
      </c>
      <c r="M34" s="30">
        <v>4</v>
      </c>
      <c r="N34" s="30">
        <v>11</v>
      </c>
      <c r="O34" s="30">
        <v>6</v>
      </c>
      <c r="P34" s="30">
        <v>0.28199999999999997</v>
      </c>
      <c r="Q34" s="30">
        <v>0.36399999999999999</v>
      </c>
      <c r="R34" s="30">
        <v>0.45900000000000002</v>
      </c>
      <c r="S34" s="30">
        <v>0.82299999999999995</v>
      </c>
      <c r="T34" s="30">
        <v>0.36</v>
      </c>
      <c r="U34" s="30">
        <v>0</v>
      </c>
      <c r="V34" s="30">
        <v>-0.1</v>
      </c>
      <c r="W34" s="30">
        <v>4</v>
      </c>
      <c r="X34" s="30"/>
      <c r="Y34" s="1"/>
      <c r="Z34" s="1"/>
      <c r="AA34" s="1"/>
    </row>
    <row r="35" spans="1:28" x14ac:dyDescent="0.25">
      <c r="A35" s="30">
        <v>589</v>
      </c>
      <c r="B35" s="30" t="s">
        <v>672</v>
      </c>
      <c r="C35" s="30">
        <v>488</v>
      </c>
      <c r="D35" s="30">
        <v>440</v>
      </c>
      <c r="E35" s="30">
        <v>124</v>
      </c>
      <c r="F35" s="30">
        <v>24</v>
      </c>
      <c r="G35" s="30">
        <v>2</v>
      </c>
      <c r="H35" s="30">
        <v>21</v>
      </c>
      <c r="I35" s="30">
        <v>65</v>
      </c>
      <c r="J35" s="30">
        <v>69</v>
      </c>
      <c r="K35" s="30">
        <v>41</v>
      </c>
      <c r="L35" s="30">
        <v>85</v>
      </c>
      <c r="M35" s="30">
        <v>2</v>
      </c>
      <c r="N35" s="30">
        <v>4</v>
      </c>
      <c r="O35" s="30">
        <v>2</v>
      </c>
      <c r="P35" s="30">
        <v>0.28100000000000003</v>
      </c>
      <c r="Q35" s="30">
        <v>0.34200000000000003</v>
      </c>
      <c r="R35" s="30">
        <v>0.48699999999999999</v>
      </c>
      <c r="S35" s="30">
        <v>0.82899999999999996</v>
      </c>
      <c r="T35" s="30">
        <v>0.36</v>
      </c>
      <c r="U35" s="30">
        <v>-1.4</v>
      </c>
      <c r="V35" s="30">
        <v>-2.6</v>
      </c>
      <c r="W35" s="30">
        <v>1.9</v>
      </c>
      <c r="X35" s="30"/>
      <c r="Y35" s="1"/>
      <c r="Z35" s="1"/>
      <c r="AB35" s="1"/>
    </row>
    <row r="36" spans="1:28" x14ac:dyDescent="0.25">
      <c r="A36" s="30">
        <v>1857</v>
      </c>
      <c r="B36" s="30" t="s">
        <v>687</v>
      </c>
      <c r="C36" s="30">
        <v>561</v>
      </c>
      <c r="D36" s="30">
        <v>481</v>
      </c>
      <c r="E36" s="30">
        <v>142</v>
      </c>
      <c r="F36" s="30">
        <v>28</v>
      </c>
      <c r="G36" s="30">
        <v>1</v>
      </c>
      <c r="H36" s="30">
        <v>11</v>
      </c>
      <c r="I36" s="30">
        <v>69</v>
      </c>
      <c r="J36" s="30">
        <v>60</v>
      </c>
      <c r="K36" s="30">
        <v>71</v>
      </c>
      <c r="L36" s="30">
        <v>95</v>
      </c>
      <c r="M36" s="30">
        <v>3</v>
      </c>
      <c r="N36" s="30">
        <v>3</v>
      </c>
      <c r="O36" s="30">
        <v>2</v>
      </c>
      <c r="P36" s="30">
        <v>0.29399999999999998</v>
      </c>
      <c r="Q36" s="30">
        <v>0.38500000000000001</v>
      </c>
      <c r="R36" s="30">
        <v>0.42599999999999999</v>
      </c>
      <c r="S36" s="30">
        <v>0.81100000000000005</v>
      </c>
      <c r="T36" s="30">
        <v>0.35799999999999998</v>
      </c>
      <c r="U36" s="30">
        <v>-0.3</v>
      </c>
      <c r="V36" s="30">
        <v>0.4</v>
      </c>
      <c r="W36" s="30">
        <v>2.6</v>
      </c>
      <c r="X36" s="30"/>
      <c r="Y36" s="1"/>
      <c r="Z36" s="1"/>
      <c r="AA36" s="1"/>
    </row>
    <row r="37" spans="1:28" x14ac:dyDescent="0.25">
      <c r="A37" s="30">
        <v>4940</v>
      </c>
      <c r="B37" s="30" t="s">
        <v>683</v>
      </c>
      <c r="C37" s="30">
        <v>508</v>
      </c>
      <c r="D37" s="30">
        <v>438</v>
      </c>
      <c r="E37" s="30">
        <v>114</v>
      </c>
      <c r="F37" s="30">
        <v>24</v>
      </c>
      <c r="G37" s="30">
        <v>2</v>
      </c>
      <c r="H37" s="30">
        <v>19</v>
      </c>
      <c r="I37" s="30">
        <v>66</v>
      </c>
      <c r="J37" s="30">
        <v>60</v>
      </c>
      <c r="K37" s="30">
        <v>58</v>
      </c>
      <c r="L37" s="30">
        <v>94</v>
      </c>
      <c r="M37" s="30">
        <v>5</v>
      </c>
      <c r="N37" s="30">
        <v>11</v>
      </c>
      <c r="O37" s="30">
        <v>6</v>
      </c>
      <c r="P37" s="30">
        <v>0.26200000000000001</v>
      </c>
      <c r="Q37" s="30">
        <v>0.35299999999999998</v>
      </c>
      <c r="R37" s="30">
        <v>0.45700000000000002</v>
      </c>
      <c r="S37" s="30">
        <v>0.80900000000000005</v>
      </c>
      <c r="T37" s="30">
        <v>0.35699999999999998</v>
      </c>
      <c r="U37" s="30">
        <v>1.3</v>
      </c>
      <c r="V37" s="30">
        <v>10.8</v>
      </c>
      <c r="W37" s="30">
        <v>4.2</v>
      </c>
      <c r="X37" s="30"/>
      <c r="Y37" s="1"/>
      <c r="Z37" s="1"/>
      <c r="AA37" s="1"/>
    </row>
    <row r="38" spans="1:28" x14ac:dyDescent="0.25">
      <c r="A38" s="30">
        <v>7399</v>
      </c>
      <c r="B38" s="30" t="s">
        <v>698</v>
      </c>
      <c r="C38" s="30">
        <v>556</v>
      </c>
      <c r="D38" s="30">
        <v>488</v>
      </c>
      <c r="E38" s="30">
        <v>140</v>
      </c>
      <c r="F38" s="30">
        <v>29</v>
      </c>
      <c r="G38" s="30">
        <v>1</v>
      </c>
      <c r="H38" s="30">
        <v>16</v>
      </c>
      <c r="I38" s="30">
        <v>69</v>
      </c>
      <c r="J38" s="30">
        <v>72</v>
      </c>
      <c r="K38" s="30">
        <v>58</v>
      </c>
      <c r="L38" s="30">
        <v>88</v>
      </c>
      <c r="M38" s="30">
        <v>4</v>
      </c>
      <c r="N38" s="30">
        <v>1</v>
      </c>
      <c r="O38" s="30">
        <v>1</v>
      </c>
      <c r="P38" s="30">
        <v>0.28699999999999998</v>
      </c>
      <c r="Q38" s="30">
        <v>0.36499999999999999</v>
      </c>
      <c r="R38" s="30">
        <v>0.45</v>
      </c>
      <c r="S38" s="30">
        <v>0.81499999999999995</v>
      </c>
      <c r="T38" s="30">
        <v>0.35699999999999998</v>
      </c>
      <c r="U38" s="30">
        <v>-3.5</v>
      </c>
      <c r="V38" s="30">
        <v>-0.3</v>
      </c>
      <c r="W38" s="30">
        <v>1.6</v>
      </c>
      <c r="X38" s="30"/>
      <c r="Y38" s="1"/>
      <c r="Z38" s="1"/>
      <c r="AA38" s="1"/>
    </row>
    <row r="39" spans="1:28" x14ac:dyDescent="0.25">
      <c r="A39" s="30">
        <v>4220</v>
      </c>
      <c r="B39" s="30" t="s">
        <v>684</v>
      </c>
      <c r="C39" s="30">
        <v>12</v>
      </c>
      <c r="D39" s="30">
        <v>11</v>
      </c>
      <c r="E39" s="30">
        <v>3</v>
      </c>
      <c r="F39" s="30">
        <v>1</v>
      </c>
      <c r="G39" s="30">
        <v>0</v>
      </c>
      <c r="H39" s="30">
        <v>0</v>
      </c>
      <c r="I39" s="30">
        <v>2</v>
      </c>
      <c r="J39" s="30">
        <v>2</v>
      </c>
      <c r="K39" s="30">
        <v>1</v>
      </c>
      <c r="L39" s="30">
        <v>2</v>
      </c>
      <c r="M39" s="30">
        <v>0</v>
      </c>
      <c r="N39" s="30">
        <v>0</v>
      </c>
      <c r="O39" s="30">
        <v>0</v>
      </c>
      <c r="P39" s="30">
        <v>0.27700000000000002</v>
      </c>
      <c r="Q39" s="30">
        <v>0.34699999999999998</v>
      </c>
      <c r="R39" s="30">
        <v>0.46400000000000002</v>
      </c>
      <c r="S39" s="30">
        <v>0.81200000000000006</v>
      </c>
      <c r="T39" s="30">
        <v>0.35599999999999998</v>
      </c>
      <c r="U39" s="30">
        <v>0</v>
      </c>
      <c r="V39" s="30">
        <v>0</v>
      </c>
      <c r="W39" s="30">
        <v>0.1</v>
      </c>
      <c r="X39" s="30"/>
      <c r="Y39" s="1"/>
      <c r="Z39" s="1"/>
      <c r="AB39" s="1"/>
    </row>
    <row r="40" spans="1:28" x14ac:dyDescent="0.25">
      <c r="A40" s="30">
        <v>8002</v>
      </c>
      <c r="B40" s="30" t="s">
        <v>615</v>
      </c>
      <c r="C40" s="30">
        <v>423</v>
      </c>
      <c r="D40" s="30">
        <v>396</v>
      </c>
      <c r="E40" s="30">
        <v>111</v>
      </c>
      <c r="F40" s="30">
        <v>21</v>
      </c>
      <c r="G40" s="30">
        <v>1</v>
      </c>
      <c r="H40" s="30">
        <v>22</v>
      </c>
      <c r="I40" s="30">
        <v>53</v>
      </c>
      <c r="J40" s="30">
        <v>66</v>
      </c>
      <c r="K40" s="30">
        <v>20</v>
      </c>
      <c r="L40" s="30">
        <v>85</v>
      </c>
      <c r="M40" s="30">
        <v>2</v>
      </c>
      <c r="N40" s="30">
        <v>3</v>
      </c>
      <c r="O40" s="30">
        <v>2</v>
      </c>
      <c r="P40" s="30">
        <v>0.27900000000000003</v>
      </c>
      <c r="Q40" s="30">
        <v>0.315</v>
      </c>
      <c r="R40" s="30">
        <v>0.5</v>
      </c>
      <c r="S40" s="30">
        <v>0.81499999999999995</v>
      </c>
      <c r="T40" s="30">
        <v>0.35399999999999998</v>
      </c>
      <c r="U40" s="30">
        <v>-0.3</v>
      </c>
      <c r="V40" s="30">
        <v>-1.7</v>
      </c>
      <c r="W40" s="30">
        <v>2.5</v>
      </c>
      <c r="X40" s="30"/>
      <c r="Y40" s="1"/>
      <c r="Z40" s="1"/>
      <c r="AA40" s="1"/>
    </row>
    <row r="41" spans="1:28" x14ac:dyDescent="0.25">
      <c r="A41" s="30">
        <v>10264</v>
      </c>
      <c r="B41" s="30" t="s">
        <v>668</v>
      </c>
      <c r="C41" s="30">
        <v>519</v>
      </c>
      <c r="D41" s="30">
        <v>456</v>
      </c>
      <c r="E41" s="30">
        <v>124</v>
      </c>
      <c r="F41" s="30">
        <v>28</v>
      </c>
      <c r="G41" s="30">
        <v>3</v>
      </c>
      <c r="H41" s="30">
        <v>17</v>
      </c>
      <c r="I41" s="30">
        <v>59</v>
      </c>
      <c r="J41" s="30">
        <v>63</v>
      </c>
      <c r="K41" s="30">
        <v>52</v>
      </c>
      <c r="L41" s="30">
        <v>115</v>
      </c>
      <c r="M41" s="30">
        <v>4</v>
      </c>
      <c r="N41" s="30">
        <v>6</v>
      </c>
      <c r="O41" s="30">
        <v>3</v>
      </c>
      <c r="P41" s="30">
        <v>0.27200000000000002</v>
      </c>
      <c r="Q41" s="30">
        <v>0.35</v>
      </c>
      <c r="R41" s="30">
        <v>0.45400000000000001</v>
      </c>
      <c r="S41" s="30">
        <v>0.80300000000000005</v>
      </c>
      <c r="T41" s="30">
        <v>0.35299999999999998</v>
      </c>
      <c r="U41" s="30">
        <v>-0.8</v>
      </c>
      <c r="V41" s="30">
        <v>4.2</v>
      </c>
      <c r="W41" s="30">
        <v>3</v>
      </c>
      <c r="X41" s="30"/>
      <c r="Y41" s="1"/>
      <c r="Z41" s="1"/>
      <c r="AA41" s="1"/>
    </row>
    <row r="42" spans="1:28" x14ac:dyDescent="0.25">
      <c r="A42" s="30">
        <v>5038</v>
      </c>
      <c r="B42" s="30" t="s">
        <v>319</v>
      </c>
      <c r="C42" s="30">
        <v>528</v>
      </c>
      <c r="D42" s="30">
        <v>468</v>
      </c>
      <c r="E42" s="30">
        <v>126</v>
      </c>
      <c r="F42" s="30">
        <v>27</v>
      </c>
      <c r="G42" s="30">
        <v>1</v>
      </c>
      <c r="H42" s="30">
        <v>19</v>
      </c>
      <c r="I42" s="30">
        <v>66</v>
      </c>
      <c r="J42" s="30">
        <v>69</v>
      </c>
      <c r="K42" s="30">
        <v>49</v>
      </c>
      <c r="L42" s="30">
        <v>92</v>
      </c>
      <c r="M42" s="30">
        <v>5</v>
      </c>
      <c r="N42" s="30">
        <v>4</v>
      </c>
      <c r="O42" s="30">
        <v>2</v>
      </c>
      <c r="P42" s="30">
        <v>0.26800000000000002</v>
      </c>
      <c r="Q42" s="30">
        <v>0.34200000000000003</v>
      </c>
      <c r="R42" s="30">
        <v>0.45700000000000002</v>
      </c>
      <c r="S42" s="30">
        <v>0.79900000000000004</v>
      </c>
      <c r="T42" s="30">
        <v>0.35199999999999998</v>
      </c>
      <c r="U42" s="30">
        <v>0</v>
      </c>
      <c r="V42" s="30">
        <v>7.4</v>
      </c>
      <c r="W42" s="30">
        <v>4.2</v>
      </c>
      <c r="X42" s="30"/>
      <c r="Y42" s="1"/>
      <c r="Z42" s="1"/>
      <c r="AB42" s="1"/>
    </row>
    <row r="43" spans="1:28" x14ac:dyDescent="0.25">
      <c r="A43" s="30">
        <v>8001</v>
      </c>
      <c r="B43" s="30" t="s">
        <v>644</v>
      </c>
      <c r="C43" s="30">
        <v>508</v>
      </c>
      <c r="D43" s="30">
        <v>455</v>
      </c>
      <c r="E43" s="30">
        <v>125</v>
      </c>
      <c r="F43" s="30">
        <v>25</v>
      </c>
      <c r="G43" s="30">
        <v>1</v>
      </c>
      <c r="H43" s="30">
        <v>18</v>
      </c>
      <c r="I43" s="30">
        <v>62</v>
      </c>
      <c r="J43" s="30">
        <v>66</v>
      </c>
      <c r="K43" s="30">
        <v>44</v>
      </c>
      <c r="L43" s="30">
        <v>89</v>
      </c>
      <c r="M43" s="30">
        <v>4</v>
      </c>
      <c r="N43" s="30">
        <v>13</v>
      </c>
      <c r="O43" s="30">
        <v>6</v>
      </c>
      <c r="P43" s="30">
        <v>0.27500000000000002</v>
      </c>
      <c r="Q43" s="30">
        <v>0.34200000000000003</v>
      </c>
      <c r="R43" s="30">
        <v>0.45800000000000002</v>
      </c>
      <c r="S43" s="30">
        <v>0.8</v>
      </c>
      <c r="T43" s="30">
        <v>0.35099999999999998</v>
      </c>
      <c r="U43" s="30">
        <v>0.4</v>
      </c>
      <c r="V43" s="30">
        <v>-8.3000000000000007</v>
      </c>
      <c r="W43" s="30">
        <v>3.1</v>
      </c>
      <c r="X43" s="30"/>
      <c r="Y43" s="1"/>
      <c r="Z43" s="1"/>
      <c r="AB43" s="1"/>
    </row>
    <row r="44" spans="1:28" x14ac:dyDescent="0.25">
      <c r="A44" s="30">
        <v>1002</v>
      </c>
      <c r="B44" s="30" t="s">
        <v>692</v>
      </c>
      <c r="C44" s="30">
        <v>450</v>
      </c>
      <c r="D44" s="30">
        <v>405</v>
      </c>
      <c r="E44" s="30">
        <v>110</v>
      </c>
      <c r="F44" s="30">
        <v>23</v>
      </c>
      <c r="G44" s="30">
        <v>1</v>
      </c>
      <c r="H44" s="30">
        <v>17</v>
      </c>
      <c r="I44" s="30">
        <v>53</v>
      </c>
      <c r="J44" s="30">
        <v>61</v>
      </c>
      <c r="K44" s="30">
        <v>34</v>
      </c>
      <c r="L44" s="30">
        <v>64</v>
      </c>
      <c r="M44" s="30">
        <v>7</v>
      </c>
      <c r="N44" s="30">
        <v>2</v>
      </c>
      <c r="O44" s="30">
        <v>1</v>
      </c>
      <c r="P44" s="30">
        <v>0.27200000000000002</v>
      </c>
      <c r="Q44" s="30">
        <v>0.33700000000000002</v>
      </c>
      <c r="R44" s="30">
        <v>0.46</v>
      </c>
      <c r="S44" s="30">
        <v>0.79700000000000004</v>
      </c>
      <c r="T44" s="30">
        <v>0.35</v>
      </c>
      <c r="U44" s="30">
        <v>-3.4</v>
      </c>
      <c r="V44" s="30">
        <v>-3.7</v>
      </c>
      <c r="W44" s="30">
        <v>2</v>
      </c>
      <c r="X44" s="30"/>
      <c r="Y44" s="1"/>
      <c r="Z44" s="1"/>
      <c r="AB44" s="1"/>
    </row>
    <row r="45" spans="1:28" x14ac:dyDescent="0.25">
      <c r="A45" s="30">
        <v>3516</v>
      </c>
      <c r="B45" s="30" t="s">
        <v>627</v>
      </c>
      <c r="C45" s="30">
        <v>552</v>
      </c>
      <c r="D45" s="30">
        <v>496</v>
      </c>
      <c r="E45" s="30">
        <v>142</v>
      </c>
      <c r="F45" s="30">
        <v>28</v>
      </c>
      <c r="G45" s="30">
        <v>2</v>
      </c>
      <c r="H45" s="30">
        <v>16</v>
      </c>
      <c r="I45" s="30">
        <v>69</v>
      </c>
      <c r="J45" s="30">
        <v>69</v>
      </c>
      <c r="K45" s="30">
        <v>48</v>
      </c>
      <c r="L45" s="30">
        <v>75</v>
      </c>
      <c r="M45" s="30">
        <v>2</v>
      </c>
      <c r="N45" s="30">
        <v>8</v>
      </c>
      <c r="O45" s="30">
        <v>4</v>
      </c>
      <c r="P45" s="30">
        <v>0.28599999999999998</v>
      </c>
      <c r="Q45" s="30">
        <v>0.35</v>
      </c>
      <c r="R45" s="30">
        <v>0.44700000000000001</v>
      </c>
      <c r="S45" s="30">
        <v>0.79700000000000004</v>
      </c>
      <c r="T45" s="30">
        <v>0.35</v>
      </c>
      <c r="U45" s="30">
        <v>-0.4</v>
      </c>
      <c r="V45" s="30">
        <v>0.3</v>
      </c>
      <c r="W45" s="30">
        <v>2.1</v>
      </c>
      <c r="X45" s="30"/>
      <c r="Y45" s="1"/>
      <c r="Z45" s="1"/>
      <c r="AB45" s="1"/>
    </row>
    <row r="46" spans="1:28" x14ac:dyDescent="0.25">
      <c r="A46" s="30">
        <v>9892</v>
      </c>
      <c r="B46" s="30" t="s">
        <v>688</v>
      </c>
      <c r="C46" s="30">
        <v>470</v>
      </c>
      <c r="D46" s="30">
        <v>413</v>
      </c>
      <c r="E46" s="30">
        <v>104</v>
      </c>
      <c r="F46" s="30">
        <v>22</v>
      </c>
      <c r="G46" s="30">
        <v>2</v>
      </c>
      <c r="H46" s="30">
        <v>23</v>
      </c>
      <c r="I46" s="30">
        <v>58</v>
      </c>
      <c r="J46" s="30">
        <v>66</v>
      </c>
      <c r="K46" s="30">
        <v>50</v>
      </c>
      <c r="L46" s="30">
        <v>115</v>
      </c>
      <c r="M46" s="30">
        <v>3</v>
      </c>
      <c r="N46" s="30">
        <v>6</v>
      </c>
      <c r="O46" s="30">
        <v>4</v>
      </c>
      <c r="P46" s="30">
        <v>0.251</v>
      </c>
      <c r="Q46" s="30">
        <v>0.33300000000000002</v>
      </c>
      <c r="R46" s="30">
        <v>0.47599999999999998</v>
      </c>
      <c r="S46" s="30">
        <v>0.80900000000000005</v>
      </c>
      <c r="T46" s="30">
        <v>0.34899999999999998</v>
      </c>
      <c r="U46" s="30">
        <v>-0.5</v>
      </c>
      <c r="V46" s="30">
        <v>2.2999999999999998</v>
      </c>
      <c r="W46" s="30">
        <v>2.4</v>
      </c>
      <c r="X46" s="30"/>
      <c r="Y46" s="1"/>
      <c r="Z46" s="1"/>
      <c r="AB46" s="1"/>
    </row>
    <row r="47" spans="1:28" x14ac:dyDescent="0.25">
      <c r="A47" s="30">
        <v>3433</v>
      </c>
      <c r="B47" s="30" t="s">
        <v>681</v>
      </c>
      <c r="C47" s="30">
        <v>508</v>
      </c>
      <c r="D47" s="30">
        <v>462</v>
      </c>
      <c r="E47" s="30">
        <v>132</v>
      </c>
      <c r="F47" s="30">
        <v>27</v>
      </c>
      <c r="G47" s="30">
        <v>1</v>
      </c>
      <c r="H47" s="30">
        <v>16</v>
      </c>
      <c r="I47" s="30">
        <v>59</v>
      </c>
      <c r="J47" s="30">
        <v>65</v>
      </c>
      <c r="K47" s="30">
        <v>36</v>
      </c>
      <c r="L47" s="30">
        <v>90</v>
      </c>
      <c r="M47" s="30">
        <v>5</v>
      </c>
      <c r="N47" s="30">
        <v>2</v>
      </c>
      <c r="O47" s="30">
        <v>1</v>
      </c>
      <c r="P47" s="30">
        <v>0.28499999999999998</v>
      </c>
      <c r="Q47" s="30">
        <v>0.34100000000000003</v>
      </c>
      <c r="R47" s="30">
        <v>0.45200000000000001</v>
      </c>
      <c r="S47" s="30">
        <v>0.79300000000000004</v>
      </c>
      <c r="T47" s="30">
        <v>0.34899999999999998</v>
      </c>
      <c r="U47" s="30">
        <v>-1.6</v>
      </c>
      <c r="V47" s="30">
        <v>-2.2000000000000002</v>
      </c>
      <c r="W47" s="30">
        <v>2.2999999999999998</v>
      </c>
      <c r="X47" s="30"/>
    </row>
    <row r="48" spans="1:28" x14ac:dyDescent="0.25">
      <c r="A48" s="30">
        <v>8090</v>
      </c>
      <c r="B48" s="30" t="s">
        <v>577</v>
      </c>
      <c r="C48" s="30">
        <v>505</v>
      </c>
      <c r="D48" s="30">
        <v>437</v>
      </c>
      <c r="E48" s="30">
        <v>123</v>
      </c>
      <c r="F48" s="30">
        <v>27</v>
      </c>
      <c r="G48" s="30">
        <v>3</v>
      </c>
      <c r="H48" s="30">
        <v>8</v>
      </c>
      <c r="I48" s="30">
        <v>63</v>
      </c>
      <c r="J48" s="30">
        <v>44</v>
      </c>
      <c r="K48" s="30">
        <v>55</v>
      </c>
      <c r="L48" s="30">
        <v>80</v>
      </c>
      <c r="M48" s="30">
        <v>5</v>
      </c>
      <c r="N48" s="30">
        <v>4</v>
      </c>
      <c r="O48" s="30">
        <v>2</v>
      </c>
      <c r="P48" s="30">
        <v>0.28100000000000003</v>
      </c>
      <c r="Q48" s="30">
        <v>0.36499999999999999</v>
      </c>
      <c r="R48" s="30">
        <v>0.41499999999999998</v>
      </c>
      <c r="S48" s="30">
        <v>0.78</v>
      </c>
      <c r="T48" s="30">
        <v>0.34799999999999998</v>
      </c>
      <c r="U48" s="30">
        <v>0.7</v>
      </c>
      <c r="V48" s="30">
        <v>-1.8</v>
      </c>
      <c r="W48" s="30">
        <v>3.2</v>
      </c>
      <c r="X48" s="30"/>
      <c r="Y48" s="1"/>
      <c r="Z48" s="1"/>
      <c r="AA48" s="1"/>
    </row>
    <row r="49" spans="1:28" x14ac:dyDescent="0.25">
      <c r="A49" s="30">
        <v>4810</v>
      </c>
      <c r="B49" s="30" t="s">
        <v>629</v>
      </c>
      <c r="C49" s="30">
        <v>439</v>
      </c>
      <c r="D49" s="30">
        <v>389</v>
      </c>
      <c r="E49" s="30">
        <v>101</v>
      </c>
      <c r="F49" s="30">
        <v>17</v>
      </c>
      <c r="G49" s="30">
        <v>1</v>
      </c>
      <c r="H49" s="30">
        <v>20</v>
      </c>
      <c r="I49" s="30">
        <v>55</v>
      </c>
      <c r="J49" s="30">
        <v>61</v>
      </c>
      <c r="K49" s="30">
        <v>43</v>
      </c>
      <c r="L49" s="30">
        <v>66</v>
      </c>
      <c r="M49" s="30">
        <v>3</v>
      </c>
      <c r="N49" s="30">
        <v>2</v>
      </c>
      <c r="O49" s="30">
        <v>1</v>
      </c>
      <c r="P49" s="30">
        <v>0.26100000000000001</v>
      </c>
      <c r="Q49" s="30">
        <v>0.33600000000000002</v>
      </c>
      <c r="R49" s="30">
        <v>0.46400000000000002</v>
      </c>
      <c r="S49" s="30">
        <v>0.8</v>
      </c>
      <c r="T49" s="30">
        <v>0.34799999999999998</v>
      </c>
      <c r="U49" s="30">
        <v>-2</v>
      </c>
      <c r="V49" s="30">
        <v>-0.3</v>
      </c>
      <c r="W49" s="30">
        <v>2.7</v>
      </c>
      <c r="X49" s="30"/>
      <c r="Y49" s="1"/>
      <c r="Z49" s="1"/>
      <c r="AA49" s="1"/>
    </row>
    <row r="50" spans="1:28" x14ac:dyDescent="0.25">
      <c r="A50" s="30">
        <v>10762</v>
      </c>
      <c r="B50" s="30" t="s">
        <v>551</v>
      </c>
      <c r="C50" s="30">
        <v>112</v>
      </c>
      <c r="D50" s="30">
        <v>103</v>
      </c>
      <c r="E50" s="30">
        <v>29</v>
      </c>
      <c r="F50" s="30">
        <v>6</v>
      </c>
      <c r="G50" s="30">
        <v>2</v>
      </c>
      <c r="H50" s="30">
        <v>4</v>
      </c>
      <c r="I50" s="30">
        <v>15</v>
      </c>
      <c r="J50" s="30">
        <v>14</v>
      </c>
      <c r="K50" s="30">
        <v>7</v>
      </c>
      <c r="L50" s="30">
        <v>20</v>
      </c>
      <c r="M50" s="30">
        <v>1</v>
      </c>
      <c r="N50" s="30">
        <v>3</v>
      </c>
      <c r="O50" s="30">
        <v>2</v>
      </c>
      <c r="P50" s="30">
        <v>0.27900000000000003</v>
      </c>
      <c r="Q50" s="30">
        <v>0.32500000000000001</v>
      </c>
      <c r="R50" s="30">
        <v>0.47199999999999998</v>
      </c>
      <c r="S50" s="30">
        <v>0.79700000000000004</v>
      </c>
      <c r="T50" s="30">
        <v>0.34699999999999998</v>
      </c>
      <c r="U50" s="30">
        <v>-0.1</v>
      </c>
      <c r="V50" s="30">
        <v>-0.4</v>
      </c>
      <c r="W50" s="30">
        <v>0.4</v>
      </c>
      <c r="X50" s="30"/>
      <c r="Y50" s="1"/>
      <c r="Z50" s="1"/>
      <c r="AB50" s="1"/>
    </row>
    <row r="51" spans="1:28" x14ac:dyDescent="0.25">
      <c r="A51" s="30">
        <v>5409</v>
      </c>
      <c r="B51" s="30" t="s">
        <v>658</v>
      </c>
      <c r="C51" s="30">
        <v>526</v>
      </c>
      <c r="D51" s="30">
        <v>473</v>
      </c>
      <c r="E51" s="30">
        <v>131</v>
      </c>
      <c r="F51" s="30">
        <v>27</v>
      </c>
      <c r="G51" s="30">
        <v>3</v>
      </c>
      <c r="H51" s="30">
        <v>17</v>
      </c>
      <c r="I51" s="30">
        <v>62</v>
      </c>
      <c r="J51" s="30">
        <v>67</v>
      </c>
      <c r="K51" s="30">
        <v>45</v>
      </c>
      <c r="L51" s="30">
        <v>77</v>
      </c>
      <c r="M51" s="30">
        <v>3</v>
      </c>
      <c r="N51" s="30">
        <v>1</v>
      </c>
      <c r="O51" s="30">
        <v>1</v>
      </c>
      <c r="P51" s="30">
        <v>0.27700000000000002</v>
      </c>
      <c r="Q51" s="30">
        <v>0.34100000000000003</v>
      </c>
      <c r="R51" s="30">
        <v>0.45400000000000001</v>
      </c>
      <c r="S51" s="30">
        <v>0.79500000000000004</v>
      </c>
      <c r="T51" s="30">
        <v>0.34699999999999998</v>
      </c>
      <c r="U51" s="30">
        <v>-1.4</v>
      </c>
      <c r="V51" s="30">
        <v>-0.8</v>
      </c>
      <c r="W51" s="30">
        <v>3.4</v>
      </c>
      <c r="X51" s="30"/>
      <c r="Y51" s="1"/>
      <c r="Z51" s="1"/>
      <c r="AA51" s="1"/>
    </row>
    <row r="52" spans="1:28" x14ac:dyDescent="0.25">
      <c r="A52" s="30">
        <v>2396</v>
      </c>
      <c r="B52" s="30" t="s">
        <v>677</v>
      </c>
      <c r="C52" s="30">
        <v>524</v>
      </c>
      <c r="D52" s="30">
        <v>437</v>
      </c>
      <c r="E52" s="30">
        <v>106</v>
      </c>
      <c r="F52" s="30">
        <v>25</v>
      </c>
      <c r="G52" s="30">
        <v>1</v>
      </c>
      <c r="H52" s="30">
        <v>16</v>
      </c>
      <c r="I52" s="30">
        <v>63</v>
      </c>
      <c r="J52" s="30">
        <v>61</v>
      </c>
      <c r="K52" s="30">
        <v>79</v>
      </c>
      <c r="L52" s="30">
        <v>92</v>
      </c>
      <c r="M52" s="30">
        <v>3</v>
      </c>
      <c r="N52" s="30">
        <v>3</v>
      </c>
      <c r="O52" s="30">
        <v>2</v>
      </c>
      <c r="P52" s="30">
        <v>0.24299999999999999</v>
      </c>
      <c r="Q52" s="30">
        <v>0.36099999999999999</v>
      </c>
      <c r="R52" s="30">
        <v>0.41799999999999998</v>
      </c>
      <c r="S52" s="30">
        <v>0.77900000000000003</v>
      </c>
      <c r="T52" s="30">
        <v>0.34699999999999998</v>
      </c>
      <c r="U52" s="30">
        <v>-1.7</v>
      </c>
      <c r="V52" s="30">
        <v>-7.1</v>
      </c>
      <c r="W52" s="30">
        <v>2.1</v>
      </c>
      <c r="X52" s="30"/>
      <c r="Y52" s="1"/>
      <c r="Z52" s="1"/>
      <c r="AB52" s="1"/>
    </row>
    <row r="53" spans="1:28" x14ac:dyDescent="0.25">
      <c r="A53" s="30">
        <v>7435</v>
      </c>
      <c r="B53" s="30" t="s">
        <v>679</v>
      </c>
      <c r="C53" s="30">
        <v>554</v>
      </c>
      <c r="D53" s="30">
        <v>478</v>
      </c>
      <c r="E53" s="30">
        <v>128</v>
      </c>
      <c r="F53" s="30">
        <v>29</v>
      </c>
      <c r="G53" s="30">
        <v>3</v>
      </c>
      <c r="H53" s="30">
        <v>13</v>
      </c>
      <c r="I53" s="30">
        <v>69</v>
      </c>
      <c r="J53" s="30">
        <v>62</v>
      </c>
      <c r="K53" s="30">
        <v>66</v>
      </c>
      <c r="L53" s="30">
        <v>79</v>
      </c>
      <c r="M53" s="30">
        <v>4</v>
      </c>
      <c r="N53" s="30">
        <v>8</v>
      </c>
      <c r="O53" s="30">
        <v>4</v>
      </c>
      <c r="P53" s="30">
        <v>0.26700000000000002</v>
      </c>
      <c r="Q53" s="30">
        <v>0.35799999999999998</v>
      </c>
      <c r="R53" s="30">
        <v>0.42099999999999999</v>
      </c>
      <c r="S53" s="30">
        <v>0.78</v>
      </c>
      <c r="T53" s="30">
        <v>0.34699999999999998</v>
      </c>
      <c r="U53" s="30">
        <v>0.5</v>
      </c>
      <c r="V53" s="30">
        <v>5.0999999999999996</v>
      </c>
      <c r="W53" s="30">
        <v>4.0999999999999996</v>
      </c>
      <c r="X53" s="30"/>
      <c r="Y53" s="1"/>
      <c r="Z53" s="1"/>
      <c r="AB53" s="1"/>
    </row>
    <row r="54" spans="1:28" x14ac:dyDescent="0.25">
      <c r="A54" s="30">
        <v>8027</v>
      </c>
      <c r="B54" s="30" t="s">
        <v>605</v>
      </c>
      <c r="C54" s="30">
        <v>475</v>
      </c>
      <c r="D54" s="30">
        <v>425</v>
      </c>
      <c r="E54" s="30">
        <v>112</v>
      </c>
      <c r="F54" s="30">
        <v>23</v>
      </c>
      <c r="G54" s="30">
        <v>1</v>
      </c>
      <c r="H54" s="30">
        <v>19</v>
      </c>
      <c r="I54" s="30">
        <v>60</v>
      </c>
      <c r="J54" s="30">
        <v>66</v>
      </c>
      <c r="K54" s="30">
        <v>43</v>
      </c>
      <c r="L54" s="30">
        <v>93</v>
      </c>
      <c r="M54" s="30">
        <v>2</v>
      </c>
      <c r="N54" s="30">
        <v>1</v>
      </c>
      <c r="O54" s="30">
        <v>1</v>
      </c>
      <c r="P54" s="30">
        <v>0.26400000000000001</v>
      </c>
      <c r="Q54" s="30">
        <v>0.33200000000000002</v>
      </c>
      <c r="R54" s="30">
        <v>0.46</v>
      </c>
      <c r="S54" s="30">
        <v>0.79300000000000004</v>
      </c>
      <c r="T54" s="30">
        <v>0.34599999999999997</v>
      </c>
      <c r="U54" s="30">
        <v>-1.5</v>
      </c>
      <c r="V54" s="30">
        <v>-0.1</v>
      </c>
      <c r="W54" s="30">
        <v>1.4</v>
      </c>
      <c r="X54" s="30"/>
      <c r="Y54" s="1"/>
      <c r="Z54" s="1"/>
      <c r="AA54" s="1"/>
    </row>
    <row r="55" spans="1:28" x14ac:dyDescent="0.25">
      <c r="A55" s="30">
        <v>9848</v>
      </c>
      <c r="B55" s="30" t="s">
        <v>623</v>
      </c>
      <c r="C55" s="30">
        <v>558</v>
      </c>
      <c r="D55" s="30">
        <v>493</v>
      </c>
      <c r="E55" s="30">
        <v>138</v>
      </c>
      <c r="F55" s="30">
        <v>26</v>
      </c>
      <c r="G55" s="30">
        <v>6</v>
      </c>
      <c r="H55" s="30">
        <v>11</v>
      </c>
      <c r="I55" s="30">
        <v>77</v>
      </c>
      <c r="J55" s="30">
        <v>52</v>
      </c>
      <c r="K55" s="30">
        <v>53</v>
      </c>
      <c r="L55" s="30">
        <v>118</v>
      </c>
      <c r="M55" s="30">
        <v>3</v>
      </c>
      <c r="N55" s="30">
        <v>12</v>
      </c>
      <c r="O55" s="30">
        <v>5</v>
      </c>
      <c r="P55" s="30">
        <v>0.28000000000000003</v>
      </c>
      <c r="Q55" s="30">
        <v>0.35199999999999998</v>
      </c>
      <c r="R55" s="30">
        <v>0.42699999999999999</v>
      </c>
      <c r="S55" s="30">
        <v>0.77900000000000003</v>
      </c>
      <c r="T55" s="30">
        <v>0.34599999999999997</v>
      </c>
      <c r="U55" s="30">
        <v>0.9</v>
      </c>
      <c r="V55" s="30">
        <v>-0.6</v>
      </c>
      <c r="W55" s="30">
        <v>3.2</v>
      </c>
      <c r="X55" s="30"/>
      <c r="Y55" s="1"/>
      <c r="Z55" s="1"/>
      <c r="AA55" s="1"/>
    </row>
    <row r="56" spans="1:28" x14ac:dyDescent="0.25">
      <c r="A56" s="30">
        <v>5631</v>
      </c>
      <c r="B56" s="30" t="s">
        <v>713</v>
      </c>
      <c r="C56" s="30">
        <v>440</v>
      </c>
      <c r="D56" s="30">
        <v>393</v>
      </c>
      <c r="E56" s="30">
        <v>105</v>
      </c>
      <c r="F56" s="30">
        <v>21</v>
      </c>
      <c r="G56" s="30">
        <v>1</v>
      </c>
      <c r="H56" s="30">
        <v>18</v>
      </c>
      <c r="I56" s="30">
        <v>54</v>
      </c>
      <c r="J56" s="30">
        <v>59</v>
      </c>
      <c r="K56" s="30">
        <v>40</v>
      </c>
      <c r="L56" s="30">
        <v>112</v>
      </c>
      <c r="M56" s="30">
        <v>3</v>
      </c>
      <c r="N56" s="30">
        <v>11</v>
      </c>
      <c r="O56" s="30">
        <v>5</v>
      </c>
      <c r="P56" s="30">
        <v>0.26700000000000002</v>
      </c>
      <c r="Q56" s="30">
        <v>0.33700000000000002</v>
      </c>
      <c r="R56" s="30">
        <v>0.45800000000000002</v>
      </c>
      <c r="S56" s="30">
        <v>0.79500000000000004</v>
      </c>
      <c r="T56" s="30">
        <v>0.34499999999999997</v>
      </c>
      <c r="U56" s="30">
        <v>0.1</v>
      </c>
      <c r="V56" s="30">
        <v>-8.9</v>
      </c>
      <c r="W56" s="30">
        <v>2</v>
      </c>
      <c r="X56" s="30"/>
      <c r="Y56" s="1"/>
      <c r="Z56" s="1"/>
      <c r="AB56" s="1"/>
    </row>
    <row r="57" spans="1:28" x14ac:dyDescent="0.25">
      <c r="A57" s="30">
        <v>5209</v>
      </c>
      <c r="B57" s="30" t="s">
        <v>665</v>
      </c>
      <c r="C57" s="30">
        <v>568</v>
      </c>
      <c r="D57" s="30">
        <v>503</v>
      </c>
      <c r="E57" s="30">
        <v>139</v>
      </c>
      <c r="F57" s="30">
        <v>30</v>
      </c>
      <c r="G57" s="30">
        <v>3</v>
      </c>
      <c r="H57" s="30">
        <v>15</v>
      </c>
      <c r="I57" s="30">
        <v>75</v>
      </c>
      <c r="J57" s="30">
        <v>61</v>
      </c>
      <c r="K57" s="30">
        <v>51</v>
      </c>
      <c r="L57" s="30">
        <v>107</v>
      </c>
      <c r="M57" s="30">
        <v>5</v>
      </c>
      <c r="N57" s="30">
        <v>8</v>
      </c>
      <c r="O57" s="30">
        <v>5</v>
      </c>
      <c r="P57" s="30">
        <v>0.27600000000000002</v>
      </c>
      <c r="Q57" s="30">
        <v>0.34699999999999998</v>
      </c>
      <c r="R57" s="30">
        <v>0.436</v>
      </c>
      <c r="S57" s="30">
        <v>0.78300000000000003</v>
      </c>
      <c r="T57" s="30">
        <v>0.34499999999999997</v>
      </c>
      <c r="U57" s="30">
        <v>0.9</v>
      </c>
      <c r="V57" s="30">
        <v>8.5</v>
      </c>
      <c r="W57" s="30">
        <v>3.4</v>
      </c>
      <c r="X57" s="30"/>
      <c r="Y57" s="1"/>
      <c r="Z57" s="1"/>
      <c r="AA57" s="1"/>
    </row>
    <row r="58" spans="1:28" x14ac:dyDescent="0.25">
      <c r="A58" s="30">
        <v>8370</v>
      </c>
      <c r="B58" s="30" t="s">
        <v>686</v>
      </c>
      <c r="C58" s="30">
        <v>492</v>
      </c>
      <c r="D58" s="30">
        <v>437</v>
      </c>
      <c r="E58" s="30">
        <v>125</v>
      </c>
      <c r="F58" s="30">
        <v>29</v>
      </c>
      <c r="G58" s="30">
        <v>1</v>
      </c>
      <c r="H58" s="30">
        <v>9</v>
      </c>
      <c r="I58" s="30">
        <v>62</v>
      </c>
      <c r="J58" s="30">
        <v>55</v>
      </c>
      <c r="K58" s="30">
        <v>47</v>
      </c>
      <c r="L58" s="30">
        <v>52</v>
      </c>
      <c r="M58" s="30">
        <v>2</v>
      </c>
      <c r="N58" s="30">
        <v>10</v>
      </c>
      <c r="O58" s="30">
        <v>5</v>
      </c>
      <c r="P58" s="30">
        <v>0.28599999999999998</v>
      </c>
      <c r="Q58" s="30">
        <v>0.35699999999999998</v>
      </c>
      <c r="R58" s="30">
        <v>0.42199999999999999</v>
      </c>
      <c r="S58" s="30">
        <v>0.77800000000000002</v>
      </c>
      <c r="T58" s="30">
        <v>0.34499999999999997</v>
      </c>
      <c r="U58" s="30">
        <v>-0.5</v>
      </c>
      <c r="V58" s="30">
        <v>7.4</v>
      </c>
      <c r="W58" s="30">
        <v>3.4</v>
      </c>
      <c r="X58" s="30"/>
      <c r="Y58" s="1"/>
      <c r="Z58" s="1"/>
      <c r="AB58" s="1"/>
    </row>
    <row r="59" spans="1:28" x14ac:dyDescent="0.25">
      <c r="A59" s="30">
        <v>1904</v>
      </c>
      <c r="B59" s="30" t="s">
        <v>604</v>
      </c>
      <c r="C59" s="30">
        <v>438</v>
      </c>
      <c r="D59" s="30">
        <v>382</v>
      </c>
      <c r="E59" s="30">
        <v>98</v>
      </c>
      <c r="F59" s="30">
        <v>20</v>
      </c>
      <c r="G59" s="30">
        <v>2</v>
      </c>
      <c r="H59" s="30">
        <v>17</v>
      </c>
      <c r="I59" s="30">
        <v>51</v>
      </c>
      <c r="J59" s="30">
        <v>57</v>
      </c>
      <c r="K59" s="30">
        <v>50</v>
      </c>
      <c r="L59" s="30">
        <v>96</v>
      </c>
      <c r="M59" s="30">
        <v>2</v>
      </c>
      <c r="N59" s="30">
        <v>2</v>
      </c>
      <c r="O59" s="30">
        <v>1</v>
      </c>
      <c r="P59" s="30">
        <v>0.25600000000000001</v>
      </c>
      <c r="Q59" s="30">
        <v>0.34100000000000003</v>
      </c>
      <c r="R59" s="30">
        <v>0.44600000000000001</v>
      </c>
      <c r="S59" s="30">
        <v>0.78700000000000003</v>
      </c>
      <c r="T59" s="30">
        <v>0.34499999999999997</v>
      </c>
      <c r="U59" s="30">
        <v>-2.2999999999999998</v>
      </c>
      <c r="V59" s="30">
        <v>2.2000000000000002</v>
      </c>
      <c r="W59" s="30">
        <v>1.6</v>
      </c>
      <c r="X59" s="30"/>
      <c r="Y59" s="1"/>
      <c r="Z59" s="1"/>
      <c r="AB59" s="1"/>
    </row>
    <row r="60" spans="1:28" x14ac:dyDescent="0.25">
      <c r="A60" s="30">
        <v>3353</v>
      </c>
      <c r="B60" s="30" t="s">
        <v>648</v>
      </c>
      <c r="C60" s="30">
        <v>417</v>
      </c>
      <c r="D60" s="30">
        <v>357</v>
      </c>
      <c r="E60" s="30">
        <v>88</v>
      </c>
      <c r="F60" s="30">
        <v>21</v>
      </c>
      <c r="G60" s="30">
        <v>1</v>
      </c>
      <c r="H60" s="30">
        <v>14</v>
      </c>
      <c r="I60" s="30">
        <v>52</v>
      </c>
      <c r="J60" s="30">
        <v>49</v>
      </c>
      <c r="K60" s="30">
        <v>51</v>
      </c>
      <c r="L60" s="30">
        <v>82</v>
      </c>
      <c r="M60" s="30">
        <v>3</v>
      </c>
      <c r="N60" s="30">
        <v>6</v>
      </c>
      <c r="O60" s="30">
        <v>3</v>
      </c>
      <c r="P60" s="30">
        <v>0.247</v>
      </c>
      <c r="Q60" s="30">
        <v>0.34499999999999997</v>
      </c>
      <c r="R60" s="30">
        <v>0.43</v>
      </c>
      <c r="S60" s="30">
        <v>0.77400000000000002</v>
      </c>
      <c r="T60" s="30">
        <v>0.34300000000000003</v>
      </c>
      <c r="U60" s="30">
        <v>0.1</v>
      </c>
      <c r="V60" s="30">
        <v>-0.7</v>
      </c>
      <c r="W60" s="30">
        <v>1.8</v>
      </c>
      <c r="X60" s="30"/>
      <c r="Y60" s="1"/>
      <c r="Z60" s="1"/>
      <c r="AB60" s="1"/>
    </row>
    <row r="61" spans="1:28" x14ac:dyDescent="0.25">
      <c r="A61" s="30">
        <v>1281</v>
      </c>
      <c r="B61" s="30" t="s">
        <v>690</v>
      </c>
      <c r="C61" s="30">
        <v>301</v>
      </c>
      <c r="D61" s="30">
        <v>260</v>
      </c>
      <c r="E61" s="30">
        <v>62</v>
      </c>
      <c r="F61" s="30">
        <v>12</v>
      </c>
      <c r="G61" s="30">
        <v>1</v>
      </c>
      <c r="H61" s="30">
        <v>13</v>
      </c>
      <c r="I61" s="30">
        <v>38</v>
      </c>
      <c r="J61" s="30">
        <v>40</v>
      </c>
      <c r="K61" s="30">
        <v>34</v>
      </c>
      <c r="L61" s="30">
        <v>59</v>
      </c>
      <c r="M61" s="30">
        <v>4</v>
      </c>
      <c r="N61" s="30">
        <v>1</v>
      </c>
      <c r="O61" s="30">
        <v>1</v>
      </c>
      <c r="P61" s="30">
        <v>0.23899999999999999</v>
      </c>
      <c r="Q61" s="30">
        <v>0.33200000000000002</v>
      </c>
      <c r="R61" s="30">
        <v>0.44400000000000001</v>
      </c>
      <c r="S61" s="30">
        <v>0.77600000000000002</v>
      </c>
      <c r="T61" s="30">
        <v>0.34300000000000003</v>
      </c>
      <c r="U61" s="30">
        <v>-0.9</v>
      </c>
      <c r="V61" s="30">
        <v>3.3</v>
      </c>
      <c r="W61" s="30">
        <v>1.1000000000000001</v>
      </c>
      <c r="X61" s="30"/>
      <c r="Y61" s="1"/>
      <c r="Z61" s="1"/>
      <c r="AA61" s="1"/>
    </row>
    <row r="62" spans="1:28" x14ac:dyDescent="0.25">
      <c r="A62" s="30">
        <v>1945</v>
      </c>
      <c r="B62" s="30" t="s">
        <v>682</v>
      </c>
      <c r="C62" s="30">
        <v>508</v>
      </c>
      <c r="D62" s="30">
        <v>457</v>
      </c>
      <c r="E62" s="30">
        <v>120</v>
      </c>
      <c r="F62" s="30">
        <v>25</v>
      </c>
      <c r="G62" s="30">
        <v>2</v>
      </c>
      <c r="H62" s="30">
        <v>20</v>
      </c>
      <c r="I62" s="30">
        <v>64</v>
      </c>
      <c r="J62" s="30">
        <v>65</v>
      </c>
      <c r="K62" s="30">
        <v>39</v>
      </c>
      <c r="L62" s="30">
        <v>113</v>
      </c>
      <c r="M62" s="30">
        <v>6</v>
      </c>
      <c r="N62" s="30">
        <v>4</v>
      </c>
      <c r="O62" s="30">
        <v>2</v>
      </c>
      <c r="P62" s="30">
        <v>0.26200000000000001</v>
      </c>
      <c r="Q62" s="30">
        <v>0.32600000000000001</v>
      </c>
      <c r="R62" s="30">
        <v>0.45700000000000002</v>
      </c>
      <c r="S62" s="30">
        <v>0.78200000000000003</v>
      </c>
      <c r="T62" s="30">
        <v>0.34300000000000003</v>
      </c>
      <c r="U62" s="30">
        <v>-0.3</v>
      </c>
      <c r="V62" s="30">
        <v>-2.7</v>
      </c>
      <c r="W62" s="30">
        <v>1.1000000000000001</v>
      </c>
      <c r="X62" s="30"/>
      <c r="Y62" s="1"/>
      <c r="Z62" s="1"/>
      <c r="AB62" s="1"/>
    </row>
    <row r="63" spans="1:28" x14ac:dyDescent="0.25">
      <c r="A63" s="30">
        <v>6876</v>
      </c>
      <c r="B63" s="30" t="s">
        <v>647</v>
      </c>
      <c r="C63" s="30">
        <v>236</v>
      </c>
      <c r="D63" s="30">
        <v>215</v>
      </c>
      <c r="E63" s="30">
        <v>54</v>
      </c>
      <c r="F63" s="30">
        <v>11</v>
      </c>
      <c r="G63" s="30">
        <v>1</v>
      </c>
      <c r="H63" s="30">
        <v>12</v>
      </c>
      <c r="I63" s="30">
        <v>29</v>
      </c>
      <c r="J63" s="30">
        <v>35</v>
      </c>
      <c r="K63" s="30">
        <v>17</v>
      </c>
      <c r="L63" s="30">
        <v>59</v>
      </c>
      <c r="M63" s="30">
        <v>1</v>
      </c>
      <c r="N63" s="30">
        <v>2</v>
      </c>
      <c r="O63" s="30">
        <v>1</v>
      </c>
      <c r="P63" s="30">
        <v>0.252</v>
      </c>
      <c r="Q63" s="30">
        <v>0.308</v>
      </c>
      <c r="R63" s="30">
        <v>0.48199999999999998</v>
      </c>
      <c r="S63" s="30">
        <v>0.79</v>
      </c>
      <c r="T63" s="30">
        <v>0.34200000000000003</v>
      </c>
      <c r="U63" s="30">
        <v>-0.2</v>
      </c>
      <c r="V63" s="30">
        <v>-1.4</v>
      </c>
      <c r="W63" s="30">
        <v>0.7</v>
      </c>
      <c r="X63" s="30"/>
      <c r="Y63" s="1"/>
      <c r="Z63" s="1"/>
      <c r="AA63" s="1"/>
    </row>
    <row r="64" spans="1:28" x14ac:dyDescent="0.25">
      <c r="A64" s="30">
        <v>2434</v>
      </c>
      <c r="B64" s="30" t="s">
        <v>659</v>
      </c>
      <c r="C64" s="30">
        <v>412</v>
      </c>
      <c r="D64" s="30">
        <v>371</v>
      </c>
      <c r="E64" s="30">
        <v>95</v>
      </c>
      <c r="F64" s="30">
        <v>19</v>
      </c>
      <c r="G64" s="30">
        <v>0</v>
      </c>
      <c r="H64" s="30">
        <v>20</v>
      </c>
      <c r="I64" s="30">
        <v>51</v>
      </c>
      <c r="J64" s="30">
        <v>57</v>
      </c>
      <c r="K64" s="30">
        <v>33</v>
      </c>
      <c r="L64" s="30">
        <v>95</v>
      </c>
      <c r="M64" s="30">
        <v>3</v>
      </c>
      <c r="N64" s="30">
        <v>4</v>
      </c>
      <c r="O64" s="30">
        <v>2</v>
      </c>
      <c r="P64" s="30">
        <v>0.254</v>
      </c>
      <c r="Q64" s="30">
        <v>0.318</v>
      </c>
      <c r="R64" s="30">
        <v>0.46600000000000003</v>
      </c>
      <c r="S64" s="30">
        <v>0.78400000000000003</v>
      </c>
      <c r="T64" s="30">
        <v>0.34200000000000003</v>
      </c>
      <c r="U64" s="30">
        <v>-1.2</v>
      </c>
      <c r="V64" s="30">
        <v>-0.7</v>
      </c>
      <c r="W64" s="30">
        <v>1</v>
      </c>
      <c r="X64" s="30"/>
      <c r="Y64" s="1"/>
      <c r="Z64" s="1"/>
      <c r="AB64" s="1"/>
    </row>
    <row r="65" spans="1:28" x14ac:dyDescent="0.25">
      <c r="A65" s="30">
        <v>8433</v>
      </c>
      <c r="B65" s="30" t="s">
        <v>645</v>
      </c>
      <c r="C65" s="30">
        <v>353</v>
      </c>
      <c r="D65" s="30">
        <v>303</v>
      </c>
      <c r="E65" s="30">
        <v>74</v>
      </c>
      <c r="F65" s="30">
        <v>16</v>
      </c>
      <c r="G65" s="30">
        <v>0</v>
      </c>
      <c r="H65" s="30">
        <v>14</v>
      </c>
      <c r="I65" s="30">
        <v>41</v>
      </c>
      <c r="J65" s="30">
        <v>44</v>
      </c>
      <c r="K65" s="30">
        <v>45</v>
      </c>
      <c r="L65" s="30">
        <v>78</v>
      </c>
      <c r="M65" s="30">
        <v>2</v>
      </c>
      <c r="N65" s="30">
        <v>2</v>
      </c>
      <c r="O65" s="30">
        <v>1</v>
      </c>
      <c r="P65" s="30">
        <v>0.24299999999999999</v>
      </c>
      <c r="Q65" s="30">
        <v>0.34100000000000003</v>
      </c>
      <c r="R65" s="30">
        <v>0.435</v>
      </c>
      <c r="S65" s="30">
        <v>0.77500000000000002</v>
      </c>
      <c r="T65" s="30">
        <v>0.34200000000000003</v>
      </c>
      <c r="U65" s="30">
        <v>-0.4</v>
      </c>
      <c r="V65" s="30">
        <v>2.4</v>
      </c>
      <c r="W65" s="30">
        <v>1.8</v>
      </c>
      <c r="X65" s="30"/>
      <c r="Y65" s="1"/>
      <c r="Z65" s="1"/>
      <c r="AB65" s="1"/>
    </row>
    <row r="66" spans="1:28" x14ac:dyDescent="0.25">
      <c r="A66" s="30">
        <v>393</v>
      </c>
      <c r="B66" s="30" t="s">
        <v>619</v>
      </c>
      <c r="C66" s="30">
        <v>522</v>
      </c>
      <c r="D66" s="30">
        <v>473</v>
      </c>
      <c r="E66" s="30">
        <v>138</v>
      </c>
      <c r="F66" s="30">
        <v>27</v>
      </c>
      <c r="G66" s="30">
        <v>1</v>
      </c>
      <c r="H66" s="30">
        <v>13</v>
      </c>
      <c r="I66" s="30">
        <v>62</v>
      </c>
      <c r="J66" s="30">
        <v>65</v>
      </c>
      <c r="K66" s="30">
        <v>40</v>
      </c>
      <c r="L66" s="30">
        <v>47</v>
      </c>
      <c r="M66" s="30">
        <v>2</v>
      </c>
      <c r="N66" s="30">
        <v>3</v>
      </c>
      <c r="O66" s="30">
        <v>2</v>
      </c>
      <c r="P66" s="30">
        <v>0.29199999999999998</v>
      </c>
      <c r="Q66" s="30">
        <v>0.34699999999999998</v>
      </c>
      <c r="R66" s="30">
        <v>0.435</v>
      </c>
      <c r="S66" s="30">
        <v>0.78200000000000003</v>
      </c>
      <c r="T66" s="30">
        <v>0.34200000000000003</v>
      </c>
      <c r="U66" s="30">
        <v>-3</v>
      </c>
      <c r="V66" s="30">
        <v>-0.4</v>
      </c>
      <c r="W66" s="30">
        <v>1.1000000000000001</v>
      </c>
      <c r="X66" s="30"/>
      <c r="Y66" s="1"/>
      <c r="Z66" s="1"/>
      <c r="AB66" s="1"/>
    </row>
    <row r="67" spans="1:28" x14ac:dyDescent="0.25">
      <c r="A67" s="30">
        <v>731</v>
      </c>
      <c r="B67" s="30" t="s">
        <v>661</v>
      </c>
      <c r="C67" s="30">
        <v>539</v>
      </c>
      <c r="D67" s="30">
        <v>494</v>
      </c>
      <c r="E67" s="30">
        <v>141</v>
      </c>
      <c r="F67" s="30">
        <v>26</v>
      </c>
      <c r="G67" s="30">
        <v>3</v>
      </c>
      <c r="H67" s="30">
        <v>15</v>
      </c>
      <c r="I67" s="30">
        <v>69</v>
      </c>
      <c r="J67" s="30">
        <v>65</v>
      </c>
      <c r="K67" s="30">
        <v>33</v>
      </c>
      <c r="L67" s="30">
        <v>100</v>
      </c>
      <c r="M67" s="30">
        <v>5</v>
      </c>
      <c r="N67" s="30">
        <v>4</v>
      </c>
      <c r="O67" s="30">
        <v>2</v>
      </c>
      <c r="P67" s="30">
        <v>0.28499999999999998</v>
      </c>
      <c r="Q67" s="30">
        <v>0.33400000000000002</v>
      </c>
      <c r="R67" s="30">
        <v>0.439</v>
      </c>
      <c r="S67" s="30">
        <v>0.77400000000000002</v>
      </c>
      <c r="T67" s="30">
        <v>0.34100000000000003</v>
      </c>
      <c r="U67" s="30">
        <v>-0.8</v>
      </c>
      <c r="V67" s="30">
        <v>-1.1000000000000001</v>
      </c>
      <c r="W67" s="30">
        <v>1.9</v>
      </c>
      <c r="X67" s="30"/>
      <c r="Y67" s="1"/>
      <c r="Z67" s="1"/>
      <c r="AB67" s="1"/>
    </row>
    <row r="68" spans="1:28" x14ac:dyDescent="0.25">
      <c r="A68" s="30">
        <v>6274</v>
      </c>
      <c r="B68" s="30" t="s">
        <v>700</v>
      </c>
      <c r="C68" s="30">
        <v>356</v>
      </c>
      <c r="D68" s="30">
        <v>311</v>
      </c>
      <c r="E68" s="30">
        <v>76</v>
      </c>
      <c r="F68" s="30">
        <v>18</v>
      </c>
      <c r="G68" s="30">
        <v>1</v>
      </c>
      <c r="H68" s="30">
        <v>14</v>
      </c>
      <c r="I68" s="30">
        <v>41</v>
      </c>
      <c r="J68" s="30">
        <v>45</v>
      </c>
      <c r="K68" s="30">
        <v>32</v>
      </c>
      <c r="L68" s="30">
        <v>60</v>
      </c>
      <c r="M68" s="30">
        <v>10</v>
      </c>
      <c r="N68" s="30">
        <v>1</v>
      </c>
      <c r="O68" s="30">
        <v>1</v>
      </c>
      <c r="P68" s="30">
        <v>0.245</v>
      </c>
      <c r="Q68" s="30">
        <v>0.33200000000000002</v>
      </c>
      <c r="R68" s="30">
        <v>0.436</v>
      </c>
      <c r="S68" s="30">
        <v>0.76800000000000002</v>
      </c>
      <c r="T68" s="30">
        <v>0.34100000000000003</v>
      </c>
      <c r="U68" s="30">
        <v>-0.6</v>
      </c>
      <c r="V68" s="30">
        <v>-6.5</v>
      </c>
      <c r="W68" s="30">
        <v>0.9</v>
      </c>
      <c r="X68" s="30"/>
      <c r="Y68" s="1"/>
      <c r="Z68" s="1"/>
      <c r="AA68" s="1"/>
    </row>
    <row r="69" spans="1:28" x14ac:dyDescent="0.25">
      <c r="A69" s="30">
        <v>6368</v>
      </c>
      <c r="B69" s="30" t="s">
        <v>664</v>
      </c>
      <c r="C69" s="30">
        <v>516</v>
      </c>
      <c r="D69" s="30">
        <v>482</v>
      </c>
      <c r="E69" s="30">
        <v>132</v>
      </c>
      <c r="F69" s="30">
        <v>25</v>
      </c>
      <c r="G69" s="30">
        <v>2</v>
      </c>
      <c r="H69" s="30">
        <v>21</v>
      </c>
      <c r="I69" s="30">
        <v>63</v>
      </c>
      <c r="J69" s="30">
        <v>74</v>
      </c>
      <c r="K69" s="30">
        <v>24</v>
      </c>
      <c r="L69" s="30">
        <v>100</v>
      </c>
      <c r="M69" s="30">
        <v>6</v>
      </c>
      <c r="N69" s="30">
        <v>8</v>
      </c>
      <c r="O69" s="30">
        <v>5</v>
      </c>
      <c r="P69" s="30">
        <v>0.27500000000000002</v>
      </c>
      <c r="Q69" s="30">
        <v>0.315</v>
      </c>
      <c r="R69" s="30">
        <v>0.46500000000000002</v>
      </c>
      <c r="S69" s="30">
        <v>0.78</v>
      </c>
      <c r="T69" s="30">
        <v>0.34100000000000003</v>
      </c>
      <c r="U69" s="30">
        <v>1</v>
      </c>
      <c r="V69" s="30">
        <v>-5.3</v>
      </c>
      <c r="W69" s="30">
        <v>2.1</v>
      </c>
      <c r="X69" s="30"/>
      <c r="Y69" s="1"/>
      <c r="Z69" s="1"/>
      <c r="AB69" s="1"/>
    </row>
    <row r="70" spans="1:28" x14ac:dyDescent="0.25">
      <c r="A70" s="30">
        <v>11376</v>
      </c>
      <c r="B70" s="30" t="s">
        <v>121</v>
      </c>
      <c r="C70" s="30">
        <v>258</v>
      </c>
      <c r="D70" s="30">
        <v>230</v>
      </c>
      <c r="E70" s="30">
        <v>63</v>
      </c>
      <c r="F70" s="30">
        <v>12</v>
      </c>
      <c r="G70" s="30">
        <v>1</v>
      </c>
      <c r="H70" s="30">
        <v>7</v>
      </c>
      <c r="I70" s="30">
        <v>31</v>
      </c>
      <c r="J70" s="30">
        <v>30</v>
      </c>
      <c r="K70" s="30">
        <v>22</v>
      </c>
      <c r="L70" s="30">
        <v>52</v>
      </c>
      <c r="M70" s="30">
        <v>3</v>
      </c>
      <c r="N70" s="30">
        <v>2</v>
      </c>
      <c r="O70" s="30">
        <v>1</v>
      </c>
      <c r="P70" s="30">
        <v>0.27500000000000002</v>
      </c>
      <c r="Q70" s="30">
        <v>0.34200000000000003</v>
      </c>
      <c r="R70" s="30">
        <v>0.42499999999999999</v>
      </c>
      <c r="S70" s="30">
        <v>0.76700000000000002</v>
      </c>
      <c r="T70" s="30">
        <v>0.34100000000000003</v>
      </c>
      <c r="U70" s="30">
        <v>-0.1</v>
      </c>
      <c r="V70" s="30">
        <v>-0.2</v>
      </c>
      <c r="W70" s="30">
        <v>0.8</v>
      </c>
      <c r="X70" s="30"/>
      <c r="Y70" s="1"/>
      <c r="Z70" s="1"/>
      <c r="AB70" s="1"/>
    </row>
    <row r="71" spans="1:28" x14ac:dyDescent="0.25">
      <c r="A71" s="30">
        <v>7007</v>
      </c>
      <c r="B71" s="30" t="s">
        <v>642</v>
      </c>
      <c r="C71" s="30">
        <v>358</v>
      </c>
      <c r="D71" s="30">
        <v>328</v>
      </c>
      <c r="E71" s="30">
        <v>96</v>
      </c>
      <c r="F71" s="30">
        <v>20</v>
      </c>
      <c r="G71" s="30">
        <v>0</v>
      </c>
      <c r="H71" s="30">
        <v>9</v>
      </c>
      <c r="I71" s="30">
        <v>39</v>
      </c>
      <c r="J71" s="30">
        <v>43</v>
      </c>
      <c r="K71" s="30">
        <v>24</v>
      </c>
      <c r="L71" s="30">
        <v>39</v>
      </c>
      <c r="M71" s="30">
        <v>3</v>
      </c>
      <c r="N71" s="30">
        <v>3</v>
      </c>
      <c r="O71" s="30">
        <v>2</v>
      </c>
      <c r="P71" s="30">
        <v>0.29099999999999998</v>
      </c>
      <c r="Q71" s="30">
        <v>0.34100000000000003</v>
      </c>
      <c r="R71" s="30">
        <v>0.434</v>
      </c>
      <c r="S71" s="30">
        <v>0.77500000000000002</v>
      </c>
      <c r="T71" s="30">
        <v>0.34</v>
      </c>
      <c r="U71" s="30">
        <v>-1.8</v>
      </c>
      <c r="V71" s="30">
        <v>7.2</v>
      </c>
      <c r="W71" s="30">
        <v>3.3</v>
      </c>
      <c r="X71" s="30"/>
      <c r="Y71" s="1"/>
      <c r="Z71" s="1"/>
      <c r="AB71" s="1"/>
    </row>
    <row r="72" spans="1:28" x14ac:dyDescent="0.25">
      <c r="A72" s="30">
        <v>7539</v>
      </c>
      <c r="B72" s="30" t="s">
        <v>597</v>
      </c>
      <c r="C72" s="30">
        <v>419</v>
      </c>
      <c r="D72" s="30">
        <v>373</v>
      </c>
      <c r="E72" s="30">
        <v>101</v>
      </c>
      <c r="F72" s="30">
        <v>22</v>
      </c>
      <c r="G72" s="30">
        <v>2</v>
      </c>
      <c r="H72" s="30">
        <v>12</v>
      </c>
      <c r="I72" s="30">
        <v>49</v>
      </c>
      <c r="J72" s="30">
        <v>47</v>
      </c>
      <c r="K72" s="30">
        <v>35</v>
      </c>
      <c r="L72" s="30">
        <v>67</v>
      </c>
      <c r="M72" s="30">
        <v>5</v>
      </c>
      <c r="N72" s="30">
        <v>3</v>
      </c>
      <c r="O72" s="30">
        <v>2</v>
      </c>
      <c r="P72" s="30">
        <v>0.26900000000000002</v>
      </c>
      <c r="Q72" s="30">
        <v>0.33800000000000002</v>
      </c>
      <c r="R72" s="30">
        <v>0.43099999999999999</v>
      </c>
      <c r="S72" s="30">
        <v>0.77</v>
      </c>
      <c r="T72" s="30">
        <v>0.34</v>
      </c>
      <c r="U72" s="30">
        <v>0</v>
      </c>
      <c r="V72" s="30">
        <v>-3.2</v>
      </c>
      <c r="W72" s="30">
        <v>2.2000000000000002</v>
      </c>
      <c r="X72" s="30"/>
      <c r="Y72" s="1"/>
      <c r="Z72" s="1"/>
      <c r="AB72" s="1"/>
    </row>
    <row r="73" spans="1:28" x14ac:dyDescent="0.25">
      <c r="A73" s="30">
        <v>3154</v>
      </c>
      <c r="B73" s="30" t="s">
        <v>656</v>
      </c>
      <c r="C73" s="30">
        <v>512</v>
      </c>
      <c r="D73" s="30">
        <v>461</v>
      </c>
      <c r="E73" s="30">
        <v>123</v>
      </c>
      <c r="F73" s="30">
        <v>23</v>
      </c>
      <c r="G73" s="30">
        <v>3</v>
      </c>
      <c r="H73" s="30">
        <v>18</v>
      </c>
      <c r="I73" s="30">
        <v>57</v>
      </c>
      <c r="J73" s="30">
        <v>64</v>
      </c>
      <c r="K73" s="30">
        <v>43</v>
      </c>
      <c r="L73" s="30">
        <v>88</v>
      </c>
      <c r="M73" s="30">
        <v>3</v>
      </c>
      <c r="N73" s="30">
        <v>8</v>
      </c>
      <c r="O73" s="30">
        <v>5</v>
      </c>
      <c r="P73" s="30">
        <v>0.26600000000000001</v>
      </c>
      <c r="Q73" s="30">
        <v>0.32900000000000001</v>
      </c>
      <c r="R73" s="30">
        <v>0.44800000000000001</v>
      </c>
      <c r="S73" s="30">
        <v>0.77700000000000002</v>
      </c>
      <c r="T73" s="30">
        <v>0.34</v>
      </c>
      <c r="U73" s="30">
        <v>-0.4</v>
      </c>
      <c r="V73" s="30">
        <v>-6.6</v>
      </c>
      <c r="W73" s="30">
        <v>1.3</v>
      </c>
      <c r="X73" s="30"/>
      <c r="Y73" s="1"/>
      <c r="Z73" s="1"/>
      <c r="AB73" s="1"/>
    </row>
    <row r="74" spans="1:28" x14ac:dyDescent="0.25">
      <c r="A74" s="30">
        <v>11167</v>
      </c>
      <c r="B74" s="30" t="s">
        <v>602</v>
      </c>
      <c r="C74" s="30">
        <v>83</v>
      </c>
      <c r="D74" s="30">
        <v>76</v>
      </c>
      <c r="E74" s="30">
        <v>22</v>
      </c>
      <c r="F74" s="30">
        <v>5</v>
      </c>
      <c r="G74" s="30">
        <v>1</v>
      </c>
      <c r="H74" s="30">
        <v>2</v>
      </c>
      <c r="I74" s="30">
        <v>10</v>
      </c>
      <c r="J74" s="30">
        <v>9</v>
      </c>
      <c r="K74" s="30">
        <v>5</v>
      </c>
      <c r="L74" s="30">
        <v>15</v>
      </c>
      <c r="M74" s="30">
        <v>1</v>
      </c>
      <c r="N74" s="30">
        <v>2</v>
      </c>
      <c r="O74" s="30">
        <v>1</v>
      </c>
      <c r="P74" s="30">
        <v>0.28599999999999998</v>
      </c>
      <c r="Q74" s="30">
        <v>0.33200000000000002</v>
      </c>
      <c r="R74" s="30">
        <v>0.438</v>
      </c>
      <c r="S74" s="30">
        <v>0.77</v>
      </c>
      <c r="T74" s="30">
        <v>0.33900000000000002</v>
      </c>
      <c r="U74" s="30">
        <v>0.1</v>
      </c>
      <c r="V74" s="30">
        <v>-0.3</v>
      </c>
      <c r="W74" s="30">
        <v>0</v>
      </c>
      <c r="X74" s="30"/>
      <c r="Y74" s="1"/>
      <c r="Z74" s="1"/>
      <c r="AA74" s="1"/>
    </row>
    <row r="75" spans="1:28" x14ac:dyDescent="0.25">
      <c r="A75" s="30">
        <v>13110</v>
      </c>
      <c r="B75" s="30" t="s">
        <v>667</v>
      </c>
      <c r="C75" s="30">
        <v>511</v>
      </c>
      <c r="D75" s="30">
        <v>463</v>
      </c>
      <c r="E75" s="30">
        <v>120</v>
      </c>
      <c r="F75" s="30">
        <v>21</v>
      </c>
      <c r="G75" s="30">
        <v>3</v>
      </c>
      <c r="H75" s="30">
        <v>21</v>
      </c>
      <c r="I75" s="30">
        <v>63</v>
      </c>
      <c r="J75" s="30">
        <v>73</v>
      </c>
      <c r="K75" s="30">
        <v>39</v>
      </c>
      <c r="L75" s="30">
        <v>107</v>
      </c>
      <c r="M75" s="30">
        <v>5</v>
      </c>
      <c r="N75" s="30">
        <v>8</v>
      </c>
      <c r="O75" s="30">
        <v>5</v>
      </c>
      <c r="P75" s="30">
        <v>0.25800000000000001</v>
      </c>
      <c r="Q75" s="30">
        <v>0.32</v>
      </c>
      <c r="R75" s="30">
        <v>0.45800000000000002</v>
      </c>
      <c r="S75" s="30">
        <v>0.77800000000000002</v>
      </c>
      <c r="T75" s="30">
        <v>0.33900000000000002</v>
      </c>
      <c r="U75" s="30">
        <v>-0.2</v>
      </c>
      <c r="V75" s="30">
        <v>0.2</v>
      </c>
      <c r="W75" s="30">
        <v>2.1</v>
      </c>
      <c r="X75" s="30"/>
      <c r="Y75" s="1"/>
      <c r="Z75" s="1"/>
      <c r="AA75" s="1"/>
    </row>
    <row r="76" spans="1:28" x14ac:dyDescent="0.25">
      <c r="A76" s="30">
        <v>9393</v>
      </c>
      <c r="B76" s="30" t="s">
        <v>535</v>
      </c>
      <c r="C76" s="30">
        <v>453</v>
      </c>
      <c r="D76" s="30">
        <v>418</v>
      </c>
      <c r="E76" s="30">
        <v>112</v>
      </c>
      <c r="F76" s="30">
        <v>22</v>
      </c>
      <c r="G76" s="30">
        <v>1</v>
      </c>
      <c r="H76" s="30">
        <v>19</v>
      </c>
      <c r="I76" s="30">
        <v>51</v>
      </c>
      <c r="J76" s="30">
        <v>62</v>
      </c>
      <c r="K76" s="30">
        <v>28</v>
      </c>
      <c r="L76" s="30">
        <v>96</v>
      </c>
      <c r="M76" s="30">
        <v>2</v>
      </c>
      <c r="N76" s="30">
        <v>3</v>
      </c>
      <c r="O76" s="30">
        <v>2</v>
      </c>
      <c r="P76" s="30">
        <v>0.26900000000000002</v>
      </c>
      <c r="Q76" s="30">
        <v>0.315</v>
      </c>
      <c r="R76" s="30">
        <v>0.45900000000000002</v>
      </c>
      <c r="S76" s="30">
        <v>0.77400000000000002</v>
      </c>
      <c r="T76" s="30">
        <v>0.33900000000000002</v>
      </c>
      <c r="U76" s="30">
        <v>-0.5</v>
      </c>
      <c r="V76" s="30">
        <v>0.3</v>
      </c>
      <c r="W76" s="30">
        <v>1.6</v>
      </c>
      <c r="X76" s="30"/>
      <c r="Y76" s="1"/>
      <c r="Z76" s="1"/>
      <c r="AB76" s="1"/>
    </row>
    <row r="77" spans="1:28" x14ac:dyDescent="0.25">
      <c r="A77" s="30">
        <v>2103</v>
      </c>
      <c r="B77" s="30" t="s">
        <v>689</v>
      </c>
      <c r="C77" s="30">
        <v>369</v>
      </c>
      <c r="D77" s="30">
        <v>313</v>
      </c>
      <c r="E77" s="30">
        <v>73</v>
      </c>
      <c r="F77" s="30">
        <v>16</v>
      </c>
      <c r="G77" s="30">
        <v>0</v>
      </c>
      <c r="H77" s="30">
        <v>14</v>
      </c>
      <c r="I77" s="30">
        <v>44</v>
      </c>
      <c r="J77" s="30">
        <v>46</v>
      </c>
      <c r="K77" s="30">
        <v>45</v>
      </c>
      <c r="L77" s="30">
        <v>97</v>
      </c>
      <c r="M77" s="30">
        <v>7</v>
      </c>
      <c r="N77" s="30">
        <v>1</v>
      </c>
      <c r="O77" s="30">
        <v>1</v>
      </c>
      <c r="P77" s="30">
        <v>0.23200000000000001</v>
      </c>
      <c r="Q77" s="30">
        <v>0.34</v>
      </c>
      <c r="R77" s="30">
        <v>0.42</v>
      </c>
      <c r="S77" s="30">
        <v>0.76</v>
      </c>
      <c r="T77" s="30">
        <v>0.33900000000000002</v>
      </c>
      <c r="U77" s="30">
        <v>-1.2</v>
      </c>
      <c r="V77" s="30">
        <v>-4.3</v>
      </c>
      <c r="W77" s="30">
        <v>0.8</v>
      </c>
      <c r="X77" s="30"/>
      <c r="Y77" s="1"/>
      <c r="Z77" s="1"/>
      <c r="AA77" s="1"/>
    </row>
    <row r="78" spans="1:28" x14ac:dyDescent="0.25">
      <c r="A78" s="30">
        <v>7480</v>
      </c>
      <c r="B78" s="30" t="s">
        <v>405</v>
      </c>
      <c r="C78" s="30">
        <v>313</v>
      </c>
      <c r="D78" s="30">
        <v>281</v>
      </c>
      <c r="E78" s="30">
        <v>73</v>
      </c>
      <c r="F78" s="30">
        <v>17</v>
      </c>
      <c r="G78" s="30">
        <v>1</v>
      </c>
      <c r="H78" s="30">
        <v>10</v>
      </c>
      <c r="I78" s="30">
        <v>38</v>
      </c>
      <c r="J78" s="30">
        <v>39</v>
      </c>
      <c r="K78" s="30">
        <v>26</v>
      </c>
      <c r="L78" s="30">
        <v>73</v>
      </c>
      <c r="M78" s="30">
        <v>3</v>
      </c>
      <c r="N78" s="30">
        <v>3</v>
      </c>
      <c r="O78" s="30">
        <v>2</v>
      </c>
      <c r="P78" s="30">
        <v>0.26100000000000001</v>
      </c>
      <c r="Q78" s="30">
        <v>0.32800000000000001</v>
      </c>
      <c r="R78" s="30">
        <v>0.438</v>
      </c>
      <c r="S78" s="30">
        <v>0.76600000000000001</v>
      </c>
      <c r="T78" s="30">
        <v>0.33800000000000002</v>
      </c>
      <c r="U78" s="30">
        <v>-0.4</v>
      </c>
      <c r="V78" s="30">
        <v>-0.8</v>
      </c>
      <c r="W78" s="30">
        <v>1.1000000000000001</v>
      </c>
      <c r="X78" s="30"/>
      <c r="Y78" s="1"/>
      <c r="Z78" s="1"/>
      <c r="AB78" s="1"/>
    </row>
    <row r="79" spans="1:28" x14ac:dyDescent="0.25">
      <c r="A79" s="30">
        <v>4467</v>
      </c>
      <c r="B79" s="30" t="s">
        <v>537</v>
      </c>
      <c r="C79" s="30">
        <v>494</v>
      </c>
      <c r="D79" s="30">
        <v>438</v>
      </c>
      <c r="E79" s="30">
        <v>107</v>
      </c>
      <c r="F79" s="30">
        <v>22</v>
      </c>
      <c r="G79" s="30">
        <v>2</v>
      </c>
      <c r="H79" s="30">
        <v>22</v>
      </c>
      <c r="I79" s="30">
        <v>61</v>
      </c>
      <c r="J79" s="30">
        <v>67</v>
      </c>
      <c r="K79" s="30">
        <v>44</v>
      </c>
      <c r="L79" s="30">
        <v>126</v>
      </c>
      <c r="M79" s="30">
        <v>6</v>
      </c>
      <c r="N79" s="30">
        <v>3</v>
      </c>
      <c r="O79" s="30">
        <v>2</v>
      </c>
      <c r="P79" s="30">
        <v>0.245</v>
      </c>
      <c r="Q79" s="30">
        <v>0.32</v>
      </c>
      <c r="R79" s="30">
        <v>0.45200000000000001</v>
      </c>
      <c r="S79" s="30">
        <v>0.77200000000000002</v>
      </c>
      <c r="T79" s="30">
        <v>0.33800000000000002</v>
      </c>
      <c r="U79" s="30">
        <v>-1.1000000000000001</v>
      </c>
      <c r="V79" s="30">
        <v>-1</v>
      </c>
      <c r="W79" s="30">
        <v>1.6</v>
      </c>
      <c r="X79" s="30"/>
      <c r="Y79" s="1"/>
      <c r="Z79" s="1"/>
      <c r="AA79" s="1"/>
    </row>
    <row r="80" spans="1:28" x14ac:dyDescent="0.25">
      <c r="A80" s="30">
        <v>8252</v>
      </c>
      <c r="B80" s="30" t="s">
        <v>532</v>
      </c>
      <c r="C80" s="30">
        <v>543</v>
      </c>
      <c r="D80" s="30">
        <v>490</v>
      </c>
      <c r="E80" s="30">
        <v>131</v>
      </c>
      <c r="F80" s="30">
        <v>24</v>
      </c>
      <c r="G80" s="30">
        <v>3</v>
      </c>
      <c r="H80" s="30">
        <v>17</v>
      </c>
      <c r="I80" s="30">
        <v>62</v>
      </c>
      <c r="J80" s="30">
        <v>68</v>
      </c>
      <c r="K80" s="30">
        <v>44</v>
      </c>
      <c r="L80" s="30">
        <v>97</v>
      </c>
      <c r="M80" s="30">
        <v>4</v>
      </c>
      <c r="N80" s="30">
        <v>10</v>
      </c>
      <c r="O80" s="30">
        <v>5</v>
      </c>
      <c r="P80" s="30">
        <v>0.26800000000000002</v>
      </c>
      <c r="Q80" s="30">
        <v>0.33100000000000002</v>
      </c>
      <c r="R80" s="30">
        <v>0.437</v>
      </c>
      <c r="S80" s="30">
        <v>0.76800000000000002</v>
      </c>
      <c r="T80" s="30">
        <v>0.33800000000000002</v>
      </c>
      <c r="U80" s="30">
        <v>0.4</v>
      </c>
      <c r="V80" s="30">
        <v>-0.5</v>
      </c>
      <c r="W80" s="30">
        <v>2.5</v>
      </c>
      <c r="X80" s="30"/>
      <c r="Y80" s="1"/>
      <c r="Z80" s="1"/>
      <c r="AB80" s="1"/>
    </row>
    <row r="81" spans="1:28" x14ac:dyDescent="0.25">
      <c r="A81" s="30">
        <v>4599</v>
      </c>
      <c r="B81" s="30" t="s">
        <v>646</v>
      </c>
      <c r="C81" s="30">
        <v>536</v>
      </c>
      <c r="D81" s="30">
        <v>463</v>
      </c>
      <c r="E81" s="30">
        <v>114</v>
      </c>
      <c r="F81" s="30">
        <v>25</v>
      </c>
      <c r="G81" s="30">
        <v>1</v>
      </c>
      <c r="H81" s="30">
        <v>18</v>
      </c>
      <c r="I81" s="30">
        <v>65</v>
      </c>
      <c r="J81" s="30">
        <v>62</v>
      </c>
      <c r="K81" s="30">
        <v>64</v>
      </c>
      <c r="L81" s="30">
        <v>120</v>
      </c>
      <c r="M81" s="30">
        <v>4</v>
      </c>
      <c r="N81" s="30">
        <v>1</v>
      </c>
      <c r="O81" s="30">
        <v>1</v>
      </c>
      <c r="P81" s="30">
        <v>0.246</v>
      </c>
      <c r="Q81" s="30">
        <v>0.34</v>
      </c>
      <c r="R81" s="30">
        <v>0.42</v>
      </c>
      <c r="S81" s="30">
        <v>0.75900000000000001</v>
      </c>
      <c r="T81" s="30">
        <v>0.33800000000000002</v>
      </c>
      <c r="U81" s="30">
        <v>-1.3</v>
      </c>
      <c r="V81" s="30">
        <v>-0.5</v>
      </c>
      <c r="W81" s="30">
        <v>1.6</v>
      </c>
      <c r="X81" s="30"/>
      <c r="Y81" s="1"/>
      <c r="Z81" s="1"/>
      <c r="AB81" s="1"/>
    </row>
    <row r="82" spans="1:28" x14ac:dyDescent="0.25">
      <c r="A82" s="30">
        <v>13075</v>
      </c>
      <c r="B82" s="30" t="s">
        <v>581</v>
      </c>
      <c r="C82" s="30">
        <v>535</v>
      </c>
      <c r="D82" s="30">
        <v>479</v>
      </c>
      <c r="E82" s="30">
        <v>142</v>
      </c>
      <c r="F82" s="30">
        <v>23</v>
      </c>
      <c r="G82" s="30">
        <v>4</v>
      </c>
      <c r="H82" s="30">
        <v>6</v>
      </c>
      <c r="I82" s="30">
        <v>69</v>
      </c>
      <c r="J82" s="30">
        <v>46</v>
      </c>
      <c r="K82" s="30">
        <v>41</v>
      </c>
      <c r="L82" s="30">
        <v>47</v>
      </c>
      <c r="M82" s="30">
        <v>7</v>
      </c>
      <c r="N82" s="30">
        <v>18</v>
      </c>
      <c r="O82" s="30">
        <v>9</v>
      </c>
      <c r="P82" s="30">
        <v>0.29699999999999999</v>
      </c>
      <c r="Q82" s="30">
        <v>0.35799999999999998</v>
      </c>
      <c r="R82" s="30">
        <v>0.39700000000000002</v>
      </c>
      <c r="S82" s="30">
        <v>0.755</v>
      </c>
      <c r="T82" s="30">
        <v>0.33800000000000002</v>
      </c>
      <c r="U82" s="30">
        <v>-1.3</v>
      </c>
      <c r="V82" s="30">
        <v>1.5</v>
      </c>
      <c r="W82" s="30">
        <v>2</v>
      </c>
      <c r="X82" s="30"/>
    </row>
    <row r="83" spans="1:28" x14ac:dyDescent="0.25">
      <c r="A83" s="30">
        <v>1679</v>
      </c>
      <c r="B83" s="30" t="s">
        <v>666</v>
      </c>
      <c r="C83" s="30">
        <v>460</v>
      </c>
      <c r="D83" s="30">
        <v>406</v>
      </c>
      <c r="E83" s="30">
        <v>107</v>
      </c>
      <c r="F83" s="30">
        <v>21</v>
      </c>
      <c r="G83" s="30">
        <v>3</v>
      </c>
      <c r="H83" s="30">
        <v>14</v>
      </c>
      <c r="I83" s="30">
        <v>54</v>
      </c>
      <c r="J83" s="30">
        <v>52</v>
      </c>
      <c r="K83" s="30">
        <v>42</v>
      </c>
      <c r="L83" s="30">
        <v>63</v>
      </c>
      <c r="M83" s="30">
        <v>7</v>
      </c>
      <c r="N83" s="30">
        <v>6</v>
      </c>
      <c r="O83" s="30">
        <v>2</v>
      </c>
      <c r="P83" s="30">
        <v>0.26300000000000001</v>
      </c>
      <c r="Q83" s="30">
        <v>0.34</v>
      </c>
      <c r="R83" s="30">
        <v>0.42799999999999999</v>
      </c>
      <c r="S83" s="30">
        <v>0.76800000000000002</v>
      </c>
      <c r="T83" s="30">
        <v>0.33700000000000002</v>
      </c>
      <c r="U83" s="30">
        <v>0.8</v>
      </c>
      <c r="V83" s="30">
        <v>4.4000000000000004</v>
      </c>
      <c r="W83" s="30">
        <v>2.9</v>
      </c>
      <c r="X83" s="30"/>
      <c r="Y83" s="1"/>
      <c r="Z83" s="1"/>
      <c r="AB83" s="1"/>
    </row>
    <row r="84" spans="1:28" x14ac:dyDescent="0.25">
      <c r="A84" s="30">
        <v>6265</v>
      </c>
      <c r="B84" s="30" t="s">
        <v>625</v>
      </c>
      <c r="C84" s="30">
        <v>435</v>
      </c>
      <c r="D84" s="30">
        <v>384</v>
      </c>
      <c r="E84" s="30">
        <v>103</v>
      </c>
      <c r="F84" s="30">
        <v>22</v>
      </c>
      <c r="G84" s="30">
        <v>1</v>
      </c>
      <c r="H84" s="30">
        <v>12</v>
      </c>
      <c r="I84" s="30">
        <v>49</v>
      </c>
      <c r="J84" s="30">
        <v>51</v>
      </c>
      <c r="K84" s="30">
        <v>43</v>
      </c>
      <c r="L84" s="30">
        <v>83</v>
      </c>
      <c r="M84" s="30">
        <v>4</v>
      </c>
      <c r="N84" s="30">
        <v>3</v>
      </c>
      <c r="O84" s="30">
        <v>2</v>
      </c>
      <c r="P84" s="30">
        <v>0.26800000000000002</v>
      </c>
      <c r="Q84" s="30">
        <v>0.34499999999999997</v>
      </c>
      <c r="R84" s="30">
        <v>0.42299999999999999</v>
      </c>
      <c r="S84" s="30">
        <v>0.76800000000000002</v>
      </c>
      <c r="T84" s="30">
        <v>0.33700000000000002</v>
      </c>
      <c r="U84" s="30">
        <v>-0.9</v>
      </c>
      <c r="V84" s="30">
        <v>-6</v>
      </c>
      <c r="W84" s="30">
        <v>1.5</v>
      </c>
      <c r="X84" s="30"/>
      <c r="Y84" s="1"/>
      <c r="Z84" s="1"/>
      <c r="AA84" s="1"/>
    </row>
    <row r="85" spans="1:28" x14ac:dyDescent="0.25">
      <c r="A85" s="30">
        <v>7859</v>
      </c>
      <c r="B85" s="30" t="s">
        <v>534</v>
      </c>
      <c r="C85" s="30">
        <v>463</v>
      </c>
      <c r="D85" s="30">
        <v>422</v>
      </c>
      <c r="E85" s="30">
        <v>119</v>
      </c>
      <c r="F85" s="30">
        <v>23</v>
      </c>
      <c r="G85" s="30">
        <v>4</v>
      </c>
      <c r="H85" s="30">
        <v>11</v>
      </c>
      <c r="I85" s="30">
        <v>55</v>
      </c>
      <c r="J85" s="30">
        <v>51</v>
      </c>
      <c r="K85" s="30">
        <v>29</v>
      </c>
      <c r="L85" s="30">
        <v>68</v>
      </c>
      <c r="M85" s="30">
        <v>5</v>
      </c>
      <c r="N85" s="30">
        <v>14</v>
      </c>
      <c r="O85" s="30">
        <v>7</v>
      </c>
      <c r="P85" s="30">
        <v>0.28199999999999997</v>
      </c>
      <c r="Q85" s="30">
        <v>0.33300000000000002</v>
      </c>
      <c r="R85" s="30">
        <v>0.43099999999999999</v>
      </c>
      <c r="S85" s="30">
        <v>0.76400000000000001</v>
      </c>
      <c r="T85" s="30">
        <v>0.33700000000000002</v>
      </c>
      <c r="U85" s="30">
        <v>0.4</v>
      </c>
      <c r="V85" s="30">
        <v>-3.5</v>
      </c>
      <c r="W85" s="30">
        <v>1.1000000000000001</v>
      </c>
      <c r="X85" s="30"/>
      <c r="Y85" s="1"/>
      <c r="Z85" s="1"/>
      <c r="AB85" s="1"/>
    </row>
    <row r="86" spans="1:28" x14ac:dyDescent="0.25">
      <c r="A86" s="30">
        <v>9776</v>
      </c>
      <c r="B86" s="30" t="s">
        <v>538</v>
      </c>
      <c r="C86" s="30">
        <v>526</v>
      </c>
      <c r="D86" s="30">
        <v>461</v>
      </c>
      <c r="E86" s="30">
        <v>121</v>
      </c>
      <c r="F86" s="30">
        <v>25</v>
      </c>
      <c r="G86" s="30">
        <v>2</v>
      </c>
      <c r="H86" s="30">
        <v>14</v>
      </c>
      <c r="I86" s="30">
        <v>65</v>
      </c>
      <c r="J86" s="30">
        <v>58</v>
      </c>
      <c r="K86" s="30">
        <v>55</v>
      </c>
      <c r="L86" s="30">
        <v>101</v>
      </c>
      <c r="M86" s="30">
        <v>4</v>
      </c>
      <c r="N86" s="30">
        <v>18</v>
      </c>
      <c r="O86" s="30">
        <v>8</v>
      </c>
      <c r="P86" s="30">
        <v>0.26200000000000001</v>
      </c>
      <c r="Q86" s="30">
        <v>0.34300000000000003</v>
      </c>
      <c r="R86" s="30">
        <v>0.41499999999999998</v>
      </c>
      <c r="S86" s="30">
        <v>0.75700000000000001</v>
      </c>
      <c r="T86" s="30">
        <v>0.33700000000000002</v>
      </c>
      <c r="U86" s="30">
        <v>0.1</v>
      </c>
      <c r="V86" s="30">
        <v>-2.8</v>
      </c>
      <c r="W86" s="30">
        <v>2.6</v>
      </c>
      <c r="X86" s="30"/>
      <c r="Y86" s="1"/>
      <c r="Z86" s="1"/>
      <c r="AB86" s="1"/>
    </row>
    <row r="87" spans="1:28" x14ac:dyDescent="0.25">
      <c r="A87" s="30">
        <v>7619</v>
      </c>
      <c r="B87" s="30" t="s">
        <v>582</v>
      </c>
      <c r="C87" s="30">
        <v>339</v>
      </c>
      <c r="D87" s="30">
        <v>291</v>
      </c>
      <c r="E87" s="30">
        <v>64</v>
      </c>
      <c r="F87" s="30">
        <v>13</v>
      </c>
      <c r="G87" s="30">
        <v>0</v>
      </c>
      <c r="H87" s="30">
        <v>17</v>
      </c>
      <c r="I87" s="30">
        <v>39</v>
      </c>
      <c r="J87" s="30">
        <v>44</v>
      </c>
      <c r="K87" s="30">
        <v>41</v>
      </c>
      <c r="L87" s="30">
        <v>103</v>
      </c>
      <c r="M87" s="30">
        <v>3</v>
      </c>
      <c r="N87" s="30">
        <v>3</v>
      </c>
      <c r="O87" s="30">
        <v>2</v>
      </c>
      <c r="P87" s="30">
        <v>0.22</v>
      </c>
      <c r="Q87" s="30">
        <v>0.32100000000000001</v>
      </c>
      <c r="R87" s="30">
        <v>0.442</v>
      </c>
      <c r="S87" s="30">
        <v>0.76300000000000001</v>
      </c>
      <c r="T87" s="30">
        <v>0.33700000000000002</v>
      </c>
      <c r="U87" s="30">
        <v>-0.7</v>
      </c>
      <c r="V87" s="30">
        <v>-2.6</v>
      </c>
      <c r="W87" s="30">
        <v>0.7</v>
      </c>
      <c r="X87" s="30"/>
      <c r="Y87" s="1"/>
      <c r="Z87" s="1"/>
      <c r="AB87" s="1"/>
    </row>
    <row r="88" spans="1:28" x14ac:dyDescent="0.25">
      <c r="A88" s="30">
        <v>11200</v>
      </c>
      <c r="B88" s="30" t="s">
        <v>247</v>
      </c>
      <c r="C88" s="30">
        <v>386</v>
      </c>
      <c r="D88" s="30">
        <v>348</v>
      </c>
      <c r="E88" s="30">
        <v>92</v>
      </c>
      <c r="F88" s="30">
        <v>17</v>
      </c>
      <c r="G88" s="30">
        <v>4</v>
      </c>
      <c r="H88" s="30">
        <v>12</v>
      </c>
      <c r="I88" s="30">
        <v>47</v>
      </c>
      <c r="J88" s="30">
        <v>46</v>
      </c>
      <c r="K88" s="30">
        <v>32</v>
      </c>
      <c r="L88" s="30">
        <v>67</v>
      </c>
      <c r="M88" s="30">
        <v>2</v>
      </c>
      <c r="N88" s="30">
        <v>8</v>
      </c>
      <c r="O88" s="30">
        <v>4</v>
      </c>
      <c r="P88" s="30">
        <v>0.26600000000000001</v>
      </c>
      <c r="Q88" s="30">
        <v>0.32900000000000001</v>
      </c>
      <c r="R88" s="30">
        <v>0.435</v>
      </c>
      <c r="S88" s="30">
        <v>0.76400000000000001</v>
      </c>
      <c r="T88" s="30">
        <v>0.33700000000000002</v>
      </c>
      <c r="U88" s="30">
        <v>0.1</v>
      </c>
      <c r="V88" s="30">
        <v>1.1000000000000001</v>
      </c>
      <c r="W88" s="30">
        <v>1.7</v>
      </c>
      <c r="X88" s="30"/>
      <c r="Y88" s="1"/>
      <c r="Z88" s="1"/>
      <c r="AA88" s="1"/>
    </row>
    <row r="89" spans="1:28" x14ac:dyDescent="0.25">
      <c r="A89" s="30">
        <v>4022</v>
      </c>
      <c r="B89" s="30" t="s">
        <v>657</v>
      </c>
      <c r="C89" s="30">
        <v>499</v>
      </c>
      <c r="D89" s="30">
        <v>459</v>
      </c>
      <c r="E89" s="30">
        <v>132</v>
      </c>
      <c r="F89" s="30">
        <v>26</v>
      </c>
      <c r="G89" s="30">
        <v>4</v>
      </c>
      <c r="H89" s="30">
        <v>11</v>
      </c>
      <c r="I89" s="30">
        <v>63</v>
      </c>
      <c r="J89" s="30">
        <v>56</v>
      </c>
      <c r="K89" s="30">
        <v>32</v>
      </c>
      <c r="L89" s="30">
        <v>70</v>
      </c>
      <c r="M89" s="30">
        <v>1</v>
      </c>
      <c r="N89" s="30">
        <v>7</v>
      </c>
      <c r="O89" s="30">
        <v>4</v>
      </c>
      <c r="P89" s="30">
        <v>0.28699999999999998</v>
      </c>
      <c r="Q89" s="30">
        <v>0.33300000000000002</v>
      </c>
      <c r="R89" s="30">
        <v>0.435</v>
      </c>
      <c r="S89" s="30">
        <v>0.76800000000000002</v>
      </c>
      <c r="T89" s="30">
        <v>0.33700000000000002</v>
      </c>
      <c r="U89" s="30">
        <v>-0.4</v>
      </c>
      <c r="V89" s="30">
        <v>-5.2</v>
      </c>
      <c r="W89" s="30">
        <v>1.2</v>
      </c>
      <c r="X89" s="30"/>
      <c r="Y89" s="1"/>
      <c r="Z89" s="1"/>
      <c r="AA89" s="1"/>
    </row>
    <row r="90" spans="1:28" x14ac:dyDescent="0.25">
      <c r="A90" s="30">
        <v>2495</v>
      </c>
      <c r="B90" s="30" t="s">
        <v>596</v>
      </c>
      <c r="C90" s="30">
        <v>476</v>
      </c>
      <c r="D90" s="30">
        <v>423</v>
      </c>
      <c r="E90" s="30">
        <v>101</v>
      </c>
      <c r="F90" s="30">
        <v>19</v>
      </c>
      <c r="G90" s="30">
        <v>1</v>
      </c>
      <c r="H90" s="30">
        <v>24</v>
      </c>
      <c r="I90" s="30">
        <v>56</v>
      </c>
      <c r="J90" s="30">
        <v>66</v>
      </c>
      <c r="K90" s="30">
        <v>45</v>
      </c>
      <c r="L90" s="30">
        <v>135</v>
      </c>
      <c r="M90" s="30">
        <v>3</v>
      </c>
      <c r="N90" s="30">
        <v>3</v>
      </c>
      <c r="O90" s="30">
        <v>2</v>
      </c>
      <c r="P90" s="30">
        <v>0.23899999999999999</v>
      </c>
      <c r="Q90" s="30">
        <v>0.314</v>
      </c>
      <c r="R90" s="30">
        <v>0.45900000000000002</v>
      </c>
      <c r="S90" s="30">
        <v>0.77300000000000002</v>
      </c>
      <c r="T90" s="30">
        <v>0.33700000000000002</v>
      </c>
      <c r="U90" s="30">
        <v>-0.6</v>
      </c>
      <c r="V90" s="30">
        <v>-3.7</v>
      </c>
      <c r="W90" s="30">
        <v>2.2000000000000002</v>
      </c>
      <c r="X90" s="30"/>
      <c r="Y90" s="1"/>
      <c r="Z90" s="1"/>
      <c r="AA90" s="1"/>
    </row>
    <row r="91" spans="1:28" x14ac:dyDescent="0.25">
      <c r="A91" s="30">
        <v>1845</v>
      </c>
      <c r="B91" s="30" t="s">
        <v>614</v>
      </c>
      <c r="C91" s="30">
        <v>320</v>
      </c>
      <c r="D91" s="30">
        <v>276</v>
      </c>
      <c r="E91" s="30">
        <v>67</v>
      </c>
      <c r="F91" s="30">
        <v>14</v>
      </c>
      <c r="G91" s="30">
        <v>0</v>
      </c>
      <c r="H91" s="30">
        <v>12</v>
      </c>
      <c r="I91" s="30">
        <v>39</v>
      </c>
      <c r="J91" s="30">
        <v>39</v>
      </c>
      <c r="K91" s="30">
        <v>35</v>
      </c>
      <c r="L91" s="30">
        <v>89</v>
      </c>
      <c r="M91" s="30">
        <v>5</v>
      </c>
      <c r="N91" s="30">
        <v>2</v>
      </c>
      <c r="O91" s="30">
        <v>1</v>
      </c>
      <c r="P91" s="30">
        <v>0.24199999999999999</v>
      </c>
      <c r="Q91" s="30">
        <v>0.33500000000000002</v>
      </c>
      <c r="R91" s="30">
        <v>0.42299999999999999</v>
      </c>
      <c r="S91" s="30">
        <v>0.75800000000000001</v>
      </c>
      <c r="T91" s="30">
        <v>0.33700000000000002</v>
      </c>
      <c r="U91" s="30">
        <v>-0.2</v>
      </c>
      <c r="V91" s="30">
        <v>-2.8</v>
      </c>
      <c r="W91" s="30">
        <v>0.7</v>
      </c>
      <c r="X91" s="30"/>
      <c r="Y91" s="1"/>
      <c r="Z91" s="1"/>
      <c r="AA91" s="1"/>
    </row>
    <row r="92" spans="1:28" x14ac:dyDescent="0.25">
      <c r="A92" s="30">
        <v>12861</v>
      </c>
      <c r="B92" s="30" t="s">
        <v>587</v>
      </c>
      <c r="C92" s="30">
        <v>475</v>
      </c>
      <c r="D92" s="30">
        <v>423</v>
      </c>
      <c r="E92" s="30">
        <v>114</v>
      </c>
      <c r="F92" s="30">
        <v>25</v>
      </c>
      <c r="G92" s="30">
        <v>3</v>
      </c>
      <c r="H92" s="30">
        <v>11</v>
      </c>
      <c r="I92" s="30">
        <v>52</v>
      </c>
      <c r="J92" s="30">
        <v>50</v>
      </c>
      <c r="K92" s="30">
        <v>41</v>
      </c>
      <c r="L92" s="30">
        <v>76</v>
      </c>
      <c r="M92" s="30">
        <v>5</v>
      </c>
      <c r="N92" s="30">
        <v>3</v>
      </c>
      <c r="O92" s="30">
        <v>2</v>
      </c>
      <c r="P92" s="30">
        <v>0.27100000000000002</v>
      </c>
      <c r="Q92" s="30">
        <v>0.33900000000000002</v>
      </c>
      <c r="R92" s="30">
        <v>0.42299999999999999</v>
      </c>
      <c r="S92" s="30">
        <v>0.76200000000000001</v>
      </c>
      <c r="T92" s="30">
        <v>0.33700000000000002</v>
      </c>
      <c r="U92" s="30">
        <v>0.1</v>
      </c>
      <c r="V92" s="30">
        <v>-2.6</v>
      </c>
      <c r="W92" s="30">
        <v>2.2999999999999998</v>
      </c>
      <c r="X92" s="30"/>
      <c r="Y92" s="1"/>
      <c r="Z92" s="1"/>
      <c r="AB92" s="1"/>
    </row>
    <row r="93" spans="1:28" x14ac:dyDescent="0.25">
      <c r="A93" s="30">
        <v>11003</v>
      </c>
      <c r="B93" s="30" t="s">
        <v>585</v>
      </c>
      <c r="C93" s="30">
        <v>419</v>
      </c>
      <c r="D93" s="30">
        <v>387</v>
      </c>
      <c r="E93" s="30">
        <v>99</v>
      </c>
      <c r="F93" s="30">
        <v>21</v>
      </c>
      <c r="G93" s="30">
        <v>1</v>
      </c>
      <c r="H93" s="30">
        <v>20</v>
      </c>
      <c r="I93" s="30">
        <v>50</v>
      </c>
      <c r="J93" s="30">
        <v>61</v>
      </c>
      <c r="K93" s="30">
        <v>23</v>
      </c>
      <c r="L93" s="30">
        <v>82</v>
      </c>
      <c r="M93" s="30">
        <v>5</v>
      </c>
      <c r="N93" s="30">
        <v>2</v>
      </c>
      <c r="O93" s="30">
        <v>1</v>
      </c>
      <c r="P93" s="30">
        <v>0.25600000000000001</v>
      </c>
      <c r="Q93" s="30">
        <v>0.30299999999999999</v>
      </c>
      <c r="R93" s="30">
        <v>0.47099999999999997</v>
      </c>
      <c r="S93" s="30">
        <v>0.77500000000000002</v>
      </c>
      <c r="T93" s="30">
        <v>0.33600000000000002</v>
      </c>
      <c r="U93" s="30">
        <v>-0.3</v>
      </c>
      <c r="V93" s="30">
        <v>-0.1</v>
      </c>
      <c r="W93" s="30">
        <v>2.8</v>
      </c>
      <c r="X93" s="30"/>
      <c r="Y93" s="1"/>
      <c r="Z93" s="1"/>
      <c r="AA93" s="1"/>
    </row>
    <row r="94" spans="1:28" x14ac:dyDescent="0.25">
      <c r="A94" s="30">
        <v>3917</v>
      </c>
      <c r="B94" s="30" t="s">
        <v>580</v>
      </c>
      <c r="C94" s="30">
        <v>470</v>
      </c>
      <c r="D94" s="30">
        <v>430</v>
      </c>
      <c r="E94" s="30">
        <v>115</v>
      </c>
      <c r="F94" s="30">
        <v>19</v>
      </c>
      <c r="G94" s="30">
        <v>2</v>
      </c>
      <c r="H94" s="30">
        <v>18</v>
      </c>
      <c r="I94" s="30">
        <v>54</v>
      </c>
      <c r="J94" s="30">
        <v>61</v>
      </c>
      <c r="K94" s="30">
        <v>30</v>
      </c>
      <c r="L94" s="30">
        <v>87</v>
      </c>
      <c r="M94" s="30">
        <v>4</v>
      </c>
      <c r="N94" s="30">
        <v>1</v>
      </c>
      <c r="O94" s="30">
        <v>1</v>
      </c>
      <c r="P94" s="30">
        <v>0.26800000000000002</v>
      </c>
      <c r="Q94" s="30">
        <v>0.31900000000000001</v>
      </c>
      <c r="R94" s="30">
        <v>0.44800000000000001</v>
      </c>
      <c r="S94" s="30">
        <v>0.76600000000000001</v>
      </c>
      <c r="T94" s="30">
        <v>0.33600000000000002</v>
      </c>
      <c r="U94" s="30">
        <v>-0.8</v>
      </c>
      <c r="V94" s="30">
        <v>-3.4</v>
      </c>
      <c r="W94" s="30">
        <v>1.1000000000000001</v>
      </c>
      <c r="X94" s="30"/>
      <c r="Y94" s="1"/>
      <c r="Z94" s="1"/>
      <c r="AB94" s="1"/>
    </row>
    <row r="95" spans="1:28" x14ac:dyDescent="0.25">
      <c r="A95" s="30">
        <v>9785</v>
      </c>
      <c r="B95" s="30" t="s">
        <v>499</v>
      </c>
      <c r="C95" s="30">
        <v>547</v>
      </c>
      <c r="D95" s="30">
        <v>489</v>
      </c>
      <c r="E95" s="30">
        <v>130</v>
      </c>
      <c r="F95" s="30">
        <v>28</v>
      </c>
      <c r="G95" s="30">
        <v>1</v>
      </c>
      <c r="H95" s="30">
        <v>15</v>
      </c>
      <c r="I95" s="30">
        <v>64</v>
      </c>
      <c r="J95" s="30">
        <v>65</v>
      </c>
      <c r="K95" s="30">
        <v>48</v>
      </c>
      <c r="L95" s="30">
        <v>95</v>
      </c>
      <c r="M95" s="30">
        <v>5</v>
      </c>
      <c r="N95" s="30">
        <v>7</v>
      </c>
      <c r="O95" s="30">
        <v>4</v>
      </c>
      <c r="P95" s="30">
        <v>0.26500000000000001</v>
      </c>
      <c r="Q95" s="30">
        <v>0.33500000000000002</v>
      </c>
      <c r="R95" s="30">
        <v>0.42199999999999999</v>
      </c>
      <c r="S95" s="30">
        <v>0.75700000000000001</v>
      </c>
      <c r="T95" s="30">
        <v>0.33600000000000002</v>
      </c>
      <c r="U95" s="30">
        <v>-0.5</v>
      </c>
      <c r="V95" s="30">
        <v>-0.7</v>
      </c>
      <c r="W95" s="30">
        <v>2.7</v>
      </c>
      <c r="X95" s="30"/>
      <c r="Y95" s="1"/>
      <c r="Z95" s="1"/>
      <c r="AA95" s="1"/>
    </row>
    <row r="96" spans="1:28" x14ac:dyDescent="0.25">
      <c r="A96" s="30">
        <v>5930</v>
      </c>
      <c r="B96" s="30" t="s">
        <v>640</v>
      </c>
      <c r="C96" s="30">
        <v>498</v>
      </c>
      <c r="D96" s="30">
        <v>445</v>
      </c>
      <c r="E96" s="30">
        <v>125</v>
      </c>
      <c r="F96" s="30">
        <v>24</v>
      </c>
      <c r="G96" s="30">
        <v>2</v>
      </c>
      <c r="H96" s="30">
        <v>10</v>
      </c>
      <c r="I96" s="30">
        <v>59</v>
      </c>
      <c r="J96" s="30">
        <v>52</v>
      </c>
      <c r="K96" s="30">
        <v>44</v>
      </c>
      <c r="L96" s="30">
        <v>55</v>
      </c>
      <c r="M96" s="30">
        <v>3</v>
      </c>
      <c r="N96" s="30">
        <v>4</v>
      </c>
      <c r="O96" s="30">
        <v>2</v>
      </c>
      <c r="P96" s="30">
        <v>0.28100000000000003</v>
      </c>
      <c r="Q96" s="30">
        <v>0.34799999999999998</v>
      </c>
      <c r="R96" s="30">
        <v>0.41</v>
      </c>
      <c r="S96" s="30">
        <v>0.75800000000000001</v>
      </c>
      <c r="T96" s="30">
        <v>0.33600000000000002</v>
      </c>
      <c r="U96" s="30">
        <v>-0.4</v>
      </c>
      <c r="V96" s="30">
        <v>-4.4000000000000004</v>
      </c>
      <c r="W96" s="30">
        <v>1</v>
      </c>
      <c r="X96" s="30"/>
      <c r="Y96" s="1"/>
      <c r="Z96" s="1"/>
      <c r="AA96" s="1"/>
    </row>
    <row r="97" spans="1:28" x14ac:dyDescent="0.25">
      <c r="A97" s="30">
        <v>5247</v>
      </c>
      <c r="B97" s="30" t="s">
        <v>669</v>
      </c>
      <c r="C97" s="30">
        <v>471</v>
      </c>
      <c r="D97" s="30">
        <v>426</v>
      </c>
      <c r="E97" s="30">
        <v>112</v>
      </c>
      <c r="F97" s="30">
        <v>22</v>
      </c>
      <c r="G97" s="30">
        <v>3</v>
      </c>
      <c r="H97" s="30">
        <v>15</v>
      </c>
      <c r="I97" s="30">
        <v>57</v>
      </c>
      <c r="J97" s="30">
        <v>56</v>
      </c>
      <c r="K97" s="30">
        <v>34</v>
      </c>
      <c r="L97" s="30">
        <v>73</v>
      </c>
      <c r="M97" s="30">
        <v>6</v>
      </c>
      <c r="N97" s="30">
        <v>9</v>
      </c>
      <c r="O97" s="30">
        <v>5</v>
      </c>
      <c r="P97" s="30">
        <v>0.26300000000000001</v>
      </c>
      <c r="Q97" s="30">
        <v>0.32300000000000001</v>
      </c>
      <c r="R97" s="30">
        <v>0.438</v>
      </c>
      <c r="S97" s="30">
        <v>0.76100000000000001</v>
      </c>
      <c r="T97" s="30">
        <v>0.33500000000000002</v>
      </c>
      <c r="U97" s="30">
        <v>0.3</v>
      </c>
      <c r="V97" s="30">
        <v>4</v>
      </c>
      <c r="W97" s="30">
        <v>2.7</v>
      </c>
      <c r="X97" s="30"/>
      <c r="Y97" s="1"/>
      <c r="Z97" s="1"/>
      <c r="AB97" s="1"/>
    </row>
    <row r="98" spans="1:28" x14ac:dyDescent="0.25">
      <c r="A98" s="30">
        <v>12856</v>
      </c>
      <c r="B98" s="30" t="s">
        <v>155</v>
      </c>
      <c r="C98" s="30">
        <v>471</v>
      </c>
      <c r="D98" s="30">
        <v>415</v>
      </c>
      <c r="E98" s="30">
        <v>102</v>
      </c>
      <c r="F98" s="30">
        <v>17</v>
      </c>
      <c r="G98" s="30">
        <v>3</v>
      </c>
      <c r="H98" s="30">
        <v>18</v>
      </c>
      <c r="I98" s="30">
        <v>60</v>
      </c>
      <c r="J98" s="30">
        <v>59</v>
      </c>
      <c r="K98" s="30">
        <v>45</v>
      </c>
      <c r="L98" s="30">
        <v>131</v>
      </c>
      <c r="M98" s="30">
        <v>5</v>
      </c>
      <c r="N98" s="30">
        <v>21</v>
      </c>
      <c r="O98" s="30">
        <v>9</v>
      </c>
      <c r="P98" s="30">
        <v>0.246</v>
      </c>
      <c r="Q98" s="30">
        <v>0.32400000000000001</v>
      </c>
      <c r="R98" s="30">
        <v>0.435</v>
      </c>
      <c r="S98" s="30">
        <v>0.75900000000000001</v>
      </c>
      <c r="T98" s="30">
        <v>0.33500000000000002</v>
      </c>
      <c r="U98" s="30">
        <v>0.5</v>
      </c>
      <c r="V98" s="30">
        <v>0.7</v>
      </c>
      <c r="W98" s="30">
        <v>1.8</v>
      </c>
      <c r="X98" s="30"/>
      <c r="Y98" s="1"/>
      <c r="Z98" s="1"/>
      <c r="AB98" s="1"/>
    </row>
    <row r="99" spans="1:28" x14ac:dyDescent="0.25">
      <c r="A99" s="30">
        <v>1736</v>
      </c>
      <c r="B99" s="30" t="s">
        <v>653</v>
      </c>
      <c r="C99" s="30">
        <v>479</v>
      </c>
      <c r="D99" s="30">
        <v>433</v>
      </c>
      <c r="E99" s="30">
        <v>123</v>
      </c>
      <c r="F99" s="30">
        <v>26</v>
      </c>
      <c r="G99" s="30">
        <v>3</v>
      </c>
      <c r="H99" s="30">
        <v>9</v>
      </c>
      <c r="I99" s="30">
        <v>64</v>
      </c>
      <c r="J99" s="30">
        <v>46</v>
      </c>
      <c r="K99" s="30">
        <v>37</v>
      </c>
      <c r="L99" s="30">
        <v>48</v>
      </c>
      <c r="M99" s="30">
        <v>1</v>
      </c>
      <c r="N99" s="30">
        <v>17</v>
      </c>
      <c r="O99" s="30">
        <v>7</v>
      </c>
      <c r="P99" s="30">
        <v>0.28399999999999997</v>
      </c>
      <c r="Q99" s="30">
        <v>0.34100000000000003</v>
      </c>
      <c r="R99" s="30">
        <v>0.42299999999999999</v>
      </c>
      <c r="S99" s="30">
        <v>0.76400000000000001</v>
      </c>
      <c r="T99" s="30">
        <v>0.33500000000000002</v>
      </c>
      <c r="U99" s="30">
        <v>0.8</v>
      </c>
      <c r="V99" s="30">
        <v>-1.7</v>
      </c>
      <c r="W99" s="30">
        <v>2.6</v>
      </c>
      <c r="X99" s="30"/>
      <c r="Y99" s="1"/>
      <c r="Z99" s="1"/>
      <c r="AB99" s="1"/>
    </row>
    <row r="100" spans="1:28" x14ac:dyDescent="0.25">
      <c r="A100" s="30">
        <v>9911</v>
      </c>
      <c r="B100" s="30" t="s">
        <v>652</v>
      </c>
      <c r="C100" s="30">
        <v>467</v>
      </c>
      <c r="D100" s="30">
        <v>404</v>
      </c>
      <c r="E100" s="30">
        <v>90</v>
      </c>
      <c r="F100" s="30">
        <v>18</v>
      </c>
      <c r="G100" s="30">
        <v>1</v>
      </c>
      <c r="H100" s="30">
        <v>22</v>
      </c>
      <c r="I100" s="30">
        <v>56</v>
      </c>
      <c r="J100" s="30">
        <v>61</v>
      </c>
      <c r="K100" s="30">
        <v>55</v>
      </c>
      <c r="L100" s="30">
        <v>152</v>
      </c>
      <c r="M100" s="30">
        <v>3</v>
      </c>
      <c r="N100" s="30">
        <v>2</v>
      </c>
      <c r="O100" s="30">
        <v>1</v>
      </c>
      <c r="P100" s="30">
        <v>0.223</v>
      </c>
      <c r="Q100" s="30">
        <v>0.31900000000000001</v>
      </c>
      <c r="R100" s="30">
        <v>0.439</v>
      </c>
      <c r="S100" s="30">
        <v>0.75700000000000001</v>
      </c>
      <c r="T100" s="30">
        <v>0.33500000000000002</v>
      </c>
      <c r="U100" s="30">
        <v>-1.1000000000000001</v>
      </c>
      <c r="V100" s="30">
        <v>-0.4</v>
      </c>
      <c r="W100" s="30">
        <v>0.9</v>
      </c>
      <c r="X100" s="30"/>
      <c r="Y100" s="1"/>
      <c r="Z100" s="1"/>
      <c r="AA100" s="1"/>
    </row>
    <row r="101" spans="1:28" x14ac:dyDescent="0.25">
      <c r="A101" s="30">
        <v>9205</v>
      </c>
      <c r="B101" s="30" t="s">
        <v>663</v>
      </c>
      <c r="C101" s="30">
        <v>415</v>
      </c>
      <c r="D101" s="30">
        <v>364</v>
      </c>
      <c r="E101" s="30">
        <v>91</v>
      </c>
      <c r="F101" s="30">
        <v>20</v>
      </c>
      <c r="G101" s="30">
        <v>3</v>
      </c>
      <c r="H101" s="30">
        <v>12</v>
      </c>
      <c r="I101" s="30">
        <v>49</v>
      </c>
      <c r="J101" s="30">
        <v>50</v>
      </c>
      <c r="K101" s="30">
        <v>44</v>
      </c>
      <c r="L101" s="30">
        <v>70</v>
      </c>
      <c r="M101" s="30">
        <v>3</v>
      </c>
      <c r="N101" s="30">
        <v>2</v>
      </c>
      <c r="O101" s="30">
        <v>1</v>
      </c>
      <c r="P101" s="30">
        <v>0.251</v>
      </c>
      <c r="Q101" s="30">
        <v>0.33500000000000002</v>
      </c>
      <c r="R101" s="30">
        <v>0.42499999999999999</v>
      </c>
      <c r="S101" s="30">
        <v>0.75900000000000001</v>
      </c>
      <c r="T101" s="30">
        <v>0.33500000000000002</v>
      </c>
      <c r="U101" s="30">
        <v>-0.5</v>
      </c>
      <c r="V101" s="30">
        <v>-1.8</v>
      </c>
      <c r="W101" s="30">
        <v>0.9</v>
      </c>
      <c r="X101" s="30"/>
      <c r="Y101" s="1"/>
      <c r="Z101" s="1"/>
      <c r="AB101" s="1"/>
    </row>
    <row r="102" spans="1:28" x14ac:dyDescent="0.25">
      <c r="A102" s="30">
        <v>9777</v>
      </c>
      <c r="B102" s="30" t="s">
        <v>575</v>
      </c>
      <c r="C102" s="30">
        <v>514</v>
      </c>
      <c r="D102" s="30">
        <v>480</v>
      </c>
      <c r="E102" s="30">
        <v>135</v>
      </c>
      <c r="F102" s="30">
        <v>30</v>
      </c>
      <c r="G102" s="30">
        <v>2</v>
      </c>
      <c r="H102" s="30">
        <v>14</v>
      </c>
      <c r="I102" s="30">
        <v>57</v>
      </c>
      <c r="J102" s="30">
        <v>64</v>
      </c>
      <c r="K102" s="30">
        <v>26</v>
      </c>
      <c r="L102" s="30">
        <v>63</v>
      </c>
      <c r="M102" s="30">
        <v>3</v>
      </c>
      <c r="N102" s="30">
        <v>4</v>
      </c>
      <c r="O102" s="30">
        <v>2</v>
      </c>
      <c r="P102" s="30">
        <v>0.28199999999999997</v>
      </c>
      <c r="Q102" s="30">
        <v>0.32</v>
      </c>
      <c r="R102" s="30">
        <v>0.44400000000000001</v>
      </c>
      <c r="S102" s="30">
        <v>0.76400000000000001</v>
      </c>
      <c r="T102" s="30">
        <v>0.33500000000000002</v>
      </c>
      <c r="U102" s="30">
        <v>-0.3</v>
      </c>
      <c r="V102" s="30">
        <v>11.3</v>
      </c>
      <c r="W102" s="30">
        <v>2.9</v>
      </c>
      <c r="X102" s="30"/>
      <c r="Y102" s="1"/>
      <c r="Z102" s="1"/>
      <c r="AB102" s="1"/>
    </row>
    <row r="103" spans="1:28" x14ac:dyDescent="0.25">
      <c r="A103" s="30">
        <v>1875</v>
      </c>
      <c r="B103" s="30" t="s">
        <v>660</v>
      </c>
      <c r="C103" s="30">
        <v>425</v>
      </c>
      <c r="D103" s="30">
        <v>383</v>
      </c>
      <c r="E103" s="30">
        <v>99</v>
      </c>
      <c r="F103" s="30">
        <v>19</v>
      </c>
      <c r="G103" s="30">
        <v>2</v>
      </c>
      <c r="H103" s="30">
        <v>16</v>
      </c>
      <c r="I103" s="30">
        <v>52</v>
      </c>
      <c r="J103" s="30">
        <v>57</v>
      </c>
      <c r="K103" s="30">
        <v>35</v>
      </c>
      <c r="L103" s="30">
        <v>104</v>
      </c>
      <c r="M103" s="30">
        <v>3</v>
      </c>
      <c r="N103" s="30">
        <v>3</v>
      </c>
      <c r="O103" s="30">
        <v>2</v>
      </c>
      <c r="P103" s="30">
        <v>0.25800000000000001</v>
      </c>
      <c r="Q103" s="30">
        <v>0.32200000000000001</v>
      </c>
      <c r="R103" s="30">
        <v>0.44800000000000001</v>
      </c>
      <c r="S103" s="30">
        <v>0.77</v>
      </c>
      <c r="T103" s="30">
        <v>0.33400000000000002</v>
      </c>
      <c r="U103" s="30">
        <v>0.8</v>
      </c>
      <c r="V103" s="30">
        <v>0.2</v>
      </c>
      <c r="W103" s="30">
        <v>1.8</v>
      </c>
      <c r="X103" s="30"/>
      <c r="Y103" s="1"/>
      <c r="Z103" s="1"/>
      <c r="AA103" s="1"/>
    </row>
    <row r="104" spans="1:28" x14ac:dyDescent="0.25">
      <c r="A104" s="30">
        <v>4727</v>
      </c>
      <c r="B104" s="30" t="s">
        <v>649</v>
      </c>
      <c r="C104" s="30">
        <v>577</v>
      </c>
      <c r="D104" s="30">
        <v>521</v>
      </c>
      <c r="E104" s="30">
        <v>145</v>
      </c>
      <c r="F104" s="30">
        <v>25</v>
      </c>
      <c r="G104" s="30">
        <v>5</v>
      </c>
      <c r="H104" s="30">
        <v>13</v>
      </c>
      <c r="I104" s="30">
        <v>79</v>
      </c>
      <c r="J104" s="30">
        <v>55</v>
      </c>
      <c r="K104" s="30">
        <v>43</v>
      </c>
      <c r="L104" s="30">
        <v>84</v>
      </c>
      <c r="M104" s="30">
        <v>5</v>
      </c>
      <c r="N104" s="30">
        <v>34</v>
      </c>
      <c r="O104" s="30">
        <v>11</v>
      </c>
      <c r="P104" s="30">
        <v>0.27800000000000002</v>
      </c>
      <c r="Q104" s="30">
        <v>0.33600000000000002</v>
      </c>
      <c r="R104" s="30">
        <v>0.41899999999999998</v>
      </c>
      <c r="S104" s="30">
        <v>0.755</v>
      </c>
      <c r="T104" s="30">
        <v>0.33400000000000002</v>
      </c>
      <c r="U104" s="30">
        <v>3.1</v>
      </c>
      <c r="V104" s="30">
        <v>0.8</v>
      </c>
      <c r="W104" s="30">
        <v>3</v>
      </c>
      <c r="X104" s="30"/>
      <c r="Y104" s="1"/>
      <c r="Z104" s="1"/>
      <c r="AB104" s="1"/>
    </row>
    <row r="105" spans="1:28" x14ac:dyDescent="0.25">
      <c r="A105" s="30">
        <v>7002</v>
      </c>
      <c r="B105" s="30" t="s">
        <v>495</v>
      </c>
      <c r="C105" s="30">
        <v>332</v>
      </c>
      <c r="D105" s="30">
        <v>307</v>
      </c>
      <c r="E105" s="30">
        <v>80</v>
      </c>
      <c r="F105" s="30">
        <v>16</v>
      </c>
      <c r="G105" s="30">
        <v>0</v>
      </c>
      <c r="H105" s="30">
        <v>15</v>
      </c>
      <c r="I105" s="30">
        <v>40</v>
      </c>
      <c r="J105" s="30">
        <v>46</v>
      </c>
      <c r="K105" s="30">
        <v>18</v>
      </c>
      <c r="L105" s="30">
        <v>77</v>
      </c>
      <c r="M105" s="30">
        <v>3</v>
      </c>
      <c r="N105" s="30">
        <v>3</v>
      </c>
      <c r="O105" s="30">
        <v>2</v>
      </c>
      <c r="P105" s="30">
        <v>0.26</v>
      </c>
      <c r="Q105" s="30">
        <v>0.30499999999999999</v>
      </c>
      <c r="R105" s="30">
        <v>0.46</v>
      </c>
      <c r="S105" s="30">
        <v>0.76500000000000001</v>
      </c>
      <c r="T105" s="30">
        <v>0.33400000000000002</v>
      </c>
      <c r="U105" s="30">
        <v>-0.1</v>
      </c>
      <c r="V105" s="30">
        <v>-0.8</v>
      </c>
      <c r="W105" s="30">
        <v>1.4</v>
      </c>
      <c r="X105" s="30"/>
      <c r="Y105" s="1"/>
      <c r="Z105" s="1"/>
      <c r="AA105" s="1"/>
    </row>
    <row r="106" spans="1:28" x14ac:dyDescent="0.25">
      <c r="A106" s="30">
        <v>6195</v>
      </c>
      <c r="B106" s="30" t="s">
        <v>670</v>
      </c>
      <c r="C106" s="30">
        <v>588</v>
      </c>
      <c r="D106" s="30">
        <v>521</v>
      </c>
      <c r="E106" s="30">
        <v>136</v>
      </c>
      <c r="F106" s="30">
        <v>31</v>
      </c>
      <c r="G106" s="30">
        <v>2</v>
      </c>
      <c r="H106" s="30">
        <v>15</v>
      </c>
      <c r="I106" s="30">
        <v>79</v>
      </c>
      <c r="J106" s="30">
        <v>59</v>
      </c>
      <c r="K106" s="30">
        <v>52</v>
      </c>
      <c r="L106" s="30">
        <v>61</v>
      </c>
      <c r="M106" s="30">
        <v>6</v>
      </c>
      <c r="N106" s="30">
        <v>17</v>
      </c>
      <c r="O106" s="30">
        <v>7</v>
      </c>
      <c r="P106" s="30">
        <v>0.26200000000000001</v>
      </c>
      <c r="Q106" s="30">
        <v>0.33400000000000002</v>
      </c>
      <c r="R106" s="30">
        <v>0.41599999999999998</v>
      </c>
      <c r="S106" s="30">
        <v>0.75</v>
      </c>
      <c r="T106" s="30">
        <v>0.33400000000000002</v>
      </c>
      <c r="U106" s="30">
        <v>1.8</v>
      </c>
      <c r="V106" s="30">
        <v>1.1000000000000001</v>
      </c>
      <c r="W106" s="30">
        <v>3</v>
      </c>
      <c r="X106" s="30"/>
      <c r="Y106" s="1"/>
      <c r="Z106" s="1"/>
      <c r="AA106" s="1"/>
    </row>
    <row r="107" spans="1:28" x14ac:dyDescent="0.25">
      <c r="A107" s="30">
        <v>9112</v>
      </c>
      <c r="B107" s="30" t="s">
        <v>589</v>
      </c>
      <c r="C107" s="30">
        <v>409</v>
      </c>
      <c r="D107" s="30">
        <v>366</v>
      </c>
      <c r="E107" s="30">
        <v>92</v>
      </c>
      <c r="F107" s="30">
        <v>20</v>
      </c>
      <c r="G107" s="30">
        <v>1</v>
      </c>
      <c r="H107" s="30">
        <v>16</v>
      </c>
      <c r="I107" s="30">
        <v>46</v>
      </c>
      <c r="J107" s="30">
        <v>51</v>
      </c>
      <c r="K107" s="30">
        <v>31</v>
      </c>
      <c r="L107" s="30">
        <v>92</v>
      </c>
      <c r="M107" s="30">
        <v>6</v>
      </c>
      <c r="N107" s="30">
        <v>6</v>
      </c>
      <c r="O107" s="30">
        <v>3</v>
      </c>
      <c r="P107" s="30">
        <v>0.251</v>
      </c>
      <c r="Q107" s="30">
        <v>0.318</v>
      </c>
      <c r="R107" s="30">
        <v>0.438</v>
      </c>
      <c r="S107" s="30">
        <v>0.75600000000000001</v>
      </c>
      <c r="T107" s="30">
        <v>0.33400000000000002</v>
      </c>
      <c r="U107" s="30">
        <v>-0.5</v>
      </c>
      <c r="V107" s="30">
        <v>-2.6</v>
      </c>
      <c r="W107" s="30">
        <v>1</v>
      </c>
      <c r="X107" s="30"/>
      <c r="Y107" s="1"/>
      <c r="Z107" s="1"/>
      <c r="AA107" s="1"/>
    </row>
    <row r="108" spans="1:28" x14ac:dyDescent="0.25">
      <c r="A108" s="30">
        <v>242</v>
      </c>
      <c r="B108" s="30" t="s">
        <v>703</v>
      </c>
      <c r="C108" s="30">
        <v>337</v>
      </c>
      <c r="D108" s="30">
        <v>299</v>
      </c>
      <c r="E108" s="30">
        <v>78</v>
      </c>
      <c r="F108" s="30">
        <v>13</v>
      </c>
      <c r="G108" s="30">
        <v>0</v>
      </c>
      <c r="H108" s="30">
        <v>11</v>
      </c>
      <c r="I108" s="30">
        <v>39</v>
      </c>
      <c r="J108" s="30">
        <v>42</v>
      </c>
      <c r="K108" s="30">
        <v>32</v>
      </c>
      <c r="L108" s="30">
        <v>51</v>
      </c>
      <c r="M108" s="30">
        <v>3</v>
      </c>
      <c r="N108" s="30">
        <v>0</v>
      </c>
      <c r="O108" s="30">
        <v>0</v>
      </c>
      <c r="P108" s="30">
        <v>0.26200000000000001</v>
      </c>
      <c r="Q108" s="30">
        <v>0.33700000000000002</v>
      </c>
      <c r="R108" s="30">
        <v>0.41799999999999998</v>
      </c>
      <c r="S108" s="30">
        <v>0.755</v>
      </c>
      <c r="T108" s="30">
        <v>0.33300000000000002</v>
      </c>
      <c r="U108" s="30">
        <v>-3.1</v>
      </c>
      <c r="V108" s="30">
        <v>-0.7</v>
      </c>
      <c r="W108" s="30">
        <v>0.6</v>
      </c>
      <c r="X108" s="30"/>
      <c r="Y108" s="1"/>
      <c r="Z108" s="1"/>
      <c r="AA108" s="1"/>
    </row>
    <row r="109" spans="1:28" x14ac:dyDescent="0.25">
      <c r="A109" s="30">
        <v>3312</v>
      </c>
      <c r="B109" s="30" t="s">
        <v>637</v>
      </c>
      <c r="C109" s="30">
        <v>543</v>
      </c>
      <c r="D109" s="30">
        <v>496</v>
      </c>
      <c r="E109" s="30">
        <v>140</v>
      </c>
      <c r="F109" s="30">
        <v>31</v>
      </c>
      <c r="G109" s="30">
        <v>2</v>
      </c>
      <c r="H109" s="30">
        <v>11</v>
      </c>
      <c r="I109" s="30">
        <v>62</v>
      </c>
      <c r="J109" s="30">
        <v>57</v>
      </c>
      <c r="K109" s="30">
        <v>38</v>
      </c>
      <c r="L109" s="30">
        <v>56</v>
      </c>
      <c r="M109" s="30">
        <v>3</v>
      </c>
      <c r="N109" s="30">
        <v>5</v>
      </c>
      <c r="O109" s="30">
        <v>4</v>
      </c>
      <c r="P109" s="30">
        <v>0.28199999999999997</v>
      </c>
      <c r="Q109" s="30">
        <v>0.33400000000000002</v>
      </c>
      <c r="R109" s="30">
        <v>0.42</v>
      </c>
      <c r="S109" s="30">
        <v>0.754</v>
      </c>
      <c r="T109" s="30">
        <v>0.33300000000000002</v>
      </c>
      <c r="U109" s="30">
        <v>-0.3</v>
      </c>
      <c r="V109" s="30">
        <v>0</v>
      </c>
      <c r="W109" s="30">
        <v>2.4</v>
      </c>
      <c r="X109" s="30"/>
      <c r="Y109" s="1"/>
      <c r="Z109" s="1"/>
      <c r="AA109" s="1"/>
    </row>
    <row r="110" spans="1:28" x14ac:dyDescent="0.25">
      <c r="A110" s="30">
        <v>1433</v>
      </c>
      <c r="B110" s="30" t="s">
        <v>483</v>
      </c>
      <c r="C110" s="30">
        <v>118</v>
      </c>
      <c r="D110" s="30">
        <v>108</v>
      </c>
      <c r="E110" s="30">
        <v>29</v>
      </c>
      <c r="F110" s="30">
        <v>5</v>
      </c>
      <c r="G110" s="30">
        <v>0</v>
      </c>
      <c r="H110" s="30">
        <v>4</v>
      </c>
      <c r="I110" s="30">
        <v>13</v>
      </c>
      <c r="J110" s="30">
        <v>15</v>
      </c>
      <c r="K110" s="30">
        <v>8</v>
      </c>
      <c r="L110" s="30">
        <v>18</v>
      </c>
      <c r="M110" s="30">
        <v>1</v>
      </c>
      <c r="N110" s="30">
        <v>1</v>
      </c>
      <c r="O110" s="30">
        <v>0</v>
      </c>
      <c r="P110" s="30">
        <v>0.26800000000000002</v>
      </c>
      <c r="Q110" s="30">
        <v>0.32</v>
      </c>
      <c r="R110" s="30">
        <v>0.442</v>
      </c>
      <c r="S110" s="30">
        <v>0.76200000000000001</v>
      </c>
      <c r="T110" s="30">
        <v>0.33300000000000002</v>
      </c>
      <c r="U110" s="30">
        <v>-0.2</v>
      </c>
      <c r="V110" s="30">
        <v>0.3</v>
      </c>
      <c r="W110" s="30">
        <v>0.8</v>
      </c>
      <c r="X110" s="30"/>
      <c r="Y110" s="1"/>
      <c r="Z110" s="1"/>
      <c r="AA110" s="1"/>
    </row>
    <row r="111" spans="1:28" x14ac:dyDescent="0.25">
      <c r="A111" s="30">
        <v>7870</v>
      </c>
      <c r="B111" s="30" t="s">
        <v>591</v>
      </c>
      <c r="C111" s="30">
        <v>378</v>
      </c>
      <c r="D111" s="30">
        <v>342</v>
      </c>
      <c r="E111" s="30">
        <v>93</v>
      </c>
      <c r="F111" s="30">
        <v>17</v>
      </c>
      <c r="G111" s="30">
        <v>2</v>
      </c>
      <c r="H111" s="30">
        <v>10</v>
      </c>
      <c r="I111" s="30">
        <v>41</v>
      </c>
      <c r="J111" s="30">
        <v>43</v>
      </c>
      <c r="K111" s="30">
        <v>29</v>
      </c>
      <c r="L111" s="30">
        <v>50</v>
      </c>
      <c r="M111" s="30">
        <v>3</v>
      </c>
      <c r="N111" s="30">
        <v>5</v>
      </c>
      <c r="O111" s="30">
        <v>3</v>
      </c>
      <c r="P111" s="30">
        <v>0.27200000000000002</v>
      </c>
      <c r="Q111" s="30">
        <v>0.33100000000000002</v>
      </c>
      <c r="R111" s="30">
        <v>0.42199999999999999</v>
      </c>
      <c r="S111" s="30">
        <v>0.754</v>
      </c>
      <c r="T111" s="30">
        <v>0.33300000000000002</v>
      </c>
      <c r="U111" s="30">
        <v>-1.2</v>
      </c>
      <c r="V111" s="30">
        <v>0</v>
      </c>
      <c r="W111" s="30">
        <v>2.2999999999999998</v>
      </c>
      <c r="X111" s="30"/>
    </row>
    <row r="112" spans="1:28" x14ac:dyDescent="0.25">
      <c r="A112" s="30">
        <v>5450</v>
      </c>
      <c r="B112" s="30" t="s">
        <v>461</v>
      </c>
      <c r="C112" s="30">
        <v>383</v>
      </c>
      <c r="D112" s="30">
        <v>334</v>
      </c>
      <c r="E112" s="30">
        <v>87</v>
      </c>
      <c r="F112" s="30">
        <v>21</v>
      </c>
      <c r="G112" s="30">
        <v>1</v>
      </c>
      <c r="H112" s="30">
        <v>8</v>
      </c>
      <c r="I112" s="30">
        <v>45</v>
      </c>
      <c r="J112" s="30">
        <v>39</v>
      </c>
      <c r="K112" s="30">
        <v>37</v>
      </c>
      <c r="L112" s="30">
        <v>72</v>
      </c>
      <c r="M112" s="30">
        <v>7</v>
      </c>
      <c r="N112" s="30">
        <v>3</v>
      </c>
      <c r="O112" s="30">
        <v>2</v>
      </c>
      <c r="P112" s="30">
        <v>0.26200000000000001</v>
      </c>
      <c r="Q112" s="30">
        <v>0.34599999999999997</v>
      </c>
      <c r="R112" s="30">
        <v>0.39800000000000002</v>
      </c>
      <c r="S112" s="30">
        <v>0.74399999999999999</v>
      </c>
      <c r="T112" s="30">
        <v>0.33300000000000002</v>
      </c>
      <c r="U112" s="30">
        <v>-0.2</v>
      </c>
      <c r="V112" s="30">
        <v>-3.4</v>
      </c>
      <c r="W112" s="30">
        <v>0.6</v>
      </c>
      <c r="X112" s="30"/>
      <c r="Y112" s="1"/>
      <c r="Z112" s="1"/>
      <c r="AB112" s="1"/>
    </row>
    <row r="113" spans="1:28" x14ac:dyDescent="0.25">
      <c r="A113" s="30">
        <v>4418</v>
      </c>
      <c r="B113" s="30" t="s">
        <v>558</v>
      </c>
      <c r="C113" s="30">
        <v>457</v>
      </c>
      <c r="D113" s="30">
        <v>405</v>
      </c>
      <c r="E113" s="30">
        <v>107</v>
      </c>
      <c r="F113" s="30">
        <v>25</v>
      </c>
      <c r="G113" s="30">
        <v>1</v>
      </c>
      <c r="H113" s="30">
        <v>11</v>
      </c>
      <c r="I113" s="30">
        <v>54</v>
      </c>
      <c r="J113" s="30">
        <v>51</v>
      </c>
      <c r="K113" s="30">
        <v>43</v>
      </c>
      <c r="L113" s="30">
        <v>65</v>
      </c>
      <c r="M113" s="30">
        <v>3</v>
      </c>
      <c r="N113" s="30">
        <v>1</v>
      </c>
      <c r="O113" s="30">
        <v>1</v>
      </c>
      <c r="P113" s="30">
        <v>0.26300000000000001</v>
      </c>
      <c r="Q113" s="30">
        <v>0.33600000000000002</v>
      </c>
      <c r="R113" s="30">
        <v>0.41199999999999998</v>
      </c>
      <c r="S113" s="30">
        <v>0.749</v>
      </c>
      <c r="T113" s="30">
        <v>0.33300000000000002</v>
      </c>
      <c r="U113" s="30">
        <v>-0.7</v>
      </c>
      <c r="V113" s="30">
        <v>-5.7</v>
      </c>
      <c r="W113" s="30">
        <v>1.9</v>
      </c>
      <c r="X113" s="30"/>
      <c r="Y113" s="1"/>
      <c r="Z113" s="1"/>
      <c r="AB113" s="1"/>
    </row>
    <row r="114" spans="1:28" x14ac:dyDescent="0.25">
      <c r="A114" s="30">
        <v>11205</v>
      </c>
      <c r="B114" s="30" t="s">
        <v>620</v>
      </c>
      <c r="C114" s="30">
        <v>523</v>
      </c>
      <c r="D114" s="30">
        <v>460</v>
      </c>
      <c r="E114" s="30">
        <v>125</v>
      </c>
      <c r="F114" s="30">
        <v>23</v>
      </c>
      <c r="G114" s="30">
        <v>5</v>
      </c>
      <c r="H114" s="30">
        <v>8</v>
      </c>
      <c r="I114" s="30">
        <v>65</v>
      </c>
      <c r="J114" s="30">
        <v>46</v>
      </c>
      <c r="K114" s="30">
        <v>45</v>
      </c>
      <c r="L114" s="30">
        <v>77</v>
      </c>
      <c r="M114" s="30">
        <v>10</v>
      </c>
      <c r="N114" s="30">
        <v>17</v>
      </c>
      <c r="O114" s="30">
        <v>9</v>
      </c>
      <c r="P114" s="30">
        <v>0.27300000000000002</v>
      </c>
      <c r="Q114" s="30">
        <v>0.34899999999999998</v>
      </c>
      <c r="R114" s="30">
        <v>0.39300000000000002</v>
      </c>
      <c r="S114" s="30">
        <v>0.74199999999999999</v>
      </c>
      <c r="T114" s="30">
        <v>0.33300000000000002</v>
      </c>
      <c r="U114" s="30">
        <v>0.7</v>
      </c>
      <c r="V114" s="30">
        <v>-6.4</v>
      </c>
      <c r="W114" s="30">
        <v>1.7</v>
      </c>
      <c r="X114" s="30"/>
      <c r="Y114" s="1"/>
      <c r="Z114" s="1"/>
      <c r="AA114" s="1"/>
    </row>
    <row r="115" spans="1:28" x14ac:dyDescent="0.25">
      <c r="A115" s="30">
        <v>3364</v>
      </c>
      <c r="B115" s="30" t="s">
        <v>654</v>
      </c>
      <c r="C115" s="30">
        <v>450</v>
      </c>
      <c r="D115" s="30">
        <v>390</v>
      </c>
      <c r="E115" s="30">
        <v>100</v>
      </c>
      <c r="F115" s="30">
        <v>21</v>
      </c>
      <c r="G115" s="30">
        <v>1</v>
      </c>
      <c r="H115" s="30">
        <v>11</v>
      </c>
      <c r="I115" s="30">
        <v>48</v>
      </c>
      <c r="J115" s="30">
        <v>50</v>
      </c>
      <c r="K115" s="30">
        <v>49</v>
      </c>
      <c r="L115" s="30">
        <v>90</v>
      </c>
      <c r="M115" s="30">
        <v>6</v>
      </c>
      <c r="N115" s="30">
        <v>1</v>
      </c>
      <c r="O115" s="30">
        <v>0</v>
      </c>
      <c r="P115" s="30">
        <v>0.25700000000000001</v>
      </c>
      <c r="Q115" s="30">
        <v>0.34699999999999998</v>
      </c>
      <c r="R115" s="30">
        <v>0.40200000000000002</v>
      </c>
      <c r="S115" s="30">
        <v>0.749</v>
      </c>
      <c r="T115" s="30">
        <v>0.33200000000000002</v>
      </c>
      <c r="U115" s="30">
        <v>-1.6</v>
      </c>
      <c r="V115" s="30">
        <v>2.5</v>
      </c>
      <c r="W115" s="30">
        <v>2.8</v>
      </c>
      <c r="X115" s="30"/>
      <c r="Y115" s="1"/>
      <c r="Z115" s="1"/>
      <c r="AA115" s="1"/>
    </row>
    <row r="116" spans="1:28" x14ac:dyDescent="0.25">
      <c r="A116" s="30">
        <v>6104</v>
      </c>
      <c r="B116" s="30" t="s">
        <v>621</v>
      </c>
      <c r="C116" s="30">
        <v>531</v>
      </c>
      <c r="D116" s="30">
        <v>481</v>
      </c>
      <c r="E116" s="30">
        <v>128</v>
      </c>
      <c r="F116" s="30">
        <v>27</v>
      </c>
      <c r="G116" s="30">
        <v>3</v>
      </c>
      <c r="H116" s="30">
        <v>15</v>
      </c>
      <c r="I116" s="30">
        <v>63</v>
      </c>
      <c r="J116" s="30">
        <v>60</v>
      </c>
      <c r="K116" s="30">
        <v>38</v>
      </c>
      <c r="L116" s="30">
        <v>76</v>
      </c>
      <c r="M116" s="30">
        <v>5</v>
      </c>
      <c r="N116" s="30">
        <v>6</v>
      </c>
      <c r="O116" s="30">
        <v>4</v>
      </c>
      <c r="P116" s="30">
        <v>0.26500000000000001</v>
      </c>
      <c r="Q116" s="30">
        <v>0.32400000000000001</v>
      </c>
      <c r="R116" s="30">
        <v>0.432</v>
      </c>
      <c r="S116" s="30">
        <v>0.75600000000000001</v>
      </c>
      <c r="T116" s="30">
        <v>0.33200000000000002</v>
      </c>
      <c r="U116" s="30">
        <v>-0.7</v>
      </c>
      <c r="V116" s="30">
        <v>-1.9</v>
      </c>
      <c r="W116" s="30">
        <v>2.1</v>
      </c>
      <c r="X116" s="30"/>
      <c r="Y116" s="1"/>
      <c r="Z116" s="1"/>
      <c r="AB116" s="1"/>
    </row>
    <row r="117" spans="1:28" x14ac:dyDescent="0.25">
      <c r="A117" s="30">
        <v>12161</v>
      </c>
      <c r="B117" s="30" t="s">
        <v>383</v>
      </c>
      <c r="C117" s="30">
        <v>472</v>
      </c>
      <c r="D117" s="30">
        <v>421</v>
      </c>
      <c r="E117" s="30">
        <v>112</v>
      </c>
      <c r="F117" s="30">
        <v>23</v>
      </c>
      <c r="G117" s="30">
        <v>2</v>
      </c>
      <c r="H117" s="30">
        <v>12</v>
      </c>
      <c r="I117" s="30">
        <v>56</v>
      </c>
      <c r="J117" s="30">
        <v>54</v>
      </c>
      <c r="K117" s="30">
        <v>39</v>
      </c>
      <c r="L117" s="30">
        <v>93</v>
      </c>
      <c r="M117" s="30">
        <v>4</v>
      </c>
      <c r="N117" s="30">
        <v>7</v>
      </c>
      <c r="O117" s="30">
        <v>4</v>
      </c>
      <c r="P117" s="30">
        <v>0.26500000000000001</v>
      </c>
      <c r="Q117" s="30">
        <v>0.33100000000000002</v>
      </c>
      <c r="R117" s="30">
        <v>0.41599999999999998</v>
      </c>
      <c r="S117" s="30">
        <v>0.747</v>
      </c>
      <c r="T117" s="30">
        <v>0.33200000000000002</v>
      </c>
      <c r="U117" s="30">
        <v>-0.3</v>
      </c>
      <c r="V117" s="30">
        <v>-2.2999999999999998</v>
      </c>
      <c r="W117" s="30">
        <v>2.1</v>
      </c>
      <c r="X117" s="30"/>
      <c r="Y117" s="1"/>
      <c r="Z117" s="1"/>
      <c r="AA117" s="1"/>
    </row>
    <row r="118" spans="1:28" x14ac:dyDescent="0.25">
      <c r="A118" s="30">
        <v>10047</v>
      </c>
      <c r="B118" s="30" t="s">
        <v>610</v>
      </c>
      <c r="C118" s="30">
        <v>532</v>
      </c>
      <c r="D118" s="30">
        <v>475</v>
      </c>
      <c r="E118" s="30">
        <v>121</v>
      </c>
      <c r="F118" s="30">
        <v>24</v>
      </c>
      <c r="G118" s="30">
        <v>2</v>
      </c>
      <c r="H118" s="30">
        <v>19</v>
      </c>
      <c r="I118" s="30">
        <v>62</v>
      </c>
      <c r="J118" s="30">
        <v>66</v>
      </c>
      <c r="K118" s="30">
        <v>48</v>
      </c>
      <c r="L118" s="30">
        <v>125</v>
      </c>
      <c r="M118" s="30">
        <v>3</v>
      </c>
      <c r="N118" s="30">
        <v>6</v>
      </c>
      <c r="O118" s="30">
        <v>4</v>
      </c>
      <c r="P118" s="30">
        <v>0.254</v>
      </c>
      <c r="Q118" s="30">
        <v>0.32400000000000001</v>
      </c>
      <c r="R118" s="30">
        <v>0.42899999999999999</v>
      </c>
      <c r="S118" s="30">
        <v>0.753</v>
      </c>
      <c r="T118" s="30">
        <v>0.33100000000000002</v>
      </c>
      <c r="U118" s="30">
        <v>-0.1</v>
      </c>
      <c r="V118" s="30">
        <v>3.3</v>
      </c>
      <c r="W118" s="30">
        <v>2.2999999999999998</v>
      </c>
      <c r="X118" s="30"/>
      <c r="Y118" s="1"/>
      <c r="Z118" s="1"/>
      <c r="AA118" s="1"/>
    </row>
    <row r="119" spans="1:28" x14ac:dyDescent="0.25">
      <c r="A119" s="30">
        <v>13051</v>
      </c>
      <c r="B119" s="30" t="s">
        <v>1514</v>
      </c>
      <c r="C119" s="30">
        <v>352</v>
      </c>
      <c r="D119" s="30">
        <v>317</v>
      </c>
      <c r="E119" s="30">
        <v>82</v>
      </c>
      <c r="F119" s="30">
        <v>17</v>
      </c>
      <c r="G119" s="30">
        <v>0</v>
      </c>
      <c r="H119" s="30">
        <v>12</v>
      </c>
      <c r="I119" s="30">
        <v>39</v>
      </c>
      <c r="J119" s="30">
        <v>42</v>
      </c>
      <c r="K119" s="30">
        <v>28</v>
      </c>
      <c r="L119" s="30">
        <v>85</v>
      </c>
      <c r="M119" s="30">
        <v>4</v>
      </c>
      <c r="N119" s="30">
        <v>2</v>
      </c>
      <c r="O119" s="30">
        <v>2</v>
      </c>
      <c r="P119" s="30">
        <v>0.25800000000000001</v>
      </c>
      <c r="Q119" s="30">
        <v>0.32200000000000001</v>
      </c>
      <c r="R119" s="30">
        <v>0.42799999999999999</v>
      </c>
      <c r="S119" s="30">
        <v>0.75</v>
      </c>
      <c r="T119" s="30">
        <v>0.33100000000000002</v>
      </c>
      <c r="U119" s="30">
        <v>-0.4</v>
      </c>
      <c r="V119" s="30">
        <v>0</v>
      </c>
      <c r="W119" s="30">
        <v>0.9</v>
      </c>
      <c r="X119" s="30"/>
      <c r="Y119" s="1"/>
      <c r="Z119" s="1"/>
      <c r="AB119" s="1"/>
    </row>
    <row r="120" spans="1:28" x14ac:dyDescent="0.25">
      <c r="A120" s="30">
        <v>1677</v>
      </c>
      <c r="B120" s="30" t="s">
        <v>600</v>
      </c>
      <c r="C120" s="30">
        <v>432</v>
      </c>
      <c r="D120" s="30">
        <v>390</v>
      </c>
      <c r="E120" s="30">
        <v>105</v>
      </c>
      <c r="F120" s="30">
        <v>24</v>
      </c>
      <c r="G120" s="30">
        <v>3</v>
      </c>
      <c r="H120" s="30">
        <v>9</v>
      </c>
      <c r="I120" s="30">
        <v>56</v>
      </c>
      <c r="J120" s="30">
        <v>46</v>
      </c>
      <c r="K120" s="30">
        <v>30</v>
      </c>
      <c r="L120" s="30">
        <v>61</v>
      </c>
      <c r="M120" s="30">
        <v>6</v>
      </c>
      <c r="N120" s="30">
        <v>13</v>
      </c>
      <c r="O120" s="30">
        <v>5</v>
      </c>
      <c r="P120" s="30">
        <v>0.27</v>
      </c>
      <c r="Q120" s="30">
        <v>0.33</v>
      </c>
      <c r="R120" s="30">
        <v>0.41899999999999998</v>
      </c>
      <c r="S120" s="30">
        <v>0.748</v>
      </c>
      <c r="T120" s="30">
        <v>0.33100000000000002</v>
      </c>
      <c r="U120" s="30">
        <v>1.1000000000000001</v>
      </c>
      <c r="V120" s="30">
        <v>6.2</v>
      </c>
      <c r="W120" s="30">
        <v>1.9</v>
      </c>
      <c r="X120" s="30"/>
      <c r="Y120" s="1"/>
      <c r="Z120" s="1"/>
      <c r="AA120" s="1"/>
    </row>
    <row r="121" spans="1:28" x14ac:dyDescent="0.25">
      <c r="A121" s="30">
        <v>319</v>
      </c>
      <c r="B121" s="30" t="s">
        <v>633</v>
      </c>
      <c r="C121" s="30">
        <v>322</v>
      </c>
      <c r="D121" s="30">
        <v>273</v>
      </c>
      <c r="E121" s="30">
        <v>58</v>
      </c>
      <c r="F121" s="30">
        <v>11</v>
      </c>
      <c r="G121" s="30">
        <v>0</v>
      </c>
      <c r="H121" s="30">
        <v>16</v>
      </c>
      <c r="I121" s="30">
        <v>39</v>
      </c>
      <c r="J121" s="30">
        <v>42</v>
      </c>
      <c r="K121" s="30">
        <v>44</v>
      </c>
      <c r="L121" s="30">
        <v>102</v>
      </c>
      <c r="M121" s="30">
        <v>2</v>
      </c>
      <c r="N121" s="30">
        <v>1</v>
      </c>
      <c r="O121" s="30">
        <v>1</v>
      </c>
      <c r="P121" s="30">
        <v>0.21099999999999999</v>
      </c>
      <c r="Q121" s="30">
        <v>0.32300000000000001</v>
      </c>
      <c r="R121" s="30">
        <v>0.42399999999999999</v>
      </c>
      <c r="S121" s="30">
        <v>0.747</v>
      </c>
      <c r="T121" s="30">
        <v>0.33100000000000002</v>
      </c>
      <c r="U121" s="30">
        <v>-1.8</v>
      </c>
      <c r="V121" s="30">
        <v>-0.1</v>
      </c>
      <c r="W121" s="30">
        <v>0.2</v>
      </c>
      <c r="X121" s="30"/>
      <c r="Y121" s="1"/>
      <c r="Z121" s="1"/>
      <c r="AA121" s="1"/>
    </row>
    <row r="122" spans="1:28" x14ac:dyDescent="0.25">
      <c r="A122" s="30">
        <v>2530</v>
      </c>
      <c r="B122" s="30" t="s">
        <v>553</v>
      </c>
      <c r="C122" s="30">
        <v>522</v>
      </c>
      <c r="D122" s="30">
        <v>467</v>
      </c>
      <c r="E122" s="30">
        <v>127</v>
      </c>
      <c r="F122" s="30">
        <v>27</v>
      </c>
      <c r="G122" s="30">
        <v>1</v>
      </c>
      <c r="H122" s="30">
        <v>12</v>
      </c>
      <c r="I122" s="30">
        <v>55</v>
      </c>
      <c r="J122" s="30">
        <v>58</v>
      </c>
      <c r="K122" s="30">
        <v>46</v>
      </c>
      <c r="L122" s="30">
        <v>76</v>
      </c>
      <c r="M122" s="30">
        <v>3</v>
      </c>
      <c r="N122" s="30">
        <v>6</v>
      </c>
      <c r="O122" s="30">
        <v>4</v>
      </c>
      <c r="P122" s="30">
        <v>0.27100000000000002</v>
      </c>
      <c r="Q122" s="30">
        <v>0.33800000000000002</v>
      </c>
      <c r="R122" s="30">
        <v>0.41199999999999998</v>
      </c>
      <c r="S122" s="30">
        <v>0.75</v>
      </c>
      <c r="T122" s="30">
        <v>0.33</v>
      </c>
      <c r="U122" s="30">
        <v>-1.5</v>
      </c>
      <c r="V122" s="30">
        <v>2.7</v>
      </c>
      <c r="W122" s="30">
        <v>1.8</v>
      </c>
      <c r="X122" s="30"/>
      <c r="Y122" s="1"/>
      <c r="Z122" s="1"/>
      <c r="AB122" s="1"/>
    </row>
    <row r="123" spans="1:28" x14ac:dyDescent="0.25">
      <c r="A123" s="30">
        <v>11368</v>
      </c>
      <c r="B123" s="30" t="s">
        <v>616</v>
      </c>
      <c r="C123" s="30">
        <v>317</v>
      </c>
      <c r="D123" s="30">
        <v>274</v>
      </c>
      <c r="E123" s="30">
        <v>70</v>
      </c>
      <c r="F123" s="30">
        <v>15</v>
      </c>
      <c r="G123" s="30">
        <v>1</v>
      </c>
      <c r="H123" s="30">
        <v>8</v>
      </c>
      <c r="I123" s="30">
        <v>33</v>
      </c>
      <c r="J123" s="30">
        <v>33</v>
      </c>
      <c r="K123" s="30">
        <v>37</v>
      </c>
      <c r="L123" s="30">
        <v>60</v>
      </c>
      <c r="M123" s="30">
        <v>2</v>
      </c>
      <c r="N123" s="30">
        <v>2</v>
      </c>
      <c r="O123" s="30">
        <v>1</v>
      </c>
      <c r="P123" s="30">
        <v>0.254</v>
      </c>
      <c r="Q123" s="30">
        <v>0.34399999999999997</v>
      </c>
      <c r="R123" s="30">
        <v>0.39500000000000002</v>
      </c>
      <c r="S123" s="30">
        <v>0.73899999999999999</v>
      </c>
      <c r="T123" s="30">
        <v>0.33</v>
      </c>
      <c r="U123" s="30">
        <v>-0.4</v>
      </c>
      <c r="V123" s="30">
        <v>-2.7</v>
      </c>
      <c r="W123" s="30">
        <v>1.5</v>
      </c>
      <c r="X123" s="30"/>
      <c r="Y123" s="1"/>
      <c r="Z123" s="1"/>
      <c r="AB123" s="1"/>
    </row>
    <row r="124" spans="1:28" x14ac:dyDescent="0.25">
      <c r="A124" s="30">
        <v>1572</v>
      </c>
      <c r="B124" s="30" t="s">
        <v>515</v>
      </c>
      <c r="C124" s="30">
        <v>510</v>
      </c>
      <c r="D124" s="30">
        <v>451</v>
      </c>
      <c r="E124" s="30">
        <v>117</v>
      </c>
      <c r="F124" s="30">
        <v>22</v>
      </c>
      <c r="G124" s="30">
        <v>4</v>
      </c>
      <c r="H124" s="30">
        <v>13</v>
      </c>
      <c r="I124" s="30">
        <v>69</v>
      </c>
      <c r="J124" s="30">
        <v>50</v>
      </c>
      <c r="K124" s="30">
        <v>49</v>
      </c>
      <c r="L124" s="30">
        <v>64</v>
      </c>
      <c r="M124" s="30">
        <v>2</v>
      </c>
      <c r="N124" s="30">
        <v>23</v>
      </c>
      <c r="O124" s="30">
        <v>7</v>
      </c>
      <c r="P124" s="30">
        <v>0.26</v>
      </c>
      <c r="Q124" s="30">
        <v>0.33300000000000002</v>
      </c>
      <c r="R124" s="30">
        <v>0.41099999999999998</v>
      </c>
      <c r="S124" s="30">
        <v>0.74399999999999999</v>
      </c>
      <c r="T124" s="30">
        <v>0.33</v>
      </c>
      <c r="U124" s="30">
        <v>2.2000000000000002</v>
      </c>
      <c r="V124" s="30">
        <v>-2.9</v>
      </c>
      <c r="W124" s="30">
        <v>2.2999999999999998</v>
      </c>
      <c r="X124" s="30"/>
      <c r="Y124" s="1"/>
      <c r="Z124" s="1"/>
      <c r="AB124" s="1"/>
    </row>
    <row r="125" spans="1:28" x14ac:dyDescent="0.25">
      <c r="A125" s="30">
        <v>2154</v>
      </c>
      <c r="B125" s="30" t="s">
        <v>628</v>
      </c>
      <c r="C125" s="30">
        <v>508</v>
      </c>
      <c r="D125" s="30">
        <v>451</v>
      </c>
      <c r="E125" s="30">
        <v>108</v>
      </c>
      <c r="F125" s="30">
        <v>21</v>
      </c>
      <c r="G125" s="30">
        <v>2</v>
      </c>
      <c r="H125" s="30">
        <v>22</v>
      </c>
      <c r="I125" s="30">
        <v>57</v>
      </c>
      <c r="J125" s="30">
        <v>67</v>
      </c>
      <c r="K125" s="30">
        <v>48</v>
      </c>
      <c r="L125" s="30">
        <v>148</v>
      </c>
      <c r="M125" s="30">
        <v>5</v>
      </c>
      <c r="N125" s="30">
        <v>1</v>
      </c>
      <c r="O125" s="30">
        <v>0</v>
      </c>
      <c r="P125" s="30">
        <v>0.23899999999999999</v>
      </c>
      <c r="Q125" s="30">
        <v>0.317</v>
      </c>
      <c r="R125" s="30">
        <v>0.44400000000000001</v>
      </c>
      <c r="S125" s="30">
        <v>0.76100000000000001</v>
      </c>
      <c r="T125" s="30">
        <v>0.33</v>
      </c>
      <c r="U125" s="30">
        <v>-3.6</v>
      </c>
      <c r="V125" s="30">
        <v>-5.2</v>
      </c>
      <c r="W125" s="30">
        <v>0.4</v>
      </c>
      <c r="X125" s="30"/>
      <c r="Y125" s="1"/>
      <c r="Z125" s="1"/>
      <c r="AB125" s="1"/>
    </row>
    <row r="126" spans="1:28" x14ac:dyDescent="0.25">
      <c r="A126" s="30">
        <v>3086</v>
      </c>
      <c r="B126" s="30" t="s">
        <v>578</v>
      </c>
      <c r="C126" s="30">
        <v>387</v>
      </c>
      <c r="D126" s="30">
        <v>347</v>
      </c>
      <c r="E126" s="30">
        <v>87</v>
      </c>
      <c r="F126" s="30">
        <v>18</v>
      </c>
      <c r="G126" s="30">
        <v>1</v>
      </c>
      <c r="H126" s="30">
        <v>14</v>
      </c>
      <c r="I126" s="30">
        <v>46</v>
      </c>
      <c r="J126" s="30">
        <v>49</v>
      </c>
      <c r="K126" s="30">
        <v>33</v>
      </c>
      <c r="L126" s="30">
        <v>81</v>
      </c>
      <c r="M126" s="30">
        <v>3</v>
      </c>
      <c r="N126" s="30">
        <v>2</v>
      </c>
      <c r="O126" s="30">
        <v>1</v>
      </c>
      <c r="P126" s="30">
        <v>0.252</v>
      </c>
      <c r="Q126" s="30">
        <v>0.318</v>
      </c>
      <c r="R126" s="30">
        <v>0.434</v>
      </c>
      <c r="S126" s="30">
        <v>0.752</v>
      </c>
      <c r="T126" s="30">
        <v>0.33</v>
      </c>
      <c r="U126" s="30">
        <v>-0.7</v>
      </c>
      <c r="V126" s="30">
        <v>0.2</v>
      </c>
      <c r="W126" s="30">
        <v>0.4</v>
      </c>
      <c r="X126" s="30"/>
      <c r="Y126" s="1"/>
      <c r="Z126" s="1"/>
      <c r="AA126" s="1"/>
    </row>
    <row r="127" spans="1:28" x14ac:dyDescent="0.25">
      <c r="A127" s="30">
        <v>7620</v>
      </c>
      <c r="B127" s="30" t="s">
        <v>565</v>
      </c>
      <c r="C127" s="30">
        <v>248</v>
      </c>
      <c r="D127" s="30">
        <v>223</v>
      </c>
      <c r="E127" s="30">
        <v>57</v>
      </c>
      <c r="F127" s="30">
        <v>12</v>
      </c>
      <c r="G127" s="30">
        <v>1</v>
      </c>
      <c r="H127" s="30">
        <v>8</v>
      </c>
      <c r="I127" s="30">
        <v>28</v>
      </c>
      <c r="J127" s="30">
        <v>29</v>
      </c>
      <c r="K127" s="30">
        <v>21</v>
      </c>
      <c r="L127" s="30">
        <v>61</v>
      </c>
      <c r="M127" s="30">
        <v>1</v>
      </c>
      <c r="N127" s="30">
        <v>7</v>
      </c>
      <c r="O127" s="30">
        <v>4</v>
      </c>
      <c r="P127" s="30">
        <v>0.255</v>
      </c>
      <c r="Q127" s="30">
        <v>0.32</v>
      </c>
      <c r="R127" s="30">
        <v>0.42599999999999999</v>
      </c>
      <c r="S127" s="30">
        <v>0.746</v>
      </c>
      <c r="T127" s="30">
        <v>0.33</v>
      </c>
      <c r="U127" s="30">
        <v>-0.4</v>
      </c>
      <c r="V127" s="30">
        <v>-1.3</v>
      </c>
      <c r="W127" s="30">
        <v>0.7</v>
      </c>
      <c r="X127" s="30"/>
    </row>
    <row r="128" spans="1:28" x14ac:dyDescent="0.25">
      <c r="A128" s="30">
        <v>2579</v>
      </c>
      <c r="B128" s="30" t="s">
        <v>674</v>
      </c>
      <c r="C128" s="30">
        <v>341</v>
      </c>
      <c r="D128" s="30">
        <v>302</v>
      </c>
      <c r="E128" s="30">
        <v>81</v>
      </c>
      <c r="F128" s="30">
        <v>19</v>
      </c>
      <c r="G128" s="30">
        <v>1</v>
      </c>
      <c r="H128" s="30">
        <v>7</v>
      </c>
      <c r="I128" s="30">
        <v>34</v>
      </c>
      <c r="J128" s="30">
        <v>35</v>
      </c>
      <c r="K128" s="30">
        <v>29</v>
      </c>
      <c r="L128" s="30">
        <v>41</v>
      </c>
      <c r="M128" s="30">
        <v>6</v>
      </c>
      <c r="N128" s="30">
        <v>2</v>
      </c>
      <c r="O128" s="30">
        <v>1</v>
      </c>
      <c r="P128" s="30">
        <v>0.27</v>
      </c>
      <c r="Q128" s="30">
        <v>0.34300000000000003</v>
      </c>
      <c r="R128" s="30">
        <v>0.40500000000000003</v>
      </c>
      <c r="S128" s="30">
        <v>0.748</v>
      </c>
      <c r="T128" s="30">
        <v>0.33</v>
      </c>
      <c r="U128" s="30">
        <v>-1.2</v>
      </c>
      <c r="V128" s="30">
        <v>2.1</v>
      </c>
      <c r="W128" s="30">
        <v>2.2000000000000002</v>
      </c>
      <c r="X128" s="30"/>
      <c r="Y128" s="1"/>
      <c r="Z128" s="1"/>
      <c r="AB128" s="1"/>
    </row>
    <row r="129" spans="1:28" x14ac:dyDescent="0.25">
      <c r="A129" s="30">
        <v>9893</v>
      </c>
      <c r="B129" s="30" t="s">
        <v>559</v>
      </c>
      <c r="C129" s="30">
        <v>438</v>
      </c>
      <c r="D129" s="30">
        <v>392</v>
      </c>
      <c r="E129" s="30">
        <v>94</v>
      </c>
      <c r="F129" s="30">
        <v>21</v>
      </c>
      <c r="G129" s="30">
        <v>2</v>
      </c>
      <c r="H129" s="30">
        <v>18</v>
      </c>
      <c r="I129" s="30">
        <v>53</v>
      </c>
      <c r="J129" s="30">
        <v>56</v>
      </c>
      <c r="K129" s="30">
        <v>38</v>
      </c>
      <c r="L129" s="30">
        <v>115</v>
      </c>
      <c r="M129" s="30">
        <v>3</v>
      </c>
      <c r="N129" s="30">
        <v>2</v>
      </c>
      <c r="O129" s="30">
        <v>1</v>
      </c>
      <c r="P129" s="30">
        <v>0.24099999999999999</v>
      </c>
      <c r="Q129" s="30">
        <v>0.311</v>
      </c>
      <c r="R129" s="30">
        <v>0.44</v>
      </c>
      <c r="S129" s="30">
        <v>0.751</v>
      </c>
      <c r="T129" s="30">
        <v>0.32900000000000001</v>
      </c>
      <c r="U129" s="30">
        <v>1</v>
      </c>
      <c r="V129" s="30">
        <v>-0.2</v>
      </c>
      <c r="W129" s="30">
        <v>1.8</v>
      </c>
      <c r="X129" s="30"/>
      <c r="Y129" s="1"/>
      <c r="Z129" s="1"/>
      <c r="AA129" s="1"/>
    </row>
    <row r="130" spans="1:28" x14ac:dyDescent="0.25">
      <c r="A130" s="30">
        <v>4298</v>
      </c>
      <c r="B130" s="30" t="s">
        <v>612</v>
      </c>
      <c r="C130" s="30">
        <v>404</v>
      </c>
      <c r="D130" s="30">
        <v>363</v>
      </c>
      <c r="E130" s="30">
        <v>92</v>
      </c>
      <c r="F130" s="30">
        <v>19</v>
      </c>
      <c r="G130" s="30">
        <v>0</v>
      </c>
      <c r="H130" s="30">
        <v>15</v>
      </c>
      <c r="I130" s="30">
        <v>47</v>
      </c>
      <c r="J130" s="30">
        <v>50</v>
      </c>
      <c r="K130" s="30">
        <v>35</v>
      </c>
      <c r="L130" s="30">
        <v>71</v>
      </c>
      <c r="M130" s="30">
        <v>2</v>
      </c>
      <c r="N130" s="30">
        <v>2</v>
      </c>
      <c r="O130" s="30">
        <v>1</v>
      </c>
      <c r="P130" s="30">
        <v>0.254</v>
      </c>
      <c r="Q130" s="30">
        <v>0.32</v>
      </c>
      <c r="R130" s="30">
        <v>0.42899999999999999</v>
      </c>
      <c r="S130" s="30">
        <v>0.749</v>
      </c>
      <c r="T130" s="30">
        <v>0.32900000000000001</v>
      </c>
      <c r="U130" s="30">
        <v>-1.6</v>
      </c>
      <c r="V130" s="30">
        <v>6.1</v>
      </c>
      <c r="W130" s="30">
        <v>2.8</v>
      </c>
      <c r="X130" s="30"/>
    </row>
    <row r="131" spans="1:28" x14ac:dyDescent="0.25">
      <c r="A131" s="30">
        <v>4720</v>
      </c>
      <c r="B131" s="30" t="s">
        <v>651</v>
      </c>
      <c r="C131" s="30">
        <v>484</v>
      </c>
      <c r="D131" s="30">
        <v>421</v>
      </c>
      <c r="E131" s="30">
        <v>106</v>
      </c>
      <c r="F131" s="30">
        <v>22</v>
      </c>
      <c r="G131" s="30">
        <v>1</v>
      </c>
      <c r="H131" s="30">
        <v>12</v>
      </c>
      <c r="I131" s="30">
        <v>54</v>
      </c>
      <c r="J131" s="30">
        <v>52</v>
      </c>
      <c r="K131" s="30">
        <v>53</v>
      </c>
      <c r="L131" s="30">
        <v>111</v>
      </c>
      <c r="M131" s="30">
        <v>5</v>
      </c>
      <c r="N131" s="30">
        <v>7</v>
      </c>
      <c r="O131" s="30">
        <v>4</v>
      </c>
      <c r="P131" s="30">
        <v>0.252</v>
      </c>
      <c r="Q131" s="30">
        <v>0.34</v>
      </c>
      <c r="R131" s="30">
        <v>0.4</v>
      </c>
      <c r="S131" s="30">
        <v>0.74</v>
      </c>
      <c r="T131" s="30">
        <v>0.32900000000000001</v>
      </c>
      <c r="U131" s="30">
        <v>-0.8</v>
      </c>
      <c r="V131" s="30">
        <v>3.7</v>
      </c>
      <c r="W131" s="30">
        <v>2.8</v>
      </c>
      <c r="X131" s="30"/>
      <c r="Y131" s="1"/>
      <c r="Z131" s="1"/>
      <c r="AB131" s="1"/>
    </row>
    <row r="132" spans="1:28" x14ac:dyDescent="0.25">
      <c r="A132" s="30">
        <v>7331</v>
      </c>
      <c r="B132" s="30" t="s">
        <v>542</v>
      </c>
      <c r="C132" s="30">
        <v>334</v>
      </c>
      <c r="D132" s="30">
        <v>293</v>
      </c>
      <c r="E132" s="30">
        <v>73</v>
      </c>
      <c r="F132" s="30">
        <v>18</v>
      </c>
      <c r="G132" s="30">
        <v>1</v>
      </c>
      <c r="H132" s="30">
        <v>10</v>
      </c>
      <c r="I132" s="30">
        <v>37</v>
      </c>
      <c r="J132" s="30">
        <v>37</v>
      </c>
      <c r="K132" s="30">
        <v>33</v>
      </c>
      <c r="L132" s="30">
        <v>72</v>
      </c>
      <c r="M132" s="30">
        <v>3</v>
      </c>
      <c r="N132" s="30">
        <v>1</v>
      </c>
      <c r="O132" s="30">
        <v>1</v>
      </c>
      <c r="P132" s="30">
        <v>0.249</v>
      </c>
      <c r="Q132" s="30">
        <v>0.32900000000000001</v>
      </c>
      <c r="R132" s="30">
        <v>0.41599999999999998</v>
      </c>
      <c r="S132" s="30">
        <v>0.745</v>
      </c>
      <c r="T132" s="30">
        <v>0.32900000000000001</v>
      </c>
      <c r="U132" s="30">
        <v>0</v>
      </c>
      <c r="V132" s="30">
        <v>-0.2</v>
      </c>
      <c r="W132" s="30">
        <v>1.2</v>
      </c>
      <c r="X132" s="30"/>
      <c r="Y132" s="1"/>
      <c r="Z132" s="1"/>
      <c r="AA132" s="1"/>
    </row>
    <row r="133" spans="1:28" x14ac:dyDescent="0.25">
      <c r="A133" s="30">
        <v>6035</v>
      </c>
      <c r="B133" s="30" t="s">
        <v>624</v>
      </c>
      <c r="C133" s="30">
        <v>394</v>
      </c>
      <c r="D133" s="30">
        <v>354</v>
      </c>
      <c r="E133" s="30">
        <v>93</v>
      </c>
      <c r="F133" s="30">
        <v>19</v>
      </c>
      <c r="G133" s="30">
        <v>2</v>
      </c>
      <c r="H133" s="30">
        <v>10</v>
      </c>
      <c r="I133" s="30">
        <v>44</v>
      </c>
      <c r="J133" s="30">
        <v>45</v>
      </c>
      <c r="K133" s="30">
        <v>33</v>
      </c>
      <c r="L133" s="30">
        <v>54</v>
      </c>
      <c r="M133" s="30">
        <v>2</v>
      </c>
      <c r="N133" s="30">
        <v>4</v>
      </c>
      <c r="O133" s="30">
        <v>2</v>
      </c>
      <c r="P133" s="30">
        <v>0.26400000000000001</v>
      </c>
      <c r="Q133" s="30">
        <v>0.32800000000000001</v>
      </c>
      <c r="R133" s="30">
        <v>0.41499999999999998</v>
      </c>
      <c r="S133" s="30">
        <v>0.74299999999999999</v>
      </c>
      <c r="T133" s="30">
        <v>0.32800000000000001</v>
      </c>
      <c r="U133" s="30">
        <v>-0.2</v>
      </c>
      <c r="V133" s="30">
        <v>1.8</v>
      </c>
      <c r="W133" s="30">
        <v>1.5</v>
      </c>
      <c r="X133" s="30"/>
      <c r="Y133" s="1"/>
      <c r="Z133" s="1"/>
      <c r="AB133" s="1"/>
    </row>
    <row r="134" spans="1:28" x14ac:dyDescent="0.25">
      <c r="A134" s="30">
        <v>6806</v>
      </c>
      <c r="B134" s="30" t="s">
        <v>115</v>
      </c>
      <c r="C134" s="30">
        <v>209</v>
      </c>
      <c r="D134" s="30">
        <v>186</v>
      </c>
      <c r="E134" s="30">
        <v>48</v>
      </c>
      <c r="F134" s="30">
        <v>10</v>
      </c>
      <c r="G134" s="30">
        <v>0</v>
      </c>
      <c r="H134" s="30">
        <v>6</v>
      </c>
      <c r="I134" s="30">
        <v>23</v>
      </c>
      <c r="J134" s="30">
        <v>23</v>
      </c>
      <c r="K134" s="30">
        <v>19</v>
      </c>
      <c r="L134" s="30">
        <v>38</v>
      </c>
      <c r="M134" s="30">
        <v>1</v>
      </c>
      <c r="N134" s="30">
        <v>1</v>
      </c>
      <c r="O134" s="30">
        <v>0</v>
      </c>
      <c r="P134" s="30">
        <v>0.25700000000000001</v>
      </c>
      <c r="Q134" s="30">
        <v>0.32700000000000001</v>
      </c>
      <c r="R134" s="30">
        <v>0.40799999999999997</v>
      </c>
      <c r="S134" s="30">
        <v>0.73499999999999999</v>
      </c>
      <c r="T134" s="30">
        <v>0.32700000000000001</v>
      </c>
      <c r="U134" s="30">
        <v>-0.1</v>
      </c>
      <c r="V134" s="30">
        <v>-0.2</v>
      </c>
      <c r="W134" s="30">
        <v>0.6</v>
      </c>
      <c r="X134" s="30"/>
      <c r="Y134" s="1"/>
      <c r="Z134" s="1"/>
      <c r="AA134" s="1"/>
    </row>
    <row r="135" spans="1:28" x14ac:dyDescent="0.25">
      <c r="A135" s="30">
        <v>4881</v>
      </c>
      <c r="B135" s="30" t="s">
        <v>479</v>
      </c>
      <c r="C135" s="30">
        <v>531</v>
      </c>
      <c r="D135" s="30">
        <v>484</v>
      </c>
      <c r="E135" s="30">
        <v>122</v>
      </c>
      <c r="F135" s="30">
        <v>22</v>
      </c>
      <c r="G135" s="30">
        <v>6</v>
      </c>
      <c r="H135" s="30">
        <v>18</v>
      </c>
      <c r="I135" s="30">
        <v>62</v>
      </c>
      <c r="J135" s="30">
        <v>64</v>
      </c>
      <c r="K135" s="30">
        <v>34</v>
      </c>
      <c r="L135" s="30">
        <v>129</v>
      </c>
      <c r="M135" s="30">
        <v>7</v>
      </c>
      <c r="N135" s="30">
        <v>25</v>
      </c>
      <c r="O135" s="30">
        <v>10</v>
      </c>
      <c r="P135" s="30">
        <v>0.253</v>
      </c>
      <c r="Q135" s="30">
        <v>0.308</v>
      </c>
      <c r="R135" s="30">
        <v>0.437</v>
      </c>
      <c r="S135" s="30">
        <v>0.745</v>
      </c>
      <c r="T135" s="30">
        <v>0.32700000000000001</v>
      </c>
      <c r="U135" s="30">
        <v>1.3</v>
      </c>
      <c r="V135" s="30">
        <v>9.3000000000000007</v>
      </c>
      <c r="W135" s="30">
        <v>3.5</v>
      </c>
      <c r="X135" s="30"/>
      <c r="Y135" s="1"/>
      <c r="Z135" s="1"/>
      <c r="AB135" s="1"/>
    </row>
    <row r="136" spans="1:28" x14ac:dyDescent="0.25">
      <c r="A136" s="30">
        <v>10306</v>
      </c>
      <c r="B136" s="30" t="s">
        <v>498</v>
      </c>
      <c r="C136" s="30">
        <v>346</v>
      </c>
      <c r="D136" s="30">
        <v>315</v>
      </c>
      <c r="E136" s="30">
        <v>80</v>
      </c>
      <c r="F136" s="30">
        <v>15</v>
      </c>
      <c r="G136" s="30">
        <v>2</v>
      </c>
      <c r="H136" s="30">
        <v>12</v>
      </c>
      <c r="I136" s="30">
        <v>38</v>
      </c>
      <c r="J136" s="30">
        <v>42</v>
      </c>
      <c r="K136" s="30">
        <v>24</v>
      </c>
      <c r="L136" s="30">
        <v>87</v>
      </c>
      <c r="M136" s="30">
        <v>3</v>
      </c>
      <c r="N136" s="30">
        <v>3</v>
      </c>
      <c r="O136" s="30">
        <v>2</v>
      </c>
      <c r="P136" s="30">
        <v>0.255</v>
      </c>
      <c r="Q136" s="30">
        <v>0.313</v>
      </c>
      <c r="R136" s="30">
        <v>0.42899999999999999</v>
      </c>
      <c r="S136" s="30">
        <v>0.74199999999999999</v>
      </c>
      <c r="T136" s="30">
        <v>0.32700000000000001</v>
      </c>
      <c r="U136" s="30">
        <v>-0.2</v>
      </c>
      <c r="V136" s="30">
        <v>-4.5</v>
      </c>
      <c r="W136" s="30">
        <v>0.5</v>
      </c>
      <c r="X136" s="30"/>
      <c r="Y136" s="1"/>
      <c r="Z136" s="1"/>
      <c r="AB136" s="1"/>
    </row>
    <row r="137" spans="1:28" x14ac:dyDescent="0.25">
      <c r="A137" s="30">
        <v>9241</v>
      </c>
      <c r="B137" s="30" t="s">
        <v>540</v>
      </c>
      <c r="C137" s="30">
        <v>454</v>
      </c>
      <c r="D137" s="30">
        <v>414</v>
      </c>
      <c r="E137" s="30">
        <v>112</v>
      </c>
      <c r="F137" s="30">
        <v>20</v>
      </c>
      <c r="G137" s="30">
        <v>6</v>
      </c>
      <c r="H137" s="30">
        <v>9</v>
      </c>
      <c r="I137" s="30">
        <v>57</v>
      </c>
      <c r="J137" s="30">
        <v>40</v>
      </c>
      <c r="K137" s="30">
        <v>24</v>
      </c>
      <c r="L137" s="30">
        <v>108</v>
      </c>
      <c r="M137" s="30">
        <v>10</v>
      </c>
      <c r="N137" s="30">
        <v>25</v>
      </c>
      <c r="O137" s="30">
        <v>13</v>
      </c>
      <c r="P137" s="30">
        <v>0.27100000000000002</v>
      </c>
      <c r="Q137" s="30">
        <v>0.32300000000000001</v>
      </c>
      <c r="R137" s="30">
        <v>0.41899999999999998</v>
      </c>
      <c r="S137" s="30">
        <v>0.74199999999999999</v>
      </c>
      <c r="T137" s="30">
        <v>0.32700000000000001</v>
      </c>
      <c r="U137" s="30">
        <v>0.9</v>
      </c>
      <c r="V137" s="30">
        <v>8.3000000000000007</v>
      </c>
      <c r="W137" s="30">
        <v>2.6</v>
      </c>
      <c r="X137" s="30"/>
      <c r="Y137" s="1"/>
      <c r="Z137" s="1"/>
      <c r="AB137" s="1"/>
    </row>
    <row r="138" spans="1:28" x14ac:dyDescent="0.25">
      <c r="A138" s="30">
        <v>7304</v>
      </c>
      <c r="B138" s="30" t="s">
        <v>549</v>
      </c>
      <c r="C138" s="30">
        <v>423</v>
      </c>
      <c r="D138" s="30">
        <v>394</v>
      </c>
      <c r="E138" s="30">
        <v>111</v>
      </c>
      <c r="F138" s="30">
        <v>21</v>
      </c>
      <c r="G138" s="30">
        <v>1</v>
      </c>
      <c r="H138" s="30">
        <v>11</v>
      </c>
      <c r="I138" s="30">
        <v>47</v>
      </c>
      <c r="J138" s="30">
        <v>52</v>
      </c>
      <c r="K138" s="30">
        <v>21</v>
      </c>
      <c r="L138" s="30">
        <v>47</v>
      </c>
      <c r="M138" s="30">
        <v>3</v>
      </c>
      <c r="N138" s="30">
        <v>1</v>
      </c>
      <c r="O138" s="30">
        <v>1</v>
      </c>
      <c r="P138" s="30">
        <v>0.28100000000000003</v>
      </c>
      <c r="Q138" s="30">
        <v>0.32</v>
      </c>
      <c r="R138" s="30">
        <v>0.42499999999999999</v>
      </c>
      <c r="S138" s="30">
        <v>0.745</v>
      </c>
      <c r="T138" s="30">
        <v>0.32700000000000001</v>
      </c>
      <c r="U138" s="30">
        <v>-0.9</v>
      </c>
      <c r="V138" s="30">
        <v>5.4</v>
      </c>
      <c r="W138" s="30">
        <v>2.9</v>
      </c>
      <c r="X138" s="30"/>
      <c r="Y138" s="1"/>
      <c r="Z138" s="1"/>
      <c r="AB138" s="1"/>
    </row>
    <row r="139" spans="1:28" x14ac:dyDescent="0.25">
      <c r="A139" s="30">
        <v>9957</v>
      </c>
      <c r="B139" s="30" t="s">
        <v>1515</v>
      </c>
      <c r="C139" s="30">
        <v>181</v>
      </c>
      <c r="D139" s="30">
        <v>159</v>
      </c>
      <c r="E139" s="30">
        <v>40</v>
      </c>
      <c r="F139" s="30">
        <v>9</v>
      </c>
      <c r="G139" s="30">
        <v>0</v>
      </c>
      <c r="H139" s="30">
        <v>5</v>
      </c>
      <c r="I139" s="30">
        <v>21</v>
      </c>
      <c r="J139" s="30">
        <v>20</v>
      </c>
      <c r="K139" s="30">
        <v>17</v>
      </c>
      <c r="L139" s="30">
        <v>35</v>
      </c>
      <c r="M139" s="30">
        <v>2</v>
      </c>
      <c r="N139" s="30">
        <v>2</v>
      </c>
      <c r="O139" s="30">
        <v>1</v>
      </c>
      <c r="P139" s="30">
        <v>0.251</v>
      </c>
      <c r="Q139" s="30">
        <v>0.33100000000000002</v>
      </c>
      <c r="R139" s="30">
        <v>0.40699999999999997</v>
      </c>
      <c r="S139" s="30">
        <v>0.73799999999999999</v>
      </c>
      <c r="T139" s="30">
        <v>0.32700000000000001</v>
      </c>
      <c r="U139" s="30">
        <v>-0.2</v>
      </c>
      <c r="V139" s="30">
        <v>0</v>
      </c>
      <c r="W139" s="30">
        <v>0.3</v>
      </c>
      <c r="X139" s="30"/>
    </row>
    <row r="140" spans="1:28" x14ac:dyDescent="0.25">
      <c r="A140" s="30">
        <v>6867</v>
      </c>
      <c r="B140" s="30" t="s">
        <v>229</v>
      </c>
      <c r="C140" s="30">
        <v>209</v>
      </c>
      <c r="D140" s="30">
        <v>182</v>
      </c>
      <c r="E140" s="30">
        <v>43</v>
      </c>
      <c r="F140" s="30">
        <v>9</v>
      </c>
      <c r="G140" s="30">
        <v>0</v>
      </c>
      <c r="H140" s="30">
        <v>7</v>
      </c>
      <c r="I140" s="30">
        <v>24</v>
      </c>
      <c r="J140" s="30">
        <v>24</v>
      </c>
      <c r="K140" s="30">
        <v>23</v>
      </c>
      <c r="L140" s="30">
        <v>44</v>
      </c>
      <c r="M140" s="30">
        <v>2</v>
      </c>
      <c r="N140" s="30">
        <v>2</v>
      </c>
      <c r="O140" s="30">
        <v>1</v>
      </c>
      <c r="P140" s="30">
        <v>0.23699999999999999</v>
      </c>
      <c r="Q140" s="30">
        <v>0.32500000000000001</v>
      </c>
      <c r="R140" s="30">
        <v>0.40799999999999997</v>
      </c>
      <c r="S140" s="30">
        <v>0.73299999999999998</v>
      </c>
      <c r="T140" s="30">
        <v>0.32700000000000001</v>
      </c>
      <c r="U140" s="30">
        <v>-0.2</v>
      </c>
      <c r="V140" s="30">
        <v>-0.8</v>
      </c>
      <c r="W140" s="30">
        <v>1.1000000000000001</v>
      </c>
      <c r="X140" s="30"/>
      <c r="Y140" s="1"/>
      <c r="Z140" s="1"/>
      <c r="AB140" s="1"/>
    </row>
    <row r="141" spans="1:28" x14ac:dyDescent="0.25">
      <c r="A141" s="30">
        <v>6885</v>
      </c>
      <c r="B141" s="30" t="s">
        <v>561</v>
      </c>
      <c r="C141" s="30">
        <v>516</v>
      </c>
      <c r="D141" s="30">
        <v>475</v>
      </c>
      <c r="E141" s="30">
        <v>127</v>
      </c>
      <c r="F141" s="30">
        <v>27</v>
      </c>
      <c r="G141" s="30">
        <v>2</v>
      </c>
      <c r="H141" s="30">
        <v>15</v>
      </c>
      <c r="I141" s="30">
        <v>57</v>
      </c>
      <c r="J141" s="30">
        <v>59</v>
      </c>
      <c r="K141" s="30">
        <v>31</v>
      </c>
      <c r="L141" s="30">
        <v>114</v>
      </c>
      <c r="M141" s="30">
        <v>4</v>
      </c>
      <c r="N141" s="30">
        <v>14</v>
      </c>
      <c r="O141" s="30">
        <v>7</v>
      </c>
      <c r="P141" s="30">
        <v>0.26800000000000002</v>
      </c>
      <c r="Q141" s="30">
        <v>0.316</v>
      </c>
      <c r="R141" s="30">
        <v>0.42599999999999999</v>
      </c>
      <c r="S141" s="30">
        <v>0.74199999999999999</v>
      </c>
      <c r="T141" s="30">
        <v>0.32600000000000001</v>
      </c>
      <c r="U141" s="30">
        <v>0.8</v>
      </c>
      <c r="V141" s="30">
        <v>-2.8</v>
      </c>
      <c r="W141" s="30">
        <v>2.5</v>
      </c>
      <c r="X141" s="30"/>
    </row>
    <row r="142" spans="1:28" x14ac:dyDescent="0.25">
      <c r="A142" s="30">
        <v>9549</v>
      </c>
      <c r="B142" s="30" t="s">
        <v>632</v>
      </c>
      <c r="C142" s="30">
        <v>461</v>
      </c>
      <c r="D142" s="30">
        <v>411</v>
      </c>
      <c r="E142" s="30">
        <v>108</v>
      </c>
      <c r="F142" s="30">
        <v>20</v>
      </c>
      <c r="G142" s="30">
        <v>1</v>
      </c>
      <c r="H142" s="30">
        <v>11</v>
      </c>
      <c r="I142" s="30">
        <v>50</v>
      </c>
      <c r="J142" s="30">
        <v>50</v>
      </c>
      <c r="K142" s="30">
        <v>39</v>
      </c>
      <c r="L142" s="30">
        <v>102</v>
      </c>
      <c r="M142" s="30">
        <v>6</v>
      </c>
      <c r="N142" s="30">
        <v>2</v>
      </c>
      <c r="O142" s="30">
        <v>1</v>
      </c>
      <c r="P142" s="30">
        <v>0.26300000000000001</v>
      </c>
      <c r="Q142" s="30">
        <v>0.33300000000000002</v>
      </c>
      <c r="R142" s="30">
        <v>0.39700000000000002</v>
      </c>
      <c r="S142" s="30">
        <v>0.73</v>
      </c>
      <c r="T142" s="30">
        <v>0.32600000000000001</v>
      </c>
      <c r="U142" s="30">
        <v>-1.4</v>
      </c>
      <c r="V142" s="30">
        <v>-6.7</v>
      </c>
      <c r="W142" s="30">
        <v>1.1000000000000001</v>
      </c>
      <c r="X142" s="30"/>
      <c r="Y142" s="1"/>
      <c r="Z142" s="1"/>
      <c r="AB142" s="1"/>
    </row>
    <row r="143" spans="1:28" x14ac:dyDescent="0.25">
      <c r="A143" s="30">
        <v>1609</v>
      </c>
      <c r="B143" s="30" t="s">
        <v>376</v>
      </c>
      <c r="C143" s="30">
        <v>450</v>
      </c>
      <c r="D143" s="30">
        <v>420</v>
      </c>
      <c r="E143" s="30">
        <v>122</v>
      </c>
      <c r="F143" s="30">
        <v>19</v>
      </c>
      <c r="G143" s="30">
        <v>4</v>
      </c>
      <c r="H143" s="30">
        <v>8</v>
      </c>
      <c r="I143" s="30">
        <v>50</v>
      </c>
      <c r="J143" s="30">
        <v>49</v>
      </c>
      <c r="K143" s="30">
        <v>22</v>
      </c>
      <c r="L143" s="30">
        <v>46</v>
      </c>
      <c r="M143" s="30">
        <v>2</v>
      </c>
      <c r="N143" s="30">
        <v>6</v>
      </c>
      <c r="O143" s="30">
        <v>3</v>
      </c>
      <c r="P143" s="30">
        <v>0.29199999999999998</v>
      </c>
      <c r="Q143" s="30">
        <v>0.32800000000000001</v>
      </c>
      <c r="R143" s="30">
        <v>0.41</v>
      </c>
      <c r="S143" s="30">
        <v>0.73799999999999999</v>
      </c>
      <c r="T143" s="30">
        <v>0.32600000000000001</v>
      </c>
      <c r="U143" s="30">
        <v>-0.3</v>
      </c>
      <c r="V143" s="30">
        <v>2.2999999999999998</v>
      </c>
      <c r="W143" s="30">
        <v>2</v>
      </c>
      <c r="X143" s="30"/>
      <c r="Y143" s="1"/>
      <c r="Z143" s="1"/>
      <c r="AB143" s="1"/>
    </row>
    <row r="144" spans="1:28" x14ac:dyDescent="0.25">
      <c r="A144" s="30">
        <v>3361</v>
      </c>
      <c r="B144" s="30" t="s">
        <v>543</v>
      </c>
      <c r="C144" s="30">
        <v>250</v>
      </c>
      <c r="D144" s="30">
        <v>219</v>
      </c>
      <c r="E144" s="30">
        <v>55</v>
      </c>
      <c r="F144" s="30">
        <v>12</v>
      </c>
      <c r="G144" s="30">
        <v>0</v>
      </c>
      <c r="H144" s="30">
        <v>7</v>
      </c>
      <c r="I144" s="30">
        <v>26</v>
      </c>
      <c r="J144" s="30">
        <v>28</v>
      </c>
      <c r="K144" s="30">
        <v>26</v>
      </c>
      <c r="L144" s="30">
        <v>43</v>
      </c>
      <c r="M144" s="30">
        <v>2</v>
      </c>
      <c r="N144" s="30">
        <v>1</v>
      </c>
      <c r="O144" s="30">
        <v>1</v>
      </c>
      <c r="P144" s="30">
        <v>0.249</v>
      </c>
      <c r="Q144" s="30">
        <v>0.33200000000000002</v>
      </c>
      <c r="R144" s="30">
        <v>0.39900000000000002</v>
      </c>
      <c r="S144" s="30">
        <v>0.73</v>
      </c>
      <c r="T144" s="30">
        <v>0.32600000000000001</v>
      </c>
      <c r="U144" s="30">
        <v>-0.3</v>
      </c>
      <c r="V144" s="30">
        <v>1.3</v>
      </c>
      <c r="W144" s="30">
        <v>1</v>
      </c>
      <c r="X144" s="30"/>
    </row>
    <row r="145" spans="1:28" x14ac:dyDescent="0.25">
      <c r="A145" s="30">
        <v>2090</v>
      </c>
      <c r="B145" s="30" t="s">
        <v>546</v>
      </c>
      <c r="C145" s="30">
        <v>507</v>
      </c>
      <c r="D145" s="30">
        <v>471</v>
      </c>
      <c r="E145" s="30">
        <v>130</v>
      </c>
      <c r="F145" s="30">
        <v>25</v>
      </c>
      <c r="G145" s="30">
        <v>4</v>
      </c>
      <c r="H145" s="30">
        <v>13</v>
      </c>
      <c r="I145" s="30">
        <v>59</v>
      </c>
      <c r="J145" s="30">
        <v>63</v>
      </c>
      <c r="K145" s="30">
        <v>28</v>
      </c>
      <c r="L145" s="30">
        <v>76</v>
      </c>
      <c r="M145" s="30">
        <v>3</v>
      </c>
      <c r="N145" s="30">
        <v>21</v>
      </c>
      <c r="O145" s="30">
        <v>9</v>
      </c>
      <c r="P145" s="30">
        <v>0.27600000000000002</v>
      </c>
      <c r="Q145" s="30">
        <v>0.317</v>
      </c>
      <c r="R145" s="30">
        <v>0.42699999999999999</v>
      </c>
      <c r="S145" s="30">
        <v>0.74399999999999999</v>
      </c>
      <c r="T145" s="30">
        <v>0.32600000000000001</v>
      </c>
      <c r="U145" s="30">
        <v>1.3</v>
      </c>
      <c r="V145" s="30">
        <v>0.3</v>
      </c>
      <c r="W145" s="30">
        <v>1.1000000000000001</v>
      </c>
      <c r="X145" s="30"/>
      <c r="Y145" s="1"/>
      <c r="Z145" s="1"/>
      <c r="AA145" s="1"/>
    </row>
    <row r="146" spans="1:28" x14ac:dyDescent="0.25">
      <c r="A146" s="30">
        <v>3035</v>
      </c>
      <c r="B146" s="30" t="s">
        <v>491</v>
      </c>
      <c r="C146" s="30">
        <v>521</v>
      </c>
      <c r="D146" s="30">
        <v>477</v>
      </c>
      <c r="E146" s="30">
        <v>122</v>
      </c>
      <c r="F146" s="30">
        <v>23</v>
      </c>
      <c r="G146" s="30">
        <v>1</v>
      </c>
      <c r="H146" s="30">
        <v>20</v>
      </c>
      <c r="I146" s="30">
        <v>57</v>
      </c>
      <c r="J146" s="30">
        <v>69</v>
      </c>
      <c r="K146" s="30">
        <v>32</v>
      </c>
      <c r="L146" s="30">
        <v>124</v>
      </c>
      <c r="M146" s="30">
        <v>6</v>
      </c>
      <c r="N146" s="30">
        <v>1</v>
      </c>
      <c r="O146" s="30">
        <v>1</v>
      </c>
      <c r="P146" s="30">
        <v>0.255</v>
      </c>
      <c r="Q146" s="30">
        <v>0.307</v>
      </c>
      <c r="R146" s="30">
        <v>0.434</v>
      </c>
      <c r="S146" s="30">
        <v>0.74199999999999999</v>
      </c>
      <c r="T146" s="30">
        <v>0.32600000000000001</v>
      </c>
      <c r="U146" s="30">
        <v>-2.8</v>
      </c>
      <c r="V146" s="30">
        <v>-10.7</v>
      </c>
      <c r="W146" s="30">
        <v>0.6</v>
      </c>
      <c r="X146" s="30"/>
    </row>
    <row r="147" spans="1:28" x14ac:dyDescent="0.25">
      <c r="A147" s="30">
        <v>7476</v>
      </c>
      <c r="B147" s="30" t="s">
        <v>622</v>
      </c>
      <c r="C147" s="30">
        <v>340</v>
      </c>
      <c r="D147" s="30">
        <v>291</v>
      </c>
      <c r="E147" s="30">
        <v>69</v>
      </c>
      <c r="F147" s="30">
        <v>15</v>
      </c>
      <c r="G147" s="30">
        <v>1</v>
      </c>
      <c r="H147" s="30">
        <v>9</v>
      </c>
      <c r="I147" s="30">
        <v>38</v>
      </c>
      <c r="J147" s="30">
        <v>36</v>
      </c>
      <c r="K147" s="30">
        <v>43</v>
      </c>
      <c r="L147" s="30">
        <v>91</v>
      </c>
      <c r="M147" s="30">
        <v>2</v>
      </c>
      <c r="N147" s="30">
        <v>2</v>
      </c>
      <c r="O147" s="30">
        <v>1</v>
      </c>
      <c r="P147" s="30">
        <v>0.23799999999999999</v>
      </c>
      <c r="Q147" s="30">
        <v>0.33600000000000002</v>
      </c>
      <c r="R147" s="30">
        <v>0.38900000000000001</v>
      </c>
      <c r="S147" s="30">
        <v>0.72499999999999998</v>
      </c>
      <c r="T147" s="30">
        <v>0.32500000000000001</v>
      </c>
      <c r="U147" s="30">
        <v>-0.8</v>
      </c>
      <c r="V147" s="30">
        <v>0.6</v>
      </c>
      <c r="W147" s="30">
        <v>1.8</v>
      </c>
      <c r="X147" s="30"/>
    </row>
    <row r="148" spans="1:28" x14ac:dyDescent="0.25">
      <c r="A148" s="30">
        <v>1760</v>
      </c>
      <c r="B148" s="30" t="s">
        <v>617</v>
      </c>
      <c r="C148" s="30">
        <v>371</v>
      </c>
      <c r="D148" s="30">
        <v>336</v>
      </c>
      <c r="E148" s="30">
        <v>86</v>
      </c>
      <c r="F148" s="30">
        <v>19</v>
      </c>
      <c r="G148" s="30">
        <v>1</v>
      </c>
      <c r="H148" s="30">
        <v>11</v>
      </c>
      <c r="I148" s="30">
        <v>40</v>
      </c>
      <c r="J148" s="30">
        <v>44</v>
      </c>
      <c r="K148" s="30">
        <v>28</v>
      </c>
      <c r="L148" s="30">
        <v>73</v>
      </c>
      <c r="M148" s="30">
        <v>3</v>
      </c>
      <c r="N148" s="30">
        <v>3</v>
      </c>
      <c r="O148" s="30">
        <v>2</v>
      </c>
      <c r="P148" s="30">
        <v>0.25700000000000001</v>
      </c>
      <c r="Q148" s="30">
        <v>0.318</v>
      </c>
      <c r="R148" s="30">
        <v>0.42</v>
      </c>
      <c r="S148" s="30">
        <v>0.73799999999999999</v>
      </c>
      <c r="T148" s="30">
        <v>0.32500000000000001</v>
      </c>
      <c r="U148" s="30">
        <v>-0.6</v>
      </c>
      <c r="V148" s="30">
        <v>0.6</v>
      </c>
      <c r="W148" s="30">
        <v>0.9</v>
      </c>
      <c r="X148" s="30"/>
      <c r="Y148" s="1"/>
      <c r="Z148" s="1"/>
      <c r="AA148" s="1"/>
    </row>
    <row r="149" spans="1:28" x14ac:dyDescent="0.25">
      <c r="A149" s="30">
        <v>785</v>
      </c>
      <c r="B149" s="30" t="s">
        <v>588</v>
      </c>
      <c r="C149" s="30">
        <v>458</v>
      </c>
      <c r="D149" s="30">
        <v>409</v>
      </c>
      <c r="E149" s="30">
        <v>99</v>
      </c>
      <c r="F149" s="30">
        <v>22</v>
      </c>
      <c r="G149" s="30">
        <v>2</v>
      </c>
      <c r="H149" s="30">
        <v>16</v>
      </c>
      <c r="I149" s="30">
        <v>49</v>
      </c>
      <c r="J149" s="30">
        <v>54</v>
      </c>
      <c r="K149" s="30">
        <v>38</v>
      </c>
      <c r="L149" s="30">
        <v>96</v>
      </c>
      <c r="M149" s="30">
        <v>6</v>
      </c>
      <c r="N149" s="30">
        <v>6</v>
      </c>
      <c r="O149" s="30">
        <v>3</v>
      </c>
      <c r="P149" s="30">
        <v>0.24199999999999999</v>
      </c>
      <c r="Q149" s="30">
        <v>0.314</v>
      </c>
      <c r="R149" s="30">
        <v>0.42299999999999999</v>
      </c>
      <c r="S149" s="30">
        <v>0.73699999999999999</v>
      </c>
      <c r="T149" s="30">
        <v>0.32500000000000001</v>
      </c>
      <c r="U149" s="30">
        <v>0.4</v>
      </c>
      <c r="V149" s="30">
        <v>3.1</v>
      </c>
      <c r="W149" s="30">
        <v>2.2999999999999998</v>
      </c>
      <c r="X149" s="30"/>
      <c r="Y149" s="1"/>
      <c r="Z149" s="1"/>
      <c r="AB149" s="1"/>
    </row>
    <row r="150" spans="1:28" x14ac:dyDescent="0.25">
      <c r="A150" s="30">
        <v>9054</v>
      </c>
      <c r="B150" s="30" t="s">
        <v>429</v>
      </c>
      <c r="C150" s="30">
        <v>477</v>
      </c>
      <c r="D150" s="30">
        <v>415</v>
      </c>
      <c r="E150" s="30">
        <v>98</v>
      </c>
      <c r="F150" s="30">
        <v>19</v>
      </c>
      <c r="G150" s="30">
        <v>0</v>
      </c>
      <c r="H150" s="30">
        <v>17</v>
      </c>
      <c r="I150" s="30">
        <v>54</v>
      </c>
      <c r="J150" s="30">
        <v>56</v>
      </c>
      <c r="K150" s="30">
        <v>54</v>
      </c>
      <c r="L150" s="30">
        <v>104</v>
      </c>
      <c r="M150" s="30">
        <v>3</v>
      </c>
      <c r="N150" s="30">
        <v>2</v>
      </c>
      <c r="O150" s="30">
        <v>1</v>
      </c>
      <c r="P150" s="30">
        <v>0.23499999999999999</v>
      </c>
      <c r="Q150" s="30">
        <v>0.32400000000000001</v>
      </c>
      <c r="R150" s="30">
        <v>0.40500000000000003</v>
      </c>
      <c r="S150" s="30">
        <v>0.73</v>
      </c>
      <c r="T150" s="30">
        <v>0.32500000000000001</v>
      </c>
      <c r="U150" s="30">
        <v>-2.2999999999999998</v>
      </c>
      <c r="V150" s="30">
        <v>0.6</v>
      </c>
      <c r="W150" s="30">
        <v>0.8</v>
      </c>
      <c r="X150" s="30"/>
      <c r="Y150" s="1"/>
      <c r="Z150" s="1"/>
      <c r="AB150" s="1"/>
    </row>
    <row r="151" spans="1:28" x14ac:dyDescent="0.25">
      <c r="A151" s="30" t="s">
        <v>1496</v>
      </c>
      <c r="B151" s="30" t="s">
        <v>5617</v>
      </c>
      <c r="C151" s="30">
        <v>87</v>
      </c>
      <c r="D151" s="30">
        <v>78</v>
      </c>
      <c r="E151" s="30">
        <v>22</v>
      </c>
      <c r="F151" s="30">
        <v>4</v>
      </c>
      <c r="G151" s="30">
        <v>0</v>
      </c>
      <c r="H151" s="30">
        <v>1</v>
      </c>
      <c r="I151" s="30">
        <v>9</v>
      </c>
      <c r="J151" s="30">
        <v>8</v>
      </c>
      <c r="K151" s="30">
        <v>7</v>
      </c>
      <c r="L151" s="30">
        <v>9</v>
      </c>
      <c r="M151" s="30">
        <v>1</v>
      </c>
      <c r="N151" s="30">
        <v>1</v>
      </c>
      <c r="O151" s="30">
        <v>1</v>
      </c>
      <c r="P151" s="30">
        <v>0.28000000000000003</v>
      </c>
      <c r="Q151" s="30">
        <v>0.34</v>
      </c>
      <c r="R151" s="30">
        <v>0.38900000000000001</v>
      </c>
      <c r="S151" s="30">
        <v>0.72899999999999998</v>
      </c>
      <c r="T151" s="30">
        <v>0.32500000000000001</v>
      </c>
      <c r="U151" s="30">
        <v>-0.1</v>
      </c>
      <c r="V151" s="30">
        <v>0</v>
      </c>
      <c r="W151" s="30">
        <v>0.4</v>
      </c>
      <c r="X151" s="30"/>
      <c r="Y151" s="1"/>
      <c r="Z151" s="1"/>
      <c r="AA151" s="1"/>
    </row>
    <row r="152" spans="1:28" x14ac:dyDescent="0.25">
      <c r="A152" s="30">
        <v>4365</v>
      </c>
      <c r="B152" s="30" t="s">
        <v>493</v>
      </c>
      <c r="C152" s="30">
        <v>157</v>
      </c>
      <c r="D152" s="30">
        <v>137</v>
      </c>
      <c r="E152" s="30">
        <v>33</v>
      </c>
      <c r="F152" s="30">
        <v>7</v>
      </c>
      <c r="G152" s="30">
        <v>0</v>
      </c>
      <c r="H152" s="30">
        <v>5</v>
      </c>
      <c r="I152" s="30">
        <v>17</v>
      </c>
      <c r="J152" s="30">
        <v>18</v>
      </c>
      <c r="K152" s="30">
        <v>17</v>
      </c>
      <c r="L152" s="30">
        <v>36</v>
      </c>
      <c r="M152" s="30">
        <v>1</v>
      </c>
      <c r="N152" s="30">
        <v>2</v>
      </c>
      <c r="O152" s="30">
        <v>1</v>
      </c>
      <c r="P152" s="30">
        <v>0.24099999999999999</v>
      </c>
      <c r="Q152" s="30">
        <v>0.32500000000000001</v>
      </c>
      <c r="R152" s="30">
        <v>0.40400000000000003</v>
      </c>
      <c r="S152" s="30">
        <v>0.72899999999999998</v>
      </c>
      <c r="T152" s="30">
        <v>0.32500000000000001</v>
      </c>
      <c r="U152" s="30">
        <v>-0.4</v>
      </c>
      <c r="V152" s="30">
        <v>0.2</v>
      </c>
      <c r="W152" s="30">
        <v>0.6</v>
      </c>
      <c r="X152" s="30"/>
      <c r="Y152" s="1"/>
      <c r="Z152" s="1"/>
      <c r="AB152" s="1"/>
    </row>
    <row r="153" spans="1:28" x14ac:dyDescent="0.25">
      <c r="A153" s="30">
        <v>11493</v>
      </c>
      <c r="B153" s="30" t="s">
        <v>524</v>
      </c>
      <c r="C153" s="30">
        <v>373</v>
      </c>
      <c r="D153" s="30">
        <v>344</v>
      </c>
      <c r="E153" s="30">
        <v>92</v>
      </c>
      <c r="F153" s="30">
        <v>21</v>
      </c>
      <c r="G153" s="30">
        <v>2</v>
      </c>
      <c r="H153" s="30">
        <v>10</v>
      </c>
      <c r="I153" s="30">
        <v>46</v>
      </c>
      <c r="J153" s="30">
        <v>41</v>
      </c>
      <c r="K153" s="30">
        <v>22</v>
      </c>
      <c r="L153" s="30">
        <v>57</v>
      </c>
      <c r="M153" s="30">
        <v>2</v>
      </c>
      <c r="N153" s="30">
        <v>6</v>
      </c>
      <c r="O153" s="30">
        <v>4</v>
      </c>
      <c r="P153" s="30">
        <v>0.26900000000000002</v>
      </c>
      <c r="Q153" s="30">
        <v>0.313</v>
      </c>
      <c r="R153" s="30">
        <v>0.42399999999999999</v>
      </c>
      <c r="S153" s="30">
        <v>0.73699999999999999</v>
      </c>
      <c r="T153" s="30">
        <v>0.32400000000000001</v>
      </c>
      <c r="U153" s="30">
        <v>-0.1</v>
      </c>
      <c r="V153" s="30">
        <v>13.4</v>
      </c>
      <c r="W153" s="30">
        <v>2.8</v>
      </c>
      <c r="X153" s="30"/>
    </row>
    <row r="154" spans="1:28" x14ac:dyDescent="0.25">
      <c r="A154" s="30">
        <v>5227</v>
      </c>
      <c r="B154" s="30" t="s">
        <v>583</v>
      </c>
      <c r="C154" s="30">
        <v>263</v>
      </c>
      <c r="D154" s="30">
        <v>235</v>
      </c>
      <c r="E154" s="30">
        <v>65</v>
      </c>
      <c r="F154" s="30">
        <v>12</v>
      </c>
      <c r="G154" s="30">
        <v>1</v>
      </c>
      <c r="H154" s="30">
        <v>4</v>
      </c>
      <c r="I154" s="30">
        <v>29</v>
      </c>
      <c r="J154" s="30">
        <v>23</v>
      </c>
      <c r="K154" s="30">
        <v>20</v>
      </c>
      <c r="L154" s="30">
        <v>42</v>
      </c>
      <c r="M154" s="30">
        <v>5</v>
      </c>
      <c r="N154" s="30">
        <v>5</v>
      </c>
      <c r="O154" s="30">
        <v>3</v>
      </c>
      <c r="P154" s="30">
        <v>0.27600000000000002</v>
      </c>
      <c r="Q154" s="30">
        <v>0.34300000000000003</v>
      </c>
      <c r="R154" s="30">
        <v>0.38500000000000001</v>
      </c>
      <c r="S154" s="30">
        <v>0.72799999999999998</v>
      </c>
      <c r="T154" s="30">
        <v>0.32400000000000001</v>
      </c>
      <c r="U154" s="30">
        <v>0.1</v>
      </c>
      <c r="V154" s="30">
        <v>-1.6</v>
      </c>
      <c r="W154" s="30">
        <v>1</v>
      </c>
      <c r="X154" s="30"/>
      <c r="Y154" s="1"/>
      <c r="Z154" s="1"/>
      <c r="AA154" s="1"/>
    </row>
    <row r="155" spans="1:28" x14ac:dyDescent="0.25">
      <c r="A155" s="30">
        <v>5928</v>
      </c>
      <c r="B155" s="30" t="s">
        <v>517</v>
      </c>
      <c r="C155" s="30">
        <v>314</v>
      </c>
      <c r="D155" s="30">
        <v>265</v>
      </c>
      <c r="E155" s="30">
        <v>65</v>
      </c>
      <c r="F155" s="30">
        <v>15</v>
      </c>
      <c r="G155" s="30">
        <v>1</v>
      </c>
      <c r="H155" s="30">
        <v>5</v>
      </c>
      <c r="I155" s="30">
        <v>35</v>
      </c>
      <c r="J155" s="30">
        <v>29</v>
      </c>
      <c r="K155" s="30">
        <v>43</v>
      </c>
      <c r="L155" s="30">
        <v>48</v>
      </c>
      <c r="M155" s="30">
        <v>3</v>
      </c>
      <c r="N155" s="30">
        <v>2</v>
      </c>
      <c r="O155" s="30">
        <v>1</v>
      </c>
      <c r="P155" s="30">
        <v>0.24399999999999999</v>
      </c>
      <c r="Q155" s="30">
        <v>0.35199999999999998</v>
      </c>
      <c r="R155" s="30">
        <v>0.36</v>
      </c>
      <c r="S155" s="30">
        <v>0.71099999999999997</v>
      </c>
      <c r="T155" s="30">
        <v>0.32400000000000001</v>
      </c>
      <c r="U155" s="30">
        <v>-0.3</v>
      </c>
      <c r="V155" s="30">
        <v>4.9000000000000004</v>
      </c>
      <c r="W155" s="30">
        <v>1.4</v>
      </c>
      <c r="X155" s="30"/>
      <c r="Y155" s="1"/>
      <c r="Z155" s="1"/>
      <c r="AB155" s="1"/>
    </row>
    <row r="156" spans="1:28" x14ac:dyDescent="0.25">
      <c r="A156" s="30" t="s">
        <v>634</v>
      </c>
      <c r="B156" s="30" t="s">
        <v>635</v>
      </c>
      <c r="C156" s="30">
        <v>57</v>
      </c>
      <c r="D156" s="30">
        <v>53</v>
      </c>
      <c r="E156" s="30">
        <v>15</v>
      </c>
      <c r="F156" s="30">
        <v>3</v>
      </c>
      <c r="G156" s="30">
        <v>0</v>
      </c>
      <c r="H156" s="30">
        <v>1</v>
      </c>
      <c r="I156" s="30">
        <v>6</v>
      </c>
      <c r="J156" s="30">
        <v>6</v>
      </c>
      <c r="K156" s="30">
        <v>3</v>
      </c>
      <c r="L156" s="30">
        <v>7</v>
      </c>
      <c r="M156" s="30">
        <v>0</v>
      </c>
      <c r="N156" s="30">
        <v>1</v>
      </c>
      <c r="O156" s="30">
        <v>0</v>
      </c>
      <c r="P156" s="30">
        <v>0.27700000000000002</v>
      </c>
      <c r="Q156" s="30">
        <v>0.32</v>
      </c>
      <c r="R156" s="30">
        <v>0.41899999999999998</v>
      </c>
      <c r="S156" s="30">
        <v>0.73899999999999999</v>
      </c>
      <c r="T156" s="30">
        <v>0.32400000000000001</v>
      </c>
      <c r="U156" s="30">
        <v>0</v>
      </c>
      <c r="V156" s="30">
        <v>0</v>
      </c>
      <c r="W156" s="30">
        <v>0.3</v>
      </c>
      <c r="X156" s="30"/>
    </row>
    <row r="157" spans="1:28" x14ac:dyDescent="0.25">
      <c r="A157" s="30">
        <v>4062</v>
      </c>
      <c r="B157" s="30" t="s">
        <v>693</v>
      </c>
      <c r="C157" s="30">
        <v>527</v>
      </c>
      <c r="D157" s="30">
        <v>448</v>
      </c>
      <c r="E157" s="30">
        <v>108</v>
      </c>
      <c r="F157" s="30">
        <v>23</v>
      </c>
      <c r="G157" s="30">
        <v>5</v>
      </c>
      <c r="H157" s="30">
        <v>9</v>
      </c>
      <c r="I157" s="30">
        <v>65</v>
      </c>
      <c r="J157" s="30">
        <v>44</v>
      </c>
      <c r="K157" s="30">
        <v>66</v>
      </c>
      <c r="L157" s="30">
        <v>124</v>
      </c>
      <c r="M157" s="30">
        <v>4</v>
      </c>
      <c r="N157" s="30">
        <v>16</v>
      </c>
      <c r="O157" s="30">
        <v>8</v>
      </c>
      <c r="P157" s="30">
        <v>0.24</v>
      </c>
      <c r="Q157" s="30">
        <v>0.34100000000000003</v>
      </c>
      <c r="R157" s="30">
        <v>0.377</v>
      </c>
      <c r="S157" s="30">
        <v>0.71799999999999997</v>
      </c>
      <c r="T157" s="30">
        <v>0.32400000000000001</v>
      </c>
      <c r="U157" s="30">
        <v>1.8</v>
      </c>
      <c r="V157" s="30">
        <v>-7.6</v>
      </c>
      <c r="W157" s="30">
        <v>1.6</v>
      </c>
      <c r="X157" s="30"/>
      <c r="Y157" s="1"/>
      <c r="Z157" s="1"/>
      <c r="AA157" s="1"/>
    </row>
    <row r="158" spans="1:28" x14ac:dyDescent="0.25">
      <c r="A158" s="30">
        <v>2918</v>
      </c>
      <c r="B158" s="30" t="s">
        <v>488</v>
      </c>
      <c r="C158" s="30">
        <v>496</v>
      </c>
      <c r="D158" s="30">
        <v>450</v>
      </c>
      <c r="E158" s="30">
        <v>125</v>
      </c>
      <c r="F158" s="30">
        <v>26</v>
      </c>
      <c r="G158" s="30">
        <v>4</v>
      </c>
      <c r="H158" s="30">
        <v>7</v>
      </c>
      <c r="I158" s="30">
        <v>58</v>
      </c>
      <c r="J158" s="30">
        <v>44</v>
      </c>
      <c r="K158" s="30">
        <v>37</v>
      </c>
      <c r="L158" s="30">
        <v>68</v>
      </c>
      <c r="M158" s="30">
        <v>2</v>
      </c>
      <c r="N158" s="30">
        <v>16</v>
      </c>
      <c r="O158" s="30">
        <v>7</v>
      </c>
      <c r="P158" s="30">
        <v>0.27700000000000002</v>
      </c>
      <c r="Q158" s="30">
        <v>0.33200000000000002</v>
      </c>
      <c r="R158" s="30">
        <v>0.40100000000000002</v>
      </c>
      <c r="S158" s="30">
        <v>0.73299999999999998</v>
      </c>
      <c r="T158" s="30">
        <v>0.32400000000000001</v>
      </c>
      <c r="U158" s="30">
        <v>1.5</v>
      </c>
      <c r="V158" s="30">
        <v>-5.4</v>
      </c>
      <c r="W158" s="30">
        <v>2</v>
      </c>
      <c r="X158" s="30"/>
      <c r="Y158" s="1"/>
      <c r="Z158" s="1"/>
      <c r="AB158" s="1"/>
    </row>
    <row r="159" spans="1:28" x14ac:dyDescent="0.25">
      <c r="A159" s="30">
        <v>8553</v>
      </c>
      <c r="B159" s="30" t="s">
        <v>512</v>
      </c>
      <c r="C159" s="30">
        <v>518</v>
      </c>
      <c r="D159" s="30">
        <v>467</v>
      </c>
      <c r="E159" s="30">
        <v>128</v>
      </c>
      <c r="F159" s="30">
        <v>27</v>
      </c>
      <c r="G159" s="30">
        <v>3</v>
      </c>
      <c r="H159" s="30">
        <v>9</v>
      </c>
      <c r="I159" s="30">
        <v>56</v>
      </c>
      <c r="J159" s="30">
        <v>49</v>
      </c>
      <c r="K159" s="30">
        <v>40</v>
      </c>
      <c r="L159" s="30">
        <v>82</v>
      </c>
      <c r="M159" s="30">
        <v>3</v>
      </c>
      <c r="N159" s="30">
        <v>11</v>
      </c>
      <c r="O159" s="30">
        <v>7</v>
      </c>
      <c r="P159" s="30">
        <v>0.27400000000000002</v>
      </c>
      <c r="Q159" s="30">
        <v>0.33200000000000002</v>
      </c>
      <c r="R159" s="30">
        <v>0.40200000000000002</v>
      </c>
      <c r="S159" s="30">
        <v>0.73399999999999999</v>
      </c>
      <c r="T159" s="30">
        <v>0.32300000000000001</v>
      </c>
      <c r="U159" s="30">
        <v>-0.4</v>
      </c>
      <c r="V159" s="30">
        <v>7.3</v>
      </c>
      <c r="W159" s="30">
        <v>1.9</v>
      </c>
      <c r="X159" s="30"/>
    </row>
    <row r="160" spans="1:28" x14ac:dyDescent="0.25">
      <c r="A160" s="30">
        <v>906</v>
      </c>
      <c r="B160" s="30" t="s">
        <v>510</v>
      </c>
      <c r="C160" s="30">
        <v>159</v>
      </c>
      <c r="D160" s="30">
        <v>144</v>
      </c>
      <c r="E160" s="30">
        <v>37</v>
      </c>
      <c r="F160" s="30">
        <v>7</v>
      </c>
      <c r="G160" s="30">
        <v>1</v>
      </c>
      <c r="H160" s="30">
        <v>5</v>
      </c>
      <c r="I160" s="30">
        <v>17</v>
      </c>
      <c r="J160" s="30">
        <v>19</v>
      </c>
      <c r="K160" s="30">
        <v>12</v>
      </c>
      <c r="L160" s="30">
        <v>33</v>
      </c>
      <c r="M160" s="30">
        <v>1</v>
      </c>
      <c r="N160" s="30">
        <v>1</v>
      </c>
      <c r="O160" s="30">
        <v>1</v>
      </c>
      <c r="P160" s="30">
        <v>0.25600000000000001</v>
      </c>
      <c r="Q160" s="30">
        <v>0.316</v>
      </c>
      <c r="R160" s="30">
        <v>0.42199999999999999</v>
      </c>
      <c r="S160" s="30">
        <v>0.73799999999999999</v>
      </c>
      <c r="T160" s="30">
        <v>0.32300000000000001</v>
      </c>
      <c r="U160" s="30">
        <v>-0.5</v>
      </c>
      <c r="V160" s="30">
        <v>0.3</v>
      </c>
      <c r="W160" s="30">
        <v>0.5</v>
      </c>
      <c r="X160" s="30"/>
      <c r="Y160" s="1"/>
      <c r="Z160" s="1"/>
      <c r="AA160" s="1"/>
    </row>
    <row r="161" spans="1:28" x14ac:dyDescent="0.25">
      <c r="A161" s="30">
        <v>4704</v>
      </c>
      <c r="B161" s="30" t="s">
        <v>531</v>
      </c>
      <c r="C161" s="30">
        <v>125</v>
      </c>
      <c r="D161" s="30">
        <v>113</v>
      </c>
      <c r="E161" s="30">
        <v>28</v>
      </c>
      <c r="F161" s="30">
        <v>6</v>
      </c>
      <c r="G161" s="30">
        <v>0</v>
      </c>
      <c r="H161" s="30">
        <v>5</v>
      </c>
      <c r="I161" s="30">
        <v>15</v>
      </c>
      <c r="J161" s="30">
        <v>16</v>
      </c>
      <c r="K161" s="30">
        <v>8</v>
      </c>
      <c r="L161" s="30">
        <v>30</v>
      </c>
      <c r="M161" s="30">
        <v>2</v>
      </c>
      <c r="N161" s="30">
        <v>1</v>
      </c>
      <c r="O161" s="30">
        <v>1</v>
      </c>
      <c r="P161" s="30">
        <v>0.245</v>
      </c>
      <c r="Q161" s="30">
        <v>0.30499999999999999</v>
      </c>
      <c r="R161" s="30">
        <v>0.42699999999999999</v>
      </c>
      <c r="S161" s="30">
        <v>0.73199999999999998</v>
      </c>
      <c r="T161" s="30">
        <v>0.32300000000000001</v>
      </c>
      <c r="U161" s="30">
        <v>-0.1</v>
      </c>
      <c r="V161" s="30">
        <v>-1.2</v>
      </c>
      <c r="W161" s="30">
        <v>0.2</v>
      </c>
      <c r="X161" s="30"/>
      <c r="Y161" s="1"/>
      <c r="Z161" s="1"/>
      <c r="AA161" s="1"/>
    </row>
    <row r="162" spans="1:28" x14ac:dyDescent="0.25">
      <c r="A162" s="30">
        <v>211</v>
      </c>
      <c r="B162" s="30" t="s">
        <v>485</v>
      </c>
      <c r="C162" s="30">
        <v>443</v>
      </c>
      <c r="D162" s="30">
        <v>403</v>
      </c>
      <c r="E162" s="30">
        <v>102</v>
      </c>
      <c r="F162" s="30">
        <v>19</v>
      </c>
      <c r="G162" s="30">
        <v>5</v>
      </c>
      <c r="H162" s="30">
        <v>14</v>
      </c>
      <c r="I162" s="30">
        <v>52</v>
      </c>
      <c r="J162" s="30">
        <v>48</v>
      </c>
      <c r="K162" s="30">
        <v>31</v>
      </c>
      <c r="L162" s="30">
        <v>101</v>
      </c>
      <c r="M162" s="30">
        <v>4</v>
      </c>
      <c r="N162" s="30">
        <v>15</v>
      </c>
      <c r="O162" s="30">
        <v>6</v>
      </c>
      <c r="P162" s="30">
        <v>0.253</v>
      </c>
      <c r="Q162" s="30">
        <v>0.31</v>
      </c>
      <c r="R162" s="30">
        <v>0.42699999999999999</v>
      </c>
      <c r="S162" s="30">
        <v>0.73799999999999999</v>
      </c>
      <c r="T162" s="30">
        <v>0.32300000000000001</v>
      </c>
      <c r="U162" s="30">
        <v>1.3</v>
      </c>
      <c r="V162" s="30">
        <v>-3.6</v>
      </c>
      <c r="W162" s="30">
        <v>1.6</v>
      </c>
      <c r="X162" s="30"/>
    </row>
    <row r="163" spans="1:28" x14ac:dyDescent="0.25">
      <c r="A163" s="30">
        <v>2502</v>
      </c>
      <c r="B163" s="30" t="s">
        <v>593</v>
      </c>
      <c r="C163" s="30">
        <v>463</v>
      </c>
      <c r="D163" s="30">
        <v>400</v>
      </c>
      <c r="E163" s="30">
        <v>92</v>
      </c>
      <c r="F163" s="30">
        <v>19</v>
      </c>
      <c r="G163" s="30">
        <v>1</v>
      </c>
      <c r="H163" s="30">
        <v>15</v>
      </c>
      <c r="I163" s="30">
        <v>48</v>
      </c>
      <c r="J163" s="30">
        <v>52</v>
      </c>
      <c r="K163" s="30">
        <v>52</v>
      </c>
      <c r="L163" s="30">
        <v>114</v>
      </c>
      <c r="M163" s="30">
        <v>6</v>
      </c>
      <c r="N163" s="30">
        <v>2</v>
      </c>
      <c r="O163" s="30">
        <v>1</v>
      </c>
      <c r="P163" s="30">
        <v>0.23100000000000001</v>
      </c>
      <c r="Q163" s="30">
        <v>0.32600000000000001</v>
      </c>
      <c r="R163" s="30">
        <v>0.39500000000000002</v>
      </c>
      <c r="S163" s="30">
        <v>0.72099999999999997</v>
      </c>
      <c r="T163" s="30">
        <v>0.32200000000000001</v>
      </c>
      <c r="U163" s="30">
        <v>-1.1000000000000001</v>
      </c>
      <c r="V163" s="30">
        <v>1.2</v>
      </c>
      <c r="W163" s="30">
        <v>1.3</v>
      </c>
      <c r="X163" s="30"/>
      <c r="Y163" s="1"/>
      <c r="Z163" s="1"/>
      <c r="AB163" s="1"/>
    </row>
    <row r="164" spans="1:28" x14ac:dyDescent="0.25">
      <c r="A164" s="30">
        <v>9628</v>
      </c>
      <c r="B164" s="30" t="s">
        <v>248</v>
      </c>
      <c r="C164" s="30">
        <v>20</v>
      </c>
      <c r="D164" s="30">
        <v>18</v>
      </c>
      <c r="E164" s="30">
        <v>5</v>
      </c>
      <c r="F164" s="30">
        <v>1</v>
      </c>
      <c r="G164" s="30">
        <v>0</v>
      </c>
      <c r="H164" s="30">
        <v>1</v>
      </c>
      <c r="I164" s="30">
        <v>2</v>
      </c>
      <c r="J164" s="30">
        <v>2</v>
      </c>
      <c r="K164" s="30">
        <v>2</v>
      </c>
      <c r="L164" s="30">
        <v>4</v>
      </c>
      <c r="M164" s="30">
        <v>0</v>
      </c>
      <c r="N164" s="30">
        <v>0</v>
      </c>
      <c r="O164" s="30">
        <v>0</v>
      </c>
      <c r="P164" s="30">
        <v>0.252</v>
      </c>
      <c r="Q164" s="30">
        <v>0.316</v>
      </c>
      <c r="R164" s="30">
        <v>0.41299999999999998</v>
      </c>
      <c r="S164" s="30">
        <v>0.72899999999999998</v>
      </c>
      <c r="T164" s="30">
        <v>0.32200000000000001</v>
      </c>
      <c r="U164" s="30">
        <v>0</v>
      </c>
      <c r="V164" s="30">
        <v>-0.1</v>
      </c>
      <c r="W164" s="30">
        <v>0.1</v>
      </c>
      <c r="X164" s="30"/>
      <c r="Y164" s="1"/>
      <c r="Z164" s="1"/>
      <c r="AA164" s="1"/>
    </row>
    <row r="165" spans="1:28" x14ac:dyDescent="0.25">
      <c r="A165" s="30">
        <v>2234</v>
      </c>
      <c r="B165" s="30" t="s">
        <v>395</v>
      </c>
      <c r="C165" s="30">
        <v>351</v>
      </c>
      <c r="D165" s="30">
        <v>310</v>
      </c>
      <c r="E165" s="30">
        <v>73</v>
      </c>
      <c r="F165" s="30">
        <v>13</v>
      </c>
      <c r="G165" s="30">
        <v>2</v>
      </c>
      <c r="H165" s="30">
        <v>12</v>
      </c>
      <c r="I165" s="30">
        <v>41</v>
      </c>
      <c r="J165" s="30">
        <v>40</v>
      </c>
      <c r="K165" s="30">
        <v>34</v>
      </c>
      <c r="L165" s="30">
        <v>86</v>
      </c>
      <c r="M165" s="30">
        <v>3</v>
      </c>
      <c r="N165" s="30">
        <v>6</v>
      </c>
      <c r="O165" s="30">
        <v>3</v>
      </c>
      <c r="P165" s="30">
        <v>0.23599999999999999</v>
      </c>
      <c r="Q165" s="30">
        <v>0.315</v>
      </c>
      <c r="R165" s="30">
        <v>0.41099999999999998</v>
      </c>
      <c r="S165" s="30">
        <v>0.72699999999999998</v>
      </c>
      <c r="T165" s="30">
        <v>0.32200000000000001</v>
      </c>
      <c r="U165" s="30">
        <v>-0.4</v>
      </c>
      <c r="V165" s="30">
        <v>1.2</v>
      </c>
      <c r="W165" s="30">
        <v>0.9</v>
      </c>
      <c r="X165" s="30"/>
      <c r="Y165" s="1"/>
      <c r="Z165" s="1"/>
      <c r="AA165" s="1"/>
    </row>
    <row r="166" spans="1:28" x14ac:dyDescent="0.25">
      <c r="A166" s="30">
        <v>4229</v>
      </c>
      <c r="B166" s="30" t="s">
        <v>484</v>
      </c>
      <c r="C166" s="30">
        <v>501</v>
      </c>
      <c r="D166" s="30">
        <v>462</v>
      </c>
      <c r="E166" s="30">
        <v>128</v>
      </c>
      <c r="F166" s="30">
        <v>25</v>
      </c>
      <c r="G166" s="30">
        <v>3</v>
      </c>
      <c r="H166" s="30">
        <v>10</v>
      </c>
      <c r="I166" s="30">
        <v>55</v>
      </c>
      <c r="J166" s="30">
        <v>55</v>
      </c>
      <c r="K166" s="30">
        <v>27</v>
      </c>
      <c r="L166" s="30">
        <v>91</v>
      </c>
      <c r="M166" s="30">
        <v>6</v>
      </c>
      <c r="N166" s="30">
        <v>8</v>
      </c>
      <c r="O166" s="30">
        <v>5</v>
      </c>
      <c r="P166" s="30">
        <v>0.27700000000000002</v>
      </c>
      <c r="Q166" s="30">
        <v>0.32200000000000001</v>
      </c>
      <c r="R166" s="30">
        <v>0.40899999999999997</v>
      </c>
      <c r="S166" s="30">
        <v>0.73099999999999998</v>
      </c>
      <c r="T166" s="30">
        <v>0.32200000000000001</v>
      </c>
      <c r="U166" s="30">
        <v>-0.4</v>
      </c>
      <c r="V166" s="30">
        <v>1.1000000000000001</v>
      </c>
      <c r="W166" s="30">
        <v>2.2000000000000002</v>
      </c>
      <c r="X166" s="30"/>
      <c r="Y166" s="1"/>
      <c r="Z166" s="1"/>
      <c r="AB166" s="1"/>
    </row>
    <row r="167" spans="1:28" x14ac:dyDescent="0.25">
      <c r="A167" s="30">
        <v>8353</v>
      </c>
      <c r="B167" s="30" t="s">
        <v>1498</v>
      </c>
      <c r="C167" s="30">
        <v>288</v>
      </c>
      <c r="D167" s="30">
        <v>255</v>
      </c>
      <c r="E167" s="30">
        <v>67</v>
      </c>
      <c r="F167" s="30">
        <v>13</v>
      </c>
      <c r="G167" s="30">
        <v>1</v>
      </c>
      <c r="H167" s="30">
        <v>5</v>
      </c>
      <c r="I167" s="30">
        <v>31</v>
      </c>
      <c r="J167" s="30">
        <v>29</v>
      </c>
      <c r="K167" s="30">
        <v>25</v>
      </c>
      <c r="L167" s="30">
        <v>40</v>
      </c>
      <c r="M167" s="30">
        <v>3</v>
      </c>
      <c r="N167" s="30">
        <v>3</v>
      </c>
      <c r="O167" s="30">
        <v>2</v>
      </c>
      <c r="P167" s="30">
        <v>0.26100000000000001</v>
      </c>
      <c r="Q167" s="30">
        <v>0.33400000000000002</v>
      </c>
      <c r="R167" s="30">
        <v>0.38400000000000001</v>
      </c>
      <c r="S167" s="30">
        <v>0.71799999999999997</v>
      </c>
      <c r="T167" s="30">
        <v>0.32200000000000001</v>
      </c>
      <c r="U167" s="30">
        <v>-0.3</v>
      </c>
      <c r="V167" s="30">
        <v>3.7</v>
      </c>
      <c r="W167" s="30">
        <v>1.5</v>
      </c>
      <c r="X167" s="30"/>
      <c r="Y167" s="1"/>
      <c r="Z167" s="1"/>
      <c r="AB167" s="1"/>
    </row>
    <row r="168" spans="1:28" x14ac:dyDescent="0.25">
      <c r="A168" s="30">
        <v>3256</v>
      </c>
      <c r="B168" s="30" t="s">
        <v>446</v>
      </c>
      <c r="C168" s="30">
        <v>327</v>
      </c>
      <c r="D168" s="30">
        <v>292</v>
      </c>
      <c r="E168" s="30">
        <v>73</v>
      </c>
      <c r="F168" s="30">
        <v>15</v>
      </c>
      <c r="G168" s="30">
        <v>0</v>
      </c>
      <c r="H168" s="30">
        <v>10</v>
      </c>
      <c r="I168" s="30">
        <v>32</v>
      </c>
      <c r="J168" s="30">
        <v>36</v>
      </c>
      <c r="K168" s="30">
        <v>26</v>
      </c>
      <c r="L168" s="30">
        <v>76</v>
      </c>
      <c r="M168" s="30">
        <v>5</v>
      </c>
      <c r="N168" s="30">
        <v>1</v>
      </c>
      <c r="O168" s="30">
        <v>1</v>
      </c>
      <c r="P168" s="30">
        <v>0.25</v>
      </c>
      <c r="Q168" s="30">
        <v>0.31900000000000001</v>
      </c>
      <c r="R168" s="30">
        <v>0.40699999999999997</v>
      </c>
      <c r="S168" s="30">
        <v>0.72599999999999998</v>
      </c>
      <c r="T168" s="30">
        <v>0.32200000000000001</v>
      </c>
      <c r="U168" s="30">
        <v>-0.4</v>
      </c>
      <c r="V168" s="30">
        <v>-1</v>
      </c>
      <c r="W168" s="30">
        <v>1.6</v>
      </c>
      <c r="X168" s="30"/>
      <c r="Y168" s="1"/>
      <c r="Z168" s="1"/>
      <c r="AA168" s="1"/>
    </row>
    <row r="169" spans="1:28" x14ac:dyDescent="0.25">
      <c r="A169" s="30">
        <v>2411</v>
      </c>
      <c r="B169" s="30" t="s">
        <v>441</v>
      </c>
      <c r="C169" s="30">
        <v>479</v>
      </c>
      <c r="D169" s="30">
        <v>430</v>
      </c>
      <c r="E169" s="30">
        <v>117</v>
      </c>
      <c r="F169" s="30">
        <v>24</v>
      </c>
      <c r="G169" s="30">
        <v>3</v>
      </c>
      <c r="H169" s="30">
        <v>6</v>
      </c>
      <c r="I169" s="30">
        <v>53</v>
      </c>
      <c r="J169" s="30">
        <v>41</v>
      </c>
      <c r="K169" s="30">
        <v>37</v>
      </c>
      <c r="L169" s="30">
        <v>70</v>
      </c>
      <c r="M169" s="30">
        <v>6</v>
      </c>
      <c r="N169" s="30">
        <v>9</v>
      </c>
      <c r="O169" s="30">
        <v>5</v>
      </c>
      <c r="P169" s="30">
        <v>0.27100000000000002</v>
      </c>
      <c r="Q169" s="30">
        <v>0.33400000000000002</v>
      </c>
      <c r="R169" s="30">
        <v>0.38500000000000001</v>
      </c>
      <c r="S169" s="30">
        <v>0.71899999999999997</v>
      </c>
      <c r="T169" s="30">
        <v>0.32200000000000001</v>
      </c>
      <c r="U169" s="30">
        <v>-0.1</v>
      </c>
      <c r="V169" s="30">
        <v>-3.4</v>
      </c>
      <c r="W169" s="30">
        <v>1.3</v>
      </c>
      <c r="X169" s="30"/>
      <c r="Y169" s="1"/>
      <c r="Z169" s="1"/>
      <c r="AA169" s="1"/>
    </row>
    <row r="170" spans="1:28" x14ac:dyDescent="0.25">
      <c r="A170" s="30">
        <v>11846</v>
      </c>
      <c r="B170" s="30" t="s">
        <v>560</v>
      </c>
      <c r="C170" s="30">
        <v>473</v>
      </c>
      <c r="D170" s="30">
        <v>431</v>
      </c>
      <c r="E170" s="30">
        <v>115</v>
      </c>
      <c r="F170" s="30">
        <v>21</v>
      </c>
      <c r="G170" s="30">
        <v>6</v>
      </c>
      <c r="H170" s="30">
        <v>9</v>
      </c>
      <c r="I170" s="30">
        <v>58</v>
      </c>
      <c r="J170" s="30">
        <v>50</v>
      </c>
      <c r="K170" s="30">
        <v>30</v>
      </c>
      <c r="L170" s="30">
        <v>92</v>
      </c>
      <c r="M170" s="30">
        <v>5</v>
      </c>
      <c r="N170" s="30">
        <v>26</v>
      </c>
      <c r="O170" s="30">
        <v>12</v>
      </c>
      <c r="P170" s="30">
        <v>0.26800000000000002</v>
      </c>
      <c r="Q170" s="30">
        <v>0.32100000000000001</v>
      </c>
      <c r="R170" s="30">
        <v>0.40699999999999997</v>
      </c>
      <c r="S170" s="30">
        <v>0.72799999999999998</v>
      </c>
      <c r="T170" s="30">
        <v>0.32200000000000001</v>
      </c>
      <c r="U170" s="30">
        <v>0.8</v>
      </c>
      <c r="V170" s="30">
        <v>2.2000000000000002</v>
      </c>
      <c r="W170" s="30">
        <v>1.8</v>
      </c>
      <c r="X170" s="30"/>
      <c r="Y170" s="1"/>
      <c r="Z170" s="1"/>
      <c r="AA170" s="1"/>
    </row>
    <row r="171" spans="1:28" x14ac:dyDescent="0.25">
      <c r="A171" s="30">
        <v>12984</v>
      </c>
      <c r="B171" s="30" t="s">
        <v>5618</v>
      </c>
      <c r="C171" s="30">
        <v>193</v>
      </c>
      <c r="D171" s="30">
        <v>169</v>
      </c>
      <c r="E171" s="30">
        <v>43</v>
      </c>
      <c r="F171" s="30">
        <v>11</v>
      </c>
      <c r="G171" s="30">
        <v>1</v>
      </c>
      <c r="H171" s="30">
        <v>3</v>
      </c>
      <c r="I171" s="30">
        <v>22</v>
      </c>
      <c r="J171" s="30">
        <v>19</v>
      </c>
      <c r="K171" s="30">
        <v>18</v>
      </c>
      <c r="L171" s="30">
        <v>42</v>
      </c>
      <c r="M171" s="30">
        <v>3</v>
      </c>
      <c r="N171" s="30">
        <v>5</v>
      </c>
      <c r="O171" s="30">
        <v>3</v>
      </c>
      <c r="P171" s="30">
        <v>0.251</v>
      </c>
      <c r="Q171" s="30">
        <v>0.33100000000000002</v>
      </c>
      <c r="R171" s="30">
        <v>0.38800000000000001</v>
      </c>
      <c r="S171" s="30">
        <v>0.71899999999999997</v>
      </c>
      <c r="T171" s="30">
        <v>0.32200000000000001</v>
      </c>
      <c r="U171" s="30">
        <v>-0.2</v>
      </c>
      <c r="V171" s="30">
        <v>0.7</v>
      </c>
      <c r="W171" s="30">
        <v>0.7</v>
      </c>
      <c r="X171" s="30"/>
      <c r="Y171" s="1"/>
      <c r="Z171" s="1"/>
      <c r="AA171" s="1"/>
    </row>
    <row r="172" spans="1:28" x14ac:dyDescent="0.25">
      <c r="A172" s="30">
        <v>7244</v>
      </c>
      <c r="B172" s="30" t="s">
        <v>414</v>
      </c>
      <c r="C172" s="30">
        <v>208</v>
      </c>
      <c r="D172" s="30">
        <v>191</v>
      </c>
      <c r="E172" s="30">
        <v>47</v>
      </c>
      <c r="F172" s="30">
        <v>10</v>
      </c>
      <c r="G172" s="30">
        <v>1</v>
      </c>
      <c r="H172" s="30">
        <v>8</v>
      </c>
      <c r="I172" s="30">
        <v>23</v>
      </c>
      <c r="J172" s="30">
        <v>26</v>
      </c>
      <c r="K172" s="30">
        <v>13</v>
      </c>
      <c r="L172" s="30">
        <v>54</v>
      </c>
      <c r="M172" s="30">
        <v>1</v>
      </c>
      <c r="N172" s="30">
        <v>1</v>
      </c>
      <c r="O172" s="30">
        <v>1</v>
      </c>
      <c r="P172" s="30">
        <v>0.246</v>
      </c>
      <c r="Q172" s="30">
        <v>0.29799999999999999</v>
      </c>
      <c r="R172" s="30">
        <v>0.435</v>
      </c>
      <c r="S172" s="30">
        <v>0.73299999999999998</v>
      </c>
      <c r="T172" s="30">
        <v>0.32200000000000001</v>
      </c>
      <c r="U172" s="30">
        <v>-0.3</v>
      </c>
      <c r="V172" s="30">
        <v>0.2</v>
      </c>
      <c r="W172" s="30">
        <v>0.7</v>
      </c>
      <c r="X172" s="30"/>
      <c r="Y172" s="1"/>
      <c r="Z172" s="1"/>
      <c r="AB172" s="1"/>
    </row>
    <row r="173" spans="1:28" x14ac:dyDescent="0.25">
      <c r="A173" s="30">
        <v>4106</v>
      </c>
      <c r="B173" s="30" t="s">
        <v>477</v>
      </c>
      <c r="C173" s="30">
        <v>476</v>
      </c>
      <c r="D173" s="30">
        <v>429</v>
      </c>
      <c r="E173" s="30">
        <v>117</v>
      </c>
      <c r="F173" s="30">
        <v>23</v>
      </c>
      <c r="G173" s="30">
        <v>2</v>
      </c>
      <c r="H173" s="30">
        <v>8</v>
      </c>
      <c r="I173" s="30">
        <v>53</v>
      </c>
      <c r="J173" s="30">
        <v>48</v>
      </c>
      <c r="K173" s="30">
        <v>38</v>
      </c>
      <c r="L173" s="30">
        <v>52</v>
      </c>
      <c r="M173" s="30">
        <v>3</v>
      </c>
      <c r="N173" s="30">
        <v>11</v>
      </c>
      <c r="O173" s="30">
        <v>5</v>
      </c>
      <c r="P173" s="30">
        <v>0.27300000000000002</v>
      </c>
      <c r="Q173" s="30">
        <v>0.33400000000000002</v>
      </c>
      <c r="R173" s="30">
        <v>0.39</v>
      </c>
      <c r="S173" s="30">
        <v>0.72399999999999998</v>
      </c>
      <c r="T173" s="30">
        <v>0.32100000000000001</v>
      </c>
      <c r="U173" s="30">
        <v>0.5</v>
      </c>
      <c r="V173" s="30">
        <v>-0.8</v>
      </c>
      <c r="W173" s="30">
        <v>1.6</v>
      </c>
      <c r="X173" s="30"/>
    </row>
    <row r="174" spans="1:28" x14ac:dyDescent="0.25">
      <c r="A174" s="30">
        <v>12775</v>
      </c>
      <c r="B174" s="30" t="s">
        <v>176</v>
      </c>
      <c r="C174" s="30">
        <v>551</v>
      </c>
      <c r="D174" s="30">
        <v>500</v>
      </c>
      <c r="E174" s="30">
        <v>131</v>
      </c>
      <c r="F174" s="30">
        <v>23</v>
      </c>
      <c r="G174" s="30">
        <v>4</v>
      </c>
      <c r="H174" s="30">
        <v>13</v>
      </c>
      <c r="I174" s="30">
        <v>68</v>
      </c>
      <c r="J174" s="30">
        <v>53</v>
      </c>
      <c r="K174" s="30">
        <v>39</v>
      </c>
      <c r="L174" s="30">
        <v>96</v>
      </c>
      <c r="M174" s="30">
        <v>3</v>
      </c>
      <c r="N174" s="30">
        <v>10</v>
      </c>
      <c r="O174" s="30">
        <v>6</v>
      </c>
      <c r="P174" s="30">
        <v>0.26300000000000001</v>
      </c>
      <c r="Q174" s="30">
        <v>0.318</v>
      </c>
      <c r="R174" s="30">
        <v>0.40699999999999997</v>
      </c>
      <c r="S174" s="30">
        <v>0.72499999999999998</v>
      </c>
      <c r="T174" s="30">
        <v>0.32100000000000001</v>
      </c>
      <c r="U174" s="30">
        <v>0.5</v>
      </c>
      <c r="V174" s="30">
        <v>0</v>
      </c>
      <c r="W174" s="30">
        <v>2.6</v>
      </c>
      <c r="X174" s="30"/>
      <c r="Y174" s="1"/>
      <c r="Z174" s="1"/>
      <c r="AB174" s="1"/>
    </row>
    <row r="175" spans="1:28" x14ac:dyDescent="0.25">
      <c r="A175" s="30">
        <v>9929</v>
      </c>
      <c r="B175" s="30" t="s">
        <v>566</v>
      </c>
      <c r="C175" s="30">
        <v>111</v>
      </c>
      <c r="D175" s="30">
        <v>98</v>
      </c>
      <c r="E175" s="30">
        <v>24</v>
      </c>
      <c r="F175" s="30">
        <v>5</v>
      </c>
      <c r="G175" s="30">
        <v>0</v>
      </c>
      <c r="H175" s="30">
        <v>4</v>
      </c>
      <c r="I175" s="30">
        <v>11</v>
      </c>
      <c r="J175" s="30">
        <v>12</v>
      </c>
      <c r="K175" s="30">
        <v>10</v>
      </c>
      <c r="L175" s="30">
        <v>28</v>
      </c>
      <c r="M175" s="30">
        <v>1</v>
      </c>
      <c r="N175" s="30">
        <v>0</v>
      </c>
      <c r="O175" s="30">
        <v>0</v>
      </c>
      <c r="P175" s="30">
        <v>0.24299999999999999</v>
      </c>
      <c r="Q175" s="30">
        <v>0.316</v>
      </c>
      <c r="R175" s="30">
        <v>0.40699999999999997</v>
      </c>
      <c r="S175" s="30">
        <v>0.72299999999999998</v>
      </c>
      <c r="T175" s="30">
        <v>0.32100000000000001</v>
      </c>
      <c r="U175" s="30">
        <v>-0.2</v>
      </c>
      <c r="V175" s="30">
        <v>-0.4</v>
      </c>
      <c r="W175" s="30">
        <v>0</v>
      </c>
      <c r="X175" s="30"/>
      <c r="Y175" s="1"/>
      <c r="Z175" s="1"/>
      <c r="AA175" s="1"/>
    </row>
    <row r="176" spans="1:28" x14ac:dyDescent="0.25">
      <c r="A176" s="30">
        <v>9312</v>
      </c>
      <c r="B176" s="30" t="s">
        <v>599</v>
      </c>
      <c r="C176" s="30">
        <v>22</v>
      </c>
      <c r="D176" s="30">
        <v>20</v>
      </c>
      <c r="E176" s="30">
        <v>6</v>
      </c>
      <c r="F176" s="30">
        <v>1</v>
      </c>
      <c r="G176" s="30">
        <v>0</v>
      </c>
      <c r="H176" s="30">
        <v>1</v>
      </c>
      <c r="I176" s="30">
        <v>2</v>
      </c>
      <c r="J176" s="30">
        <v>3</v>
      </c>
      <c r="K176" s="30">
        <v>1</v>
      </c>
      <c r="L176" s="30">
        <v>4</v>
      </c>
      <c r="M176" s="30">
        <v>0</v>
      </c>
      <c r="N176" s="30">
        <v>0</v>
      </c>
      <c r="O176" s="30">
        <v>0</v>
      </c>
      <c r="P176" s="30">
        <v>0.27200000000000002</v>
      </c>
      <c r="Q176" s="30">
        <v>0.314</v>
      </c>
      <c r="R176" s="30">
        <v>0.41499999999999998</v>
      </c>
      <c r="S176" s="30">
        <v>0.72899999999999998</v>
      </c>
      <c r="T176" s="30">
        <v>0.32100000000000001</v>
      </c>
      <c r="U176" s="30">
        <v>0</v>
      </c>
      <c r="V176" s="30">
        <v>0.1</v>
      </c>
      <c r="W176" s="30">
        <v>0</v>
      </c>
      <c r="X176" s="30"/>
      <c r="Y176" s="1"/>
      <c r="Z176" s="1"/>
      <c r="AB176" s="1"/>
    </row>
    <row r="177" spans="1:28" x14ac:dyDescent="0.25">
      <c r="A177" s="30">
        <v>2591</v>
      </c>
      <c r="B177" s="30" t="s">
        <v>283</v>
      </c>
      <c r="C177" s="30">
        <v>113</v>
      </c>
      <c r="D177" s="30">
        <v>100</v>
      </c>
      <c r="E177" s="30">
        <v>25</v>
      </c>
      <c r="F177" s="30">
        <v>5</v>
      </c>
      <c r="G177" s="30">
        <v>0</v>
      </c>
      <c r="H177" s="30">
        <v>3</v>
      </c>
      <c r="I177" s="30">
        <v>13</v>
      </c>
      <c r="J177" s="30">
        <v>12</v>
      </c>
      <c r="K177" s="30">
        <v>11</v>
      </c>
      <c r="L177" s="30">
        <v>22</v>
      </c>
      <c r="M177" s="30">
        <v>1</v>
      </c>
      <c r="N177" s="30">
        <v>2</v>
      </c>
      <c r="O177" s="30">
        <v>1</v>
      </c>
      <c r="P177" s="30">
        <v>0.25</v>
      </c>
      <c r="Q177" s="30">
        <v>0.32500000000000001</v>
      </c>
      <c r="R177" s="30">
        <v>0.39300000000000002</v>
      </c>
      <c r="S177" s="30">
        <v>0.71799999999999997</v>
      </c>
      <c r="T177" s="30">
        <v>0.32100000000000001</v>
      </c>
      <c r="U177" s="30">
        <v>0</v>
      </c>
      <c r="V177" s="30">
        <v>-0.7</v>
      </c>
      <c r="W177" s="30">
        <v>0.2</v>
      </c>
      <c r="X177" s="30"/>
      <c r="Y177" s="1"/>
      <c r="Z177" s="1"/>
      <c r="AA177" s="1"/>
    </row>
    <row r="178" spans="1:28" x14ac:dyDescent="0.25">
      <c r="A178" s="30">
        <v>7571</v>
      </c>
      <c r="B178" s="30" t="s">
        <v>419</v>
      </c>
      <c r="C178" s="30">
        <v>357</v>
      </c>
      <c r="D178" s="30">
        <v>327</v>
      </c>
      <c r="E178" s="30">
        <v>83</v>
      </c>
      <c r="F178" s="30">
        <v>19</v>
      </c>
      <c r="G178" s="30">
        <v>1</v>
      </c>
      <c r="H178" s="30">
        <v>12</v>
      </c>
      <c r="I178" s="30">
        <v>40</v>
      </c>
      <c r="J178" s="30">
        <v>43</v>
      </c>
      <c r="K178" s="30">
        <v>21</v>
      </c>
      <c r="L178" s="30">
        <v>66</v>
      </c>
      <c r="M178" s="30">
        <v>4</v>
      </c>
      <c r="N178" s="30">
        <v>3</v>
      </c>
      <c r="O178" s="30">
        <v>2</v>
      </c>
      <c r="P178" s="30">
        <v>0.255</v>
      </c>
      <c r="Q178" s="30">
        <v>0.30599999999999999</v>
      </c>
      <c r="R178" s="30">
        <v>0.42299999999999999</v>
      </c>
      <c r="S178" s="30">
        <v>0.72899999999999998</v>
      </c>
      <c r="T178" s="30">
        <v>0.32100000000000001</v>
      </c>
      <c r="U178" s="30">
        <v>-0.2</v>
      </c>
      <c r="V178" s="30">
        <v>-0.9</v>
      </c>
      <c r="W178" s="30">
        <v>0.9</v>
      </c>
      <c r="X178" s="30"/>
    </row>
    <row r="179" spans="1:28" x14ac:dyDescent="0.25">
      <c r="A179" s="30">
        <v>2830</v>
      </c>
      <c r="B179" s="30" t="s">
        <v>466</v>
      </c>
      <c r="C179" s="30">
        <v>312</v>
      </c>
      <c r="D179" s="30">
        <v>280</v>
      </c>
      <c r="E179" s="30">
        <v>71</v>
      </c>
      <c r="F179" s="30">
        <v>14</v>
      </c>
      <c r="G179" s="30">
        <v>1</v>
      </c>
      <c r="H179" s="30">
        <v>9</v>
      </c>
      <c r="I179" s="30">
        <v>34</v>
      </c>
      <c r="J179" s="30">
        <v>34</v>
      </c>
      <c r="K179" s="30">
        <v>26</v>
      </c>
      <c r="L179" s="30">
        <v>69</v>
      </c>
      <c r="M179" s="30">
        <v>2</v>
      </c>
      <c r="N179" s="30">
        <v>4</v>
      </c>
      <c r="O179" s="30">
        <v>2</v>
      </c>
      <c r="P179" s="30">
        <v>0.252</v>
      </c>
      <c r="Q179" s="30">
        <v>0.317</v>
      </c>
      <c r="R179" s="30">
        <v>0.41</v>
      </c>
      <c r="S179" s="30">
        <v>0.72699999999999998</v>
      </c>
      <c r="T179" s="30">
        <v>0.32100000000000001</v>
      </c>
      <c r="U179" s="30">
        <v>-0.4</v>
      </c>
      <c r="V179" s="30">
        <v>-0.6</v>
      </c>
      <c r="W179" s="30">
        <v>0.9</v>
      </c>
      <c r="X179" s="30"/>
      <c r="Y179" s="1"/>
      <c r="Z179" s="1"/>
      <c r="AA179" s="1"/>
    </row>
    <row r="180" spans="1:28" x14ac:dyDescent="0.25">
      <c r="A180" s="30">
        <v>10816</v>
      </c>
      <c r="B180" s="30" t="s">
        <v>456</v>
      </c>
      <c r="C180" s="30">
        <v>524</v>
      </c>
      <c r="D180" s="30">
        <v>478</v>
      </c>
      <c r="E180" s="30">
        <v>120</v>
      </c>
      <c r="F180" s="30">
        <v>22</v>
      </c>
      <c r="G180" s="30">
        <v>2</v>
      </c>
      <c r="H180" s="30">
        <v>19</v>
      </c>
      <c r="I180" s="30">
        <v>56</v>
      </c>
      <c r="J180" s="30">
        <v>64</v>
      </c>
      <c r="K180" s="30">
        <v>37</v>
      </c>
      <c r="L180" s="30">
        <v>113</v>
      </c>
      <c r="M180" s="30">
        <v>3</v>
      </c>
      <c r="N180" s="30">
        <v>4</v>
      </c>
      <c r="O180" s="30">
        <v>3</v>
      </c>
      <c r="P180" s="30">
        <v>0.251</v>
      </c>
      <c r="Q180" s="30">
        <v>0.307</v>
      </c>
      <c r="R180" s="30">
        <v>0.42099999999999999</v>
      </c>
      <c r="S180" s="30">
        <v>0.72799999999999998</v>
      </c>
      <c r="T180" s="30">
        <v>0.32100000000000001</v>
      </c>
      <c r="U180" s="30">
        <v>-0.2</v>
      </c>
      <c r="V180" s="30">
        <v>-0.5</v>
      </c>
      <c r="W180" s="30">
        <v>2.2999999999999998</v>
      </c>
      <c r="X180" s="30"/>
      <c r="Y180" s="1"/>
      <c r="Z180" s="1"/>
      <c r="AA180" s="1"/>
    </row>
    <row r="181" spans="1:28" x14ac:dyDescent="0.25">
      <c r="A181" s="30">
        <v>3179</v>
      </c>
      <c r="B181" s="30" t="s">
        <v>286</v>
      </c>
      <c r="C181" s="30">
        <v>291</v>
      </c>
      <c r="D181" s="30">
        <v>263</v>
      </c>
      <c r="E181" s="30">
        <v>69</v>
      </c>
      <c r="F181" s="30">
        <v>13</v>
      </c>
      <c r="G181" s="30">
        <v>1</v>
      </c>
      <c r="H181" s="30">
        <v>8</v>
      </c>
      <c r="I181" s="30">
        <v>32</v>
      </c>
      <c r="J181" s="30">
        <v>33</v>
      </c>
      <c r="K181" s="30">
        <v>22</v>
      </c>
      <c r="L181" s="30">
        <v>37</v>
      </c>
      <c r="M181" s="30">
        <v>2</v>
      </c>
      <c r="N181" s="30">
        <v>2</v>
      </c>
      <c r="O181" s="30">
        <v>1</v>
      </c>
      <c r="P181" s="30">
        <v>0.26100000000000001</v>
      </c>
      <c r="Q181" s="30">
        <v>0.32</v>
      </c>
      <c r="R181" s="30">
        <v>0.40500000000000003</v>
      </c>
      <c r="S181" s="30">
        <v>0.72499999999999998</v>
      </c>
      <c r="T181" s="30">
        <v>0.32</v>
      </c>
      <c r="U181" s="30">
        <v>-1.4</v>
      </c>
      <c r="V181" s="30">
        <v>-1</v>
      </c>
      <c r="W181" s="30">
        <v>1</v>
      </c>
      <c r="X181" s="30"/>
      <c r="Y181" s="1"/>
      <c r="Z181" s="1"/>
      <c r="AA181" s="1"/>
    </row>
    <row r="182" spans="1:28" x14ac:dyDescent="0.25">
      <c r="A182" s="30">
        <v>11477</v>
      </c>
      <c r="B182" s="30" t="s">
        <v>525</v>
      </c>
      <c r="C182" s="30">
        <v>538</v>
      </c>
      <c r="D182" s="30">
        <v>479</v>
      </c>
      <c r="E182" s="30">
        <v>126</v>
      </c>
      <c r="F182" s="30">
        <v>24</v>
      </c>
      <c r="G182" s="30">
        <v>4</v>
      </c>
      <c r="H182" s="30">
        <v>9</v>
      </c>
      <c r="I182" s="30">
        <v>59</v>
      </c>
      <c r="J182" s="30">
        <v>46</v>
      </c>
      <c r="K182" s="30">
        <v>49</v>
      </c>
      <c r="L182" s="30">
        <v>118</v>
      </c>
      <c r="M182" s="30">
        <v>3</v>
      </c>
      <c r="N182" s="30">
        <v>14</v>
      </c>
      <c r="O182" s="30">
        <v>7</v>
      </c>
      <c r="P182" s="30">
        <v>0.26200000000000001</v>
      </c>
      <c r="Q182" s="30">
        <v>0.33200000000000002</v>
      </c>
      <c r="R182" s="30">
        <v>0.38400000000000001</v>
      </c>
      <c r="S182" s="30">
        <v>0.71599999999999997</v>
      </c>
      <c r="T182" s="30">
        <v>0.32</v>
      </c>
      <c r="U182" s="30">
        <v>0.8</v>
      </c>
      <c r="V182" s="30">
        <v>0.4</v>
      </c>
      <c r="W182" s="30">
        <v>1.5</v>
      </c>
      <c r="X182" s="30"/>
      <c r="Y182" s="1"/>
      <c r="Z182" s="1"/>
      <c r="AB182" s="1"/>
    </row>
    <row r="183" spans="1:28" x14ac:dyDescent="0.25">
      <c r="A183" s="30">
        <v>8879</v>
      </c>
      <c r="B183" s="30" t="s">
        <v>421</v>
      </c>
      <c r="C183" s="30">
        <v>21</v>
      </c>
      <c r="D183" s="30">
        <v>19</v>
      </c>
      <c r="E183" s="30">
        <v>5</v>
      </c>
      <c r="F183" s="30">
        <v>1</v>
      </c>
      <c r="G183" s="30">
        <v>0</v>
      </c>
      <c r="H183" s="30">
        <v>1</v>
      </c>
      <c r="I183" s="30">
        <v>2</v>
      </c>
      <c r="J183" s="30">
        <v>2</v>
      </c>
      <c r="K183" s="30">
        <v>2</v>
      </c>
      <c r="L183" s="30">
        <v>4</v>
      </c>
      <c r="M183" s="30">
        <v>0</v>
      </c>
      <c r="N183" s="30">
        <v>0</v>
      </c>
      <c r="O183" s="30">
        <v>0</v>
      </c>
      <c r="P183" s="30">
        <v>0.255</v>
      </c>
      <c r="Q183" s="30">
        <v>0.31900000000000001</v>
      </c>
      <c r="R183" s="30">
        <v>0.40400000000000003</v>
      </c>
      <c r="S183" s="30">
        <v>0.72299999999999998</v>
      </c>
      <c r="T183" s="30">
        <v>0.32</v>
      </c>
      <c r="U183" s="30">
        <v>0</v>
      </c>
      <c r="V183" s="30">
        <v>-0.1</v>
      </c>
      <c r="W183" s="30">
        <v>0.1</v>
      </c>
      <c r="X183" s="30"/>
      <c r="Y183" s="1"/>
      <c r="Z183" s="1"/>
      <c r="AB183" s="1"/>
    </row>
    <row r="184" spans="1:28" x14ac:dyDescent="0.25">
      <c r="A184" s="30">
        <v>8722</v>
      </c>
      <c r="B184" s="30" t="s">
        <v>270</v>
      </c>
      <c r="C184" s="30">
        <v>458</v>
      </c>
      <c r="D184" s="30">
        <v>403</v>
      </c>
      <c r="E184" s="30">
        <v>97</v>
      </c>
      <c r="F184" s="30">
        <v>21</v>
      </c>
      <c r="G184" s="30">
        <v>2</v>
      </c>
      <c r="H184" s="30">
        <v>13</v>
      </c>
      <c r="I184" s="30">
        <v>50</v>
      </c>
      <c r="J184" s="30">
        <v>51</v>
      </c>
      <c r="K184" s="30">
        <v>46</v>
      </c>
      <c r="L184" s="30">
        <v>112</v>
      </c>
      <c r="M184" s="30">
        <v>5</v>
      </c>
      <c r="N184" s="30">
        <v>2</v>
      </c>
      <c r="O184" s="30">
        <v>1</v>
      </c>
      <c r="P184" s="30">
        <v>0.24099999999999999</v>
      </c>
      <c r="Q184" s="30">
        <v>0.32300000000000001</v>
      </c>
      <c r="R184" s="30">
        <v>0.39700000000000002</v>
      </c>
      <c r="S184" s="30">
        <v>0.71899999999999997</v>
      </c>
      <c r="T184" s="30">
        <v>0.32</v>
      </c>
      <c r="U184" s="30">
        <v>-0.4</v>
      </c>
      <c r="V184" s="30">
        <v>-1.5</v>
      </c>
      <c r="W184" s="30">
        <v>1.9</v>
      </c>
      <c r="X184" s="30"/>
    </row>
    <row r="185" spans="1:28" x14ac:dyDescent="0.25">
      <c r="A185" s="30">
        <v>1191</v>
      </c>
      <c r="B185" s="30" t="s">
        <v>371</v>
      </c>
      <c r="C185" s="30">
        <v>458</v>
      </c>
      <c r="D185" s="30">
        <v>424</v>
      </c>
      <c r="E185" s="30">
        <v>116</v>
      </c>
      <c r="F185" s="30">
        <v>25</v>
      </c>
      <c r="G185" s="30">
        <v>1</v>
      </c>
      <c r="H185" s="30">
        <v>10</v>
      </c>
      <c r="I185" s="30">
        <v>45</v>
      </c>
      <c r="J185" s="30">
        <v>51</v>
      </c>
      <c r="K185" s="30">
        <v>24</v>
      </c>
      <c r="L185" s="30">
        <v>106</v>
      </c>
      <c r="M185" s="30">
        <v>4</v>
      </c>
      <c r="N185" s="30">
        <v>2</v>
      </c>
      <c r="O185" s="30">
        <v>1</v>
      </c>
      <c r="P185" s="30">
        <v>0.27300000000000002</v>
      </c>
      <c r="Q185" s="30">
        <v>0.316</v>
      </c>
      <c r="R185" s="30">
        <v>0.41199999999999998</v>
      </c>
      <c r="S185" s="30">
        <v>0.72799999999999998</v>
      </c>
      <c r="T185" s="30">
        <v>0.32</v>
      </c>
      <c r="U185" s="30">
        <v>-0.8</v>
      </c>
      <c r="V185" s="30">
        <v>-8.4</v>
      </c>
      <c r="W185" s="30">
        <v>0.9</v>
      </c>
      <c r="X185" s="30"/>
      <c r="Y185" s="1"/>
      <c r="Z185" s="1"/>
      <c r="AA185" s="1"/>
    </row>
    <row r="186" spans="1:28" x14ac:dyDescent="0.25">
      <c r="A186" s="30">
        <v>9328</v>
      </c>
      <c r="B186" s="30" t="s">
        <v>141</v>
      </c>
      <c r="C186" s="30">
        <v>236</v>
      </c>
      <c r="D186" s="30">
        <v>210</v>
      </c>
      <c r="E186" s="30">
        <v>53</v>
      </c>
      <c r="F186" s="30">
        <v>10</v>
      </c>
      <c r="G186" s="30">
        <v>1</v>
      </c>
      <c r="H186" s="30">
        <v>6</v>
      </c>
      <c r="I186" s="30">
        <v>28</v>
      </c>
      <c r="J186" s="30">
        <v>24</v>
      </c>
      <c r="K186" s="30">
        <v>21</v>
      </c>
      <c r="L186" s="30">
        <v>65</v>
      </c>
      <c r="M186" s="30">
        <v>2</v>
      </c>
      <c r="N186" s="30">
        <v>9</v>
      </c>
      <c r="O186" s="30">
        <v>3</v>
      </c>
      <c r="P186" s="30">
        <v>0.254</v>
      </c>
      <c r="Q186" s="30">
        <v>0.32400000000000001</v>
      </c>
      <c r="R186" s="30">
        <v>0.39200000000000002</v>
      </c>
      <c r="S186" s="30">
        <v>0.71599999999999997</v>
      </c>
      <c r="T186" s="30">
        <v>0.32</v>
      </c>
      <c r="U186" s="30">
        <v>1.2</v>
      </c>
      <c r="V186" s="30">
        <v>-0.4</v>
      </c>
      <c r="W186" s="30">
        <v>0.6</v>
      </c>
      <c r="X186" s="30"/>
      <c r="Y186" s="1"/>
      <c r="Z186" s="1"/>
      <c r="AA186" s="1"/>
    </row>
    <row r="187" spans="1:28" x14ac:dyDescent="0.25">
      <c r="A187" s="30">
        <v>7462</v>
      </c>
      <c r="B187" s="30" t="s">
        <v>501</v>
      </c>
      <c r="C187" s="30">
        <v>436</v>
      </c>
      <c r="D187" s="30">
        <v>392</v>
      </c>
      <c r="E187" s="30">
        <v>96</v>
      </c>
      <c r="F187" s="30">
        <v>20</v>
      </c>
      <c r="G187" s="30">
        <v>2</v>
      </c>
      <c r="H187" s="30">
        <v>14</v>
      </c>
      <c r="I187" s="30">
        <v>47</v>
      </c>
      <c r="J187" s="30">
        <v>50</v>
      </c>
      <c r="K187" s="30">
        <v>35</v>
      </c>
      <c r="L187" s="30">
        <v>89</v>
      </c>
      <c r="M187" s="30">
        <v>4</v>
      </c>
      <c r="N187" s="30">
        <v>2</v>
      </c>
      <c r="O187" s="30">
        <v>1</v>
      </c>
      <c r="P187" s="30">
        <v>0.245</v>
      </c>
      <c r="Q187" s="30">
        <v>0.311</v>
      </c>
      <c r="R187" s="30">
        <v>0.41</v>
      </c>
      <c r="S187" s="30">
        <v>0.72</v>
      </c>
      <c r="T187" s="30">
        <v>0.32</v>
      </c>
      <c r="U187" s="30">
        <v>-1.2</v>
      </c>
      <c r="V187" s="30">
        <v>-6.9</v>
      </c>
      <c r="W187" s="30">
        <v>0.8</v>
      </c>
      <c r="X187" s="30"/>
      <c r="Y187" s="1"/>
      <c r="Z187" s="1"/>
      <c r="AB187" s="1"/>
    </row>
    <row r="188" spans="1:28" x14ac:dyDescent="0.25">
      <c r="A188" s="30">
        <v>6978</v>
      </c>
      <c r="B188" s="30" t="s">
        <v>516</v>
      </c>
      <c r="C188" s="30">
        <v>56</v>
      </c>
      <c r="D188" s="30">
        <v>51</v>
      </c>
      <c r="E188" s="30">
        <v>12</v>
      </c>
      <c r="F188" s="30">
        <v>2</v>
      </c>
      <c r="G188" s="30">
        <v>0</v>
      </c>
      <c r="H188" s="30">
        <v>2</v>
      </c>
      <c r="I188" s="30">
        <v>6</v>
      </c>
      <c r="J188" s="30">
        <v>7</v>
      </c>
      <c r="K188" s="30">
        <v>4</v>
      </c>
      <c r="L188" s="30">
        <v>17</v>
      </c>
      <c r="M188" s="30">
        <v>0</v>
      </c>
      <c r="N188" s="30">
        <v>0</v>
      </c>
      <c r="O188" s="30">
        <v>0</v>
      </c>
      <c r="P188" s="30">
        <v>0.23799999999999999</v>
      </c>
      <c r="Q188" s="30">
        <v>0.29399999999999998</v>
      </c>
      <c r="R188" s="30">
        <v>0.438</v>
      </c>
      <c r="S188" s="30">
        <v>0.73299999999999998</v>
      </c>
      <c r="T188" s="30">
        <v>0.31900000000000001</v>
      </c>
      <c r="U188" s="30">
        <v>-0.1</v>
      </c>
      <c r="V188" s="30">
        <v>-0.3</v>
      </c>
      <c r="W188" s="30">
        <v>0</v>
      </c>
      <c r="X188" s="30"/>
      <c r="Y188" s="1"/>
      <c r="Z188" s="1"/>
      <c r="AA188" s="1"/>
    </row>
    <row r="189" spans="1:28" x14ac:dyDescent="0.25">
      <c r="A189" s="30">
        <v>629</v>
      </c>
      <c r="B189" s="30" t="s">
        <v>45</v>
      </c>
      <c r="C189" s="30">
        <v>149</v>
      </c>
      <c r="D189" s="30">
        <v>136</v>
      </c>
      <c r="E189" s="30">
        <v>36</v>
      </c>
      <c r="F189" s="30">
        <v>8</v>
      </c>
      <c r="G189" s="30">
        <v>1</v>
      </c>
      <c r="H189" s="30">
        <v>3</v>
      </c>
      <c r="I189" s="30">
        <v>16</v>
      </c>
      <c r="J189" s="30">
        <v>16</v>
      </c>
      <c r="K189" s="30">
        <v>9</v>
      </c>
      <c r="L189" s="30">
        <v>36</v>
      </c>
      <c r="M189" s="30">
        <v>1</v>
      </c>
      <c r="N189" s="30">
        <v>4</v>
      </c>
      <c r="O189" s="30">
        <v>2</v>
      </c>
      <c r="P189" s="30">
        <v>0.26200000000000001</v>
      </c>
      <c r="Q189" s="30">
        <v>0.313</v>
      </c>
      <c r="R189" s="30">
        <v>0.40799999999999997</v>
      </c>
      <c r="S189" s="30">
        <v>0.72099999999999997</v>
      </c>
      <c r="T189" s="30">
        <v>0.31900000000000001</v>
      </c>
      <c r="U189" s="30">
        <v>0.1</v>
      </c>
      <c r="V189" s="30">
        <v>1.8</v>
      </c>
      <c r="W189" s="30">
        <v>0.4</v>
      </c>
      <c r="X189" s="30"/>
    </row>
    <row r="190" spans="1:28" x14ac:dyDescent="0.25">
      <c r="A190" s="30" t="s">
        <v>412</v>
      </c>
      <c r="B190" s="30" t="s">
        <v>413</v>
      </c>
      <c r="C190" s="30">
        <v>28</v>
      </c>
      <c r="D190" s="30">
        <v>24</v>
      </c>
      <c r="E190" s="30">
        <v>6</v>
      </c>
      <c r="F190" s="30">
        <v>1</v>
      </c>
      <c r="G190" s="30">
        <v>0</v>
      </c>
      <c r="H190" s="30">
        <v>0</v>
      </c>
      <c r="I190" s="30">
        <v>3</v>
      </c>
      <c r="J190" s="30">
        <v>3</v>
      </c>
      <c r="K190" s="30">
        <v>3</v>
      </c>
      <c r="L190" s="30">
        <v>6</v>
      </c>
      <c r="M190" s="30">
        <v>0</v>
      </c>
      <c r="N190" s="30">
        <v>0</v>
      </c>
      <c r="O190" s="30">
        <v>0</v>
      </c>
      <c r="P190" s="30">
        <v>0.252</v>
      </c>
      <c r="Q190" s="30">
        <v>0.33600000000000002</v>
      </c>
      <c r="R190" s="30">
        <v>0.373</v>
      </c>
      <c r="S190" s="30">
        <v>0.70899999999999996</v>
      </c>
      <c r="T190" s="30">
        <v>0.31900000000000001</v>
      </c>
      <c r="U190" s="30">
        <v>0</v>
      </c>
      <c r="V190" s="30">
        <v>0</v>
      </c>
      <c r="W190" s="30">
        <v>0</v>
      </c>
      <c r="X190" s="30"/>
      <c r="Y190" s="1"/>
      <c r="Z190" s="1"/>
      <c r="AA190" s="1"/>
    </row>
    <row r="191" spans="1:28" x14ac:dyDescent="0.25">
      <c r="A191" s="30">
        <v>4892</v>
      </c>
      <c r="B191" s="30" t="s">
        <v>548</v>
      </c>
      <c r="C191" s="30">
        <v>404</v>
      </c>
      <c r="D191" s="30">
        <v>369</v>
      </c>
      <c r="E191" s="30">
        <v>93</v>
      </c>
      <c r="F191" s="30">
        <v>21</v>
      </c>
      <c r="G191" s="30">
        <v>1</v>
      </c>
      <c r="H191" s="30">
        <v>13</v>
      </c>
      <c r="I191" s="30">
        <v>45</v>
      </c>
      <c r="J191" s="30">
        <v>49</v>
      </c>
      <c r="K191" s="30">
        <v>27</v>
      </c>
      <c r="L191" s="30">
        <v>66</v>
      </c>
      <c r="M191" s="30">
        <v>4</v>
      </c>
      <c r="N191" s="30">
        <v>3</v>
      </c>
      <c r="O191" s="30">
        <v>2</v>
      </c>
      <c r="P191" s="30">
        <v>0.251</v>
      </c>
      <c r="Q191" s="30">
        <v>0.30599999999999999</v>
      </c>
      <c r="R191" s="30">
        <v>0.41899999999999998</v>
      </c>
      <c r="S191" s="30">
        <v>0.72399999999999998</v>
      </c>
      <c r="T191" s="30">
        <v>0.31900000000000001</v>
      </c>
      <c r="U191" s="30">
        <v>-0.8</v>
      </c>
      <c r="V191" s="30">
        <v>4.9000000000000004</v>
      </c>
      <c r="W191" s="30">
        <v>1.8</v>
      </c>
      <c r="X191" s="30"/>
      <c r="Y191" s="1"/>
      <c r="Z191" s="1"/>
      <c r="AA191" s="1"/>
    </row>
    <row r="192" spans="1:28" x14ac:dyDescent="0.25">
      <c r="A192" s="30">
        <v>2714</v>
      </c>
      <c r="B192" s="30" t="s">
        <v>576</v>
      </c>
      <c r="C192" s="30">
        <v>480</v>
      </c>
      <c r="D192" s="30">
        <v>434</v>
      </c>
      <c r="E192" s="30">
        <v>105</v>
      </c>
      <c r="F192" s="30">
        <v>23</v>
      </c>
      <c r="G192" s="30">
        <v>2</v>
      </c>
      <c r="H192" s="30">
        <v>16</v>
      </c>
      <c r="I192" s="30">
        <v>51</v>
      </c>
      <c r="J192" s="30">
        <v>56</v>
      </c>
      <c r="K192" s="30">
        <v>39</v>
      </c>
      <c r="L192" s="30">
        <v>115</v>
      </c>
      <c r="M192" s="30">
        <v>2</v>
      </c>
      <c r="N192" s="30">
        <v>2</v>
      </c>
      <c r="O192" s="30">
        <v>1</v>
      </c>
      <c r="P192" s="30">
        <v>0.24199999999999999</v>
      </c>
      <c r="Q192" s="30">
        <v>0.30599999999999999</v>
      </c>
      <c r="R192" s="30">
        <v>0.41699999999999998</v>
      </c>
      <c r="S192" s="30">
        <v>0.72299999999999998</v>
      </c>
      <c r="T192" s="30">
        <v>0.31900000000000001</v>
      </c>
      <c r="U192" s="30">
        <v>-1.8</v>
      </c>
      <c r="V192" s="30">
        <v>-2.7</v>
      </c>
      <c r="W192" s="30">
        <v>0.2</v>
      </c>
      <c r="X192" s="30"/>
      <c r="Y192" s="1"/>
      <c r="Z192" s="1"/>
      <c r="AB192" s="1"/>
    </row>
    <row r="193" spans="1:28" x14ac:dyDescent="0.25">
      <c r="A193" s="30">
        <v>6740</v>
      </c>
      <c r="B193" s="30" t="s">
        <v>359</v>
      </c>
      <c r="C193" s="30">
        <v>68</v>
      </c>
      <c r="D193" s="30">
        <v>62</v>
      </c>
      <c r="E193" s="30">
        <v>17</v>
      </c>
      <c r="F193" s="30">
        <v>4</v>
      </c>
      <c r="G193" s="30">
        <v>0</v>
      </c>
      <c r="H193" s="30">
        <v>1</v>
      </c>
      <c r="I193" s="30">
        <v>7</v>
      </c>
      <c r="J193" s="30">
        <v>7</v>
      </c>
      <c r="K193" s="30">
        <v>5</v>
      </c>
      <c r="L193" s="30">
        <v>8</v>
      </c>
      <c r="M193" s="30">
        <v>0</v>
      </c>
      <c r="N193" s="30">
        <v>1</v>
      </c>
      <c r="O193" s="30">
        <v>1</v>
      </c>
      <c r="P193" s="30">
        <v>0.27600000000000002</v>
      </c>
      <c r="Q193" s="30">
        <v>0.33200000000000002</v>
      </c>
      <c r="R193" s="30">
        <v>0.38500000000000001</v>
      </c>
      <c r="S193" s="30">
        <v>0.71699999999999997</v>
      </c>
      <c r="T193" s="30">
        <v>0.31900000000000001</v>
      </c>
      <c r="U193" s="30">
        <v>0</v>
      </c>
      <c r="V193" s="30">
        <v>-0.5</v>
      </c>
      <c r="W193" s="30">
        <v>0.2</v>
      </c>
      <c r="X193" s="30"/>
    </row>
    <row r="194" spans="1:28" x14ac:dyDescent="0.25">
      <c r="A194" s="30">
        <v>1201</v>
      </c>
      <c r="B194" s="30" t="s">
        <v>554</v>
      </c>
      <c r="C194" s="30">
        <v>427</v>
      </c>
      <c r="D194" s="30">
        <v>394</v>
      </c>
      <c r="E194" s="30">
        <v>107</v>
      </c>
      <c r="F194" s="30">
        <v>22</v>
      </c>
      <c r="G194" s="30">
        <v>3</v>
      </c>
      <c r="H194" s="30">
        <v>8</v>
      </c>
      <c r="I194" s="30">
        <v>50</v>
      </c>
      <c r="J194" s="30">
        <v>40</v>
      </c>
      <c r="K194" s="30">
        <v>24</v>
      </c>
      <c r="L194" s="30">
        <v>68</v>
      </c>
      <c r="M194" s="30">
        <v>3</v>
      </c>
      <c r="N194" s="30">
        <v>14</v>
      </c>
      <c r="O194" s="30">
        <v>6</v>
      </c>
      <c r="P194" s="30">
        <v>0.27200000000000002</v>
      </c>
      <c r="Q194" s="30">
        <v>0.316</v>
      </c>
      <c r="R194" s="30">
        <v>0.40600000000000003</v>
      </c>
      <c r="S194" s="30">
        <v>0.72299999999999998</v>
      </c>
      <c r="T194" s="30">
        <v>0.31900000000000001</v>
      </c>
      <c r="U194" s="30">
        <v>1.3</v>
      </c>
      <c r="V194" s="30">
        <v>4</v>
      </c>
      <c r="W194" s="30">
        <v>1.9</v>
      </c>
      <c r="X194" s="30"/>
    </row>
    <row r="195" spans="1:28" x14ac:dyDescent="0.25">
      <c r="A195" s="30" t="s">
        <v>1474</v>
      </c>
      <c r="B195" s="30" t="s">
        <v>1475</v>
      </c>
      <c r="C195" s="30">
        <v>28</v>
      </c>
      <c r="D195" s="30">
        <v>25</v>
      </c>
      <c r="E195" s="30">
        <v>7</v>
      </c>
      <c r="F195" s="30">
        <v>1</v>
      </c>
      <c r="G195" s="30">
        <v>0</v>
      </c>
      <c r="H195" s="30">
        <v>0</v>
      </c>
      <c r="I195" s="30">
        <v>3</v>
      </c>
      <c r="J195" s="30">
        <v>3</v>
      </c>
      <c r="K195" s="30">
        <v>2</v>
      </c>
      <c r="L195" s="30">
        <v>5</v>
      </c>
      <c r="M195" s="30">
        <v>0</v>
      </c>
      <c r="N195" s="30">
        <v>1</v>
      </c>
      <c r="O195" s="30">
        <v>0</v>
      </c>
      <c r="P195" s="30">
        <v>0.26500000000000001</v>
      </c>
      <c r="Q195" s="30">
        <v>0.33500000000000002</v>
      </c>
      <c r="R195" s="30">
        <v>0.376</v>
      </c>
      <c r="S195" s="30">
        <v>0.71099999999999997</v>
      </c>
      <c r="T195" s="30">
        <v>0.31900000000000001</v>
      </c>
      <c r="U195" s="30">
        <v>0</v>
      </c>
      <c r="V195" s="30">
        <v>0</v>
      </c>
      <c r="W195" s="30">
        <v>0.1</v>
      </c>
      <c r="X195" s="30"/>
    </row>
    <row r="196" spans="1:28" x14ac:dyDescent="0.25">
      <c r="A196" s="30">
        <v>11737</v>
      </c>
      <c r="B196" s="30" t="s">
        <v>321</v>
      </c>
      <c r="C196" s="30">
        <v>457</v>
      </c>
      <c r="D196" s="30">
        <v>420</v>
      </c>
      <c r="E196" s="30">
        <v>113</v>
      </c>
      <c r="F196" s="30">
        <v>23</v>
      </c>
      <c r="G196" s="30">
        <v>1</v>
      </c>
      <c r="H196" s="30">
        <v>10</v>
      </c>
      <c r="I196" s="30">
        <v>51</v>
      </c>
      <c r="J196" s="30">
        <v>51</v>
      </c>
      <c r="K196" s="30">
        <v>27</v>
      </c>
      <c r="L196" s="30">
        <v>81</v>
      </c>
      <c r="M196" s="30">
        <v>3</v>
      </c>
      <c r="N196" s="30">
        <v>4</v>
      </c>
      <c r="O196" s="30">
        <v>2</v>
      </c>
      <c r="P196" s="30">
        <v>0.26900000000000002</v>
      </c>
      <c r="Q196" s="30">
        <v>0.316</v>
      </c>
      <c r="R196" s="30">
        <v>0.40500000000000003</v>
      </c>
      <c r="S196" s="30">
        <v>0.72099999999999997</v>
      </c>
      <c r="T196" s="30">
        <v>0.31900000000000001</v>
      </c>
      <c r="U196" s="30">
        <v>-0.6</v>
      </c>
      <c r="V196" s="30">
        <v>2.1</v>
      </c>
      <c r="W196" s="30">
        <v>1.7</v>
      </c>
      <c r="X196" s="30"/>
    </row>
    <row r="197" spans="1:28" x14ac:dyDescent="0.25">
      <c r="A197" s="30">
        <v>14441</v>
      </c>
      <c r="B197" s="30" t="s">
        <v>5619</v>
      </c>
      <c r="C197" s="30">
        <v>28</v>
      </c>
      <c r="D197" s="30">
        <v>26</v>
      </c>
      <c r="E197" s="30">
        <v>7</v>
      </c>
      <c r="F197" s="30">
        <v>1</v>
      </c>
      <c r="G197" s="30">
        <v>0</v>
      </c>
      <c r="H197" s="30">
        <v>1</v>
      </c>
      <c r="I197" s="30">
        <v>3</v>
      </c>
      <c r="J197" s="30">
        <v>3</v>
      </c>
      <c r="K197" s="30">
        <v>1</v>
      </c>
      <c r="L197" s="30">
        <v>5</v>
      </c>
      <c r="M197" s="30">
        <v>0</v>
      </c>
      <c r="N197" s="30">
        <v>0</v>
      </c>
      <c r="O197" s="30">
        <v>0</v>
      </c>
      <c r="P197" s="30">
        <v>0.27800000000000002</v>
      </c>
      <c r="Q197" s="30">
        <v>0.317</v>
      </c>
      <c r="R197" s="30">
        <v>0.40500000000000003</v>
      </c>
      <c r="S197" s="30">
        <v>0.72199999999999998</v>
      </c>
      <c r="T197" s="30">
        <v>0.31900000000000001</v>
      </c>
      <c r="U197" s="30">
        <v>0</v>
      </c>
      <c r="V197" s="30">
        <v>0</v>
      </c>
      <c r="W197" s="30">
        <v>0</v>
      </c>
      <c r="X197" s="30"/>
    </row>
    <row r="198" spans="1:28" x14ac:dyDescent="0.25">
      <c r="A198" s="30">
        <v>9874</v>
      </c>
      <c r="B198" s="30" t="s">
        <v>451</v>
      </c>
      <c r="C198" s="30">
        <v>493</v>
      </c>
      <c r="D198" s="30">
        <v>457</v>
      </c>
      <c r="E198" s="30">
        <v>135</v>
      </c>
      <c r="F198" s="30">
        <v>23</v>
      </c>
      <c r="G198" s="30">
        <v>4</v>
      </c>
      <c r="H198" s="30">
        <v>3</v>
      </c>
      <c r="I198" s="30">
        <v>53</v>
      </c>
      <c r="J198" s="30">
        <v>45</v>
      </c>
      <c r="K198" s="30">
        <v>27</v>
      </c>
      <c r="L198" s="30">
        <v>67</v>
      </c>
      <c r="M198" s="30">
        <v>2</v>
      </c>
      <c r="N198" s="30">
        <v>16</v>
      </c>
      <c r="O198" s="30">
        <v>10</v>
      </c>
      <c r="P198" s="30">
        <v>0.29599999999999999</v>
      </c>
      <c r="Q198" s="30">
        <v>0.33500000000000002</v>
      </c>
      <c r="R198" s="30">
        <v>0.38700000000000001</v>
      </c>
      <c r="S198" s="30">
        <v>0.72199999999999998</v>
      </c>
      <c r="T198" s="30">
        <v>0.31900000000000001</v>
      </c>
      <c r="U198" s="30">
        <v>-0.5</v>
      </c>
      <c r="V198" s="30">
        <v>2.7</v>
      </c>
      <c r="W198" s="30">
        <v>1.3</v>
      </c>
      <c r="X198" s="30"/>
    </row>
    <row r="199" spans="1:28" x14ac:dyDescent="0.25">
      <c r="A199" s="30">
        <v>10847</v>
      </c>
      <c r="B199" s="30" t="s">
        <v>410</v>
      </c>
      <c r="C199" s="30">
        <v>536</v>
      </c>
      <c r="D199" s="30">
        <v>493</v>
      </c>
      <c r="E199" s="30">
        <v>132</v>
      </c>
      <c r="F199" s="30">
        <v>23</v>
      </c>
      <c r="G199" s="30">
        <v>5</v>
      </c>
      <c r="H199" s="30">
        <v>12</v>
      </c>
      <c r="I199" s="30">
        <v>58</v>
      </c>
      <c r="J199" s="30">
        <v>53</v>
      </c>
      <c r="K199" s="30">
        <v>32</v>
      </c>
      <c r="L199" s="30">
        <v>43</v>
      </c>
      <c r="M199" s="30">
        <v>3</v>
      </c>
      <c r="N199" s="30">
        <v>8</v>
      </c>
      <c r="O199" s="30">
        <v>6</v>
      </c>
      <c r="P199" s="30">
        <v>0.26900000000000002</v>
      </c>
      <c r="Q199" s="30">
        <v>0.315</v>
      </c>
      <c r="R199" s="30">
        <v>0.40799999999999997</v>
      </c>
      <c r="S199" s="30">
        <v>0.72299999999999998</v>
      </c>
      <c r="T199" s="30">
        <v>0.31900000000000001</v>
      </c>
      <c r="U199" s="30">
        <v>-0.5</v>
      </c>
      <c r="V199" s="30">
        <v>17</v>
      </c>
      <c r="W199" s="30">
        <v>4.3</v>
      </c>
      <c r="X199" s="30"/>
      <c r="Y199" s="1"/>
      <c r="Z199" s="1"/>
      <c r="AB199" s="1"/>
    </row>
    <row r="200" spans="1:28" x14ac:dyDescent="0.25">
      <c r="A200" s="30">
        <v>1965</v>
      </c>
      <c r="B200" s="30" t="s">
        <v>519</v>
      </c>
      <c r="C200" s="30">
        <v>532</v>
      </c>
      <c r="D200" s="30">
        <v>466</v>
      </c>
      <c r="E200" s="30">
        <v>113</v>
      </c>
      <c r="F200" s="30">
        <v>22</v>
      </c>
      <c r="G200" s="30">
        <v>4</v>
      </c>
      <c r="H200" s="30">
        <v>12</v>
      </c>
      <c r="I200" s="30">
        <v>66</v>
      </c>
      <c r="J200" s="30">
        <v>48</v>
      </c>
      <c r="K200" s="30">
        <v>54</v>
      </c>
      <c r="L200" s="30">
        <v>106</v>
      </c>
      <c r="M200" s="30">
        <v>5</v>
      </c>
      <c r="N200" s="30">
        <v>19</v>
      </c>
      <c r="O200" s="30">
        <v>6</v>
      </c>
      <c r="P200" s="30">
        <v>0.24299999999999999</v>
      </c>
      <c r="Q200" s="30">
        <v>0.32500000000000001</v>
      </c>
      <c r="R200" s="30">
        <v>0.38500000000000001</v>
      </c>
      <c r="S200" s="30">
        <v>0.71</v>
      </c>
      <c r="T200" s="30">
        <v>0.31900000000000001</v>
      </c>
      <c r="U200" s="30">
        <v>2.5</v>
      </c>
      <c r="V200" s="30">
        <v>-3.2</v>
      </c>
      <c r="W200" s="30">
        <v>2.1</v>
      </c>
      <c r="X200" s="30"/>
      <c r="Y200" s="1"/>
      <c r="Z200" s="1"/>
      <c r="AB200" s="1"/>
    </row>
    <row r="201" spans="1:28" x14ac:dyDescent="0.25">
      <c r="A201" s="30">
        <v>5666</v>
      </c>
      <c r="B201" s="30" t="s">
        <v>556</v>
      </c>
      <c r="C201" s="30">
        <v>280</v>
      </c>
      <c r="D201" s="30">
        <v>252</v>
      </c>
      <c r="E201" s="30">
        <v>63</v>
      </c>
      <c r="F201" s="30">
        <v>14</v>
      </c>
      <c r="G201" s="30">
        <v>0</v>
      </c>
      <c r="H201" s="30">
        <v>9</v>
      </c>
      <c r="I201" s="30">
        <v>28</v>
      </c>
      <c r="J201" s="30">
        <v>32</v>
      </c>
      <c r="K201" s="30">
        <v>22</v>
      </c>
      <c r="L201" s="30">
        <v>49</v>
      </c>
      <c r="M201" s="30">
        <v>2</v>
      </c>
      <c r="N201" s="30">
        <v>2</v>
      </c>
      <c r="O201" s="30">
        <v>1</v>
      </c>
      <c r="P201" s="30">
        <v>0.25</v>
      </c>
      <c r="Q201" s="30">
        <v>0.311</v>
      </c>
      <c r="R201" s="30">
        <v>0.41499999999999998</v>
      </c>
      <c r="S201" s="30">
        <v>0.72599999999999998</v>
      </c>
      <c r="T201" s="30">
        <v>0.318</v>
      </c>
      <c r="U201" s="30">
        <v>-0.5</v>
      </c>
      <c r="V201" s="30">
        <v>0.1</v>
      </c>
      <c r="W201" s="30">
        <v>1.4</v>
      </c>
      <c r="X201" s="30"/>
    </row>
    <row r="202" spans="1:28" x14ac:dyDescent="0.25">
      <c r="A202" s="30">
        <v>9461</v>
      </c>
      <c r="B202" s="30" t="s">
        <v>372</v>
      </c>
      <c r="C202" s="30">
        <v>12</v>
      </c>
      <c r="D202" s="30">
        <v>10</v>
      </c>
      <c r="E202" s="30">
        <v>3</v>
      </c>
      <c r="F202" s="30">
        <v>1</v>
      </c>
      <c r="G202" s="30">
        <v>0</v>
      </c>
      <c r="H202" s="30">
        <v>0</v>
      </c>
      <c r="I202" s="30">
        <v>1</v>
      </c>
      <c r="J202" s="30">
        <v>1</v>
      </c>
      <c r="K202" s="30">
        <v>1</v>
      </c>
      <c r="L202" s="30">
        <v>2</v>
      </c>
      <c r="M202" s="30">
        <v>0</v>
      </c>
      <c r="N202" s="30">
        <v>0</v>
      </c>
      <c r="O202" s="30">
        <v>0</v>
      </c>
      <c r="P202" s="30">
        <v>0.26500000000000001</v>
      </c>
      <c r="Q202" s="30">
        <v>0.32200000000000001</v>
      </c>
      <c r="R202" s="30">
        <v>0.39100000000000001</v>
      </c>
      <c r="S202" s="30">
        <v>0.71399999999999997</v>
      </c>
      <c r="T202" s="30">
        <v>0.318</v>
      </c>
      <c r="U202" s="30">
        <v>0</v>
      </c>
      <c r="V202" s="30">
        <v>-0.1</v>
      </c>
      <c r="W202" s="30">
        <v>0</v>
      </c>
      <c r="X202" s="30"/>
    </row>
    <row r="203" spans="1:28" x14ac:dyDescent="0.25">
      <c r="A203" s="30">
        <v>5995</v>
      </c>
      <c r="B203" s="30" t="s">
        <v>249</v>
      </c>
      <c r="C203" s="30">
        <v>12</v>
      </c>
      <c r="D203" s="30">
        <v>11</v>
      </c>
      <c r="E203" s="30">
        <v>3</v>
      </c>
      <c r="F203" s="30">
        <v>1</v>
      </c>
      <c r="G203" s="30">
        <v>0</v>
      </c>
      <c r="H203" s="30">
        <v>0</v>
      </c>
      <c r="I203" s="30">
        <v>1</v>
      </c>
      <c r="J203" s="30">
        <v>1</v>
      </c>
      <c r="K203" s="30">
        <v>1</v>
      </c>
      <c r="L203" s="30">
        <v>2</v>
      </c>
      <c r="M203" s="30">
        <v>0</v>
      </c>
      <c r="N203" s="30">
        <v>0</v>
      </c>
      <c r="O203" s="30">
        <v>0</v>
      </c>
      <c r="P203" s="30">
        <v>0.26800000000000002</v>
      </c>
      <c r="Q203" s="30">
        <v>0.307</v>
      </c>
      <c r="R203" s="30">
        <v>0.41599999999999998</v>
      </c>
      <c r="S203" s="30">
        <v>0.72399999999999998</v>
      </c>
      <c r="T203" s="30">
        <v>0.318</v>
      </c>
      <c r="U203" s="30">
        <v>0</v>
      </c>
      <c r="V203" s="30">
        <v>0</v>
      </c>
      <c r="W203" s="30">
        <v>0</v>
      </c>
      <c r="X203" s="30"/>
      <c r="Y203" s="1"/>
      <c r="Z203" s="1"/>
      <c r="AB203" s="1"/>
    </row>
    <row r="204" spans="1:28" x14ac:dyDescent="0.25">
      <c r="A204" s="30">
        <v>5002</v>
      </c>
      <c r="B204" s="30" t="s">
        <v>496</v>
      </c>
      <c r="C204" s="30">
        <v>50</v>
      </c>
      <c r="D204" s="30">
        <v>45</v>
      </c>
      <c r="E204" s="30">
        <v>11</v>
      </c>
      <c r="F204" s="30">
        <v>2</v>
      </c>
      <c r="G204" s="30">
        <v>0</v>
      </c>
      <c r="H204" s="30">
        <v>1</v>
      </c>
      <c r="I204" s="30">
        <v>5</v>
      </c>
      <c r="J204" s="30">
        <v>5</v>
      </c>
      <c r="K204" s="30">
        <v>4</v>
      </c>
      <c r="L204" s="30">
        <v>10</v>
      </c>
      <c r="M204" s="30">
        <v>0</v>
      </c>
      <c r="N204" s="30">
        <v>0</v>
      </c>
      <c r="O204" s="30">
        <v>0</v>
      </c>
      <c r="P204" s="30">
        <v>0.252</v>
      </c>
      <c r="Q204" s="30">
        <v>0.316</v>
      </c>
      <c r="R204" s="30">
        <v>0.40200000000000002</v>
      </c>
      <c r="S204" s="30">
        <v>0.71799999999999997</v>
      </c>
      <c r="T204" s="30">
        <v>0.318</v>
      </c>
      <c r="U204" s="30">
        <v>0</v>
      </c>
      <c r="V204" s="30">
        <v>-0.1</v>
      </c>
      <c r="W204" s="30">
        <v>0.1</v>
      </c>
      <c r="X204" s="30"/>
      <c r="Y204" s="1"/>
      <c r="Z204" s="1"/>
      <c r="AA204" s="1"/>
    </row>
    <row r="205" spans="1:28" x14ac:dyDescent="0.25">
      <c r="A205" s="30">
        <v>2140</v>
      </c>
      <c r="B205" s="30" t="s">
        <v>571</v>
      </c>
      <c r="C205" s="30">
        <v>211</v>
      </c>
      <c r="D205" s="30">
        <v>197</v>
      </c>
      <c r="E205" s="30">
        <v>52</v>
      </c>
      <c r="F205" s="30">
        <v>10</v>
      </c>
      <c r="G205" s="30">
        <v>0</v>
      </c>
      <c r="H205" s="30">
        <v>7</v>
      </c>
      <c r="I205" s="30">
        <v>23</v>
      </c>
      <c r="J205" s="30">
        <v>26</v>
      </c>
      <c r="K205" s="30">
        <v>10</v>
      </c>
      <c r="L205" s="30">
        <v>43</v>
      </c>
      <c r="M205" s="30">
        <v>2</v>
      </c>
      <c r="N205" s="30">
        <v>0</v>
      </c>
      <c r="O205" s="30">
        <v>0</v>
      </c>
      <c r="P205" s="30">
        <v>0.26400000000000001</v>
      </c>
      <c r="Q205" s="30">
        <v>0.30399999999999999</v>
      </c>
      <c r="R205" s="30">
        <v>0.41899999999999998</v>
      </c>
      <c r="S205" s="30">
        <v>0.72299999999999998</v>
      </c>
      <c r="T205" s="30">
        <v>0.318</v>
      </c>
      <c r="U205" s="30">
        <v>-0.5</v>
      </c>
      <c r="V205" s="30">
        <v>-0.7</v>
      </c>
      <c r="W205" s="30">
        <v>-0.1</v>
      </c>
      <c r="X205" s="30"/>
      <c r="Y205" s="1"/>
      <c r="Z205" s="1"/>
      <c r="AA205" s="1"/>
    </row>
    <row r="206" spans="1:28" x14ac:dyDescent="0.25">
      <c r="A206" s="30">
        <v>4962</v>
      </c>
      <c r="B206" s="30" t="s">
        <v>598</v>
      </c>
      <c r="C206" s="30">
        <v>452</v>
      </c>
      <c r="D206" s="30">
        <v>409</v>
      </c>
      <c r="E206" s="30">
        <v>105</v>
      </c>
      <c r="F206" s="30">
        <v>24</v>
      </c>
      <c r="G206" s="30">
        <v>2</v>
      </c>
      <c r="H206" s="30">
        <v>11</v>
      </c>
      <c r="I206" s="30">
        <v>51</v>
      </c>
      <c r="J206" s="30">
        <v>49</v>
      </c>
      <c r="K206" s="30">
        <v>33</v>
      </c>
      <c r="L206" s="30">
        <v>82</v>
      </c>
      <c r="M206" s="30">
        <v>5</v>
      </c>
      <c r="N206" s="30">
        <v>7</v>
      </c>
      <c r="O206" s="30">
        <v>4</v>
      </c>
      <c r="P206" s="30">
        <v>0.25600000000000001</v>
      </c>
      <c r="Q206" s="30">
        <v>0.317</v>
      </c>
      <c r="R206" s="30">
        <v>0.40100000000000002</v>
      </c>
      <c r="S206" s="30">
        <v>0.71799999999999997</v>
      </c>
      <c r="T206" s="30">
        <v>0.318</v>
      </c>
      <c r="U206" s="30">
        <v>-0.2</v>
      </c>
      <c r="V206" s="30">
        <v>-8.8000000000000007</v>
      </c>
      <c r="W206" s="30">
        <v>1.1000000000000001</v>
      </c>
      <c r="X206" s="30"/>
    </row>
    <row r="207" spans="1:28" x14ac:dyDescent="0.25">
      <c r="A207" s="30">
        <v>6453</v>
      </c>
      <c r="B207" s="30" t="s">
        <v>552</v>
      </c>
      <c r="C207" s="30">
        <v>182</v>
      </c>
      <c r="D207" s="30">
        <v>164</v>
      </c>
      <c r="E207" s="30">
        <v>43</v>
      </c>
      <c r="F207" s="30">
        <v>7</v>
      </c>
      <c r="G207" s="30">
        <v>1</v>
      </c>
      <c r="H207" s="30">
        <v>4</v>
      </c>
      <c r="I207" s="30">
        <v>21</v>
      </c>
      <c r="J207" s="30">
        <v>19</v>
      </c>
      <c r="K207" s="30">
        <v>13</v>
      </c>
      <c r="L207" s="30">
        <v>31</v>
      </c>
      <c r="M207" s="30">
        <v>1</v>
      </c>
      <c r="N207" s="30">
        <v>2</v>
      </c>
      <c r="O207" s="30">
        <v>1</v>
      </c>
      <c r="P207" s="30">
        <v>0.26300000000000001</v>
      </c>
      <c r="Q207" s="30">
        <v>0.32100000000000001</v>
      </c>
      <c r="R207" s="30">
        <v>0.39500000000000002</v>
      </c>
      <c r="S207" s="30">
        <v>0.71599999999999997</v>
      </c>
      <c r="T207" s="30">
        <v>0.318</v>
      </c>
      <c r="U207" s="30">
        <v>0</v>
      </c>
      <c r="V207" s="30">
        <v>0.2</v>
      </c>
      <c r="W207" s="30">
        <v>0.3</v>
      </c>
      <c r="X207" s="30"/>
      <c r="Y207" s="1"/>
      <c r="Z207" s="1"/>
      <c r="AA207" s="1"/>
    </row>
    <row r="208" spans="1:28" x14ac:dyDescent="0.25">
      <c r="A208" s="30">
        <v>4579</v>
      </c>
      <c r="B208" s="30" t="s">
        <v>636</v>
      </c>
      <c r="C208" s="30">
        <v>530</v>
      </c>
      <c r="D208" s="30">
        <v>490</v>
      </c>
      <c r="E208" s="30">
        <v>135</v>
      </c>
      <c r="F208" s="30">
        <v>27</v>
      </c>
      <c r="G208" s="30">
        <v>3</v>
      </c>
      <c r="H208" s="30">
        <v>9</v>
      </c>
      <c r="I208" s="30">
        <v>58</v>
      </c>
      <c r="J208" s="30">
        <v>49</v>
      </c>
      <c r="K208" s="30">
        <v>29</v>
      </c>
      <c r="L208" s="30">
        <v>77</v>
      </c>
      <c r="M208" s="30">
        <v>4</v>
      </c>
      <c r="N208" s="30">
        <v>11</v>
      </c>
      <c r="O208" s="30">
        <v>6</v>
      </c>
      <c r="P208" s="30">
        <v>0.27600000000000002</v>
      </c>
      <c r="Q208" s="30">
        <v>0.318</v>
      </c>
      <c r="R208" s="30">
        <v>0.40200000000000002</v>
      </c>
      <c r="S208" s="30">
        <v>0.72099999999999997</v>
      </c>
      <c r="T208" s="30">
        <v>0.318</v>
      </c>
      <c r="U208" s="30">
        <v>-0.5</v>
      </c>
      <c r="V208" s="30">
        <v>-3.9</v>
      </c>
      <c r="W208" s="30">
        <v>1.7</v>
      </c>
      <c r="X208" s="30"/>
      <c r="Y208" s="1"/>
      <c r="Z208" s="1"/>
      <c r="AA208" s="1"/>
    </row>
    <row r="209" spans="1:28" x14ac:dyDescent="0.25">
      <c r="A209" s="30">
        <v>4556</v>
      </c>
      <c r="B209" s="30" t="s">
        <v>291</v>
      </c>
      <c r="C209" s="30">
        <v>433</v>
      </c>
      <c r="D209" s="30">
        <v>393</v>
      </c>
      <c r="E209" s="30">
        <v>106</v>
      </c>
      <c r="F209" s="30">
        <v>22</v>
      </c>
      <c r="G209" s="30">
        <v>0</v>
      </c>
      <c r="H209" s="30">
        <v>8</v>
      </c>
      <c r="I209" s="30">
        <v>46</v>
      </c>
      <c r="J209" s="30">
        <v>46</v>
      </c>
      <c r="K209" s="30">
        <v>34</v>
      </c>
      <c r="L209" s="30">
        <v>52</v>
      </c>
      <c r="M209" s="30">
        <v>1</v>
      </c>
      <c r="N209" s="30">
        <v>2</v>
      </c>
      <c r="O209" s="30">
        <v>1</v>
      </c>
      <c r="P209" s="30">
        <v>0.27100000000000002</v>
      </c>
      <c r="Q209" s="30">
        <v>0.32800000000000001</v>
      </c>
      <c r="R209" s="30">
        <v>0.39300000000000002</v>
      </c>
      <c r="S209" s="30">
        <v>0.72099999999999997</v>
      </c>
      <c r="T209" s="30">
        <v>0.318</v>
      </c>
      <c r="U209" s="30">
        <v>-0.9</v>
      </c>
      <c r="V209" s="30">
        <v>5.7</v>
      </c>
      <c r="W209" s="30">
        <v>1.3</v>
      </c>
      <c r="X209" s="30"/>
    </row>
    <row r="210" spans="1:28" x14ac:dyDescent="0.25">
      <c r="A210" s="30">
        <v>9927</v>
      </c>
      <c r="B210" s="30" t="s">
        <v>567</v>
      </c>
      <c r="C210" s="30">
        <v>558</v>
      </c>
      <c r="D210" s="30">
        <v>489</v>
      </c>
      <c r="E210" s="30">
        <v>125</v>
      </c>
      <c r="F210" s="30">
        <v>23</v>
      </c>
      <c r="G210" s="30">
        <v>5</v>
      </c>
      <c r="H210" s="30">
        <v>7</v>
      </c>
      <c r="I210" s="30">
        <v>68</v>
      </c>
      <c r="J210" s="30">
        <v>45</v>
      </c>
      <c r="K210" s="30">
        <v>54</v>
      </c>
      <c r="L210" s="30">
        <v>111</v>
      </c>
      <c r="M210" s="30">
        <v>7</v>
      </c>
      <c r="N210" s="30">
        <v>25</v>
      </c>
      <c r="O210" s="30">
        <v>9</v>
      </c>
      <c r="P210" s="30">
        <v>0.25600000000000001</v>
      </c>
      <c r="Q210" s="30">
        <v>0.33600000000000002</v>
      </c>
      <c r="R210" s="30">
        <v>0.36899999999999999</v>
      </c>
      <c r="S210" s="30">
        <v>0.70399999999999996</v>
      </c>
      <c r="T210" s="30">
        <v>0.318</v>
      </c>
      <c r="U210" s="30">
        <v>2.9</v>
      </c>
      <c r="V210" s="30">
        <v>13.2</v>
      </c>
      <c r="W210" s="30">
        <v>2.9</v>
      </c>
      <c r="X210" s="30"/>
    </row>
    <row r="211" spans="1:28" x14ac:dyDescent="0.25">
      <c r="A211" s="30">
        <v>6732</v>
      </c>
      <c r="B211" s="30" t="s">
        <v>306</v>
      </c>
      <c r="C211" s="30">
        <v>29</v>
      </c>
      <c r="D211" s="30">
        <v>27</v>
      </c>
      <c r="E211" s="30">
        <v>7</v>
      </c>
      <c r="F211" s="30">
        <v>1</v>
      </c>
      <c r="G211" s="30">
        <v>0</v>
      </c>
      <c r="H211" s="30">
        <v>1</v>
      </c>
      <c r="I211" s="30">
        <v>3</v>
      </c>
      <c r="J211" s="30">
        <v>3</v>
      </c>
      <c r="K211" s="30">
        <v>2</v>
      </c>
      <c r="L211" s="30">
        <v>6</v>
      </c>
      <c r="M211" s="30">
        <v>0</v>
      </c>
      <c r="N211" s="30">
        <v>1</v>
      </c>
      <c r="O211" s="30">
        <v>0</v>
      </c>
      <c r="P211" s="30">
        <v>0.25700000000000001</v>
      </c>
      <c r="Q211" s="30">
        <v>0.307</v>
      </c>
      <c r="R211" s="30">
        <v>0.41199999999999998</v>
      </c>
      <c r="S211" s="30">
        <v>0.71899999999999997</v>
      </c>
      <c r="T211" s="30">
        <v>0.317</v>
      </c>
      <c r="U211" s="30">
        <v>-0.1</v>
      </c>
      <c r="V211" s="30">
        <v>0.1</v>
      </c>
      <c r="W211" s="30">
        <v>0.1</v>
      </c>
      <c r="X211" s="30"/>
      <c r="Y211" s="1"/>
      <c r="Z211" s="1"/>
      <c r="AA211" s="1"/>
    </row>
    <row r="212" spans="1:28" x14ac:dyDescent="0.25">
      <c r="A212" s="30">
        <v>9981</v>
      </c>
      <c r="B212" s="30" t="s">
        <v>349</v>
      </c>
      <c r="C212" s="30">
        <v>350</v>
      </c>
      <c r="D212" s="30">
        <v>308</v>
      </c>
      <c r="E212" s="30">
        <v>74</v>
      </c>
      <c r="F212" s="30">
        <v>15</v>
      </c>
      <c r="G212" s="30">
        <v>2</v>
      </c>
      <c r="H212" s="30">
        <v>10</v>
      </c>
      <c r="I212" s="30">
        <v>40</v>
      </c>
      <c r="J212" s="30">
        <v>37</v>
      </c>
      <c r="K212" s="30">
        <v>35</v>
      </c>
      <c r="L212" s="30">
        <v>84</v>
      </c>
      <c r="M212" s="30">
        <v>2</v>
      </c>
      <c r="N212" s="30">
        <v>10</v>
      </c>
      <c r="O212" s="30">
        <v>5</v>
      </c>
      <c r="P212" s="30">
        <v>0.23899999999999999</v>
      </c>
      <c r="Q212" s="30">
        <v>0.318</v>
      </c>
      <c r="R212" s="30">
        <v>0.39600000000000002</v>
      </c>
      <c r="S212" s="30">
        <v>0.71399999999999997</v>
      </c>
      <c r="T212" s="30">
        <v>0.317</v>
      </c>
      <c r="U212" s="30">
        <v>0.3</v>
      </c>
      <c r="V212" s="30">
        <v>-0.4</v>
      </c>
      <c r="W212" s="30">
        <v>0.8</v>
      </c>
      <c r="X212" s="30"/>
      <c r="Y212" s="1"/>
      <c r="Z212" s="1"/>
      <c r="AA212" s="1"/>
    </row>
    <row r="213" spans="1:28" x14ac:dyDescent="0.25">
      <c r="A213" s="30" t="s">
        <v>1512</v>
      </c>
      <c r="B213" s="30" t="s">
        <v>1513</v>
      </c>
      <c r="C213" s="30">
        <v>6</v>
      </c>
      <c r="D213" s="30">
        <v>5</v>
      </c>
      <c r="E213" s="30">
        <v>1</v>
      </c>
      <c r="F213" s="30">
        <v>0</v>
      </c>
      <c r="G213" s="30">
        <v>0</v>
      </c>
      <c r="H213" s="30">
        <v>0</v>
      </c>
      <c r="I213" s="30">
        <v>1</v>
      </c>
      <c r="J213" s="30">
        <v>1</v>
      </c>
      <c r="K213" s="30">
        <v>0</v>
      </c>
      <c r="L213" s="30">
        <v>1</v>
      </c>
      <c r="M213" s="30">
        <v>0</v>
      </c>
      <c r="N213" s="30">
        <v>0</v>
      </c>
      <c r="O213" s="30">
        <v>0</v>
      </c>
      <c r="P213" s="30">
        <v>0.255</v>
      </c>
      <c r="Q213" s="30">
        <v>0.32700000000000001</v>
      </c>
      <c r="R213" s="30">
        <v>0.38</v>
      </c>
      <c r="S213" s="30">
        <v>0.70699999999999996</v>
      </c>
      <c r="T213" s="30">
        <v>0.317</v>
      </c>
      <c r="U213" s="30">
        <v>0</v>
      </c>
      <c r="V213" s="30">
        <v>0</v>
      </c>
      <c r="W213" s="30">
        <v>0</v>
      </c>
      <c r="X213" s="30"/>
    </row>
    <row r="214" spans="1:28" x14ac:dyDescent="0.25">
      <c r="A214" s="30">
        <v>4400</v>
      </c>
      <c r="B214" s="30" t="s">
        <v>536</v>
      </c>
      <c r="C214" s="30">
        <v>442</v>
      </c>
      <c r="D214" s="30">
        <v>401</v>
      </c>
      <c r="E214" s="30">
        <v>107</v>
      </c>
      <c r="F214" s="30">
        <v>18</v>
      </c>
      <c r="G214" s="30">
        <v>4</v>
      </c>
      <c r="H214" s="30">
        <v>8</v>
      </c>
      <c r="I214" s="30">
        <v>49</v>
      </c>
      <c r="J214" s="30">
        <v>40</v>
      </c>
      <c r="K214" s="30">
        <v>33</v>
      </c>
      <c r="L214" s="30">
        <v>67</v>
      </c>
      <c r="M214" s="30">
        <v>2</v>
      </c>
      <c r="N214" s="30">
        <v>9</v>
      </c>
      <c r="O214" s="30">
        <v>4</v>
      </c>
      <c r="P214" s="30">
        <v>0.26700000000000002</v>
      </c>
      <c r="Q214" s="30">
        <v>0.32300000000000001</v>
      </c>
      <c r="R214" s="30">
        <v>0.39100000000000001</v>
      </c>
      <c r="S214" s="30">
        <v>0.71399999999999997</v>
      </c>
      <c r="T214" s="30">
        <v>0.317</v>
      </c>
      <c r="U214" s="30">
        <v>-0.2</v>
      </c>
      <c r="V214" s="30">
        <v>1.7</v>
      </c>
      <c r="W214" s="30">
        <v>1.6</v>
      </c>
      <c r="X214" s="30"/>
      <c r="Y214" s="1"/>
      <c r="Z214" s="1"/>
      <c r="AA214" s="1"/>
    </row>
    <row r="215" spans="1:28" x14ac:dyDescent="0.25">
      <c r="A215" s="30">
        <v>1260</v>
      </c>
      <c r="B215" s="30" t="s">
        <v>626</v>
      </c>
      <c r="C215" s="30">
        <v>379</v>
      </c>
      <c r="D215" s="30">
        <v>341</v>
      </c>
      <c r="E215" s="30">
        <v>83</v>
      </c>
      <c r="F215" s="30">
        <v>16</v>
      </c>
      <c r="G215" s="30">
        <v>1</v>
      </c>
      <c r="H215" s="30">
        <v>13</v>
      </c>
      <c r="I215" s="30">
        <v>39</v>
      </c>
      <c r="J215" s="30">
        <v>45</v>
      </c>
      <c r="K215" s="30">
        <v>30</v>
      </c>
      <c r="L215" s="30">
        <v>85</v>
      </c>
      <c r="M215" s="30">
        <v>3</v>
      </c>
      <c r="N215" s="30">
        <v>1</v>
      </c>
      <c r="O215" s="30">
        <v>1</v>
      </c>
      <c r="P215" s="30">
        <v>0.24299999999999999</v>
      </c>
      <c r="Q215" s="30">
        <v>0.308</v>
      </c>
      <c r="R215" s="30">
        <v>0.40899999999999997</v>
      </c>
      <c r="S215" s="30">
        <v>0.71799999999999997</v>
      </c>
      <c r="T215" s="30">
        <v>0.317</v>
      </c>
      <c r="U215" s="30">
        <v>-0.9</v>
      </c>
      <c r="V215" s="30">
        <v>-4.0999999999999996</v>
      </c>
      <c r="W215" s="30">
        <v>0.3</v>
      </c>
      <c r="X215" s="30"/>
    </row>
    <row r="216" spans="1:28" x14ac:dyDescent="0.25">
      <c r="A216" s="30">
        <v>3371</v>
      </c>
      <c r="B216" s="30" t="s">
        <v>570</v>
      </c>
      <c r="C216" s="30">
        <v>569</v>
      </c>
      <c r="D216" s="30">
        <v>511</v>
      </c>
      <c r="E216" s="30">
        <v>131</v>
      </c>
      <c r="F216" s="30">
        <v>26</v>
      </c>
      <c r="G216" s="30">
        <v>3</v>
      </c>
      <c r="H216" s="30">
        <v>12</v>
      </c>
      <c r="I216" s="30">
        <v>70</v>
      </c>
      <c r="J216" s="30">
        <v>50</v>
      </c>
      <c r="K216" s="30">
        <v>44</v>
      </c>
      <c r="L216" s="30">
        <v>115</v>
      </c>
      <c r="M216" s="30">
        <v>6</v>
      </c>
      <c r="N216" s="30">
        <v>18</v>
      </c>
      <c r="O216" s="30">
        <v>9</v>
      </c>
      <c r="P216" s="30">
        <v>0.25700000000000001</v>
      </c>
      <c r="Q216" s="30">
        <v>0.32</v>
      </c>
      <c r="R216" s="30">
        <v>0.39100000000000001</v>
      </c>
      <c r="S216" s="30">
        <v>0.71199999999999997</v>
      </c>
      <c r="T216" s="30">
        <v>0.317</v>
      </c>
      <c r="U216" s="30">
        <v>0.9</v>
      </c>
      <c r="V216" s="30">
        <v>2</v>
      </c>
      <c r="W216" s="30">
        <v>1.3</v>
      </c>
      <c r="X216" s="30"/>
      <c r="Y216" s="1"/>
      <c r="Z216" s="1"/>
      <c r="AB216" s="1"/>
    </row>
    <row r="217" spans="1:28" x14ac:dyDescent="0.25">
      <c r="A217" s="30">
        <v>10053</v>
      </c>
      <c r="B217" s="30" t="s">
        <v>108</v>
      </c>
      <c r="C217" s="30">
        <v>38</v>
      </c>
      <c r="D217" s="30">
        <v>36</v>
      </c>
      <c r="E217" s="30">
        <v>10</v>
      </c>
      <c r="F217" s="30">
        <v>2</v>
      </c>
      <c r="G217" s="30">
        <v>0</v>
      </c>
      <c r="H217" s="30">
        <v>1</v>
      </c>
      <c r="I217" s="30">
        <v>4</v>
      </c>
      <c r="J217" s="30">
        <v>4</v>
      </c>
      <c r="K217" s="30">
        <v>2</v>
      </c>
      <c r="L217" s="30">
        <v>7</v>
      </c>
      <c r="M217" s="30">
        <v>0</v>
      </c>
      <c r="N217" s="30">
        <v>0</v>
      </c>
      <c r="O217" s="30">
        <v>0</v>
      </c>
      <c r="P217" s="30">
        <v>0.27600000000000002</v>
      </c>
      <c r="Q217" s="30">
        <v>0.316</v>
      </c>
      <c r="R217" s="30">
        <v>0.39900000000000002</v>
      </c>
      <c r="S217" s="30">
        <v>0.71599999999999997</v>
      </c>
      <c r="T217" s="30">
        <v>0.316</v>
      </c>
      <c r="U217" s="30">
        <v>0</v>
      </c>
      <c r="V217" s="30">
        <v>-0.2</v>
      </c>
      <c r="W217" s="30">
        <v>0.1</v>
      </c>
      <c r="X217" s="30"/>
      <c r="Y217" s="1"/>
      <c r="Z217" s="1"/>
      <c r="AA217" s="1"/>
    </row>
    <row r="218" spans="1:28" x14ac:dyDescent="0.25">
      <c r="A218" s="30">
        <v>1849</v>
      </c>
      <c r="B218" s="30" t="s">
        <v>671</v>
      </c>
      <c r="C218" s="30">
        <v>240</v>
      </c>
      <c r="D218" s="30">
        <v>209</v>
      </c>
      <c r="E218" s="30">
        <v>48</v>
      </c>
      <c r="F218" s="30">
        <v>10</v>
      </c>
      <c r="G218" s="30">
        <v>1</v>
      </c>
      <c r="H218" s="30">
        <v>7</v>
      </c>
      <c r="I218" s="30">
        <v>27</v>
      </c>
      <c r="J218" s="30">
        <v>24</v>
      </c>
      <c r="K218" s="30">
        <v>24</v>
      </c>
      <c r="L218" s="30">
        <v>58</v>
      </c>
      <c r="M218" s="30">
        <v>4</v>
      </c>
      <c r="N218" s="30">
        <v>4</v>
      </c>
      <c r="O218" s="30">
        <v>2</v>
      </c>
      <c r="P218" s="30">
        <v>0.23100000000000001</v>
      </c>
      <c r="Q218" s="30">
        <v>0.31900000000000001</v>
      </c>
      <c r="R218" s="30">
        <v>0.38700000000000001</v>
      </c>
      <c r="S218" s="30">
        <v>0.70499999999999996</v>
      </c>
      <c r="T218" s="30">
        <v>0.316</v>
      </c>
      <c r="U218" s="30">
        <v>0</v>
      </c>
      <c r="V218" s="30">
        <v>-3.5</v>
      </c>
      <c r="W218" s="30">
        <v>0.4</v>
      </c>
      <c r="X218" s="30"/>
    </row>
    <row r="219" spans="1:28" x14ac:dyDescent="0.25">
      <c r="A219" s="30">
        <v>8267</v>
      </c>
      <c r="B219" s="30" t="s">
        <v>547</v>
      </c>
      <c r="C219" s="30">
        <v>220</v>
      </c>
      <c r="D219" s="30">
        <v>184</v>
      </c>
      <c r="E219" s="30">
        <v>40</v>
      </c>
      <c r="F219" s="30">
        <v>8</v>
      </c>
      <c r="G219" s="30">
        <v>0</v>
      </c>
      <c r="H219" s="30">
        <v>6</v>
      </c>
      <c r="I219" s="30">
        <v>25</v>
      </c>
      <c r="J219" s="30">
        <v>22</v>
      </c>
      <c r="K219" s="30">
        <v>32</v>
      </c>
      <c r="L219" s="30">
        <v>52</v>
      </c>
      <c r="M219" s="30">
        <v>2</v>
      </c>
      <c r="N219" s="30">
        <v>2</v>
      </c>
      <c r="O219" s="30">
        <v>1</v>
      </c>
      <c r="P219" s="30">
        <v>0.217</v>
      </c>
      <c r="Q219" s="30">
        <v>0.33400000000000002</v>
      </c>
      <c r="R219" s="30">
        <v>0.36399999999999999</v>
      </c>
      <c r="S219" s="30">
        <v>0.69799999999999995</v>
      </c>
      <c r="T219" s="30">
        <v>0.316</v>
      </c>
      <c r="U219" s="30">
        <v>-0.6</v>
      </c>
      <c r="V219" s="30">
        <v>-0.3</v>
      </c>
      <c r="W219" s="30">
        <v>1.2</v>
      </c>
      <c r="X219" s="30"/>
      <c r="Y219" s="1"/>
      <c r="Z219" s="1"/>
      <c r="AA219" s="1"/>
    </row>
    <row r="220" spans="1:28" x14ac:dyDescent="0.25">
      <c r="A220" s="30">
        <v>9147</v>
      </c>
      <c r="B220" s="30" t="s">
        <v>443</v>
      </c>
      <c r="C220" s="30">
        <v>56</v>
      </c>
      <c r="D220" s="30">
        <v>50</v>
      </c>
      <c r="E220" s="30">
        <v>13</v>
      </c>
      <c r="F220" s="30">
        <v>3</v>
      </c>
      <c r="G220" s="30">
        <v>0</v>
      </c>
      <c r="H220" s="30">
        <v>2</v>
      </c>
      <c r="I220" s="30">
        <v>6</v>
      </c>
      <c r="J220" s="30">
        <v>6</v>
      </c>
      <c r="K220" s="30">
        <v>4</v>
      </c>
      <c r="L220" s="30">
        <v>10</v>
      </c>
      <c r="M220" s="30">
        <v>1</v>
      </c>
      <c r="N220" s="30">
        <v>0</v>
      </c>
      <c r="O220" s="30">
        <v>0</v>
      </c>
      <c r="P220" s="30">
        <v>0.249</v>
      </c>
      <c r="Q220" s="30">
        <v>0.313</v>
      </c>
      <c r="R220" s="30">
        <v>0.4</v>
      </c>
      <c r="S220" s="30">
        <v>0.71299999999999997</v>
      </c>
      <c r="T220" s="30">
        <v>0.316</v>
      </c>
      <c r="U220" s="30">
        <v>0</v>
      </c>
      <c r="V220" s="30">
        <v>-0.6</v>
      </c>
      <c r="W220" s="30">
        <v>0.1</v>
      </c>
      <c r="X220" s="30"/>
      <c r="Y220" s="1"/>
      <c r="Z220" s="1"/>
      <c r="AB220" s="1"/>
    </row>
    <row r="221" spans="1:28" x14ac:dyDescent="0.25">
      <c r="A221" s="30">
        <v>4969</v>
      </c>
      <c r="B221" s="30" t="s">
        <v>433</v>
      </c>
      <c r="C221" s="30">
        <v>409</v>
      </c>
      <c r="D221" s="30">
        <v>354</v>
      </c>
      <c r="E221" s="30">
        <v>83</v>
      </c>
      <c r="F221" s="30">
        <v>19</v>
      </c>
      <c r="G221" s="30">
        <v>1</v>
      </c>
      <c r="H221" s="30">
        <v>10</v>
      </c>
      <c r="I221" s="30">
        <v>42</v>
      </c>
      <c r="J221" s="30">
        <v>38</v>
      </c>
      <c r="K221" s="30">
        <v>48</v>
      </c>
      <c r="L221" s="30">
        <v>76</v>
      </c>
      <c r="M221" s="30">
        <v>2</v>
      </c>
      <c r="N221" s="30">
        <v>3</v>
      </c>
      <c r="O221" s="30">
        <v>2</v>
      </c>
      <c r="P221" s="30">
        <v>0.23599999999999999</v>
      </c>
      <c r="Q221" s="30">
        <v>0.32900000000000001</v>
      </c>
      <c r="R221" s="30">
        <v>0.377</v>
      </c>
      <c r="S221" s="30">
        <v>0.70499999999999996</v>
      </c>
      <c r="T221" s="30">
        <v>0.316</v>
      </c>
      <c r="U221" s="30">
        <v>-0.4</v>
      </c>
      <c r="V221" s="30">
        <v>2.1</v>
      </c>
      <c r="W221" s="30">
        <v>1.4</v>
      </c>
      <c r="X221" s="30"/>
    </row>
    <row r="222" spans="1:28" x14ac:dyDescent="0.25">
      <c r="A222" s="30">
        <v>9256</v>
      </c>
      <c r="B222" s="30" t="s">
        <v>256</v>
      </c>
      <c r="C222" s="30">
        <v>483</v>
      </c>
      <c r="D222" s="30">
        <v>442</v>
      </c>
      <c r="E222" s="30">
        <v>119</v>
      </c>
      <c r="F222" s="30">
        <v>26</v>
      </c>
      <c r="G222" s="30">
        <v>4</v>
      </c>
      <c r="H222" s="30">
        <v>8</v>
      </c>
      <c r="I222" s="30">
        <v>52</v>
      </c>
      <c r="J222" s="30">
        <v>45</v>
      </c>
      <c r="K222" s="30">
        <v>31</v>
      </c>
      <c r="L222" s="30">
        <v>77</v>
      </c>
      <c r="M222" s="30">
        <v>3</v>
      </c>
      <c r="N222" s="30">
        <v>12</v>
      </c>
      <c r="O222" s="30">
        <v>6</v>
      </c>
      <c r="P222" s="30">
        <v>0.26900000000000002</v>
      </c>
      <c r="Q222" s="30">
        <v>0.31900000000000001</v>
      </c>
      <c r="R222" s="30">
        <v>0.39400000000000002</v>
      </c>
      <c r="S222" s="30">
        <v>0.71299999999999997</v>
      </c>
      <c r="T222" s="30">
        <v>0.316</v>
      </c>
      <c r="U222" s="30">
        <v>-0.3</v>
      </c>
      <c r="V222" s="30">
        <v>7.3</v>
      </c>
      <c r="W222" s="30">
        <v>2.2000000000000002</v>
      </c>
      <c r="X222" s="30"/>
      <c r="Y222" s="1"/>
      <c r="Z222" s="1"/>
      <c r="AA222" s="1"/>
    </row>
    <row r="223" spans="1:28" x14ac:dyDescent="0.25">
      <c r="A223" s="30">
        <v>9345</v>
      </c>
      <c r="B223" s="30" t="s">
        <v>312</v>
      </c>
      <c r="C223" s="30">
        <v>95</v>
      </c>
      <c r="D223" s="30">
        <v>86</v>
      </c>
      <c r="E223" s="30">
        <v>24</v>
      </c>
      <c r="F223" s="30">
        <v>5</v>
      </c>
      <c r="G223" s="30">
        <v>1</v>
      </c>
      <c r="H223" s="30">
        <v>1</v>
      </c>
      <c r="I223" s="30">
        <v>10</v>
      </c>
      <c r="J223" s="30">
        <v>9</v>
      </c>
      <c r="K223" s="30">
        <v>7</v>
      </c>
      <c r="L223" s="30">
        <v>13</v>
      </c>
      <c r="M223" s="30">
        <v>1</v>
      </c>
      <c r="N223" s="30">
        <v>2</v>
      </c>
      <c r="O223" s="30">
        <v>1</v>
      </c>
      <c r="P223" s="30">
        <v>0.28100000000000003</v>
      </c>
      <c r="Q223" s="30">
        <v>0.33600000000000002</v>
      </c>
      <c r="R223" s="30">
        <v>0.37</v>
      </c>
      <c r="S223" s="30">
        <v>0.70499999999999996</v>
      </c>
      <c r="T223" s="30">
        <v>0.316</v>
      </c>
      <c r="U223" s="30">
        <v>-0.1</v>
      </c>
      <c r="V223" s="30">
        <v>-1.5</v>
      </c>
      <c r="W223" s="30">
        <v>0.2</v>
      </c>
      <c r="X223" s="30"/>
      <c r="Y223" s="1"/>
      <c r="Z223" s="1"/>
      <c r="AB223" s="1"/>
    </row>
    <row r="224" spans="1:28" x14ac:dyDescent="0.25">
      <c r="A224" s="30">
        <v>5887</v>
      </c>
      <c r="B224" s="30" t="s">
        <v>643</v>
      </c>
      <c r="C224" s="30">
        <v>305</v>
      </c>
      <c r="D224" s="30">
        <v>258</v>
      </c>
      <c r="E224" s="30">
        <v>61</v>
      </c>
      <c r="F224" s="30">
        <v>13</v>
      </c>
      <c r="G224" s="30">
        <v>1</v>
      </c>
      <c r="H224" s="30">
        <v>5</v>
      </c>
      <c r="I224" s="30">
        <v>34</v>
      </c>
      <c r="J224" s="30">
        <v>27</v>
      </c>
      <c r="K224" s="30">
        <v>40</v>
      </c>
      <c r="L224" s="30">
        <v>56</v>
      </c>
      <c r="M224" s="30">
        <v>2</v>
      </c>
      <c r="N224" s="30">
        <v>3</v>
      </c>
      <c r="O224" s="30">
        <v>2</v>
      </c>
      <c r="P224" s="30">
        <v>0.23599999999999999</v>
      </c>
      <c r="Q224" s="30">
        <v>0.34200000000000003</v>
      </c>
      <c r="R224" s="30">
        <v>0.34799999999999998</v>
      </c>
      <c r="S224" s="30">
        <v>0.69099999999999995</v>
      </c>
      <c r="T224" s="30">
        <v>0.316</v>
      </c>
      <c r="U224" s="30">
        <v>-0.6</v>
      </c>
      <c r="V224" s="30">
        <v>-1.4</v>
      </c>
      <c r="W224" s="30">
        <v>1.2</v>
      </c>
      <c r="X224" s="30"/>
      <c r="Y224" s="1"/>
      <c r="Z224" s="1"/>
      <c r="AA224" s="1"/>
    </row>
    <row r="225" spans="1:28" x14ac:dyDescent="0.25">
      <c r="A225" s="30">
        <v>8347</v>
      </c>
      <c r="B225" s="30" t="s">
        <v>497</v>
      </c>
      <c r="C225" s="30">
        <v>505</v>
      </c>
      <c r="D225" s="30">
        <v>457</v>
      </c>
      <c r="E225" s="30">
        <v>126</v>
      </c>
      <c r="F225" s="30">
        <v>23</v>
      </c>
      <c r="G225" s="30">
        <v>5</v>
      </c>
      <c r="H225" s="30">
        <v>4</v>
      </c>
      <c r="I225" s="30">
        <v>59</v>
      </c>
      <c r="J225" s="30">
        <v>37</v>
      </c>
      <c r="K225" s="30">
        <v>38</v>
      </c>
      <c r="L225" s="30">
        <v>59</v>
      </c>
      <c r="M225" s="30">
        <v>2</v>
      </c>
      <c r="N225" s="30">
        <v>14</v>
      </c>
      <c r="O225" s="30">
        <v>6</v>
      </c>
      <c r="P225" s="30">
        <v>0.27500000000000002</v>
      </c>
      <c r="Q225" s="30">
        <v>0.33100000000000002</v>
      </c>
      <c r="R225" s="30">
        <v>0.374</v>
      </c>
      <c r="S225" s="30">
        <v>0.70499999999999996</v>
      </c>
      <c r="T225" s="30">
        <v>0.316</v>
      </c>
      <c r="U225" s="30">
        <v>0.9</v>
      </c>
      <c r="V225" s="30">
        <v>1.3</v>
      </c>
      <c r="W225" s="30">
        <v>2.1</v>
      </c>
      <c r="X225" s="30"/>
      <c r="Y225" s="1"/>
      <c r="Z225" s="1"/>
      <c r="AB225" s="1"/>
    </row>
    <row r="226" spans="1:28" x14ac:dyDescent="0.25">
      <c r="A226" s="30">
        <v>826</v>
      </c>
      <c r="B226" s="30" t="s">
        <v>476</v>
      </c>
      <c r="C226" s="30">
        <v>351</v>
      </c>
      <c r="D226" s="30">
        <v>317</v>
      </c>
      <c r="E226" s="30">
        <v>88</v>
      </c>
      <c r="F226" s="30">
        <v>14</v>
      </c>
      <c r="G226" s="30">
        <v>1</v>
      </c>
      <c r="H226" s="30">
        <v>4</v>
      </c>
      <c r="I226" s="30">
        <v>41</v>
      </c>
      <c r="J226" s="30">
        <v>28</v>
      </c>
      <c r="K226" s="30">
        <v>26</v>
      </c>
      <c r="L226" s="30">
        <v>50</v>
      </c>
      <c r="M226" s="30">
        <v>3</v>
      </c>
      <c r="N226" s="30">
        <v>4</v>
      </c>
      <c r="O226" s="30">
        <v>2</v>
      </c>
      <c r="P226" s="30">
        <v>0.27800000000000002</v>
      </c>
      <c r="Q226" s="30">
        <v>0.33600000000000002</v>
      </c>
      <c r="R226" s="30">
        <v>0.36599999999999999</v>
      </c>
      <c r="S226" s="30">
        <v>0.70199999999999996</v>
      </c>
      <c r="T226" s="30">
        <v>0.316</v>
      </c>
      <c r="U226" s="30">
        <v>-0.6</v>
      </c>
      <c r="V226" s="30">
        <v>-6.4</v>
      </c>
      <c r="W226" s="30">
        <v>0.5</v>
      </c>
      <c r="X226" s="30"/>
    </row>
    <row r="227" spans="1:28" x14ac:dyDescent="0.25">
      <c r="A227" s="30">
        <v>5417</v>
      </c>
      <c r="B227" s="30" t="s">
        <v>555</v>
      </c>
      <c r="C227" s="30">
        <v>549</v>
      </c>
      <c r="D227" s="30">
        <v>507</v>
      </c>
      <c r="E227" s="30">
        <v>143</v>
      </c>
      <c r="F227" s="30">
        <v>27</v>
      </c>
      <c r="G227" s="30">
        <v>3</v>
      </c>
      <c r="H227" s="30">
        <v>7</v>
      </c>
      <c r="I227" s="30">
        <v>64</v>
      </c>
      <c r="J227" s="30">
        <v>49</v>
      </c>
      <c r="K227" s="30">
        <v>32</v>
      </c>
      <c r="L227" s="30">
        <v>60</v>
      </c>
      <c r="M227" s="30">
        <v>3</v>
      </c>
      <c r="N227" s="30">
        <v>26</v>
      </c>
      <c r="O227" s="30">
        <v>13</v>
      </c>
      <c r="P227" s="30">
        <v>0.28199999999999997</v>
      </c>
      <c r="Q227" s="30">
        <v>0.32600000000000001</v>
      </c>
      <c r="R227" s="30">
        <v>0.38600000000000001</v>
      </c>
      <c r="S227" s="30">
        <v>0.71199999999999997</v>
      </c>
      <c r="T227" s="30">
        <v>0.316</v>
      </c>
      <c r="U227" s="30">
        <v>-0.1</v>
      </c>
      <c r="V227" s="30">
        <v>-4.5999999999999996</v>
      </c>
      <c r="W227" s="30">
        <v>1.4</v>
      </c>
      <c r="X227" s="30"/>
    </row>
    <row r="228" spans="1:28" x14ac:dyDescent="0.25">
      <c r="A228" s="30">
        <v>9627</v>
      </c>
      <c r="B228" s="30" t="s">
        <v>160</v>
      </c>
      <c r="C228" s="30">
        <v>360</v>
      </c>
      <c r="D228" s="30">
        <v>329</v>
      </c>
      <c r="E228" s="30">
        <v>83</v>
      </c>
      <c r="F228" s="30">
        <v>18</v>
      </c>
      <c r="G228" s="30">
        <v>2</v>
      </c>
      <c r="H228" s="30">
        <v>10</v>
      </c>
      <c r="I228" s="30">
        <v>39</v>
      </c>
      <c r="J228" s="30">
        <v>41</v>
      </c>
      <c r="K228" s="30">
        <v>21</v>
      </c>
      <c r="L228" s="30">
        <v>81</v>
      </c>
      <c r="M228" s="30">
        <v>4</v>
      </c>
      <c r="N228" s="30">
        <v>2</v>
      </c>
      <c r="O228" s="30">
        <v>1</v>
      </c>
      <c r="P228" s="30">
        <v>0.253</v>
      </c>
      <c r="Q228" s="30">
        <v>0.30299999999999999</v>
      </c>
      <c r="R228" s="30">
        <v>0.41</v>
      </c>
      <c r="S228" s="30">
        <v>0.71299999999999997</v>
      </c>
      <c r="T228" s="30">
        <v>0.315</v>
      </c>
      <c r="U228" s="30">
        <v>-0.3</v>
      </c>
      <c r="V228" s="30">
        <v>2.4</v>
      </c>
      <c r="W228" s="30">
        <v>2.1</v>
      </c>
      <c r="X228" s="30"/>
    </row>
    <row r="229" spans="1:28" x14ac:dyDescent="0.25">
      <c r="A229" s="30">
        <v>10099</v>
      </c>
      <c r="B229" s="30" t="s">
        <v>422</v>
      </c>
      <c r="C229" s="30">
        <v>475</v>
      </c>
      <c r="D229" s="30">
        <v>421</v>
      </c>
      <c r="E229" s="30">
        <v>108</v>
      </c>
      <c r="F229" s="30">
        <v>22</v>
      </c>
      <c r="G229" s="30">
        <v>3</v>
      </c>
      <c r="H229" s="30">
        <v>8</v>
      </c>
      <c r="I229" s="30">
        <v>53</v>
      </c>
      <c r="J229" s="30">
        <v>44</v>
      </c>
      <c r="K229" s="30">
        <v>45</v>
      </c>
      <c r="L229" s="30">
        <v>81</v>
      </c>
      <c r="M229" s="30">
        <v>2</v>
      </c>
      <c r="N229" s="30">
        <v>5</v>
      </c>
      <c r="O229" s="30">
        <v>3</v>
      </c>
      <c r="P229" s="30">
        <v>0.25700000000000001</v>
      </c>
      <c r="Q229" s="30">
        <v>0.32900000000000001</v>
      </c>
      <c r="R229" s="30">
        <v>0.377</v>
      </c>
      <c r="S229" s="30">
        <v>0.70599999999999996</v>
      </c>
      <c r="T229" s="30">
        <v>0.315</v>
      </c>
      <c r="U229" s="30">
        <v>0.5</v>
      </c>
      <c r="V229" s="30">
        <v>-0.2</v>
      </c>
      <c r="W229" s="30">
        <v>0.9</v>
      </c>
      <c r="X229" s="30"/>
      <c r="Y229" s="1"/>
      <c r="Z229" s="1"/>
      <c r="AB229" s="1"/>
    </row>
    <row r="230" spans="1:28" x14ac:dyDescent="0.25">
      <c r="A230" s="30">
        <v>3336</v>
      </c>
      <c r="B230" s="30" t="s">
        <v>460</v>
      </c>
      <c r="C230" s="30">
        <v>314</v>
      </c>
      <c r="D230" s="30">
        <v>277</v>
      </c>
      <c r="E230" s="30">
        <v>71</v>
      </c>
      <c r="F230" s="30">
        <v>14</v>
      </c>
      <c r="G230" s="30">
        <v>0</v>
      </c>
      <c r="H230" s="30">
        <v>5</v>
      </c>
      <c r="I230" s="30">
        <v>33</v>
      </c>
      <c r="J230" s="30">
        <v>31</v>
      </c>
      <c r="K230" s="30">
        <v>32</v>
      </c>
      <c r="L230" s="30">
        <v>33</v>
      </c>
      <c r="M230" s="30">
        <v>1</v>
      </c>
      <c r="N230" s="30">
        <v>2</v>
      </c>
      <c r="O230" s="30">
        <v>1</v>
      </c>
      <c r="P230" s="30">
        <v>0.25800000000000001</v>
      </c>
      <c r="Q230" s="30">
        <v>0.33300000000000002</v>
      </c>
      <c r="R230" s="30">
        <v>0.37</v>
      </c>
      <c r="S230" s="30">
        <v>0.70299999999999996</v>
      </c>
      <c r="T230" s="30">
        <v>0.315</v>
      </c>
      <c r="U230" s="30">
        <v>-0.9</v>
      </c>
      <c r="V230" s="30">
        <v>-3.5</v>
      </c>
      <c r="W230" s="30">
        <v>-0.2</v>
      </c>
      <c r="X230" s="30"/>
      <c r="Y230" s="1"/>
      <c r="Z230" s="1"/>
      <c r="AA230" s="1"/>
    </row>
    <row r="231" spans="1:28" x14ac:dyDescent="0.25">
      <c r="A231" s="30">
        <v>8709</v>
      </c>
      <c r="B231" s="30" t="s">
        <v>505</v>
      </c>
      <c r="C231" s="30">
        <v>533</v>
      </c>
      <c r="D231" s="30">
        <v>475</v>
      </c>
      <c r="E231" s="30">
        <v>130</v>
      </c>
      <c r="F231" s="30">
        <v>21</v>
      </c>
      <c r="G231" s="30">
        <v>3</v>
      </c>
      <c r="H231" s="30">
        <v>4</v>
      </c>
      <c r="I231" s="30">
        <v>65</v>
      </c>
      <c r="J231" s="30">
        <v>45</v>
      </c>
      <c r="K231" s="30">
        <v>47</v>
      </c>
      <c r="L231" s="30">
        <v>68</v>
      </c>
      <c r="M231" s="30">
        <v>4</v>
      </c>
      <c r="N231" s="30">
        <v>27</v>
      </c>
      <c r="O231" s="30">
        <v>11</v>
      </c>
      <c r="P231" s="30">
        <v>0.27300000000000002</v>
      </c>
      <c r="Q231" s="30">
        <v>0.34</v>
      </c>
      <c r="R231" s="30">
        <v>0.35799999999999998</v>
      </c>
      <c r="S231" s="30">
        <v>0.69799999999999995</v>
      </c>
      <c r="T231" s="30">
        <v>0.315</v>
      </c>
      <c r="U231" s="30">
        <v>3.4</v>
      </c>
      <c r="V231" s="30">
        <v>6.1</v>
      </c>
      <c r="W231" s="30">
        <v>2.8</v>
      </c>
      <c r="X231" s="30"/>
    </row>
    <row r="232" spans="1:28" x14ac:dyDescent="0.25">
      <c r="A232" s="30" t="s">
        <v>607</v>
      </c>
      <c r="B232" s="30" t="s">
        <v>5620</v>
      </c>
      <c r="C232" s="30">
        <v>166</v>
      </c>
      <c r="D232" s="30">
        <v>144</v>
      </c>
      <c r="E232" s="30">
        <v>33</v>
      </c>
      <c r="F232" s="30">
        <v>6</v>
      </c>
      <c r="G232" s="30">
        <v>1</v>
      </c>
      <c r="H232" s="30">
        <v>5</v>
      </c>
      <c r="I232" s="30">
        <v>19</v>
      </c>
      <c r="J232" s="30">
        <v>18</v>
      </c>
      <c r="K232" s="30">
        <v>19</v>
      </c>
      <c r="L232" s="30">
        <v>46</v>
      </c>
      <c r="M232" s="30">
        <v>1</v>
      </c>
      <c r="N232" s="30">
        <v>1</v>
      </c>
      <c r="O232" s="30">
        <v>1</v>
      </c>
      <c r="P232" s="30">
        <v>0.22900000000000001</v>
      </c>
      <c r="Q232" s="30">
        <v>0.318</v>
      </c>
      <c r="R232" s="30">
        <v>0.38900000000000001</v>
      </c>
      <c r="S232" s="30">
        <v>0.70699999999999996</v>
      </c>
      <c r="T232" s="30">
        <v>0.315</v>
      </c>
      <c r="U232" s="30">
        <v>-0.1</v>
      </c>
      <c r="V232" s="30">
        <v>0</v>
      </c>
      <c r="W232" s="30">
        <v>0.2</v>
      </c>
      <c r="X232" s="30"/>
      <c r="Y232" s="1"/>
      <c r="Z232" s="1"/>
      <c r="AB232" s="1"/>
    </row>
    <row r="233" spans="1:28" x14ac:dyDescent="0.25">
      <c r="A233" s="30">
        <v>4316</v>
      </c>
      <c r="B233" s="30" t="s">
        <v>500</v>
      </c>
      <c r="C233" s="30">
        <v>522</v>
      </c>
      <c r="D233" s="30">
        <v>484</v>
      </c>
      <c r="E233" s="30">
        <v>134</v>
      </c>
      <c r="F233" s="30">
        <v>30</v>
      </c>
      <c r="G233" s="30">
        <v>2</v>
      </c>
      <c r="H233" s="30">
        <v>8</v>
      </c>
      <c r="I233" s="30">
        <v>56</v>
      </c>
      <c r="J233" s="30">
        <v>49</v>
      </c>
      <c r="K233" s="30">
        <v>28</v>
      </c>
      <c r="L233" s="30">
        <v>71</v>
      </c>
      <c r="M233" s="30">
        <v>3</v>
      </c>
      <c r="N233" s="30">
        <v>11</v>
      </c>
      <c r="O233" s="30">
        <v>5</v>
      </c>
      <c r="P233" s="30">
        <v>0.27600000000000002</v>
      </c>
      <c r="Q233" s="30">
        <v>0.317</v>
      </c>
      <c r="R233" s="30">
        <v>0.39600000000000002</v>
      </c>
      <c r="S233" s="30">
        <v>0.71299999999999997</v>
      </c>
      <c r="T233" s="30">
        <v>0.315</v>
      </c>
      <c r="U233" s="30">
        <v>0.5</v>
      </c>
      <c r="V233" s="30">
        <v>-6.4</v>
      </c>
      <c r="W233" s="30">
        <v>1.5</v>
      </c>
      <c r="X233" s="30"/>
      <c r="Y233" s="1"/>
      <c r="Z233" s="1"/>
      <c r="AB233" s="1"/>
    </row>
    <row r="234" spans="1:28" x14ac:dyDescent="0.25">
      <c r="A234" s="30">
        <v>6201</v>
      </c>
      <c r="B234" s="30" t="s">
        <v>511</v>
      </c>
      <c r="C234" s="30">
        <v>432</v>
      </c>
      <c r="D234" s="30">
        <v>396</v>
      </c>
      <c r="E234" s="30">
        <v>100</v>
      </c>
      <c r="F234" s="30">
        <v>22</v>
      </c>
      <c r="G234" s="30">
        <v>2</v>
      </c>
      <c r="H234" s="30">
        <v>12</v>
      </c>
      <c r="I234" s="30">
        <v>45</v>
      </c>
      <c r="J234" s="30">
        <v>50</v>
      </c>
      <c r="K234" s="30">
        <v>27</v>
      </c>
      <c r="L234" s="30">
        <v>84</v>
      </c>
      <c r="M234" s="30">
        <v>4</v>
      </c>
      <c r="N234" s="30">
        <v>6</v>
      </c>
      <c r="O234" s="30">
        <v>4</v>
      </c>
      <c r="P234" s="30">
        <v>0.251</v>
      </c>
      <c r="Q234" s="30">
        <v>0.30399999999999999</v>
      </c>
      <c r="R234" s="30">
        <v>0.41299999999999998</v>
      </c>
      <c r="S234" s="30">
        <v>0.71699999999999997</v>
      </c>
      <c r="T234" s="30">
        <v>0.315</v>
      </c>
      <c r="U234" s="30">
        <v>0</v>
      </c>
      <c r="V234" s="30">
        <v>-0.8</v>
      </c>
      <c r="W234" s="30">
        <v>0.5</v>
      </c>
      <c r="X234" s="30"/>
    </row>
    <row r="235" spans="1:28" x14ac:dyDescent="0.25">
      <c r="A235" s="30">
        <v>4623</v>
      </c>
      <c r="B235" s="30" t="s">
        <v>475</v>
      </c>
      <c r="C235" s="30">
        <v>18</v>
      </c>
      <c r="D235" s="30">
        <v>16</v>
      </c>
      <c r="E235" s="30">
        <v>4</v>
      </c>
      <c r="F235" s="30">
        <v>1</v>
      </c>
      <c r="G235" s="30">
        <v>0</v>
      </c>
      <c r="H235" s="30">
        <v>1</v>
      </c>
      <c r="I235" s="30">
        <v>2</v>
      </c>
      <c r="J235" s="30">
        <v>2</v>
      </c>
      <c r="K235" s="30">
        <v>1</v>
      </c>
      <c r="L235" s="30">
        <v>3</v>
      </c>
      <c r="M235" s="30">
        <v>0</v>
      </c>
      <c r="N235" s="30">
        <v>0</v>
      </c>
      <c r="O235" s="30">
        <v>0</v>
      </c>
      <c r="P235" s="30">
        <v>0.252</v>
      </c>
      <c r="Q235" s="30">
        <v>0.30299999999999999</v>
      </c>
      <c r="R235" s="30">
        <v>0.41</v>
      </c>
      <c r="S235" s="30">
        <v>0.71399999999999997</v>
      </c>
      <c r="T235" s="30">
        <v>0.314</v>
      </c>
      <c r="U235" s="30">
        <v>0</v>
      </c>
      <c r="V235" s="30">
        <v>0</v>
      </c>
      <c r="W235" s="30">
        <v>0</v>
      </c>
      <c r="X235" s="30"/>
      <c r="Y235" s="1"/>
      <c r="Z235" s="1"/>
      <c r="AB235" s="1"/>
    </row>
    <row r="236" spans="1:28" x14ac:dyDescent="0.25">
      <c r="A236" s="30">
        <v>847</v>
      </c>
      <c r="B236" s="30" t="s">
        <v>601</v>
      </c>
      <c r="C236" s="30">
        <v>475</v>
      </c>
      <c r="D236" s="30">
        <v>437</v>
      </c>
      <c r="E236" s="30">
        <v>103</v>
      </c>
      <c r="F236" s="30">
        <v>22</v>
      </c>
      <c r="G236" s="30">
        <v>1</v>
      </c>
      <c r="H236" s="30">
        <v>20</v>
      </c>
      <c r="I236" s="30">
        <v>55</v>
      </c>
      <c r="J236" s="30">
        <v>65</v>
      </c>
      <c r="K236" s="30">
        <v>29</v>
      </c>
      <c r="L236" s="30">
        <v>115</v>
      </c>
      <c r="M236" s="30">
        <v>5</v>
      </c>
      <c r="N236" s="30">
        <v>7</v>
      </c>
      <c r="O236" s="30">
        <v>4</v>
      </c>
      <c r="P236" s="30">
        <v>0.23599999999999999</v>
      </c>
      <c r="Q236" s="30">
        <v>0.28899999999999998</v>
      </c>
      <c r="R236" s="30">
        <v>0.43</v>
      </c>
      <c r="S236" s="30">
        <v>0.71899999999999997</v>
      </c>
      <c r="T236" s="30">
        <v>0.314</v>
      </c>
      <c r="U236" s="30">
        <v>-1.7</v>
      </c>
      <c r="V236" s="30">
        <v>-0.2</v>
      </c>
      <c r="W236" s="30">
        <v>0.1</v>
      </c>
      <c r="X236" s="30"/>
      <c r="Y236" s="1"/>
      <c r="Z236" s="1"/>
      <c r="AB236" s="1"/>
    </row>
    <row r="237" spans="1:28" x14ac:dyDescent="0.25">
      <c r="A237" s="30">
        <v>5933</v>
      </c>
      <c r="B237" s="30" t="s">
        <v>522</v>
      </c>
      <c r="C237" s="30">
        <v>520</v>
      </c>
      <c r="D237" s="30">
        <v>482</v>
      </c>
      <c r="E237" s="30">
        <v>133</v>
      </c>
      <c r="F237" s="30">
        <v>19</v>
      </c>
      <c r="G237" s="30">
        <v>6</v>
      </c>
      <c r="H237" s="30">
        <v>9</v>
      </c>
      <c r="I237" s="30">
        <v>60</v>
      </c>
      <c r="J237" s="30">
        <v>48</v>
      </c>
      <c r="K237" s="30">
        <v>26</v>
      </c>
      <c r="L237" s="30">
        <v>67</v>
      </c>
      <c r="M237" s="30">
        <v>5</v>
      </c>
      <c r="N237" s="30">
        <v>29</v>
      </c>
      <c r="O237" s="30">
        <v>15</v>
      </c>
      <c r="P237" s="30">
        <v>0.27500000000000002</v>
      </c>
      <c r="Q237" s="30">
        <v>0.316</v>
      </c>
      <c r="R237" s="30">
        <v>0.39700000000000002</v>
      </c>
      <c r="S237" s="30">
        <v>0.71399999999999997</v>
      </c>
      <c r="T237" s="30">
        <v>0.314</v>
      </c>
      <c r="U237" s="30">
        <v>0.2</v>
      </c>
      <c r="V237" s="30">
        <v>0.1</v>
      </c>
      <c r="W237" s="30">
        <v>2.1</v>
      </c>
      <c r="X237" s="30"/>
      <c r="Y237" s="1"/>
      <c r="Z237" s="1"/>
      <c r="AA237" s="1"/>
    </row>
    <row r="238" spans="1:28" x14ac:dyDescent="0.25">
      <c r="A238" s="30">
        <v>3118</v>
      </c>
      <c r="B238" s="30" t="s">
        <v>518</v>
      </c>
      <c r="C238" s="30">
        <v>311</v>
      </c>
      <c r="D238" s="30">
        <v>279</v>
      </c>
      <c r="E238" s="30">
        <v>69</v>
      </c>
      <c r="F238" s="30">
        <v>15</v>
      </c>
      <c r="G238" s="30">
        <v>1</v>
      </c>
      <c r="H238" s="30">
        <v>8</v>
      </c>
      <c r="I238" s="30">
        <v>34</v>
      </c>
      <c r="J238" s="30">
        <v>34</v>
      </c>
      <c r="K238" s="30">
        <v>26</v>
      </c>
      <c r="L238" s="30">
        <v>73</v>
      </c>
      <c r="M238" s="30">
        <v>2</v>
      </c>
      <c r="N238" s="30">
        <v>3</v>
      </c>
      <c r="O238" s="30">
        <v>2</v>
      </c>
      <c r="P238" s="30">
        <v>0.247</v>
      </c>
      <c r="Q238" s="30">
        <v>0.313</v>
      </c>
      <c r="R238" s="30">
        <v>0.39600000000000002</v>
      </c>
      <c r="S238" s="30">
        <v>0.70899999999999996</v>
      </c>
      <c r="T238" s="30">
        <v>0.314</v>
      </c>
      <c r="U238" s="30">
        <v>-0.4</v>
      </c>
      <c r="V238" s="30">
        <v>-0.7</v>
      </c>
      <c r="W238" s="30">
        <v>0.4</v>
      </c>
      <c r="X238" s="30"/>
      <c r="Y238" s="1"/>
      <c r="Z238" s="1"/>
      <c r="AB238" s="1"/>
    </row>
    <row r="239" spans="1:28" x14ac:dyDescent="0.25">
      <c r="A239" s="30">
        <v>2554</v>
      </c>
      <c r="B239" s="30" t="s">
        <v>472</v>
      </c>
      <c r="C239" s="30">
        <v>92</v>
      </c>
      <c r="D239" s="30">
        <v>81</v>
      </c>
      <c r="E239" s="30">
        <v>20</v>
      </c>
      <c r="F239" s="30">
        <v>4</v>
      </c>
      <c r="G239" s="30">
        <v>0</v>
      </c>
      <c r="H239" s="30">
        <v>2</v>
      </c>
      <c r="I239" s="30">
        <v>9</v>
      </c>
      <c r="J239" s="30">
        <v>9</v>
      </c>
      <c r="K239" s="30">
        <v>8</v>
      </c>
      <c r="L239" s="30">
        <v>18</v>
      </c>
      <c r="M239" s="30">
        <v>1</v>
      </c>
      <c r="N239" s="30">
        <v>0</v>
      </c>
      <c r="O239" s="30">
        <v>0</v>
      </c>
      <c r="P239" s="30">
        <v>0.248</v>
      </c>
      <c r="Q239" s="30">
        <v>0.32200000000000001</v>
      </c>
      <c r="R239" s="30">
        <v>0.38300000000000001</v>
      </c>
      <c r="S239" s="30">
        <v>0.70499999999999996</v>
      </c>
      <c r="T239" s="30">
        <v>0.314</v>
      </c>
      <c r="U239" s="30">
        <v>-0.1</v>
      </c>
      <c r="V239" s="30">
        <v>-0.1</v>
      </c>
      <c r="W239" s="30">
        <v>0.1</v>
      </c>
      <c r="X239" s="30"/>
    </row>
    <row r="240" spans="1:28" x14ac:dyDescent="0.25">
      <c r="A240" s="30">
        <v>6352</v>
      </c>
      <c r="B240" s="30" t="s">
        <v>364</v>
      </c>
      <c r="C240" s="30">
        <v>174</v>
      </c>
      <c r="D240" s="30">
        <v>158</v>
      </c>
      <c r="E240" s="30">
        <v>41</v>
      </c>
      <c r="F240" s="30">
        <v>9</v>
      </c>
      <c r="G240" s="30">
        <v>1</v>
      </c>
      <c r="H240" s="30">
        <v>3</v>
      </c>
      <c r="I240" s="30">
        <v>16</v>
      </c>
      <c r="J240" s="30">
        <v>16</v>
      </c>
      <c r="K240" s="30">
        <v>14</v>
      </c>
      <c r="L240" s="30">
        <v>30</v>
      </c>
      <c r="M240" s="30">
        <v>1</v>
      </c>
      <c r="N240" s="30">
        <v>1</v>
      </c>
      <c r="O240" s="30">
        <v>1</v>
      </c>
      <c r="P240" s="30">
        <v>0.26300000000000001</v>
      </c>
      <c r="Q240" s="30">
        <v>0.32200000000000001</v>
      </c>
      <c r="R240" s="30">
        <v>0.38300000000000001</v>
      </c>
      <c r="S240" s="30">
        <v>0.70499999999999996</v>
      </c>
      <c r="T240" s="30">
        <v>0.314</v>
      </c>
      <c r="U240" s="30">
        <v>-0.2</v>
      </c>
      <c r="V240" s="30">
        <v>-0.3</v>
      </c>
      <c r="W240" s="30">
        <v>0.4</v>
      </c>
      <c r="X240" s="30"/>
    </row>
    <row r="241" spans="1:28" x14ac:dyDescent="0.25">
      <c r="A241" s="30" t="s">
        <v>205</v>
      </c>
      <c r="B241" s="30" t="s">
        <v>206</v>
      </c>
      <c r="C241" s="30">
        <v>55</v>
      </c>
      <c r="D241" s="30">
        <v>51</v>
      </c>
      <c r="E241" s="30">
        <v>13</v>
      </c>
      <c r="F241" s="30">
        <v>3</v>
      </c>
      <c r="G241" s="30">
        <v>0</v>
      </c>
      <c r="H241" s="30">
        <v>2</v>
      </c>
      <c r="I241" s="30">
        <v>7</v>
      </c>
      <c r="J241" s="30">
        <v>7</v>
      </c>
      <c r="K241" s="30">
        <v>3</v>
      </c>
      <c r="L241" s="30">
        <v>14</v>
      </c>
      <c r="M241" s="30">
        <v>0</v>
      </c>
      <c r="N241" s="30">
        <v>1</v>
      </c>
      <c r="O241" s="30">
        <v>0</v>
      </c>
      <c r="P241" s="30">
        <v>0.252</v>
      </c>
      <c r="Q241" s="30">
        <v>0.29799999999999999</v>
      </c>
      <c r="R241" s="30">
        <v>0.41499999999999998</v>
      </c>
      <c r="S241" s="30">
        <v>0.71399999999999997</v>
      </c>
      <c r="T241" s="30">
        <v>0.314</v>
      </c>
      <c r="U241" s="30">
        <v>0</v>
      </c>
      <c r="V241" s="30">
        <v>0</v>
      </c>
      <c r="W241" s="30">
        <v>0.1</v>
      </c>
      <c r="X241" s="30"/>
      <c r="Y241" s="1"/>
      <c r="Z241" s="1"/>
      <c r="AA241" s="1"/>
    </row>
    <row r="242" spans="1:28" x14ac:dyDescent="0.25">
      <c r="A242" s="30">
        <v>5305</v>
      </c>
      <c r="B242" s="30" t="s">
        <v>520</v>
      </c>
      <c r="C242" s="30">
        <v>378</v>
      </c>
      <c r="D242" s="30">
        <v>346</v>
      </c>
      <c r="E242" s="30">
        <v>91</v>
      </c>
      <c r="F242" s="30">
        <v>15</v>
      </c>
      <c r="G242" s="30">
        <v>5</v>
      </c>
      <c r="H242" s="30">
        <v>7</v>
      </c>
      <c r="I242" s="30">
        <v>44</v>
      </c>
      <c r="J242" s="30">
        <v>35</v>
      </c>
      <c r="K242" s="30">
        <v>25</v>
      </c>
      <c r="L242" s="30">
        <v>70</v>
      </c>
      <c r="M242" s="30">
        <v>2</v>
      </c>
      <c r="N242" s="30">
        <v>9</v>
      </c>
      <c r="O242" s="30">
        <v>5</v>
      </c>
      <c r="P242" s="30">
        <v>0.26300000000000001</v>
      </c>
      <c r="Q242" s="30">
        <v>0.314</v>
      </c>
      <c r="R242" s="30">
        <v>0.39500000000000002</v>
      </c>
      <c r="S242" s="30">
        <v>0.70899999999999996</v>
      </c>
      <c r="T242" s="30">
        <v>0.314</v>
      </c>
      <c r="U242" s="30">
        <v>0</v>
      </c>
      <c r="V242" s="30">
        <v>-1.2</v>
      </c>
      <c r="W242" s="30">
        <v>0.7</v>
      </c>
      <c r="X242" s="30"/>
      <c r="Y242" s="1"/>
      <c r="Z242" s="1"/>
      <c r="AA242" s="1"/>
    </row>
    <row r="243" spans="1:28" x14ac:dyDescent="0.25">
      <c r="A243" s="30">
        <v>5667</v>
      </c>
      <c r="B243" s="30" t="s">
        <v>5621</v>
      </c>
      <c r="C243" s="30">
        <v>53</v>
      </c>
      <c r="D243" s="30">
        <v>47</v>
      </c>
      <c r="E243" s="30">
        <v>11</v>
      </c>
      <c r="F243" s="30">
        <v>2</v>
      </c>
      <c r="G243" s="30">
        <v>0</v>
      </c>
      <c r="H243" s="30">
        <v>2</v>
      </c>
      <c r="I243" s="30">
        <v>5</v>
      </c>
      <c r="J243" s="30">
        <v>6</v>
      </c>
      <c r="K243" s="30">
        <v>4</v>
      </c>
      <c r="L243" s="30">
        <v>12</v>
      </c>
      <c r="M243" s="30">
        <v>0</v>
      </c>
      <c r="N243" s="30">
        <v>2</v>
      </c>
      <c r="O243" s="30">
        <v>1</v>
      </c>
      <c r="P243" s="30">
        <v>0.24199999999999999</v>
      </c>
      <c r="Q243" s="30">
        <v>0.311</v>
      </c>
      <c r="R243" s="30">
        <v>0.39300000000000002</v>
      </c>
      <c r="S243" s="30">
        <v>0.70399999999999996</v>
      </c>
      <c r="T243" s="30">
        <v>0.314</v>
      </c>
      <c r="U243" s="30">
        <v>-0.1</v>
      </c>
      <c r="V243" s="30">
        <v>0.2</v>
      </c>
      <c r="W243" s="30">
        <v>0</v>
      </c>
      <c r="X243" s="30"/>
      <c r="Y243" s="1"/>
      <c r="Z243" s="1"/>
      <c r="AA243" s="1"/>
    </row>
    <row r="244" spans="1:28" x14ac:dyDescent="0.25">
      <c r="A244" s="30">
        <v>2161</v>
      </c>
      <c r="B244" s="30" t="s">
        <v>676</v>
      </c>
      <c r="C244" s="30">
        <v>390</v>
      </c>
      <c r="D244" s="30">
        <v>346</v>
      </c>
      <c r="E244" s="30">
        <v>83</v>
      </c>
      <c r="F244" s="30">
        <v>17</v>
      </c>
      <c r="G244" s="30">
        <v>2</v>
      </c>
      <c r="H244" s="30">
        <v>11</v>
      </c>
      <c r="I244" s="30">
        <v>42</v>
      </c>
      <c r="J244" s="30">
        <v>43</v>
      </c>
      <c r="K244" s="30">
        <v>37</v>
      </c>
      <c r="L244" s="30">
        <v>106</v>
      </c>
      <c r="M244" s="30">
        <v>2</v>
      </c>
      <c r="N244" s="30">
        <v>2</v>
      </c>
      <c r="O244" s="30">
        <v>1</v>
      </c>
      <c r="P244" s="30">
        <v>0.23899999999999999</v>
      </c>
      <c r="Q244" s="30">
        <v>0.314</v>
      </c>
      <c r="R244" s="30">
        <v>0.39700000000000002</v>
      </c>
      <c r="S244" s="30">
        <v>0.71099999999999997</v>
      </c>
      <c r="T244" s="30">
        <v>0.313</v>
      </c>
      <c r="U244" s="30">
        <v>-1.3</v>
      </c>
      <c r="V244" s="30">
        <v>-3.5</v>
      </c>
      <c r="W244" s="30">
        <v>0.2</v>
      </c>
      <c r="X244" s="30"/>
      <c r="Y244" s="1"/>
      <c r="Z244" s="1"/>
      <c r="AA244" s="1"/>
    </row>
    <row r="245" spans="1:28" x14ac:dyDescent="0.25">
      <c r="A245" s="30">
        <v>8760</v>
      </c>
      <c r="B245" s="30" t="s">
        <v>91</v>
      </c>
      <c r="C245" s="30">
        <v>11</v>
      </c>
      <c r="D245" s="30">
        <v>10</v>
      </c>
      <c r="E245" s="30">
        <v>2</v>
      </c>
      <c r="F245" s="30">
        <v>0</v>
      </c>
      <c r="G245" s="30">
        <v>0</v>
      </c>
      <c r="H245" s="30">
        <v>0</v>
      </c>
      <c r="I245" s="30">
        <v>1</v>
      </c>
      <c r="J245" s="30">
        <v>1</v>
      </c>
      <c r="K245" s="30">
        <v>1</v>
      </c>
      <c r="L245" s="30">
        <v>3</v>
      </c>
      <c r="M245" s="30">
        <v>0</v>
      </c>
      <c r="N245" s="30">
        <v>0</v>
      </c>
      <c r="O245" s="30">
        <v>0</v>
      </c>
      <c r="P245" s="30">
        <v>0.245</v>
      </c>
      <c r="Q245" s="30">
        <v>0.29899999999999999</v>
      </c>
      <c r="R245" s="30">
        <v>0.41499999999999998</v>
      </c>
      <c r="S245" s="30">
        <v>0.71399999999999997</v>
      </c>
      <c r="T245" s="30">
        <v>0.313</v>
      </c>
      <c r="U245" s="30">
        <v>0</v>
      </c>
      <c r="V245" s="30">
        <v>-0.3</v>
      </c>
      <c r="W245" s="30">
        <v>0</v>
      </c>
      <c r="X245" s="30"/>
      <c r="Y245" s="1"/>
      <c r="Z245" s="1"/>
      <c r="AA245" s="1"/>
    </row>
    <row r="246" spans="1:28" x14ac:dyDescent="0.25">
      <c r="A246" s="30">
        <v>7739</v>
      </c>
      <c r="B246" s="30" t="s">
        <v>2513</v>
      </c>
      <c r="C246" s="30">
        <v>339</v>
      </c>
      <c r="D246" s="30">
        <v>304</v>
      </c>
      <c r="E246" s="30">
        <v>74</v>
      </c>
      <c r="F246" s="30">
        <v>16</v>
      </c>
      <c r="G246" s="30">
        <v>1</v>
      </c>
      <c r="H246" s="30">
        <v>10</v>
      </c>
      <c r="I246" s="30">
        <v>33</v>
      </c>
      <c r="J246" s="30">
        <v>37</v>
      </c>
      <c r="K246" s="30">
        <v>28</v>
      </c>
      <c r="L246" s="30">
        <v>63</v>
      </c>
      <c r="M246" s="30">
        <v>2</v>
      </c>
      <c r="N246" s="30">
        <v>2</v>
      </c>
      <c r="O246" s="30">
        <v>1</v>
      </c>
      <c r="P246" s="30">
        <v>0.24199999999999999</v>
      </c>
      <c r="Q246" s="30">
        <v>0.309</v>
      </c>
      <c r="R246" s="30">
        <v>0.39700000000000002</v>
      </c>
      <c r="S246" s="30">
        <v>0.70599999999999996</v>
      </c>
      <c r="T246" s="30">
        <v>0.313</v>
      </c>
      <c r="U246" s="30">
        <v>-0.1</v>
      </c>
      <c r="V246" s="30">
        <v>0</v>
      </c>
      <c r="W246" s="30">
        <v>1.8</v>
      </c>
      <c r="X246" s="30"/>
    </row>
    <row r="247" spans="1:28" x14ac:dyDescent="0.25">
      <c r="A247" s="30">
        <v>10815</v>
      </c>
      <c r="B247" s="30" t="s">
        <v>579</v>
      </c>
      <c r="C247" s="30">
        <v>366</v>
      </c>
      <c r="D247" s="30">
        <v>325</v>
      </c>
      <c r="E247" s="30">
        <v>81</v>
      </c>
      <c r="F247" s="30">
        <v>17</v>
      </c>
      <c r="G247" s="30">
        <v>2</v>
      </c>
      <c r="H247" s="30">
        <v>7</v>
      </c>
      <c r="I247" s="30">
        <v>42</v>
      </c>
      <c r="J247" s="30">
        <v>37</v>
      </c>
      <c r="K247" s="30">
        <v>32</v>
      </c>
      <c r="L247" s="30">
        <v>58</v>
      </c>
      <c r="M247" s="30">
        <v>3</v>
      </c>
      <c r="N247" s="30">
        <v>8</v>
      </c>
      <c r="O247" s="30">
        <v>4</v>
      </c>
      <c r="P247" s="30">
        <v>0.248</v>
      </c>
      <c r="Q247" s="30">
        <v>0.32</v>
      </c>
      <c r="R247" s="30">
        <v>0.38</v>
      </c>
      <c r="S247" s="30">
        <v>0.7</v>
      </c>
      <c r="T247" s="30">
        <v>0.313</v>
      </c>
      <c r="U247" s="30">
        <v>-0.5</v>
      </c>
      <c r="V247" s="30">
        <v>0.5</v>
      </c>
      <c r="W247" s="30">
        <v>0.9</v>
      </c>
      <c r="X247" s="30"/>
      <c r="Y247" s="1"/>
      <c r="Z247" s="1"/>
      <c r="AA247" s="1"/>
    </row>
    <row r="248" spans="1:28" x14ac:dyDescent="0.25">
      <c r="A248" s="30">
        <v>7215</v>
      </c>
      <c r="B248" s="30" t="s">
        <v>181</v>
      </c>
      <c r="C248" s="30">
        <v>410</v>
      </c>
      <c r="D248" s="30">
        <v>381</v>
      </c>
      <c r="E248" s="30">
        <v>103</v>
      </c>
      <c r="F248" s="30">
        <v>18</v>
      </c>
      <c r="G248" s="30">
        <v>5</v>
      </c>
      <c r="H248" s="30">
        <v>8</v>
      </c>
      <c r="I248" s="30">
        <v>45</v>
      </c>
      <c r="J248" s="30">
        <v>42</v>
      </c>
      <c r="K248" s="30">
        <v>19</v>
      </c>
      <c r="L248" s="30">
        <v>60</v>
      </c>
      <c r="M248" s="30">
        <v>4</v>
      </c>
      <c r="N248" s="30">
        <v>11</v>
      </c>
      <c r="O248" s="30">
        <v>6</v>
      </c>
      <c r="P248" s="30">
        <v>0.27</v>
      </c>
      <c r="Q248" s="30">
        <v>0.31</v>
      </c>
      <c r="R248" s="30">
        <v>0.4</v>
      </c>
      <c r="S248" s="30">
        <v>0.71</v>
      </c>
      <c r="T248" s="30">
        <v>0.313</v>
      </c>
      <c r="U248" s="30">
        <v>0</v>
      </c>
      <c r="V248" s="30">
        <v>5.4</v>
      </c>
      <c r="W248" s="30">
        <v>1.2</v>
      </c>
      <c r="X248" s="30"/>
    </row>
    <row r="249" spans="1:28" x14ac:dyDescent="0.25">
      <c r="A249" s="30">
        <v>2498</v>
      </c>
      <c r="B249" s="30" t="s">
        <v>257</v>
      </c>
      <c r="C249" s="30">
        <v>62</v>
      </c>
      <c r="D249" s="30">
        <v>55</v>
      </c>
      <c r="E249" s="30">
        <v>14</v>
      </c>
      <c r="F249" s="30">
        <v>2</v>
      </c>
      <c r="G249" s="30">
        <v>1</v>
      </c>
      <c r="H249" s="30">
        <v>0</v>
      </c>
      <c r="I249" s="30">
        <v>7</v>
      </c>
      <c r="J249" s="30">
        <v>5</v>
      </c>
      <c r="K249" s="30">
        <v>6</v>
      </c>
      <c r="L249" s="30">
        <v>10</v>
      </c>
      <c r="M249" s="30">
        <v>1</v>
      </c>
      <c r="N249" s="30">
        <v>2</v>
      </c>
      <c r="O249" s="30">
        <v>1</v>
      </c>
      <c r="P249" s="30">
        <v>0.26</v>
      </c>
      <c r="Q249" s="30">
        <v>0.33400000000000002</v>
      </c>
      <c r="R249" s="30">
        <v>0.36</v>
      </c>
      <c r="S249" s="30">
        <v>0.69399999999999995</v>
      </c>
      <c r="T249" s="30">
        <v>0.313</v>
      </c>
      <c r="U249" s="30">
        <v>0</v>
      </c>
      <c r="V249" s="30">
        <v>-0.8</v>
      </c>
      <c r="W249" s="30">
        <v>0.1</v>
      </c>
      <c r="X249" s="30"/>
      <c r="Y249" s="1"/>
      <c r="Z249" s="1"/>
      <c r="AB249" s="1"/>
    </row>
    <row r="250" spans="1:28" x14ac:dyDescent="0.25">
      <c r="A250" s="30">
        <v>945</v>
      </c>
      <c r="B250" s="30" t="s">
        <v>388</v>
      </c>
      <c r="C250" s="30">
        <v>248</v>
      </c>
      <c r="D250" s="30">
        <v>215</v>
      </c>
      <c r="E250" s="30">
        <v>52</v>
      </c>
      <c r="F250" s="30">
        <v>11</v>
      </c>
      <c r="G250" s="30">
        <v>1</v>
      </c>
      <c r="H250" s="30">
        <v>4</v>
      </c>
      <c r="I250" s="30">
        <v>25</v>
      </c>
      <c r="J250" s="30">
        <v>22</v>
      </c>
      <c r="K250" s="30">
        <v>29</v>
      </c>
      <c r="L250" s="30">
        <v>50</v>
      </c>
      <c r="M250" s="30">
        <v>1</v>
      </c>
      <c r="N250" s="30">
        <v>4</v>
      </c>
      <c r="O250" s="30">
        <v>2</v>
      </c>
      <c r="P250" s="30">
        <v>0.24299999999999999</v>
      </c>
      <c r="Q250" s="30">
        <v>0.33400000000000002</v>
      </c>
      <c r="R250" s="30">
        <v>0.36099999999999999</v>
      </c>
      <c r="S250" s="30">
        <v>0.69499999999999995</v>
      </c>
      <c r="T250" s="30">
        <v>0.313</v>
      </c>
      <c r="U250" s="30">
        <v>-0.9</v>
      </c>
      <c r="V250" s="30">
        <v>-1.6</v>
      </c>
      <c r="W250" s="30">
        <v>-0.1</v>
      </c>
      <c r="X250" s="30"/>
      <c r="Y250" s="1"/>
      <c r="Z250" s="1"/>
      <c r="AA250" s="1"/>
    </row>
    <row r="251" spans="1:28" x14ac:dyDescent="0.25">
      <c r="A251" s="30">
        <v>3708</v>
      </c>
      <c r="B251" s="30" t="s">
        <v>273</v>
      </c>
      <c r="C251" s="30">
        <v>394</v>
      </c>
      <c r="D251" s="30">
        <v>361</v>
      </c>
      <c r="E251" s="30">
        <v>97</v>
      </c>
      <c r="F251" s="30">
        <v>20</v>
      </c>
      <c r="G251" s="30">
        <v>3</v>
      </c>
      <c r="H251" s="30">
        <v>5</v>
      </c>
      <c r="I251" s="30">
        <v>47</v>
      </c>
      <c r="J251" s="30">
        <v>38</v>
      </c>
      <c r="K251" s="30">
        <v>22</v>
      </c>
      <c r="L251" s="30">
        <v>71</v>
      </c>
      <c r="M251" s="30">
        <v>5</v>
      </c>
      <c r="N251" s="30">
        <v>32</v>
      </c>
      <c r="O251" s="30">
        <v>11</v>
      </c>
      <c r="P251" s="30">
        <v>0.27</v>
      </c>
      <c r="Q251" s="30">
        <v>0.31900000000000001</v>
      </c>
      <c r="R251" s="30">
        <v>0.38500000000000001</v>
      </c>
      <c r="S251" s="30">
        <v>0.70399999999999996</v>
      </c>
      <c r="T251" s="30">
        <v>0.313</v>
      </c>
      <c r="U251" s="30">
        <v>3</v>
      </c>
      <c r="V251" s="30">
        <v>-2.9</v>
      </c>
      <c r="W251" s="30">
        <v>0.6</v>
      </c>
      <c r="X251" s="30"/>
    </row>
    <row r="252" spans="1:28" x14ac:dyDescent="0.25">
      <c r="A252" s="30">
        <v>3298</v>
      </c>
      <c r="B252" s="30" t="s">
        <v>416</v>
      </c>
      <c r="C252" s="30">
        <v>133</v>
      </c>
      <c r="D252" s="30">
        <v>125</v>
      </c>
      <c r="E252" s="30">
        <v>34</v>
      </c>
      <c r="F252" s="30">
        <v>7</v>
      </c>
      <c r="G252" s="30">
        <v>1</v>
      </c>
      <c r="H252" s="30">
        <v>3</v>
      </c>
      <c r="I252" s="30">
        <v>14</v>
      </c>
      <c r="J252" s="30">
        <v>15</v>
      </c>
      <c r="K252" s="30">
        <v>5</v>
      </c>
      <c r="L252" s="30">
        <v>25</v>
      </c>
      <c r="M252" s="30">
        <v>1</v>
      </c>
      <c r="N252" s="30">
        <v>4</v>
      </c>
      <c r="O252" s="30">
        <v>2</v>
      </c>
      <c r="P252" s="30">
        <v>0.27100000000000002</v>
      </c>
      <c r="Q252" s="30">
        <v>0.30099999999999999</v>
      </c>
      <c r="R252" s="30">
        <v>0.41299999999999998</v>
      </c>
      <c r="S252" s="30">
        <v>0.71399999999999997</v>
      </c>
      <c r="T252" s="30">
        <v>0.313</v>
      </c>
      <c r="U252" s="30">
        <v>0.1</v>
      </c>
      <c r="V252" s="30">
        <v>-0.2</v>
      </c>
      <c r="W252" s="30">
        <v>0.2</v>
      </c>
      <c r="X252" s="30"/>
      <c r="Y252" s="1"/>
      <c r="Z252" s="1"/>
      <c r="AB252" s="1"/>
    </row>
    <row r="253" spans="1:28" x14ac:dyDescent="0.25">
      <c r="A253" s="30">
        <v>4390</v>
      </c>
      <c r="B253" s="30" t="s">
        <v>341</v>
      </c>
      <c r="C253" s="30">
        <v>35</v>
      </c>
      <c r="D253" s="30">
        <v>31</v>
      </c>
      <c r="E253" s="30">
        <v>8</v>
      </c>
      <c r="F253" s="30">
        <v>2</v>
      </c>
      <c r="G253" s="30">
        <v>0</v>
      </c>
      <c r="H253" s="30">
        <v>1</v>
      </c>
      <c r="I253" s="30">
        <v>4</v>
      </c>
      <c r="J253" s="30">
        <v>4</v>
      </c>
      <c r="K253" s="30">
        <v>3</v>
      </c>
      <c r="L253" s="30">
        <v>8</v>
      </c>
      <c r="M253" s="30">
        <v>0</v>
      </c>
      <c r="N253" s="30">
        <v>0</v>
      </c>
      <c r="O253" s="30">
        <v>0</v>
      </c>
      <c r="P253" s="30">
        <v>0.246</v>
      </c>
      <c r="Q253" s="30">
        <v>0.315</v>
      </c>
      <c r="R253" s="30">
        <v>0.38700000000000001</v>
      </c>
      <c r="S253" s="30">
        <v>0.70199999999999996</v>
      </c>
      <c r="T253" s="30">
        <v>0.313</v>
      </c>
      <c r="U253" s="30">
        <v>0</v>
      </c>
      <c r="V253" s="30">
        <v>-0.4</v>
      </c>
      <c r="W253" s="30">
        <v>0.1</v>
      </c>
      <c r="X253" s="30"/>
    </row>
    <row r="254" spans="1:28" x14ac:dyDescent="0.25">
      <c r="A254" s="30">
        <v>3797</v>
      </c>
      <c r="B254" s="30" t="s">
        <v>504</v>
      </c>
      <c r="C254" s="30">
        <v>524</v>
      </c>
      <c r="D254" s="30">
        <v>484</v>
      </c>
      <c r="E254" s="30">
        <v>123</v>
      </c>
      <c r="F254" s="30">
        <v>23</v>
      </c>
      <c r="G254" s="30">
        <v>1</v>
      </c>
      <c r="H254" s="30">
        <v>17</v>
      </c>
      <c r="I254" s="30">
        <v>59</v>
      </c>
      <c r="J254" s="30">
        <v>60</v>
      </c>
      <c r="K254" s="30">
        <v>31</v>
      </c>
      <c r="L254" s="30">
        <v>72</v>
      </c>
      <c r="M254" s="30">
        <v>2</v>
      </c>
      <c r="N254" s="30">
        <v>2</v>
      </c>
      <c r="O254" s="30">
        <v>1</v>
      </c>
      <c r="P254" s="30">
        <v>0.254</v>
      </c>
      <c r="Q254" s="30">
        <v>0.3</v>
      </c>
      <c r="R254" s="30">
        <v>0.41099999999999998</v>
      </c>
      <c r="S254" s="30">
        <v>0.71099999999999997</v>
      </c>
      <c r="T254" s="30">
        <v>0.313</v>
      </c>
      <c r="U254" s="30">
        <v>-0.7</v>
      </c>
      <c r="V254" s="30">
        <v>3.8</v>
      </c>
      <c r="W254" s="30">
        <v>2.2000000000000002</v>
      </c>
      <c r="X254" s="30"/>
    </row>
    <row r="255" spans="1:28" x14ac:dyDescent="0.25">
      <c r="A255" s="30">
        <v>5888</v>
      </c>
      <c r="B255" s="30" t="s">
        <v>377</v>
      </c>
      <c r="C255" s="30">
        <v>57</v>
      </c>
      <c r="D255" s="30">
        <v>50</v>
      </c>
      <c r="E255" s="30">
        <v>12</v>
      </c>
      <c r="F255" s="30">
        <v>3</v>
      </c>
      <c r="G255" s="30">
        <v>0</v>
      </c>
      <c r="H255" s="30">
        <v>1</v>
      </c>
      <c r="I255" s="30">
        <v>6</v>
      </c>
      <c r="J255" s="30">
        <v>6</v>
      </c>
      <c r="K255" s="30">
        <v>5</v>
      </c>
      <c r="L255" s="30">
        <v>11</v>
      </c>
      <c r="M255" s="30">
        <v>0</v>
      </c>
      <c r="N255" s="30">
        <v>1</v>
      </c>
      <c r="O255" s="30">
        <v>1</v>
      </c>
      <c r="P255" s="30">
        <v>0.246</v>
      </c>
      <c r="Q255" s="30">
        <v>0.31900000000000001</v>
      </c>
      <c r="R255" s="30">
        <v>0.38</v>
      </c>
      <c r="S255" s="30">
        <v>0.69899999999999995</v>
      </c>
      <c r="T255" s="30">
        <v>0.313</v>
      </c>
      <c r="U255" s="30">
        <v>0</v>
      </c>
      <c r="V255" s="30">
        <v>0</v>
      </c>
      <c r="W255" s="30">
        <v>0.1</v>
      </c>
      <c r="X255" s="30"/>
    </row>
    <row r="256" spans="1:28" x14ac:dyDescent="0.25">
      <c r="A256" s="30">
        <v>3892</v>
      </c>
      <c r="B256" s="30" t="s">
        <v>494</v>
      </c>
      <c r="C256" s="30">
        <v>436</v>
      </c>
      <c r="D256" s="30">
        <v>390</v>
      </c>
      <c r="E256" s="30">
        <v>90</v>
      </c>
      <c r="F256" s="30">
        <v>18</v>
      </c>
      <c r="G256" s="30">
        <v>3</v>
      </c>
      <c r="H256" s="30">
        <v>15</v>
      </c>
      <c r="I256" s="30">
        <v>49</v>
      </c>
      <c r="J256" s="30">
        <v>52</v>
      </c>
      <c r="K256" s="30">
        <v>39</v>
      </c>
      <c r="L256" s="30">
        <v>91</v>
      </c>
      <c r="M256" s="30">
        <v>2</v>
      </c>
      <c r="N256" s="30">
        <v>5</v>
      </c>
      <c r="O256" s="30">
        <v>3</v>
      </c>
      <c r="P256" s="30">
        <v>0.23200000000000001</v>
      </c>
      <c r="Q256" s="30">
        <v>0.30299999999999999</v>
      </c>
      <c r="R256" s="30">
        <v>0.40500000000000003</v>
      </c>
      <c r="S256" s="30">
        <v>0.70799999999999996</v>
      </c>
      <c r="T256" s="30">
        <v>0.312</v>
      </c>
      <c r="U256" s="30">
        <v>0.4</v>
      </c>
      <c r="V256" s="30">
        <v>8.6</v>
      </c>
      <c r="W256" s="30">
        <v>1.8</v>
      </c>
      <c r="X256" s="30"/>
      <c r="Y256" s="1"/>
      <c r="Z256" s="1"/>
      <c r="AB256" s="1"/>
    </row>
    <row r="257" spans="1:28" x14ac:dyDescent="0.25">
      <c r="A257" s="30">
        <v>2677</v>
      </c>
      <c r="B257" s="30" t="s">
        <v>459</v>
      </c>
      <c r="C257" s="30">
        <v>172</v>
      </c>
      <c r="D257" s="30">
        <v>158</v>
      </c>
      <c r="E257" s="30">
        <v>44</v>
      </c>
      <c r="F257" s="30">
        <v>9</v>
      </c>
      <c r="G257" s="30">
        <v>1</v>
      </c>
      <c r="H257" s="30">
        <v>2</v>
      </c>
      <c r="I257" s="30">
        <v>18</v>
      </c>
      <c r="J257" s="30">
        <v>17</v>
      </c>
      <c r="K257" s="30">
        <v>10</v>
      </c>
      <c r="L257" s="30">
        <v>23</v>
      </c>
      <c r="M257" s="30">
        <v>2</v>
      </c>
      <c r="N257" s="30">
        <v>2</v>
      </c>
      <c r="O257" s="30">
        <v>1</v>
      </c>
      <c r="P257" s="30">
        <v>0.27500000000000002</v>
      </c>
      <c r="Q257" s="30">
        <v>0.32200000000000001</v>
      </c>
      <c r="R257" s="30">
        <v>0.38100000000000001</v>
      </c>
      <c r="S257" s="30">
        <v>0.70199999999999996</v>
      </c>
      <c r="T257" s="30">
        <v>0.312</v>
      </c>
      <c r="U257" s="30">
        <v>-0.2</v>
      </c>
      <c r="V257" s="30">
        <v>-0.5</v>
      </c>
      <c r="W257" s="30">
        <v>-0.3</v>
      </c>
      <c r="X257" s="30"/>
    </row>
    <row r="258" spans="1:28" x14ac:dyDescent="0.25">
      <c r="A258" s="30">
        <v>9077</v>
      </c>
      <c r="B258" s="30" t="s">
        <v>400</v>
      </c>
      <c r="C258" s="30">
        <v>401</v>
      </c>
      <c r="D258" s="30">
        <v>364</v>
      </c>
      <c r="E258" s="30">
        <v>96</v>
      </c>
      <c r="F258" s="30">
        <v>19</v>
      </c>
      <c r="G258" s="30">
        <v>2</v>
      </c>
      <c r="H258" s="30">
        <v>6</v>
      </c>
      <c r="I258" s="30">
        <v>43</v>
      </c>
      <c r="J258" s="30">
        <v>40</v>
      </c>
      <c r="K258" s="30">
        <v>27</v>
      </c>
      <c r="L258" s="30">
        <v>81</v>
      </c>
      <c r="M258" s="30">
        <v>4</v>
      </c>
      <c r="N258" s="30">
        <v>11</v>
      </c>
      <c r="O258" s="30">
        <v>5</v>
      </c>
      <c r="P258" s="30">
        <v>0.26400000000000001</v>
      </c>
      <c r="Q258" s="30">
        <v>0.32100000000000001</v>
      </c>
      <c r="R258" s="30">
        <v>0.38</v>
      </c>
      <c r="S258" s="30">
        <v>0.7</v>
      </c>
      <c r="T258" s="30">
        <v>0.312</v>
      </c>
      <c r="U258" s="30">
        <v>0</v>
      </c>
      <c r="V258" s="30">
        <v>6</v>
      </c>
      <c r="W258" s="30">
        <v>1.8</v>
      </c>
      <c r="X258" s="30"/>
    </row>
    <row r="259" spans="1:28" x14ac:dyDescent="0.25">
      <c r="A259" s="30">
        <v>791</v>
      </c>
      <c r="B259" s="30" t="s">
        <v>594</v>
      </c>
      <c r="C259" s="30">
        <v>518</v>
      </c>
      <c r="D259" s="30">
        <v>478</v>
      </c>
      <c r="E259" s="30">
        <v>125</v>
      </c>
      <c r="F259" s="30">
        <v>23</v>
      </c>
      <c r="G259" s="30">
        <v>1</v>
      </c>
      <c r="H259" s="30">
        <v>13</v>
      </c>
      <c r="I259" s="30">
        <v>54</v>
      </c>
      <c r="J259" s="30">
        <v>56</v>
      </c>
      <c r="K259" s="30">
        <v>30</v>
      </c>
      <c r="L259" s="30">
        <v>80</v>
      </c>
      <c r="M259" s="30">
        <v>6</v>
      </c>
      <c r="N259" s="30">
        <v>5</v>
      </c>
      <c r="O259" s="30">
        <v>3</v>
      </c>
      <c r="P259" s="30">
        <v>0.26200000000000001</v>
      </c>
      <c r="Q259" s="30">
        <v>0.31</v>
      </c>
      <c r="R259" s="30">
        <v>0.39700000000000002</v>
      </c>
      <c r="S259" s="30">
        <v>0.70699999999999996</v>
      </c>
      <c r="T259" s="30">
        <v>0.312</v>
      </c>
      <c r="U259" s="30">
        <v>0</v>
      </c>
      <c r="V259" s="30">
        <v>8.4</v>
      </c>
      <c r="W259" s="30">
        <v>2.5</v>
      </c>
      <c r="X259" s="30"/>
    </row>
    <row r="260" spans="1:28" x14ac:dyDescent="0.25">
      <c r="A260" s="30">
        <v>6827</v>
      </c>
      <c r="B260" s="30" t="s">
        <v>437</v>
      </c>
      <c r="C260" s="30">
        <v>204</v>
      </c>
      <c r="D260" s="30">
        <v>181</v>
      </c>
      <c r="E260" s="30">
        <v>42</v>
      </c>
      <c r="F260" s="30">
        <v>8</v>
      </c>
      <c r="G260" s="30">
        <v>1</v>
      </c>
      <c r="H260" s="30">
        <v>6</v>
      </c>
      <c r="I260" s="30">
        <v>23</v>
      </c>
      <c r="J260" s="30">
        <v>23</v>
      </c>
      <c r="K260" s="30">
        <v>18</v>
      </c>
      <c r="L260" s="30">
        <v>60</v>
      </c>
      <c r="M260" s="30">
        <v>2</v>
      </c>
      <c r="N260" s="30">
        <v>4</v>
      </c>
      <c r="O260" s="30">
        <v>2</v>
      </c>
      <c r="P260" s="30">
        <v>0.23200000000000001</v>
      </c>
      <c r="Q260" s="30">
        <v>0.307</v>
      </c>
      <c r="R260" s="30">
        <v>0.39400000000000002</v>
      </c>
      <c r="S260" s="30">
        <v>0.70099999999999996</v>
      </c>
      <c r="T260" s="30">
        <v>0.312</v>
      </c>
      <c r="U260" s="30">
        <v>0.1</v>
      </c>
      <c r="V260" s="30">
        <v>0.1</v>
      </c>
      <c r="W260" s="30">
        <v>0.3</v>
      </c>
      <c r="X260" s="30"/>
    </row>
    <row r="261" spans="1:28" x14ac:dyDescent="0.25">
      <c r="A261" s="30">
        <v>3735</v>
      </c>
      <c r="B261" s="30" t="s">
        <v>431</v>
      </c>
      <c r="C261" s="30">
        <v>16</v>
      </c>
      <c r="D261" s="30">
        <v>14</v>
      </c>
      <c r="E261" s="30">
        <v>3</v>
      </c>
      <c r="F261" s="30">
        <v>1</v>
      </c>
      <c r="G261" s="30">
        <v>0</v>
      </c>
      <c r="H261" s="30">
        <v>0</v>
      </c>
      <c r="I261" s="30">
        <v>2</v>
      </c>
      <c r="J261" s="30">
        <v>2</v>
      </c>
      <c r="K261" s="30">
        <v>1</v>
      </c>
      <c r="L261" s="30">
        <v>4</v>
      </c>
      <c r="M261" s="30">
        <v>0</v>
      </c>
      <c r="N261" s="30">
        <v>0</v>
      </c>
      <c r="O261" s="30">
        <v>0</v>
      </c>
      <c r="P261" s="30">
        <v>0.23899999999999999</v>
      </c>
      <c r="Q261" s="30">
        <v>0.317</v>
      </c>
      <c r="R261" s="30">
        <v>0.38</v>
      </c>
      <c r="S261" s="30">
        <v>0.69699999999999995</v>
      </c>
      <c r="T261" s="30">
        <v>0.312</v>
      </c>
      <c r="U261" s="30">
        <v>0</v>
      </c>
      <c r="V261" s="30">
        <v>-0.1</v>
      </c>
      <c r="W261" s="30">
        <v>0.1</v>
      </c>
      <c r="X261" s="30"/>
      <c r="Y261" s="1"/>
      <c r="Z261" s="1"/>
      <c r="AB261" s="1"/>
    </row>
    <row r="262" spans="1:28" x14ac:dyDescent="0.25">
      <c r="A262" s="30">
        <v>2197</v>
      </c>
      <c r="B262" s="30" t="s">
        <v>426</v>
      </c>
      <c r="C262" s="30">
        <v>286</v>
      </c>
      <c r="D262" s="30">
        <v>259</v>
      </c>
      <c r="E262" s="30">
        <v>63</v>
      </c>
      <c r="F262" s="30">
        <v>15</v>
      </c>
      <c r="G262" s="30">
        <v>2</v>
      </c>
      <c r="H262" s="30">
        <v>7</v>
      </c>
      <c r="I262" s="30">
        <v>32</v>
      </c>
      <c r="J262" s="30">
        <v>31</v>
      </c>
      <c r="K262" s="30">
        <v>21</v>
      </c>
      <c r="L262" s="30">
        <v>63</v>
      </c>
      <c r="M262" s="30">
        <v>3</v>
      </c>
      <c r="N262" s="30">
        <v>4</v>
      </c>
      <c r="O262" s="30">
        <v>3</v>
      </c>
      <c r="P262" s="30">
        <v>0.24399999999999999</v>
      </c>
      <c r="Q262" s="30">
        <v>0.30499999999999999</v>
      </c>
      <c r="R262" s="30">
        <v>0.39900000000000002</v>
      </c>
      <c r="S262" s="30">
        <v>0.70399999999999996</v>
      </c>
      <c r="T262" s="30">
        <v>0.312</v>
      </c>
      <c r="U262" s="30">
        <v>-0.3</v>
      </c>
      <c r="V262" s="30">
        <v>-5.2</v>
      </c>
      <c r="W262" s="30">
        <v>-0.1</v>
      </c>
      <c r="X262" s="30"/>
      <c r="Y262" s="1"/>
      <c r="Z262" s="1"/>
      <c r="AB262" s="1"/>
    </row>
    <row r="263" spans="1:28" x14ac:dyDescent="0.25">
      <c r="A263" s="30">
        <v>9542</v>
      </c>
      <c r="B263" s="30" t="s">
        <v>285</v>
      </c>
      <c r="C263" s="30">
        <v>105</v>
      </c>
      <c r="D263" s="30">
        <v>95</v>
      </c>
      <c r="E263" s="30">
        <v>25</v>
      </c>
      <c r="F263" s="30">
        <v>5</v>
      </c>
      <c r="G263" s="30">
        <v>1</v>
      </c>
      <c r="H263" s="30">
        <v>2</v>
      </c>
      <c r="I263" s="30">
        <v>11</v>
      </c>
      <c r="J263" s="30">
        <v>10</v>
      </c>
      <c r="K263" s="30">
        <v>8</v>
      </c>
      <c r="L263" s="30">
        <v>15</v>
      </c>
      <c r="M263" s="30">
        <v>1</v>
      </c>
      <c r="N263" s="30">
        <v>1</v>
      </c>
      <c r="O263" s="30">
        <v>0</v>
      </c>
      <c r="P263" s="30">
        <v>0.26</v>
      </c>
      <c r="Q263" s="30">
        <v>0.31900000000000001</v>
      </c>
      <c r="R263" s="30">
        <v>0.38100000000000001</v>
      </c>
      <c r="S263" s="30">
        <v>0.7</v>
      </c>
      <c r="T263" s="30">
        <v>0.312</v>
      </c>
      <c r="U263" s="30">
        <v>-0.2</v>
      </c>
      <c r="V263" s="30">
        <v>-0.6</v>
      </c>
      <c r="W263" s="30">
        <v>0.4</v>
      </c>
      <c r="X263" s="30"/>
      <c r="Y263" s="1"/>
      <c r="Z263" s="1"/>
      <c r="AB263" s="1"/>
    </row>
    <row r="264" spans="1:28" x14ac:dyDescent="0.25">
      <c r="A264" s="30">
        <v>7577</v>
      </c>
      <c r="B264" s="30" t="s">
        <v>207</v>
      </c>
      <c r="C264" s="30">
        <v>259</v>
      </c>
      <c r="D264" s="30">
        <v>227</v>
      </c>
      <c r="E264" s="30">
        <v>52</v>
      </c>
      <c r="F264" s="30">
        <v>11</v>
      </c>
      <c r="G264" s="30">
        <v>1</v>
      </c>
      <c r="H264" s="30">
        <v>7</v>
      </c>
      <c r="I264" s="30">
        <v>28</v>
      </c>
      <c r="J264" s="30">
        <v>27</v>
      </c>
      <c r="K264" s="30">
        <v>27</v>
      </c>
      <c r="L264" s="30">
        <v>63</v>
      </c>
      <c r="M264" s="30">
        <v>2</v>
      </c>
      <c r="N264" s="30">
        <v>3</v>
      </c>
      <c r="O264" s="30">
        <v>2</v>
      </c>
      <c r="P264" s="30">
        <v>0.23</v>
      </c>
      <c r="Q264" s="30">
        <v>0.314</v>
      </c>
      <c r="R264" s="30">
        <v>0.38400000000000001</v>
      </c>
      <c r="S264" s="30">
        <v>0.69799999999999995</v>
      </c>
      <c r="T264" s="30">
        <v>0.311</v>
      </c>
      <c r="U264" s="30">
        <v>-0.2</v>
      </c>
      <c r="V264" s="30">
        <v>-0.6</v>
      </c>
      <c r="W264" s="30">
        <v>0.2</v>
      </c>
      <c r="X264" s="30"/>
      <c r="Y264" s="1"/>
      <c r="Z264" s="1"/>
      <c r="AB264" s="1"/>
    </row>
    <row r="265" spans="1:28" x14ac:dyDescent="0.25">
      <c r="A265" s="30">
        <v>10166</v>
      </c>
      <c r="B265" s="30" t="s">
        <v>106</v>
      </c>
      <c r="C265" s="30">
        <v>78</v>
      </c>
      <c r="D265" s="30">
        <v>70</v>
      </c>
      <c r="E265" s="30">
        <v>17</v>
      </c>
      <c r="F265" s="30">
        <v>3</v>
      </c>
      <c r="G265" s="30">
        <v>0</v>
      </c>
      <c r="H265" s="30">
        <v>2</v>
      </c>
      <c r="I265" s="30">
        <v>9</v>
      </c>
      <c r="J265" s="30">
        <v>8</v>
      </c>
      <c r="K265" s="30">
        <v>7</v>
      </c>
      <c r="L265" s="30">
        <v>17</v>
      </c>
      <c r="M265" s="30">
        <v>0</v>
      </c>
      <c r="N265" s="30">
        <v>1</v>
      </c>
      <c r="O265" s="30">
        <v>1</v>
      </c>
      <c r="P265" s="30">
        <v>0.245</v>
      </c>
      <c r="Q265" s="30">
        <v>0.313</v>
      </c>
      <c r="R265" s="30">
        <v>0.38600000000000001</v>
      </c>
      <c r="S265" s="30">
        <v>0.69899999999999995</v>
      </c>
      <c r="T265" s="30">
        <v>0.311</v>
      </c>
      <c r="U265" s="30">
        <v>0</v>
      </c>
      <c r="V265" s="30">
        <v>-0.6</v>
      </c>
      <c r="W265" s="30">
        <v>0.2</v>
      </c>
      <c r="X265" s="30"/>
      <c r="Y265" s="1"/>
      <c r="Z265" s="1"/>
      <c r="AA265" s="1"/>
    </row>
    <row r="266" spans="1:28" x14ac:dyDescent="0.25">
      <c r="A266" s="30">
        <v>1738</v>
      </c>
      <c r="B266" s="30" t="s">
        <v>462</v>
      </c>
      <c r="C266" s="30">
        <v>448</v>
      </c>
      <c r="D266" s="30">
        <v>403</v>
      </c>
      <c r="E266" s="30">
        <v>101</v>
      </c>
      <c r="F266" s="30">
        <v>22</v>
      </c>
      <c r="G266" s="30">
        <v>1</v>
      </c>
      <c r="H266" s="30">
        <v>10</v>
      </c>
      <c r="I266" s="30">
        <v>42</v>
      </c>
      <c r="J266" s="30">
        <v>47</v>
      </c>
      <c r="K266" s="30">
        <v>37</v>
      </c>
      <c r="L266" s="30">
        <v>87</v>
      </c>
      <c r="M266" s="30">
        <v>2</v>
      </c>
      <c r="N266" s="30">
        <v>3</v>
      </c>
      <c r="O266" s="30">
        <v>2</v>
      </c>
      <c r="P266" s="30">
        <v>0.25</v>
      </c>
      <c r="Q266" s="30">
        <v>0.314</v>
      </c>
      <c r="R266" s="30">
        <v>0.38500000000000001</v>
      </c>
      <c r="S266" s="30">
        <v>0.7</v>
      </c>
      <c r="T266" s="30">
        <v>0.311</v>
      </c>
      <c r="U266" s="30">
        <v>-1.8</v>
      </c>
      <c r="V266" s="30">
        <v>-1.9</v>
      </c>
      <c r="W266" s="30">
        <v>1.5</v>
      </c>
      <c r="X266" s="30"/>
      <c r="Y266" s="1"/>
      <c r="Z266" s="1"/>
      <c r="AB266" s="1"/>
    </row>
    <row r="267" spans="1:28" x14ac:dyDescent="0.25">
      <c r="A267" s="30">
        <v>3190</v>
      </c>
      <c r="B267" s="30" t="s">
        <v>432</v>
      </c>
      <c r="C267" s="30">
        <v>406</v>
      </c>
      <c r="D267" s="30">
        <v>359</v>
      </c>
      <c r="E267" s="30">
        <v>87</v>
      </c>
      <c r="F267" s="30">
        <v>18</v>
      </c>
      <c r="G267" s="30">
        <v>2</v>
      </c>
      <c r="H267" s="30">
        <v>8</v>
      </c>
      <c r="I267" s="30">
        <v>46</v>
      </c>
      <c r="J267" s="30">
        <v>36</v>
      </c>
      <c r="K267" s="30">
        <v>38</v>
      </c>
      <c r="L267" s="30">
        <v>63</v>
      </c>
      <c r="M267" s="30">
        <v>4</v>
      </c>
      <c r="N267" s="30">
        <v>13</v>
      </c>
      <c r="O267" s="30">
        <v>6</v>
      </c>
      <c r="P267" s="30">
        <v>0.24299999999999999</v>
      </c>
      <c r="Q267" s="30">
        <v>0.31900000000000001</v>
      </c>
      <c r="R267" s="30">
        <v>0.375</v>
      </c>
      <c r="S267" s="30">
        <v>0.69399999999999995</v>
      </c>
      <c r="T267" s="30">
        <v>0.311</v>
      </c>
      <c r="U267" s="30">
        <v>1.3</v>
      </c>
      <c r="V267" s="30">
        <v>-1.7</v>
      </c>
      <c r="W267" s="30">
        <v>1.1000000000000001</v>
      </c>
      <c r="X267" s="30"/>
      <c r="Y267" s="1"/>
      <c r="Z267" s="1"/>
      <c r="AB267" s="1"/>
    </row>
    <row r="268" spans="1:28" x14ac:dyDescent="0.25">
      <c r="A268" s="30">
        <v>2113</v>
      </c>
      <c r="B268" s="30" t="s">
        <v>478</v>
      </c>
      <c r="C268" s="30">
        <v>248</v>
      </c>
      <c r="D268" s="30">
        <v>224</v>
      </c>
      <c r="E268" s="30">
        <v>55</v>
      </c>
      <c r="F268" s="30">
        <v>12</v>
      </c>
      <c r="G268" s="30">
        <v>1</v>
      </c>
      <c r="H268" s="30">
        <v>7</v>
      </c>
      <c r="I268" s="30">
        <v>25</v>
      </c>
      <c r="J268" s="30">
        <v>28</v>
      </c>
      <c r="K268" s="30">
        <v>19</v>
      </c>
      <c r="L268" s="30">
        <v>47</v>
      </c>
      <c r="M268" s="30">
        <v>2</v>
      </c>
      <c r="N268" s="30">
        <v>1</v>
      </c>
      <c r="O268" s="30">
        <v>0</v>
      </c>
      <c r="P268" s="30">
        <v>0.247</v>
      </c>
      <c r="Q268" s="30">
        <v>0.309</v>
      </c>
      <c r="R268" s="30">
        <v>0.39600000000000002</v>
      </c>
      <c r="S268" s="30">
        <v>0.70499999999999996</v>
      </c>
      <c r="T268" s="30">
        <v>0.311</v>
      </c>
      <c r="U268" s="30">
        <v>-0.9</v>
      </c>
      <c r="V268" s="30">
        <v>-1.4</v>
      </c>
      <c r="W268" s="30">
        <v>0.5</v>
      </c>
      <c r="X268" s="30"/>
    </row>
    <row r="269" spans="1:28" x14ac:dyDescent="0.25">
      <c r="A269" s="30">
        <v>6582</v>
      </c>
      <c r="B269" s="30" t="s">
        <v>281</v>
      </c>
      <c r="C269" s="30">
        <v>115</v>
      </c>
      <c r="D269" s="30">
        <v>105</v>
      </c>
      <c r="E269" s="30">
        <v>26</v>
      </c>
      <c r="F269" s="30">
        <v>5</v>
      </c>
      <c r="G269" s="30">
        <v>0</v>
      </c>
      <c r="H269" s="30">
        <v>3</v>
      </c>
      <c r="I269" s="30">
        <v>12</v>
      </c>
      <c r="J269" s="30">
        <v>13</v>
      </c>
      <c r="K269" s="30">
        <v>8</v>
      </c>
      <c r="L269" s="30">
        <v>21</v>
      </c>
      <c r="M269" s="30">
        <v>1</v>
      </c>
      <c r="N269" s="30">
        <v>0</v>
      </c>
      <c r="O269" s="30">
        <v>0</v>
      </c>
      <c r="P269" s="30">
        <v>0.251</v>
      </c>
      <c r="Q269" s="30">
        <v>0.30599999999999999</v>
      </c>
      <c r="R269" s="30">
        <v>0.39400000000000002</v>
      </c>
      <c r="S269" s="30">
        <v>0.7</v>
      </c>
      <c r="T269" s="30">
        <v>0.311</v>
      </c>
      <c r="U269" s="30">
        <v>-0.2</v>
      </c>
      <c r="V269" s="30">
        <v>0.2</v>
      </c>
      <c r="W269" s="30">
        <v>0.1</v>
      </c>
      <c r="X269" s="30"/>
    </row>
    <row r="270" spans="1:28" x14ac:dyDescent="0.25">
      <c r="A270" s="30">
        <v>10324</v>
      </c>
      <c r="B270" s="30" t="s">
        <v>386</v>
      </c>
      <c r="C270" s="30">
        <v>479</v>
      </c>
      <c r="D270" s="30">
        <v>443</v>
      </c>
      <c r="E270" s="30">
        <v>112</v>
      </c>
      <c r="F270" s="30">
        <v>23</v>
      </c>
      <c r="G270" s="30">
        <v>3</v>
      </c>
      <c r="H270" s="30">
        <v>13</v>
      </c>
      <c r="I270" s="30">
        <v>47</v>
      </c>
      <c r="J270" s="30">
        <v>54</v>
      </c>
      <c r="K270" s="30">
        <v>29</v>
      </c>
      <c r="L270" s="30">
        <v>96</v>
      </c>
      <c r="M270" s="30">
        <v>3</v>
      </c>
      <c r="N270" s="30">
        <v>5</v>
      </c>
      <c r="O270" s="30">
        <v>3</v>
      </c>
      <c r="P270" s="30">
        <v>0.253</v>
      </c>
      <c r="Q270" s="30">
        <v>0.30099999999999999</v>
      </c>
      <c r="R270" s="30">
        <v>0.40200000000000002</v>
      </c>
      <c r="S270" s="30">
        <v>0.70299999999999996</v>
      </c>
      <c r="T270" s="30">
        <v>0.311</v>
      </c>
      <c r="U270" s="30">
        <v>0.1</v>
      </c>
      <c r="V270" s="30">
        <v>0.4</v>
      </c>
      <c r="W270" s="30">
        <v>1.5</v>
      </c>
      <c r="X270" s="30"/>
    </row>
    <row r="271" spans="1:28" x14ac:dyDescent="0.25">
      <c r="A271" s="30">
        <v>6788</v>
      </c>
      <c r="B271" s="30" t="s">
        <v>5622</v>
      </c>
      <c r="C271" s="30">
        <v>187</v>
      </c>
      <c r="D271" s="30">
        <v>163</v>
      </c>
      <c r="E271" s="30">
        <v>40</v>
      </c>
      <c r="F271" s="30">
        <v>9</v>
      </c>
      <c r="G271" s="30">
        <v>0</v>
      </c>
      <c r="H271" s="30">
        <v>3</v>
      </c>
      <c r="I271" s="30">
        <v>18</v>
      </c>
      <c r="J271" s="30">
        <v>17</v>
      </c>
      <c r="K271" s="30">
        <v>20</v>
      </c>
      <c r="L271" s="30">
        <v>44</v>
      </c>
      <c r="M271" s="30">
        <v>1</v>
      </c>
      <c r="N271" s="30">
        <v>1</v>
      </c>
      <c r="O271" s="30">
        <v>1</v>
      </c>
      <c r="P271" s="30">
        <v>0.24299999999999999</v>
      </c>
      <c r="Q271" s="30">
        <v>0.32800000000000001</v>
      </c>
      <c r="R271" s="30">
        <v>0.36</v>
      </c>
      <c r="S271" s="30">
        <v>0.68799999999999994</v>
      </c>
      <c r="T271" s="30">
        <v>0.31</v>
      </c>
      <c r="U271" s="30">
        <v>-0.4</v>
      </c>
      <c r="V271" s="30">
        <v>-0.2</v>
      </c>
      <c r="W271" s="30">
        <v>0</v>
      </c>
      <c r="X271" s="30"/>
      <c r="Y271" s="1"/>
      <c r="Z271" s="1"/>
      <c r="AA271" s="1"/>
    </row>
    <row r="272" spans="1:28" x14ac:dyDescent="0.25">
      <c r="A272" s="30">
        <v>3978</v>
      </c>
      <c r="B272" s="30" t="s">
        <v>590</v>
      </c>
      <c r="C272" s="30">
        <v>308</v>
      </c>
      <c r="D272" s="30">
        <v>284</v>
      </c>
      <c r="E272" s="30">
        <v>70</v>
      </c>
      <c r="F272" s="30">
        <v>13</v>
      </c>
      <c r="G272" s="30">
        <v>1</v>
      </c>
      <c r="H272" s="30">
        <v>10</v>
      </c>
      <c r="I272" s="30">
        <v>33</v>
      </c>
      <c r="J272" s="30">
        <v>35</v>
      </c>
      <c r="K272" s="30">
        <v>16</v>
      </c>
      <c r="L272" s="30">
        <v>68</v>
      </c>
      <c r="M272" s="30">
        <v>4</v>
      </c>
      <c r="N272" s="30">
        <v>6</v>
      </c>
      <c r="O272" s="30">
        <v>3</v>
      </c>
      <c r="P272" s="30">
        <v>0.247</v>
      </c>
      <c r="Q272" s="30">
        <v>0.29499999999999998</v>
      </c>
      <c r="R272" s="30">
        <v>0.40899999999999997</v>
      </c>
      <c r="S272" s="30">
        <v>0.70399999999999996</v>
      </c>
      <c r="T272" s="30">
        <v>0.31</v>
      </c>
      <c r="U272" s="30">
        <v>0.6</v>
      </c>
      <c r="V272" s="30">
        <v>0.5</v>
      </c>
      <c r="W272" s="30">
        <v>0.8</v>
      </c>
      <c r="X272" s="30"/>
      <c r="Y272" s="1"/>
      <c r="Z272" s="1"/>
      <c r="AB272" s="1"/>
    </row>
    <row r="273" spans="1:28" x14ac:dyDescent="0.25">
      <c r="A273" s="30">
        <v>3837</v>
      </c>
      <c r="B273" s="30" t="s">
        <v>220</v>
      </c>
      <c r="C273" s="30">
        <v>7</v>
      </c>
      <c r="D273" s="30">
        <v>6</v>
      </c>
      <c r="E273" s="30">
        <v>1</v>
      </c>
      <c r="F273" s="30">
        <v>0</v>
      </c>
      <c r="G273" s="30">
        <v>0</v>
      </c>
      <c r="H273" s="30">
        <v>0</v>
      </c>
      <c r="I273" s="30">
        <v>1</v>
      </c>
      <c r="J273" s="30">
        <v>1</v>
      </c>
      <c r="K273" s="30">
        <v>1</v>
      </c>
      <c r="L273" s="30">
        <v>2</v>
      </c>
      <c r="M273" s="30">
        <v>0</v>
      </c>
      <c r="N273" s="30">
        <v>0</v>
      </c>
      <c r="O273" s="30">
        <v>0</v>
      </c>
      <c r="P273" s="30">
        <v>0.23200000000000001</v>
      </c>
      <c r="Q273" s="30">
        <v>0.29799999999999999</v>
      </c>
      <c r="R273" s="30">
        <v>0.40400000000000003</v>
      </c>
      <c r="S273" s="30">
        <v>0.70099999999999996</v>
      </c>
      <c r="T273" s="30">
        <v>0.31</v>
      </c>
      <c r="U273" s="30">
        <v>0</v>
      </c>
      <c r="V273" s="30">
        <v>0</v>
      </c>
      <c r="W273" s="30">
        <v>0</v>
      </c>
      <c r="X273" s="30"/>
    </row>
    <row r="274" spans="1:28" x14ac:dyDescent="0.25">
      <c r="A274" s="30">
        <v>88</v>
      </c>
      <c r="B274" s="30" t="s">
        <v>435</v>
      </c>
      <c r="C274" s="30">
        <v>361</v>
      </c>
      <c r="D274" s="30">
        <v>324</v>
      </c>
      <c r="E274" s="30">
        <v>85</v>
      </c>
      <c r="F274" s="30">
        <v>16</v>
      </c>
      <c r="G274" s="30">
        <v>2</v>
      </c>
      <c r="H274" s="30">
        <v>5</v>
      </c>
      <c r="I274" s="30">
        <v>39</v>
      </c>
      <c r="J274" s="30">
        <v>27</v>
      </c>
      <c r="K274" s="30">
        <v>28</v>
      </c>
      <c r="L274" s="30">
        <v>42</v>
      </c>
      <c r="M274" s="30">
        <v>3</v>
      </c>
      <c r="N274" s="30">
        <v>8</v>
      </c>
      <c r="O274" s="30">
        <v>4</v>
      </c>
      <c r="P274" s="30">
        <v>0.26300000000000001</v>
      </c>
      <c r="Q274" s="30">
        <v>0.32500000000000001</v>
      </c>
      <c r="R274" s="30">
        <v>0.36699999999999999</v>
      </c>
      <c r="S274" s="30">
        <v>0.69199999999999995</v>
      </c>
      <c r="T274" s="30">
        <v>0.31</v>
      </c>
      <c r="U274" s="30">
        <v>0</v>
      </c>
      <c r="V274" s="30">
        <v>1.8</v>
      </c>
      <c r="W274" s="30">
        <v>1.3</v>
      </c>
      <c r="X274" s="30"/>
      <c r="Y274" s="1"/>
      <c r="Z274" s="1"/>
      <c r="AA274" s="1"/>
    </row>
    <row r="275" spans="1:28" x14ac:dyDescent="0.25">
      <c r="A275" s="30">
        <v>1555</v>
      </c>
      <c r="B275" s="30" t="s">
        <v>339</v>
      </c>
      <c r="C275" s="30">
        <v>322</v>
      </c>
      <c r="D275" s="30">
        <v>292</v>
      </c>
      <c r="E275" s="30">
        <v>80</v>
      </c>
      <c r="F275" s="30">
        <v>14</v>
      </c>
      <c r="G275" s="30">
        <v>2</v>
      </c>
      <c r="H275" s="30">
        <v>3</v>
      </c>
      <c r="I275" s="30">
        <v>35</v>
      </c>
      <c r="J275" s="30">
        <v>25</v>
      </c>
      <c r="K275" s="30">
        <v>23</v>
      </c>
      <c r="L275" s="30">
        <v>26</v>
      </c>
      <c r="M275" s="30">
        <v>2</v>
      </c>
      <c r="N275" s="30">
        <v>2</v>
      </c>
      <c r="O275" s="30">
        <v>1</v>
      </c>
      <c r="P275" s="30">
        <v>0.27500000000000002</v>
      </c>
      <c r="Q275" s="30">
        <v>0.32900000000000001</v>
      </c>
      <c r="R275" s="30">
        <v>0.36199999999999999</v>
      </c>
      <c r="S275" s="30">
        <v>0.69099999999999995</v>
      </c>
      <c r="T275" s="30">
        <v>0.31</v>
      </c>
      <c r="U275" s="30">
        <v>-0.4</v>
      </c>
      <c r="V275" s="30">
        <v>-1.3</v>
      </c>
      <c r="W275" s="30">
        <v>1.1000000000000001</v>
      </c>
      <c r="X275" s="30"/>
    </row>
    <row r="276" spans="1:28" x14ac:dyDescent="0.25">
      <c r="A276" s="30">
        <v>5557</v>
      </c>
      <c r="B276" s="30" t="s">
        <v>473</v>
      </c>
      <c r="C276" s="30">
        <v>389</v>
      </c>
      <c r="D276" s="30">
        <v>345</v>
      </c>
      <c r="E276" s="30">
        <v>79</v>
      </c>
      <c r="F276" s="30">
        <v>19</v>
      </c>
      <c r="G276" s="30">
        <v>1</v>
      </c>
      <c r="H276" s="30">
        <v>13</v>
      </c>
      <c r="I276" s="30">
        <v>38</v>
      </c>
      <c r="J276" s="30">
        <v>43</v>
      </c>
      <c r="K276" s="30">
        <v>36</v>
      </c>
      <c r="L276" s="30">
        <v>114</v>
      </c>
      <c r="M276" s="30">
        <v>2</v>
      </c>
      <c r="N276" s="30">
        <v>2</v>
      </c>
      <c r="O276" s="30">
        <v>1</v>
      </c>
      <c r="P276" s="30">
        <v>0.22800000000000001</v>
      </c>
      <c r="Q276" s="30">
        <v>0.30199999999999999</v>
      </c>
      <c r="R276" s="30">
        <v>0.39700000000000002</v>
      </c>
      <c r="S276" s="30">
        <v>0.69899999999999995</v>
      </c>
      <c r="T276" s="30">
        <v>0.31</v>
      </c>
      <c r="U276" s="30">
        <v>-0.1</v>
      </c>
      <c r="V276" s="30">
        <v>-3.7</v>
      </c>
      <c r="W276" s="30">
        <v>1.3</v>
      </c>
      <c r="X276" s="30"/>
      <c r="Y276" s="1"/>
      <c r="Z276" s="1"/>
      <c r="AA276" s="1"/>
    </row>
    <row r="277" spans="1:28" x14ac:dyDescent="0.25">
      <c r="A277" s="30">
        <v>11997</v>
      </c>
      <c r="B277" s="30" t="s">
        <v>1505</v>
      </c>
      <c r="C277" s="30">
        <v>374</v>
      </c>
      <c r="D277" s="30">
        <v>343</v>
      </c>
      <c r="E277" s="30">
        <v>87</v>
      </c>
      <c r="F277" s="30">
        <v>17</v>
      </c>
      <c r="G277" s="30">
        <v>2</v>
      </c>
      <c r="H277" s="30">
        <v>9</v>
      </c>
      <c r="I277" s="30">
        <v>35</v>
      </c>
      <c r="J277" s="30">
        <v>39</v>
      </c>
      <c r="K277" s="30">
        <v>25</v>
      </c>
      <c r="L277" s="30">
        <v>76</v>
      </c>
      <c r="M277" s="30">
        <v>2</v>
      </c>
      <c r="N277" s="30">
        <v>5</v>
      </c>
      <c r="O277" s="30">
        <v>3</v>
      </c>
      <c r="P277" s="30">
        <v>0.253</v>
      </c>
      <c r="Q277" s="30">
        <v>0.30599999999999999</v>
      </c>
      <c r="R277" s="30">
        <v>0.39700000000000002</v>
      </c>
      <c r="S277" s="30">
        <v>0.70299999999999996</v>
      </c>
      <c r="T277" s="30">
        <v>0.31</v>
      </c>
      <c r="U277" s="30">
        <v>-0.2</v>
      </c>
      <c r="V277" s="30">
        <v>-2.4</v>
      </c>
      <c r="W277" s="30">
        <v>0.8</v>
      </c>
      <c r="X277" s="30"/>
      <c r="Y277" s="1"/>
      <c r="Z277" s="1"/>
      <c r="AA277" s="1"/>
    </row>
    <row r="278" spans="1:28" x14ac:dyDescent="0.25">
      <c r="A278" s="30">
        <v>9009</v>
      </c>
      <c r="B278" s="30" t="s">
        <v>334</v>
      </c>
      <c r="C278" s="30">
        <v>338</v>
      </c>
      <c r="D278" s="30">
        <v>305</v>
      </c>
      <c r="E278" s="30">
        <v>76</v>
      </c>
      <c r="F278" s="30">
        <v>15</v>
      </c>
      <c r="G278" s="30">
        <v>2</v>
      </c>
      <c r="H278" s="30">
        <v>7</v>
      </c>
      <c r="I278" s="30">
        <v>35</v>
      </c>
      <c r="J278" s="30">
        <v>35</v>
      </c>
      <c r="K278" s="30">
        <v>28</v>
      </c>
      <c r="L278" s="30">
        <v>55</v>
      </c>
      <c r="M278" s="30">
        <v>1</v>
      </c>
      <c r="N278" s="30">
        <v>2</v>
      </c>
      <c r="O278" s="30">
        <v>1</v>
      </c>
      <c r="P278" s="30">
        <v>0.251</v>
      </c>
      <c r="Q278" s="30">
        <v>0.315</v>
      </c>
      <c r="R278" s="30">
        <v>0.38300000000000001</v>
      </c>
      <c r="S278" s="30">
        <v>0.69799999999999995</v>
      </c>
      <c r="T278" s="30">
        <v>0.31</v>
      </c>
      <c r="U278" s="30">
        <v>-0.2</v>
      </c>
      <c r="V278" s="30">
        <v>-2.9</v>
      </c>
      <c r="W278" s="30">
        <v>0.5</v>
      </c>
      <c r="X278" s="30"/>
      <c r="Y278" s="1"/>
      <c r="Z278" s="1"/>
      <c r="AA278" s="1"/>
    </row>
    <row r="279" spans="1:28" x14ac:dyDescent="0.25">
      <c r="A279" s="30">
        <v>4903</v>
      </c>
      <c r="B279" s="30" t="s">
        <v>307</v>
      </c>
      <c r="C279" s="30">
        <v>473</v>
      </c>
      <c r="D279" s="30">
        <v>434</v>
      </c>
      <c r="E279" s="30">
        <v>106</v>
      </c>
      <c r="F279" s="30">
        <v>21</v>
      </c>
      <c r="G279" s="30">
        <v>1</v>
      </c>
      <c r="H279" s="30">
        <v>16</v>
      </c>
      <c r="I279" s="30">
        <v>50</v>
      </c>
      <c r="J279" s="30">
        <v>56</v>
      </c>
      <c r="K279" s="30">
        <v>29</v>
      </c>
      <c r="L279" s="30">
        <v>70</v>
      </c>
      <c r="M279" s="30">
        <v>4</v>
      </c>
      <c r="N279" s="30">
        <v>2</v>
      </c>
      <c r="O279" s="30">
        <v>1</v>
      </c>
      <c r="P279" s="30">
        <v>0.245</v>
      </c>
      <c r="Q279" s="30">
        <v>0.29499999999999998</v>
      </c>
      <c r="R279" s="30">
        <v>0.40600000000000003</v>
      </c>
      <c r="S279" s="30">
        <v>0.70199999999999996</v>
      </c>
      <c r="T279" s="30">
        <v>0.31</v>
      </c>
      <c r="U279" s="30">
        <v>-1.1000000000000001</v>
      </c>
      <c r="V279" s="30">
        <v>2.6</v>
      </c>
      <c r="W279" s="30">
        <v>1.5</v>
      </c>
      <c r="X279" s="30"/>
      <c r="Y279" s="1"/>
      <c r="Z279" s="1"/>
      <c r="AB279" s="1"/>
    </row>
    <row r="280" spans="1:28" x14ac:dyDescent="0.25">
      <c r="A280" s="30">
        <v>1825</v>
      </c>
      <c r="B280" s="30" t="s">
        <v>592</v>
      </c>
      <c r="C280" s="30">
        <v>402</v>
      </c>
      <c r="D280" s="30">
        <v>355</v>
      </c>
      <c r="E280" s="30">
        <v>86</v>
      </c>
      <c r="F280" s="30">
        <v>19</v>
      </c>
      <c r="G280" s="30">
        <v>3</v>
      </c>
      <c r="H280" s="30">
        <v>7</v>
      </c>
      <c r="I280" s="30">
        <v>46</v>
      </c>
      <c r="J280" s="30">
        <v>35</v>
      </c>
      <c r="K280" s="30">
        <v>36</v>
      </c>
      <c r="L280" s="30">
        <v>70</v>
      </c>
      <c r="M280" s="30">
        <v>6</v>
      </c>
      <c r="N280" s="30">
        <v>5</v>
      </c>
      <c r="O280" s="30">
        <v>3</v>
      </c>
      <c r="P280" s="30">
        <v>0.24199999999999999</v>
      </c>
      <c r="Q280" s="30">
        <v>0.31900000000000001</v>
      </c>
      <c r="R280" s="30">
        <v>0.36899999999999999</v>
      </c>
      <c r="S280" s="30">
        <v>0.68799999999999994</v>
      </c>
      <c r="T280" s="30">
        <v>0.309</v>
      </c>
      <c r="U280" s="30">
        <v>-0.3</v>
      </c>
      <c r="V280" s="30">
        <v>0.4</v>
      </c>
      <c r="W280" s="30">
        <v>0.7</v>
      </c>
      <c r="X280" s="30"/>
    </row>
    <row r="281" spans="1:28" x14ac:dyDescent="0.25">
      <c r="A281" s="30">
        <v>3707</v>
      </c>
      <c r="B281" s="30" t="s">
        <v>521</v>
      </c>
      <c r="C281" s="30">
        <v>183</v>
      </c>
      <c r="D281" s="30">
        <v>161</v>
      </c>
      <c r="E281" s="30">
        <v>36</v>
      </c>
      <c r="F281" s="30">
        <v>8</v>
      </c>
      <c r="G281" s="30">
        <v>0</v>
      </c>
      <c r="H281" s="30">
        <v>6</v>
      </c>
      <c r="I281" s="30">
        <v>20</v>
      </c>
      <c r="J281" s="30">
        <v>21</v>
      </c>
      <c r="K281" s="30">
        <v>18</v>
      </c>
      <c r="L281" s="30">
        <v>46</v>
      </c>
      <c r="M281" s="30">
        <v>2</v>
      </c>
      <c r="N281" s="30">
        <v>1</v>
      </c>
      <c r="O281" s="30">
        <v>1</v>
      </c>
      <c r="P281" s="30">
        <v>0.223</v>
      </c>
      <c r="Q281" s="30">
        <v>0.30599999999999999</v>
      </c>
      <c r="R281" s="30">
        <v>0.38900000000000001</v>
      </c>
      <c r="S281" s="30">
        <v>0.69399999999999995</v>
      </c>
      <c r="T281" s="30">
        <v>0.309</v>
      </c>
      <c r="U281" s="30">
        <v>-0.8</v>
      </c>
      <c r="V281" s="30">
        <v>0.1</v>
      </c>
      <c r="W281" s="30">
        <v>0.6</v>
      </c>
      <c r="X281" s="30"/>
    </row>
    <row r="282" spans="1:28" x14ac:dyDescent="0.25">
      <c r="A282" s="30">
        <v>4747</v>
      </c>
      <c r="B282" s="30" t="s">
        <v>680</v>
      </c>
      <c r="C282" s="30">
        <v>465</v>
      </c>
      <c r="D282" s="30">
        <v>405</v>
      </c>
      <c r="E282" s="30">
        <v>86</v>
      </c>
      <c r="F282" s="30">
        <v>15</v>
      </c>
      <c r="G282" s="30">
        <v>2</v>
      </c>
      <c r="H282" s="30">
        <v>18</v>
      </c>
      <c r="I282" s="30">
        <v>52</v>
      </c>
      <c r="J282" s="30">
        <v>49</v>
      </c>
      <c r="K282" s="30">
        <v>50</v>
      </c>
      <c r="L282" s="30">
        <v>129</v>
      </c>
      <c r="M282" s="30">
        <v>5</v>
      </c>
      <c r="N282" s="30">
        <v>9</v>
      </c>
      <c r="O282" s="30">
        <v>4</v>
      </c>
      <c r="P282" s="30">
        <v>0.21199999999999999</v>
      </c>
      <c r="Q282" s="30">
        <v>0.30299999999999999</v>
      </c>
      <c r="R282" s="30">
        <v>0.39</v>
      </c>
      <c r="S282" s="30">
        <v>0.69299999999999995</v>
      </c>
      <c r="T282" s="30">
        <v>0.309</v>
      </c>
      <c r="U282" s="30">
        <v>0.2</v>
      </c>
      <c r="V282" s="30">
        <v>1.6</v>
      </c>
      <c r="W282" s="30">
        <v>1.2</v>
      </c>
      <c r="X282" s="30"/>
    </row>
    <row r="283" spans="1:28" x14ac:dyDescent="0.25">
      <c r="A283" s="30">
        <v>746</v>
      </c>
      <c r="B283" s="30" t="s">
        <v>545</v>
      </c>
      <c r="C283" s="30">
        <v>266</v>
      </c>
      <c r="D283" s="30">
        <v>250</v>
      </c>
      <c r="E283" s="30">
        <v>67</v>
      </c>
      <c r="F283" s="30">
        <v>13</v>
      </c>
      <c r="G283" s="30">
        <v>1</v>
      </c>
      <c r="H283" s="30">
        <v>6</v>
      </c>
      <c r="I283" s="30">
        <v>28</v>
      </c>
      <c r="J283" s="30">
        <v>31</v>
      </c>
      <c r="K283" s="30">
        <v>10</v>
      </c>
      <c r="L283" s="30">
        <v>39</v>
      </c>
      <c r="M283" s="30">
        <v>4</v>
      </c>
      <c r="N283" s="30">
        <v>1</v>
      </c>
      <c r="O283" s="30">
        <v>0</v>
      </c>
      <c r="P283" s="30">
        <v>0.26800000000000002</v>
      </c>
      <c r="Q283" s="30">
        <v>0.30299999999999999</v>
      </c>
      <c r="R283" s="30">
        <v>0.40100000000000002</v>
      </c>
      <c r="S283" s="30">
        <v>0.70399999999999996</v>
      </c>
      <c r="T283" s="30">
        <v>0.309</v>
      </c>
      <c r="U283" s="30">
        <v>-1.4</v>
      </c>
      <c r="V283" s="30">
        <v>0</v>
      </c>
      <c r="W283" s="30">
        <v>0.8</v>
      </c>
      <c r="X283" s="30"/>
    </row>
    <row r="284" spans="1:28" x14ac:dyDescent="0.25">
      <c r="A284" s="30">
        <v>4616</v>
      </c>
      <c r="B284" s="30" t="s">
        <v>470</v>
      </c>
      <c r="C284" s="30">
        <v>331</v>
      </c>
      <c r="D284" s="30">
        <v>286</v>
      </c>
      <c r="E284" s="30">
        <v>66</v>
      </c>
      <c r="F284" s="30">
        <v>12</v>
      </c>
      <c r="G284" s="30">
        <v>0</v>
      </c>
      <c r="H284" s="30">
        <v>9</v>
      </c>
      <c r="I284" s="30">
        <v>33</v>
      </c>
      <c r="J284" s="30">
        <v>34</v>
      </c>
      <c r="K284" s="30">
        <v>36</v>
      </c>
      <c r="L284" s="30">
        <v>65</v>
      </c>
      <c r="M284" s="30">
        <v>4</v>
      </c>
      <c r="N284" s="30">
        <v>4</v>
      </c>
      <c r="O284" s="30">
        <v>2</v>
      </c>
      <c r="P284" s="30">
        <v>0.22900000000000001</v>
      </c>
      <c r="Q284" s="30">
        <v>0.32100000000000001</v>
      </c>
      <c r="R284" s="30">
        <v>0.36399999999999999</v>
      </c>
      <c r="S284" s="30">
        <v>0.68400000000000005</v>
      </c>
      <c r="T284" s="30">
        <v>0.309</v>
      </c>
      <c r="U284" s="30">
        <v>-0.3</v>
      </c>
      <c r="V284" s="30">
        <v>3.3</v>
      </c>
      <c r="W284" s="30">
        <v>2</v>
      </c>
      <c r="X284" s="30"/>
    </row>
    <row r="285" spans="1:28" x14ac:dyDescent="0.25">
      <c r="A285" s="30">
        <v>9810</v>
      </c>
      <c r="B285" s="30" t="s">
        <v>177</v>
      </c>
      <c r="C285" s="30">
        <v>486</v>
      </c>
      <c r="D285" s="30">
        <v>435</v>
      </c>
      <c r="E285" s="30">
        <v>106</v>
      </c>
      <c r="F285" s="30">
        <v>20</v>
      </c>
      <c r="G285" s="30">
        <v>2</v>
      </c>
      <c r="H285" s="30">
        <v>12</v>
      </c>
      <c r="I285" s="30">
        <v>54</v>
      </c>
      <c r="J285" s="30">
        <v>47</v>
      </c>
      <c r="K285" s="30">
        <v>40</v>
      </c>
      <c r="L285" s="30">
        <v>90</v>
      </c>
      <c r="M285" s="30">
        <v>4</v>
      </c>
      <c r="N285" s="30">
        <v>13</v>
      </c>
      <c r="O285" s="30">
        <v>7</v>
      </c>
      <c r="P285" s="30">
        <v>0.24399999999999999</v>
      </c>
      <c r="Q285" s="30">
        <v>0.311</v>
      </c>
      <c r="R285" s="30">
        <v>0.38100000000000001</v>
      </c>
      <c r="S285" s="30">
        <v>0.69199999999999995</v>
      </c>
      <c r="T285" s="30">
        <v>0.309</v>
      </c>
      <c r="U285" s="30">
        <v>0.1</v>
      </c>
      <c r="V285" s="30">
        <v>1.5</v>
      </c>
      <c r="W285" s="30">
        <v>1.6</v>
      </c>
      <c r="X285" s="30"/>
    </row>
    <row r="286" spans="1:28" x14ac:dyDescent="0.25">
      <c r="A286" s="30">
        <v>2218</v>
      </c>
      <c r="B286" s="30" t="s">
        <v>262</v>
      </c>
      <c r="C286" s="30">
        <v>311</v>
      </c>
      <c r="D286" s="30">
        <v>281</v>
      </c>
      <c r="E286" s="30">
        <v>67</v>
      </c>
      <c r="F286" s="30">
        <v>15</v>
      </c>
      <c r="G286" s="30">
        <v>0</v>
      </c>
      <c r="H286" s="30">
        <v>10</v>
      </c>
      <c r="I286" s="30">
        <v>33</v>
      </c>
      <c r="J286" s="30">
        <v>35</v>
      </c>
      <c r="K286" s="30">
        <v>23</v>
      </c>
      <c r="L286" s="30">
        <v>77</v>
      </c>
      <c r="M286" s="30">
        <v>3</v>
      </c>
      <c r="N286" s="30">
        <v>1</v>
      </c>
      <c r="O286" s="30">
        <v>1</v>
      </c>
      <c r="P286" s="30">
        <v>0.23799999999999999</v>
      </c>
      <c r="Q286" s="30">
        <v>0.3</v>
      </c>
      <c r="R286" s="30">
        <v>0.39800000000000002</v>
      </c>
      <c r="S286" s="30">
        <v>0.69799999999999995</v>
      </c>
      <c r="T286" s="30">
        <v>0.309</v>
      </c>
      <c r="U286" s="30">
        <v>-0.2</v>
      </c>
      <c r="V286" s="30">
        <v>0.3</v>
      </c>
      <c r="W286" s="30">
        <v>0.4</v>
      </c>
      <c r="X286" s="30"/>
    </row>
    <row r="287" spans="1:28" x14ac:dyDescent="0.25">
      <c r="A287" s="30">
        <v>950</v>
      </c>
      <c r="B287" s="30" t="s">
        <v>295</v>
      </c>
      <c r="C287" s="30">
        <v>407</v>
      </c>
      <c r="D287" s="30">
        <v>376</v>
      </c>
      <c r="E287" s="30">
        <v>95</v>
      </c>
      <c r="F287" s="30">
        <v>20</v>
      </c>
      <c r="G287" s="30">
        <v>2</v>
      </c>
      <c r="H287" s="30">
        <v>11</v>
      </c>
      <c r="I287" s="30">
        <v>40</v>
      </c>
      <c r="J287" s="30">
        <v>46</v>
      </c>
      <c r="K287" s="30">
        <v>22</v>
      </c>
      <c r="L287" s="30">
        <v>97</v>
      </c>
      <c r="M287" s="30">
        <v>5</v>
      </c>
      <c r="N287" s="30">
        <v>2</v>
      </c>
      <c r="O287" s="30">
        <v>2</v>
      </c>
      <c r="P287" s="30">
        <v>0.252</v>
      </c>
      <c r="Q287" s="30">
        <v>0.29899999999999999</v>
      </c>
      <c r="R287" s="30">
        <v>0.40300000000000002</v>
      </c>
      <c r="S287" s="30">
        <v>0.70199999999999996</v>
      </c>
      <c r="T287" s="30">
        <v>0.309</v>
      </c>
      <c r="U287" s="30">
        <v>-0.8</v>
      </c>
      <c r="V287" s="30">
        <v>1.8</v>
      </c>
      <c r="W287" s="30">
        <v>0.7</v>
      </c>
      <c r="X287" s="30"/>
    </row>
    <row r="288" spans="1:28" x14ac:dyDescent="0.25">
      <c r="A288" s="30">
        <v>3442</v>
      </c>
      <c r="B288" s="30" t="s">
        <v>603</v>
      </c>
      <c r="C288" s="30">
        <v>400</v>
      </c>
      <c r="D288" s="30">
        <v>343</v>
      </c>
      <c r="E288" s="30">
        <v>72</v>
      </c>
      <c r="F288" s="30">
        <v>13</v>
      </c>
      <c r="G288" s="30">
        <v>1</v>
      </c>
      <c r="H288" s="30">
        <v>14</v>
      </c>
      <c r="I288" s="30">
        <v>41</v>
      </c>
      <c r="J288" s="30">
        <v>44</v>
      </c>
      <c r="K288" s="30">
        <v>47</v>
      </c>
      <c r="L288" s="30">
        <v>114</v>
      </c>
      <c r="M288" s="30">
        <v>5</v>
      </c>
      <c r="N288" s="30">
        <v>2</v>
      </c>
      <c r="O288" s="30">
        <v>1</v>
      </c>
      <c r="P288" s="30">
        <v>0.20899999999999999</v>
      </c>
      <c r="Q288" s="30">
        <v>0.312</v>
      </c>
      <c r="R288" s="30">
        <v>0.374</v>
      </c>
      <c r="S288" s="30">
        <v>0.68600000000000005</v>
      </c>
      <c r="T288" s="30">
        <v>0.309</v>
      </c>
      <c r="U288" s="30">
        <v>-0.5</v>
      </c>
      <c r="V288" s="30">
        <v>-7.6</v>
      </c>
      <c r="W288" s="30">
        <v>0.4</v>
      </c>
      <c r="X288" s="30"/>
    </row>
    <row r="289" spans="1:28" x14ac:dyDescent="0.25">
      <c r="A289" s="30" t="s">
        <v>1487</v>
      </c>
      <c r="B289" s="30" t="s">
        <v>1488</v>
      </c>
      <c r="C289" s="30">
        <v>86</v>
      </c>
      <c r="D289" s="30">
        <v>79</v>
      </c>
      <c r="E289" s="30">
        <v>20</v>
      </c>
      <c r="F289" s="30">
        <v>4</v>
      </c>
      <c r="G289" s="30">
        <v>1</v>
      </c>
      <c r="H289" s="30">
        <v>2</v>
      </c>
      <c r="I289" s="30">
        <v>9</v>
      </c>
      <c r="J289" s="30">
        <v>9</v>
      </c>
      <c r="K289" s="30">
        <v>5</v>
      </c>
      <c r="L289" s="30">
        <v>13</v>
      </c>
      <c r="M289" s="30">
        <v>1</v>
      </c>
      <c r="N289" s="30">
        <v>4</v>
      </c>
      <c r="O289" s="30">
        <v>2</v>
      </c>
      <c r="P289" s="30">
        <v>0.25900000000000001</v>
      </c>
      <c r="Q289" s="30">
        <v>0.309</v>
      </c>
      <c r="R289" s="30">
        <v>0.38600000000000001</v>
      </c>
      <c r="S289" s="30">
        <v>0.69499999999999995</v>
      </c>
      <c r="T289" s="30">
        <v>0.309</v>
      </c>
      <c r="U289" s="30">
        <v>-0.1</v>
      </c>
      <c r="V289" s="30">
        <v>0</v>
      </c>
      <c r="W289" s="30">
        <v>0.1</v>
      </c>
      <c r="X289" s="30"/>
    </row>
    <row r="290" spans="1:28" x14ac:dyDescent="0.25">
      <c r="A290" s="30">
        <v>3882</v>
      </c>
      <c r="B290" s="30" t="s">
        <v>502</v>
      </c>
      <c r="C290" s="30">
        <v>446</v>
      </c>
      <c r="D290" s="30">
        <v>392</v>
      </c>
      <c r="E290" s="30">
        <v>86</v>
      </c>
      <c r="F290" s="30">
        <v>20</v>
      </c>
      <c r="G290" s="30">
        <v>1</v>
      </c>
      <c r="H290" s="30">
        <v>15</v>
      </c>
      <c r="I290" s="30">
        <v>47</v>
      </c>
      <c r="J290" s="30">
        <v>47</v>
      </c>
      <c r="K290" s="30">
        <v>45</v>
      </c>
      <c r="L290" s="30">
        <v>104</v>
      </c>
      <c r="M290" s="30">
        <v>3</v>
      </c>
      <c r="N290" s="30">
        <v>11</v>
      </c>
      <c r="O290" s="30">
        <v>6</v>
      </c>
      <c r="P290" s="30">
        <v>0.22</v>
      </c>
      <c r="Q290" s="30">
        <v>0.30299999999999999</v>
      </c>
      <c r="R290" s="30">
        <v>0.39100000000000001</v>
      </c>
      <c r="S290" s="30">
        <v>0.69399999999999995</v>
      </c>
      <c r="T290" s="30">
        <v>0.308</v>
      </c>
      <c r="U290" s="30">
        <v>0.4</v>
      </c>
      <c r="V290" s="30">
        <v>1</v>
      </c>
      <c r="W290" s="30">
        <v>1.7</v>
      </c>
      <c r="X290" s="30"/>
      <c r="Y290" s="1"/>
      <c r="Z290" s="1"/>
      <c r="AB290" s="1"/>
    </row>
    <row r="291" spans="1:28" x14ac:dyDescent="0.25">
      <c r="A291" s="30">
        <v>5677</v>
      </c>
      <c r="B291" s="30" t="s">
        <v>492</v>
      </c>
      <c r="C291" s="30">
        <v>285</v>
      </c>
      <c r="D291" s="30">
        <v>245</v>
      </c>
      <c r="E291" s="30">
        <v>59</v>
      </c>
      <c r="F291" s="30">
        <v>11</v>
      </c>
      <c r="G291" s="30">
        <v>1</v>
      </c>
      <c r="H291" s="30">
        <v>5</v>
      </c>
      <c r="I291" s="30">
        <v>27</v>
      </c>
      <c r="J291" s="30">
        <v>26</v>
      </c>
      <c r="K291" s="30">
        <v>32</v>
      </c>
      <c r="L291" s="30">
        <v>54</v>
      </c>
      <c r="M291" s="30">
        <v>3</v>
      </c>
      <c r="N291" s="30">
        <v>1</v>
      </c>
      <c r="O291" s="30">
        <v>1</v>
      </c>
      <c r="P291" s="30">
        <v>0.23899999999999999</v>
      </c>
      <c r="Q291" s="30">
        <v>0.33200000000000002</v>
      </c>
      <c r="R291" s="30">
        <v>0.35</v>
      </c>
      <c r="S291" s="30">
        <v>0.68300000000000005</v>
      </c>
      <c r="T291" s="30">
        <v>0.308</v>
      </c>
      <c r="U291" s="30">
        <v>-0.8</v>
      </c>
      <c r="V291" s="30">
        <v>3.1</v>
      </c>
      <c r="W291" s="30">
        <v>1.7</v>
      </c>
      <c r="X291" s="30"/>
    </row>
    <row r="292" spans="1:28" x14ac:dyDescent="0.25">
      <c r="A292" s="30">
        <v>4082</v>
      </c>
      <c r="B292" s="30" t="s">
        <v>454</v>
      </c>
      <c r="C292" s="30">
        <v>508</v>
      </c>
      <c r="D292" s="30">
        <v>472</v>
      </c>
      <c r="E292" s="30">
        <v>129</v>
      </c>
      <c r="F292" s="30">
        <v>25</v>
      </c>
      <c r="G292" s="30">
        <v>4</v>
      </c>
      <c r="H292" s="30">
        <v>6</v>
      </c>
      <c r="I292" s="30">
        <v>56</v>
      </c>
      <c r="J292" s="30">
        <v>48</v>
      </c>
      <c r="K292" s="30">
        <v>24</v>
      </c>
      <c r="L292" s="30">
        <v>54</v>
      </c>
      <c r="M292" s="30">
        <v>4</v>
      </c>
      <c r="N292" s="30">
        <v>13</v>
      </c>
      <c r="O292" s="30">
        <v>6</v>
      </c>
      <c r="P292" s="30">
        <v>0.27200000000000002</v>
      </c>
      <c r="Q292" s="30">
        <v>0.311</v>
      </c>
      <c r="R292" s="30">
        <v>0.38400000000000001</v>
      </c>
      <c r="S292" s="30">
        <v>0.69499999999999995</v>
      </c>
      <c r="T292" s="30">
        <v>0.308</v>
      </c>
      <c r="U292" s="30">
        <v>1.3</v>
      </c>
      <c r="V292" s="30">
        <v>-1.3</v>
      </c>
      <c r="W292" s="30">
        <v>2</v>
      </c>
      <c r="X292" s="30"/>
    </row>
    <row r="293" spans="1:28" x14ac:dyDescent="0.25">
      <c r="A293" s="30">
        <v>10339</v>
      </c>
      <c r="B293" s="30" t="s">
        <v>362</v>
      </c>
      <c r="C293" s="30">
        <v>312</v>
      </c>
      <c r="D293" s="30">
        <v>291</v>
      </c>
      <c r="E293" s="30">
        <v>80</v>
      </c>
      <c r="F293" s="30">
        <v>13</v>
      </c>
      <c r="G293" s="30">
        <v>2</v>
      </c>
      <c r="H293" s="30">
        <v>5</v>
      </c>
      <c r="I293" s="30">
        <v>30</v>
      </c>
      <c r="J293" s="30">
        <v>30</v>
      </c>
      <c r="K293" s="30">
        <v>14</v>
      </c>
      <c r="L293" s="30">
        <v>46</v>
      </c>
      <c r="M293" s="30">
        <v>2</v>
      </c>
      <c r="N293" s="30">
        <v>6</v>
      </c>
      <c r="O293" s="30">
        <v>4</v>
      </c>
      <c r="P293" s="30">
        <v>0.27600000000000002</v>
      </c>
      <c r="Q293" s="30">
        <v>0.311</v>
      </c>
      <c r="R293" s="30">
        <v>0.38500000000000001</v>
      </c>
      <c r="S293" s="30">
        <v>0.69599999999999995</v>
      </c>
      <c r="T293" s="30">
        <v>0.308</v>
      </c>
      <c r="U293" s="30">
        <v>-0.1</v>
      </c>
      <c r="V293" s="30">
        <v>2.1</v>
      </c>
      <c r="W293" s="30">
        <v>1.1000000000000001</v>
      </c>
      <c r="X293" s="30"/>
      <c r="Y293" s="1"/>
      <c r="Z293" s="1"/>
      <c r="AA293" s="1"/>
    </row>
    <row r="294" spans="1:28" x14ac:dyDescent="0.25">
      <c r="A294" s="30">
        <v>10593</v>
      </c>
      <c r="B294" s="30" t="s">
        <v>241</v>
      </c>
      <c r="C294" s="30">
        <v>38</v>
      </c>
      <c r="D294" s="30">
        <v>35</v>
      </c>
      <c r="E294" s="30">
        <v>9</v>
      </c>
      <c r="F294" s="30">
        <v>2</v>
      </c>
      <c r="G294" s="30">
        <v>0</v>
      </c>
      <c r="H294" s="30">
        <v>1</v>
      </c>
      <c r="I294" s="30">
        <v>4</v>
      </c>
      <c r="J294" s="30">
        <v>4</v>
      </c>
      <c r="K294" s="30">
        <v>3</v>
      </c>
      <c r="L294" s="30">
        <v>8</v>
      </c>
      <c r="M294" s="30">
        <v>0</v>
      </c>
      <c r="N294" s="30">
        <v>1</v>
      </c>
      <c r="O294" s="30">
        <v>0</v>
      </c>
      <c r="P294" s="30">
        <v>0.248</v>
      </c>
      <c r="Q294" s="30">
        <v>0.30199999999999999</v>
      </c>
      <c r="R294" s="30">
        <v>0.39400000000000002</v>
      </c>
      <c r="S294" s="30">
        <v>0.69599999999999995</v>
      </c>
      <c r="T294" s="30">
        <v>0.308</v>
      </c>
      <c r="U294" s="30">
        <v>0</v>
      </c>
      <c r="V294" s="30">
        <v>0</v>
      </c>
      <c r="W294" s="30">
        <v>0.1</v>
      </c>
      <c r="X294" s="30"/>
      <c r="Y294" s="1"/>
      <c r="Z294" s="1"/>
      <c r="AA294" s="1"/>
    </row>
    <row r="295" spans="1:28" x14ac:dyDescent="0.25">
      <c r="A295" s="30">
        <v>11147</v>
      </c>
      <c r="B295" s="30" t="s">
        <v>1494</v>
      </c>
      <c r="C295" s="30">
        <v>58</v>
      </c>
      <c r="D295" s="30">
        <v>52</v>
      </c>
      <c r="E295" s="30">
        <v>12</v>
      </c>
      <c r="F295" s="30">
        <v>2</v>
      </c>
      <c r="G295" s="30">
        <v>0</v>
      </c>
      <c r="H295" s="30">
        <v>2</v>
      </c>
      <c r="I295" s="30">
        <v>6</v>
      </c>
      <c r="J295" s="30">
        <v>7</v>
      </c>
      <c r="K295" s="30">
        <v>4</v>
      </c>
      <c r="L295" s="30">
        <v>16</v>
      </c>
      <c r="M295" s="30">
        <v>1</v>
      </c>
      <c r="N295" s="30">
        <v>0</v>
      </c>
      <c r="O295" s="30">
        <v>0</v>
      </c>
      <c r="P295" s="30">
        <v>0.23300000000000001</v>
      </c>
      <c r="Q295" s="30">
        <v>0.29399999999999998</v>
      </c>
      <c r="R295" s="30">
        <v>0.40100000000000002</v>
      </c>
      <c r="S295" s="30">
        <v>0.69499999999999995</v>
      </c>
      <c r="T295" s="30">
        <v>0.308</v>
      </c>
      <c r="U295" s="30">
        <v>0</v>
      </c>
      <c r="V295" s="30">
        <v>0</v>
      </c>
      <c r="W295" s="30">
        <v>0.1</v>
      </c>
      <c r="X295" s="30"/>
    </row>
    <row r="296" spans="1:28" x14ac:dyDescent="0.25">
      <c r="A296" s="30">
        <v>10542</v>
      </c>
      <c r="B296" s="30" t="s">
        <v>361</v>
      </c>
      <c r="C296" s="30">
        <v>117</v>
      </c>
      <c r="D296" s="30">
        <v>106</v>
      </c>
      <c r="E296" s="30">
        <v>26</v>
      </c>
      <c r="F296" s="30">
        <v>5</v>
      </c>
      <c r="G296" s="30">
        <v>1</v>
      </c>
      <c r="H296" s="30">
        <v>3</v>
      </c>
      <c r="I296" s="30">
        <v>12</v>
      </c>
      <c r="J296" s="30">
        <v>13</v>
      </c>
      <c r="K296" s="30">
        <v>7</v>
      </c>
      <c r="L296" s="30">
        <v>26</v>
      </c>
      <c r="M296" s="30">
        <v>2</v>
      </c>
      <c r="N296" s="30">
        <v>1</v>
      </c>
      <c r="O296" s="30">
        <v>1</v>
      </c>
      <c r="P296" s="30">
        <v>0.24199999999999999</v>
      </c>
      <c r="Q296" s="30">
        <v>0.3</v>
      </c>
      <c r="R296" s="30">
        <v>0.39400000000000002</v>
      </c>
      <c r="S296" s="30">
        <v>0.69499999999999995</v>
      </c>
      <c r="T296" s="30">
        <v>0.308</v>
      </c>
      <c r="U296" s="30">
        <v>0.1</v>
      </c>
      <c r="V296" s="30">
        <v>-0.8</v>
      </c>
      <c r="W296" s="30">
        <v>0.3</v>
      </c>
      <c r="X296" s="30"/>
      <c r="Y296" s="1"/>
      <c r="Z296" s="1"/>
      <c r="AB296" s="1"/>
    </row>
    <row r="297" spans="1:28" x14ac:dyDescent="0.25">
      <c r="A297" s="30">
        <v>7528</v>
      </c>
      <c r="B297" s="30" t="s">
        <v>299</v>
      </c>
      <c r="C297" s="30">
        <v>108</v>
      </c>
      <c r="D297" s="30">
        <v>99</v>
      </c>
      <c r="E297" s="30">
        <v>27</v>
      </c>
      <c r="F297" s="30">
        <v>5</v>
      </c>
      <c r="G297" s="30">
        <v>0</v>
      </c>
      <c r="H297" s="30">
        <v>1</v>
      </c>
      <c r="I297" s="30">
        <v>10</v>
      </c>
      <c r="J297" s="30">
        <v>10</v>
      </c>
      <c r="K297" s="30">
        <v>4</v>
      </c>
      <c r="L297" s="30">
        <v>11</v>
      </c>
      <c r="M297" s="30">
        <v>2</v>
      </c>
      <c r="N297" s="30">
        <v>1</v>
      </c>
      <c r="O297" s="30">
        <v>1</v>
      </c>
      <c r="P297" s="30">
        <v>0.27600000000000002</v>
      </c>
      <c r="Q297" s="30">
        <v>0.318</v>
      </c>
      <c r="R297" s="30">
        <v>0.372</v>
      </c>
      <c r="S297" s="30">
        <v>0.69</v>
      </c>
      <c r="T297" s="30">
        <v>0.308</v>
      </c>
      <c r="U297" s="30">
        <v>-0.2</v>
      </c>
      <c r="V297" s="30">
        <v>-0.9</v>
      </c>
      <c r="W297" s="30">
        <v>0.1</v>
      </c>
      <c r="X297" s="30"/>
      <c r="Y297" s="1"/>
      <c r="Z297" s="1"/>
      <c r="AB297" s="1"/>
    </row>
    <row r="298" spans="1:28" x14ac:dyDescent="0.25">
      <c r="A298" s="30">
        <v>9015</v>
      </c>
      <c r="B298" s="30" t="s">
        <v>440</v>
      </c>
      <c r="C298" s="30">
        <v>269</v>
      </c>
      <c r="D298" s="30">
        <v>243</v>
      </c>
      <c r="E298" s="30">
        <v>60</v>
      </c>
      <c r="F298" s="30">
        <v>13</v>
      </c>
      <c r="G298" s="30">
        <v>0</v>
      </c>
      <c r="H298" s="30">
        <v>6</v>
      </c>
      <c r="I298" s="30">
        <v>30</v>
      </c>
      <c r="J298" s="30">
        <v>27</v>
      </c>
      <c r="K298" s="30">
        <v>19</v>
      </c>
      <c r="L298" s="30">
        <v>41</v>
      </c>
      <c r="M298" s="30">
        <v>3</v>
      </c>
      <c r="N298" s="30">
        <v>3</v>
      </c>
      <c r="O298" s="30">
        <v>2</v>
      </c>
      <c r="P298" s="30">
        <v>0.248</v>
      </c>
      <c r="Q298" s="30">
        <v>0.308</v>
      </c>
      <c r="R298" s="30">
        <v>0.38100000000000001</v>
      </c>
      <c r="S298" s="30">
        <v>0.68899999999999995</v>
      </c>
      <c r="T298" s="30">
        <v>0.307</v>
      </c>
      <c r="U298" s="30">
        <v>0</v>
      </c>
      <c r="V298" s="30">
        <v>-0.3</v>
      </c>
      <c r="W298" s="30">
        <v>0.6</v>
      </c>
      <c r="X298" s="30"/>
      <c r="Y298" s="1"/>
      <c r="Z298" s="1"/>
      <c r="AA298" s="1"/>
    </row>
    <row r="299" spans="1:28" x14ac:dyDescent="0.25">
      <c r="A299" s="30">
        <v>12533</v>
      </c>
      <c r="B299" s="30" t="s">
        <v>214</v>
      </c>
      <c r="C299" s="30">
        <v>354</v>
      </c>
      <c r="D299" s="30">
        <v>315</v>
      </c>
      <c r="E299" s="30">
        <v>74</v>
      </c>
      <c r="F299" s="30">
        <v>15</v>
      </c>
      <c r="G299" s="30">
        <v>2</v>
      </c>
      <c r="H299" s="30">
        <v>9</v>
      </c>
      <c r="I299" s="30">
        <v>39</v>
      </c>
      <c r="J299" s="30">
        <v>37</v>
      </c>
      <c r="K299" s="30">
        <v>33</v>
      </c>
      <c r="L299" s="30">
        <v>71</v>
      </c>
      <c r="M299" s="30">
        <v>2</v>
      </c>
      <c r="N299" s="30">
        <v>8</v>
      </c>
      <c r="O299" s="30">
        <v>5</v>
      </c>
      <c r="P299" s="30">
        <v>0.23400000000000001</v>
      </c>
      <c r="Q299" s="30">
        <v>0.308</v>
      </c>
      <c r="R299" s="30">
        <v>0.38</v>
      </c>
      <c r="S299" s="30">
        <v>0.68799999999999994</v>
      </c>
      <c r="T299" s="30">
        <v>0.307</v>
      </c>
      <c r="U299" s="30">
        <v>-0.3</v>
      </c>
      <c r="V299" s="30">
        <v>-1.4</v>
      </c>
      <c r="W299" s="30">
        <v>0.6</v>
      </c>
      <c r="X299" s="30"/>
      <c r="Y299" s="1"/>
      <c r="Z299" s="1"/>
      <c r="AA299" s="1"/>
    </row>
    <row r="300" spans="1:28" x14ac:dyDescent="0.25">
      <c r="A300" s="30" t="s">
        <v>1510</v>
      </c>
      <c r="B300" s="30" t="s">
        <v>1511</v>
      </c>
      <c r="C300" s="30">
        <v>56</v>
      </c>
      <c r="D300" s="30">
        <v>48</v>
      </c>
      <c r="E300" s="30">
        <v>12</v>
      </c>
      <c r="F300" s="30">
        <v>2</v>
      </c>
      <c r="G300" s="30">
        <v>0</v>
      </c>
      <c r="H300" s="30">
        <v>1</v>
      </c>
      <c r="I300" s="30">
        <v>6</v>
      </c>
      <c r="J300" s="30">
        <v>5</v>
      </c>
      <c r="K300" s="30">
        <v>6</v>
      </c>
      <c r="L300" s="30">
        <v>13</v>
      </c>
      <c r="M300" s="30">
        <v>0</v>
      </c>
      <c r="N300" s="30">
        <v>0</v>
      </c>
      <c r="O300" s="30">
        <v>0</v>
      </c>
      <c r="P300" s="30">
        <v>0.23699999999999999</v>
      </c>
      <c r="Q300" s="30">
        <v>0.32500000000000001</v>
      </c>
      <c r="R300" s="30">
        <v>0.35399999999999998</v>
      </c>
      <c r="S300" s="30">
        <v>0.67900000000000005</v>
      </c>
      <c r="T300" s="30">
        <v>0.307</v>
      </c>
      <c r="U300" s="30">
        <v>0</v>
      </c>
      <c r="V300" s="30">
        <v>0</v>
      </c>
      <c r="W300" s="30">
        <v>0</v>
      </c>
      <c r="X300" s="30"/>
      <c r="Y300" s="1"/>
      <c r="Z300" s="1"/>
      <c r="AA300" s="1"/>
    </row>
    <row r="301" spans="1:28" x14ac:dyDescent="0.25">
      <c r="A301" s="30">
        <v>7945</v>
      </c>
      <c r="B301" s="30" t="s">
        <v>302</v>
      </c>
      <c r="C301" s="30">
        <v>11</v>
      </c>
      <c r="D301" s="30">
        <v>10</v>
      </c>
      <c r="E301" s="30">
        <v>2</v>
      </c>
      <c r="F301" s="30">
        <v>0</v>
      </c>
      <c r="G301" s="30">
        <v>0</v>
      </c>
      <c r="H301" s="30">
        <v>0</v>
      </c>
      <c r="I301" s="30">
        <v>1</v>
      </c>
      <c r="J301" s="30">
        <v>1</v>
      </c>
      <c r="K301" s="30">
        <v>1</v>
      </c>
      <c r="L301" s="30">
        <v>2</v>
      </c>
      <c r="M301" s="30">
        <v>0</v>
      </c>
      <c r="N301" s="30">
        <v>0</v>
      </c>
      <c r="O301" s="30">
        <v>0</v>
      </c>
      <c r="P301" s="30">
        <v>0.23</v>
      </c>
      <c r="Q301" s="30">
        <v>0.315</v>
      </c>
      <c r="R301" s="30">
        <v>0.36799999999999999</v>
      </c>
      <c r="S301" s="30">
        <v>0.68300000000000005</v>
      </c>
      <c r="T301" s="30">
        <v>0.307</v>
      </c>
      <c r="U301" s="30">
        <v>0</v>
      </c>
      <c r="V301" s="30">
        <v>0</v>
      </c>
      <c r="W301" s="30">
        <v>0</v>
      </c>
      <c r="X301" s="30"/>
      <c r="Y301" s="1"/>
      <c r="Z301" s="1"/>
      <c r="AB301" s="1"/>
    </row>
    <row r="302" spans="1:28" x14ac:dyDescent="0.25">
      <c r="A302" s="30">
        <v>9571</v>
      </c>
      <c r="B302" s="30" t="s">
        <v>330</v>
      </c>
      <c r="C302" s="30">
        <v>275</v>
      </c>
      <c r="D302" s="30">
        <v>243</v>
      </c>
      <c r="E302" s="30">
        <v>63</v>
      </c>
      <c r="F302" s="30">
        <v>11</v>
      </c>
      <c r="G302" s="30">
        <v>2</v>
      </c>
      <c r="H302" s="30">
        <v>2</v>
      </c>
      <c r="I302" s="30">
        <v>29</v>
      </c>
      <c r="J302" s="30">
        <v>24</v>
      </c>
      <c r="K302" s="30">
        <v>22</v>
      </c>
      <c r="L302" s="30">
        <v>45</v>
      </c>
      <c r="M302" s="30">
        <v>5</v>
      </c>
      <c r="N302" s="30">
        <v>15</v>
      </c>
      <c r="O302" s="30">
        <v>5</v>
      </c>
      <c r="P302" s="30">
        <v>0.26</v>
      </c>
      <c r="Q302" s="30">
        <v>0.33200000000000002</v>
      </c>
      <c r="R302" s="30">
        <v>0.34699999999999998</v>
      </c>
      <c r="S302" s="30">
        <v>0.67900000000000005</v>
      </c>
      <c r="T302" s="30">
        <v>0.30599999999999999</v>
      </c>
      <c r="U302" s="30">
        <v>1.1000000000000001</v>
      </c>
      <c r="V302" s="30">
        <v>5</v>
      </c>
      <c r="W302" s="30">
        <v>1.4</v>
      </c>
      <c r="X302" s="30"/>
    </row>
    <row r="303" spans="1:28" x14ac:dyDescent="0.25">
      <c r="A303" s="30">
        <v>5133</v>
      </c>
      <c r="B303" s="30" t="s">
        <v>370</v>
      </c>
      <c r="C303" s="30">
        <v>521</v>
      </c>
      <c r="D303" s="30">
        <v>487</v>
      </c>
      <c r="E303" s="30">
        <v>132</v>
      </c>
      <c r="F303" s="30">
        <v>24</v>
      </c>
      <c r="G303" s="30">
        <v>1</v>
      </c>
      <c r="H303" s="30">
        <v>9</v>
      </c>
      <c r="I303" s="30">
        <v>56</v>
      </c>
      <c r="J303" s="30">
        <v>53</v>
      </c>
      <c r="K303" s="30">
        <v>24</v>
      </c>
      <c r="L303" s="30">
        <v>58</v>
      </c>
      <c r="M303" s="30">
        <v>4</v>
      </c>
      <c r="N303" s="30">
        <v>15</v>
      </c>
      <c r="O303" s="30">
        <v>8</v>
      </c>
      <c r="P303" s="30">
        <v>0.27100000000000002</v>
      </c>
      <c r="Q303" s="30">
        <v>0.308</v>
      </c>
      <c r="R303" s="30">
        <v>0.38300000000000001</v>
      </c>
      <c r="S303" s="30">
        <v>0.69099999999999995</v>
      </c>
      <c r="T303" s="30">
        <v>0.30599999999999999</v>
      </c>
      <c r="U303" s="30">
        <v>0.8</v>
      </c>
      <c r="V303" s="30">
        <v>0.8</v>
      </c>
      <c r="W303" s="30">
        <v>1.7</v>
      </c>
      <c r="X303" s="30"/>
      <c r="Y303" s="1"/>
      <c r="Z303" s="1"/>
      <c r="AA303" s="1"/>
    </row>
    <row r="304" spans="1:28" x14ac:dyDescent="0.25">
      <c r="A304" s="30">
        <v>6656</v>
      </c>
      <c r="B304" s="30" t="s">
        <v>399</v>
      </c>
      <c r="C304" s="30">
        <v>270</v>
      </c>
      <c r="D304" s="30">
        <v>239</v>
      </c>
      <c r="E304" s="30">
        <v>61</v>
      </c>
      <c r="F304" s="30">
        <v>11</v>
      </c>
      <c r="G304" s="30">
        <v>1</v>
      </c>
      <c r="H304" s="30">
        <v>3</v>
      </c>
      <c r="I304" s="30">
        <v>27</v>
      </c>
      <c r="J304" s="30">
        <v>23</v>
      </c>
      <c r="K304" s="30">
        <v>24</v>
      </c>
      <c r="L304" s="30">
        <v>41</v>
      </c>
      <c r="M304" s="30">
        <v>2</v>
      </c>
      <c r="N304" s="30">
        <v>6</v>
      </c>
      <c r="O304" s="30">
        <v>4</v>
      </c>
      <c r="P304" s="30">
        <v>0.25600000000000001</v>
      </c>
      <c r="Q304" s="30">
        <v>0.32700000000000001</v>
      </c>
      <c r="R304" s="30">
        <v>0.35099999999999998</v>
      </c>
      <c r="S304" s="30">
        <v>0.67700000000000005</v>
      </c>
      <c r="T304" s="30">
        <v>0.30599999999999999</v>
      </c>
      <c r="U304" s="30">
        <v>-0.1</v>
      </c>
      <c r="V304" s="30">
        <v>-1.3</v>
      </c>
      <c r="W304" s="30">
        <v>0.2</v>
      </c>
      <c r="X304" s="30"/>
      <c r="Y304" s="1"/>
      <c r="Z304" s="1"/>
      <c r="AB304" s="1"/>
    </row>
    <row r="305" spans="1:28" x14ac:dyDescent="0.25">
      <c r="A305" s="30">
        <v>11746</v>
      </c>
      <c r="B305" s="30" t="s">
        <v>201</v>
      </c>
      <c r="C305" s="30">
        <v>146</v>
      </c>
      <c r="D305" s="30">
        <v>136</v>
      </c>
      <c r="E305" s="30">
        <v>35</v>
      </c>
      <c r="F305" s="30">
        <v>7</v>
      </c>
      <c r="G305" s="30">
        <v>1</v>
      </c>
      <c r="H305" s="30">
        <v>3</v>
      </c>
      <c r="I305" s="30">
        <v>16</v>
      </c>
      <c r="J305" s="30">
        <v>16</v>
      </c>
      <c r="K305" s="30">
        <v>6</v>
      </c>
      <c r="L305" s="30">
        <v>28</v>
      </c>
      <c r="M305" s="30">
        <v>1</v>
      </c>
      <c r="N305" s="30">
        <v>3</v>
      </c>
      <c r="O305" s="30">
        <v>2</v>
      </c>
      <c r="P305" s="30">
        <v>0.25800000000000001</v>
      </c>
      <c r="Q305" s="30">
        <v>0.29699999999999999</v>
      </c>
      <c r="R305" s="30">
        <v>0.39600000000000002</v>
      </c>
      <c r="S305" s="30">
        <v>0.69299999999999995</v>
      </c>
      <c r="T305" s="30">
        <v>0.30599999999999999</v>
      </c>
      <c r="U305" s="30">
        <v>-0.1</v>
      </c>
      <c r="V305" s="30">
        <v>0</v>
      </c>
      <c r="W305" s="30">
        <v>0.2</v>
      </c>
      <c r="X305" s="30"/>
    </row>
    <row r="306" spans="1:28" x14ac:dyDescent="0.25">
      <c r="A306" s="30">
        <v>6364</v>
      </c>
      <c r="B306" s="30" t="s">
        <v>208</v>
      </c>
      <c r="C306" s="30">
        <v>154</v>
      </c>
      <c r="D306" s="30">
        <v>143</v>
      </c>
      <c r="E306" s="30">
        <v>36</v>
      </c>
      <c r="F306" s="30">
        <v>8</v>
      </c>
      <c r="G306" s="30">
        <v>1</v>
      </c>
      <c r="H306" s="30">
        <v>4</v>
      </c>
      <c r="I306" s="30">
        <v>16</v>
      </c>
      <c r="J306" s="30">
        <v>18</v>
      </c>
      <c r="K306" s="30">
        <v>8</v>
      </c>
      <c r="L306" s="30">
        <v>28</v>
      </c>
      <c r="M306" s="30">
        <v>0</v>
      </c>
      <c r="N306" s="30">
        <v>1</v>
      </c>
      <c r="O306" s="30">
        <v>1</v>
      </c>
      <c r="P306" s="30">
        <v>0.255</v>
      </c>
      <c r="Q306" s="30">
        <v>0.29399999999999998</v>
      </c>
      <c r="R306" s="30">
        <v>0.4</v>
      </c>
      <c r="S306" s="30">
        <v>0.69399999999999995</v>
      </c>
      <c r="T306" s="30">
        <v>0.30599999999999999</v>
      </c>
      <c r="U306" s="30">
        <v>-0.2</v>
      </c>
      <c r="V306" s="30">
        <v>-2.5</v>
      </c>
      <c r="W306" s="30">
        <v>0.1</v>
      </c>
      <c r="X306" s="30"/>
    </row>
    <row r="307" spans="1:28" x14ac:dyDescent="0.25">
      <c r="A307" s="30">
        <v>1551</v>
      </c>
      <c r="B307" s="30" t="s">
        <v>550</v>
      </c>
      <c r="C307" s="30">
        <v>153</v>
      </c>
      <c r="D307" s="30">
        <v>137</v>
      </c>
      <c r="E307" s="30">
        <v>31</v>
      </c>
      <c r="F307" s="30">
        <v>7</v>
      </c>
      <c r="G307" s="30">
        <v>0</v>
      </c>
      <c r="H307" s="30">
        <v>5</v>
      </c>
      <c r="I307" s="30">
        <v>17</v>
      </c>
      <c r="J307" s="30">
        <v>17</v>
      </c>
      <c r="K307" s="30">
        <v>13</v>
      </c>
      <c r="L307" s="30">
        <v>47</v>
      </c>
      <c r="M307" s="30">
        <v>1</v>
      </c>
      <c r="N307" s="30">
        <v>1</v>
      </c>
      <c r="O307" s="30">
        <v>1</v>
      </c>
      <c r="P307" s="30">
        <v>0.22900000000000001</v>
      </c>
      <c r="Q307" s="30">
        <v>0.29899999999999999</v>
      </c>
      <c r="R307" s="30">
        <v>0.38500000000000001</v>
      </c>
      <c r="S307" s="30">
        <v>0.68500000000000005</v>
      </c>
      <c r="T307" s="30">
        <v>0.30599999999999999</v>
      </c>
      <c r="U307" s="30">
        <v>-0.7</v>
      </c>
      <c r="V307" s="30">
        <v>1.1000000000000001</v>
      </c>
      <c r="W307" s="30">
        <v>0.6</v>
      </c>
      <c r="X307" s="30"/>
    </row>
    <row r="308" spans="1:28" x14ac:dyDescent="0.25">
      <c r="A308" s="30">
        <v>3441</v>
      </c>
      <c r="B308" s="30" t="s">
        <v>563</v>
      </c>
      <c r="C308" s="30">
        <v>56</v>
      </c>
      <c r="D308" s="30">
        <v>50</v>
      </c>
      <c r="E308" s="30">
        <v>12</v>
      </c>
      <c r="F308" s="30">
        <v>2</v>
      </c>
      <c r="G308" s="30">
        <v>0</v>
      </c>
      <c r="H308" s="30">
        <v>2</v>
      </c>
      <c r="I308" s="30">
        <v>6</v>
      </c>
      <c r="J308" s="30">
        <v>6</v>
      </c>
      <c r="K308" s="30">
        <v>4</v>
      </c>
      <c r="L308" s="30">
        <v>14</v>
      </c>
      <c r="M308" s="30">
        <v>1</v>
      </c>
      <c r="N308" s="30">
        <v>1</v>
      </c>
      <c r="O308" s="30">
        <v>0</v>
      </c>
      <c r="P308" s="30">
        <v>0.23100000000000001</v>
      </c>
      <c r="Q308" s="30">
        <v>0.29799999999999999</v>
      </c>
      <c r="R308" s="30">
        <v>0.39100000000000001</v>
      </c>
      <c r="S308" s="30">
        <v>0.68899999999999995</v>
      </c>
      <c r="T308" s="30">
        <v>0.30599999999999999</v>
      </c>
      <c r="U308" s="30">
        <v>0</v>
      </c>
      <c r="V308" s="30">
        <v>-0.3</v>
      </c>
      <c r="W308" s="30">
        <v>0</v>
      </c>
      <c r="X308" s="30"/>
    </row>
    <row r="309" spans="1:28" x14ac:dyDescent="0.25">
      <c r="A309" s="30">
        <v>1617</v>
      </c>
      <c r="B309" s="30" t="s">
        <v>406</v>
      </c>
      <c r="C309" s="30">
        <v>253</v>
      </c>
      <c r="D309" s="30">
        <v>225</v>
      </c>
      <c r="E309" s="30">
        <v>53</v>
      </c>
      <c r="F309" s="30">
        <v>12</v>
      </c>
      <c r="G309" s="30">
        <v>1</v>
      </c>
      <c r="H309" s="30">
        <v>7</v>
      </c>
      <c r="I309" s="30">
        <v>25</v>
      </c>
      <c r="J309" s="30">
        <v>26</v>
      </c>
      <c r="K309" s="30">
        <v>23</v>
      </c>
      <c r="L309" s="30">
        <v>57</v>
      </c>
      <c r="M309" s="30">
        <v>1</v>
      </c>
      <c r="N309" s="30">
        <v>2</v>
      </c>
      <c r="O309" s="30">
        <v>1</v>
      </c>
      <c r="P309" s="30">
        <v>0.23400000000000001</v>
      </c>
      <c r="Q309" s="30">
        <v>0.30599999999999999</v>
      </c>
      <c r="R309" s="30">
        <v>0.38100000000000001</v>
      </c>
      <c r="S309" s="30">
        <v>0.68700000000000006</v>
      </c>
      <c r="T309" s="30">
        <v>0.30499999999999999</v>
      </c>
      <c r="U309" s="30">
        <v>-1</v>
      </c>
      <c r="V309" s="30">
        <v>0.1</v>
      </c>
      <c r="W309" s="30">
        <v>0.2</v>
      </c>
      <c r="X309" s="30"/>
      <c r="Y309" s="1"/>
      <c r="Z309" s="1"/>
      <c r="AB309" s="1"/>
    </row>
    <row r="310" spans="1:28" x14ac:dyDescent="0.25">
      <c r="A310" s="30">
        <v>5386</v>
      </c>
      <c r="B310" s="30" t="s">
        <v>5623</v>
      </c>
      <c r="C310" s="30">
        <v>100</v>
      </c>
      <c r="D310" s="30">
        <v>90</v>
      </c>
      <c r="E310" s="30">
        <v>21</v>
      </c>
      <c r="F310" s="30">
        <v>4</v>
      </c>
      <c r="G310" s="30">
        <v>0</v>
      </c>
      <c r="H310" s="30">
        <v>3</v>
      </c>
      <c r="I310" s="30">
        <v>10</v>
      </c>
      <c r="J310" s="30">
        <v>11</v>
      </c>
      <c r="K310" s="30">
        <v>7</v>
      </c>
      <c r="L310" s="30">
        <v>24</v>
      </c>
      <c r="M310" s="30">
        <v>1</v>
      </c>
      <c r="N310" s="30">
        <v>2</v>
      </c>
      <c r="O310" s="30">
        <v>1</v>
      </c>
      <c r="P310" s="30">
        <v>0.23499999999999999</v>
      </c>
      <c r="Q310" s="30">
        <v>0.29599999999999999</v>
      </c>
      <c r="R310" s="30">
        <v>0.39900000000000002</v>
      </c>
      <c r="S310" s="30">
        <v>0.69499999999999995</v>
      </c>
      <c r="T310" s="30">
        <v>0.30499999999999999</v>
      </c>
      <c r="U310" s="30">
        <v>0</v>
      </c>
      <c r="V310" s="30">
        <v>-0.1</v>
      </c>
      <c r="W310" s="30">
        <v>0.1</v>
      </c>
      <c r="X310" s="30"/>
      <c r="Y310" s="1"/>
      <c r="Z310" s="1"/>
      <c r="AA310" s="1"/>
    </row>
    <row r="311" spans="1:28" x14ac:dyDescent="0.25">
      <c r="A311" s="30">
        <v>6448</v>
      </c>
      <c r="B311" s="30" t="s">
        <v>1500</v>
      </c>
      <c r="C311" s="30">
        <v>17</v>
      </c>
      <c r="D311" s="30">
        <v>15</v>
      </c>
      <c r="E311" s="30">
        <v>4</v>
      </c>
      <c r="F311" s="30">
        <v>1</v>
      </c>
      <c r="G311" s="30">
        <v>0</v>
      </c>
      <c r="H311" s="30">
        <v>0</v>
      </c>
      <c r="I311" s="30">
        <v>2</v>
      </c>
      <c r="J311" s="30">
        <v>2</v>
      </c>
      <c r="K311" s="30">
        <v>1</v>
      </c>
      <c r="L311" s="30">
        <v>4</v>
      </c>
      <c r="M311" s="30">
        <v>0</v>
      </c>
      <c r="N311" s="30">
        <v>1</v>
      </c>
      <c r="O311" s="30">
        <v>0</v>
      </c>
      <c r="P311" s="30">
        <v>0.25600000000000001</v>
      </c>
      <c r="Q311" s="30">
        <v>0.31900000000000001</v>
      </c>
      <c r="R311" s="30">
        <v>0.36199999999999999</v>
      </c>
      <c r="S311" s="30">
        <v>0.68200000000000005</v>
      </c>
      <c r="T311" s="30">
        <v>0.30499999999999999</v>
      </c>
      <c r="U311" s="30">
        <v>0</v>
      </c>
      <c r="V311" s="30">
        <v>0</v>
      </c>
      <c r="W311" s="30">
        <v>0</v>
      </c>
      <c r="X311" s="30"/>
      <c r="Y311" s="1"/>
      <c r="Z311" s="1"/>
      <c r="AA311" s="1"/>
    </row>
    <row r="312" spans="1:28" x14ac:dyDescent="0.25">
      <c r="A312" s="30">
        <v>6086</v>
      </c>
      <c r="B312" s="30" t="s">
        <v>469</v>
      </c>
      <c r="C312" s="30">
        <v>463</v>
      </c>
      <c r="D312" s="30">
        <v>417</v>
      </c>
      <c r="E312" s="30">
        <v>102</v>
      </c>
      <c r="F312" s="30">
        <v>20</v>
      </c>
      <c r="G312" s="30">
        <v>2</v>
      </c>
      <c r="H312" s="30">
        <v>10</v>
      </c>
      <c r="I312" s="30">
        <v>44</v>
      </c>
      <c r="J312" s="30">
        <v>47</v>
      </c>
      <c r="K312" s="30">
        <v>38</v>
      </c>
      <c r="L312" s="30">
        <v>89</v>
      </c>
      <c r="M312" s="30">
        <v>2</v>
      </c>
      <c r="N312" s="30">
        <v>2</v>
      </c>
      <c r="O312" s="30">
        <v>1</v>
      </c>
      <c r="P312" s="30">
        <v>0.24399999999999999</v>
      </c>
      <c r="Q312" s="30">
        <v>0.309</v>
      </c>
      <c r="R312" s="30">
        <v>0.374</v>
      </c>
      <c r="S312" s="30">
        <v>0.68300000000000005</v>
      </c>
      <c r="T312" s="30">
        <v>0.30499999999999999</v>
      </c>
      <c r="U312" s="30">
        <v>-1.3</v>
      </c>
      <c r="V312" s="30">
        <v>-5</v>
      </c>
      <c r="W312" s="30">
        <v>0.5</v>
      </c>
      <c r="X312" s="30"/>
    </row>
    <row r="313" spans="1:28" x14ac:dyDescent="0.25">
      <c r="A313" s="30">
        <v>6387</v>
      </c>
      <c r="B313" s="30" t="s">
        <v>423</v>
      </c>
      <c r="C313" s="30">
        <v>513</v>
      </c>
      <c r="D313" s="30">
        <v>460</v>
      </c>
      <c r="E313" s="30">
        <v>119</v>
      </c>
      <c r="F313" s="30">
        <v>20</v>
      </c>
      <c r="G313" s="30">
        <v>6</v>
      </c>
      <c r="H313" s="30">
        <v>5</v>
      </c>
      <c r="I313" s="30">
        <v>62</v>
      </c>
      <c r="J313" s="30">
        <v>38</v>
      </c>
      <c r="K313" s="30">
        <v>42</v>
      </c>
      <c r="L313" s="30">
        <v>115</v>
      </c>
      <c r="M313" s="30">
        <v>3</v>
      </c>
      <c r="N313" s="30">
        <v>26</v>
      </c>
      <c r="O313" s="30">
        <v>9</v>
      </c>
      <c r="P313" s="30">
        <v>0.25800000000000001</v>
      </c>
      <c r="Q313" s="30">
        <v>0.32200000000000001</v>
      </c>
      <c r="R313" s="30">
        <v>0.35699999999999998</v>
      </c>
      <c r="S313" s="30">
        <v>0.67900000000000005</v>
      </c>
      <c r="T313" s="30">
        <v>0.30499999999999999</v>
      </c>
      <c r="U313" s="30">
        <v>3.4</v>
      </c>
      <c r="V313" s="30">
        <v>3.4</v>
      </c>
      <c r="W313" s="30">
        <v>2.2000000000000002</v>
      </c>
      <c r="X313" s="30"/>
    </row>
    <row r="314" spans="1:28" x14ac:dyDescent="0.25">
      <c r="A314" s="30" t="s">
        <v>529</v>
      </c>
      <c r="B314" s="30" t="s">
        <v>530</v>
      </c>
      <c r="C314" s="30">
        <v>17</v>
      </c>
      <c r="D314" s="30">
        <v>16</v>
      </c>
      <c r="E314" s="30">
        <v>4</v>
      </c>
      <c r="F314" s="30">
        <v>1</v>
      </c>
      <c r="G314" s="30">
        <v>0</v>
      </c>
      <c r="H314" s="30">
        <v>1</v>
      </c>
      <c r="I314" s="30">
        <v>2</v>
      </c>
      <c r="J314" s="30">
        <v>2</v>
      </c>
      <c r="K314" s="30">
        <v>1</v>
      </c>
      <c r="L314" s="30">
        <v>4</v>
      </c>
      <c r="M314" s="30">
        <v>0</v>
      </c>
      <c r="N314" s="30">
        <v>0</v>
      </c>
      <c r="O314" s="30">
        <v>0</v>
      </c>
      <c r="P314" s="30">
        <v>0.23899999999999999</v>
      </c>
      <c r="Q314" s="30">
        <v>0.28199999999999997</v>
      </c>
      <c r="R314" s="30">
        <v>0.41299999999999998</v>
      </c>
      <c r="S314" s="30">
        <v>0.69499999999999995</v>
      </c>
      <c r="T314" s="30">
        <v>0.30499999999999999</v>
      </c>
      <c r="U314" s="30">
        <v>0</v>
      </c>
      <c r="V314" s="30">
        <v>0</v>
      </c>
      <c r="W314" s="30">
        <v>0</v>
      </c>
      <c r="X314" s="30"/>
    </row>
    <row r="315" spans="1:28" x14ac:dyDescent="0.25">
      <c r="A315" s="30">
        <v>5223</v>
      </c>
      <c r="B315" s="30" t="s">
        <v>366</v>
      </c>
      <c r="C315" s="30">
        <v>174</v>
      </c>
      <c r="D315" s="30">
        <v>157</v>
      </c>
      <c r="E315" s="30">
        <v>39</v>
      </c>
      <c r="F315" s="30">
        <v>7</v>
      </c>
      <c r="G315" s="30">
        <v>2</v>
      </c>
      <c r="H315" s="30">
        <v>3</v>
      </c>
      <c r="I315" s="30">
        <v>17</v>
      </c>
      <c r="J315" s="30">
        <v>17</v>
      </c>
      <c r="K315" s="30">
        <v>14</v>
      </c>
      <c r="L315" s="30">
        <v>34</v>
      </c>
      <c r="M315" s="30">
        <v>1</v>
      </c>
      <c r="N315" s="30">
        <v>6</v>
      </c>
      <c r="O315" s="30">
        <v>3</v>
      </c>
      <c r="P315" s="30">
        <v>0.246</v>
      </c>
      <c r="Q315" s="30">
        <v>0.31</v>
      </c>
      <c r="R315" s="30">
        <v>0.374</v>
      </c>
      <c r="S315" s="30">
        <v>0.68400000000000005</v>
      </c>
      <c r="T315" s="30">
        <v>0.30499999999999999</v>
      </c>
      <c r="U315" s="30">
        <v>0.7</v>
      </c>
      <c r="V315" s="30">
        <v>-0.1</v>
      </c>
      <c r="W315" s="30">
        <v>0.6</v>
      </c>
      <c r="X315" s="30"/>
    </row>
    <row r="316" spans="1:28" x14ac:dyDescent="0.25">
      <c r="A316" s="30">
        <v>5653</v>
      </c>
      <c r="B316" s="30" t="s">
        <v>228</v>
      </c>
      <c r="C316" s="30">
        <v>57</v>
      </c>
      <c r="D316" s="30">
        <v>51</v>
      </c>
      <c r="E316" s="30">
        <v>12</v>
      </c>
      <c r="F316" s="30">
        <v>3</v>
      </c>
      <c r="G316" s="30">
        <v>0</v>
      </c>
      <c r="H316" s="30">
        <v>1</v>
      </c>
      <c r="I316" s="30">
        <v>6</v>
      </c>
      <c r="J316" s="30">
        <v>6</v>
      </c>
      <c r="K316" s="30">
        <v>5</v>
      </c>
      <c r="L316" s="30">
        <v>12</v>
      </c>
      <c r="M316" s="30">
        <v>0</v>
      </c>
      <c r="N316" s="30">
        <v>1</v>
      </c>
      <c r="O316" s="30">
        <v>0</v>
      </c>
      <c r="P316" s="30">
        <v>0.23899999999999999</v>
      </c>
      <c r="Q316" s="30">
        <v>0.309</v>
      </c>
      <c r="R316" s="30">
        <v>0.371</v>
      </c>
      <c r="S316" s="30">
        <v>0.68</v>
      </c>
      <c r="T316" s="30">
        <v>0.30399999999999999</v>
      </c>
      <c r="U316" s="30">
        <v>-0.1</v>
      </c>
      <c r="V316" s="30">
        <v>-0.1</v>
      </c>
      <c r="W316" s="30">
        <v>0.1</v>
      </c>
      <c r="X316" s="30"/>
    </row>
    <row r="317" spans="1:28" x14ac:dyDescent="0.25">
      <c r="A317" s="30">
        <v>4719</v>
      </c>
      <c r="B317" s="30" t="s">
        <v>163</v>
      </c>
      <c r="C317" s="30">
        <v>51</v>
      </c>
      <c r="D317" s="30">
        <v>45</v>
      </c>
      <c r="E317" s="30">
        <v>11</v>
      </c>
      <c r="F317" s="30">
        <v>2</v>
      </c>
      <c r="G317" s="30">
        <v>0</v>
      </c>
      <c r="H317" s="30">
        <v>1</v>
      </c>
      <c r="I317" s="30">
        <v>5</v>
      </c>
      <c r="J317" s="30">
        <v>5</v>
      </c>
      <c r="K317" s="30">
        <v>5</v>
      </c>
      <c r="L317" s="30">
        <v>11</v>
      </c>
      <c r="M317" s="30">
        <v>1</v>
      </c>
      <c r="N317" s="30">
        <v>1</v>
      </c>
      <c r="O317" s="30">
        <v>1</v>
      </c>
      <c r="P317" s="30">
        <v>0.24299999999999999</v>
      </c>
      <c r="Q317" s="30">
        <v>0.317</v>
      </c>
      <c r="R317" s="30">
        <v>0.36</v>
      </c>
      <c r="S317" s="30">
        <v>0.67700000000000005</v>
      </c>
      <c r="T317" s="30">
        <v>0.30399999999999999</v>
      </c>
      <c r="U317" s="30">
        <v>0</v>
      </c>
      <c r="V317" s="30">
        <v>0.4</v>
      </c>
      <c r="W317" s="30">
        <v>0.1</v>
      </c>
      <c r="X317" s="30"/>
      <c r="Y317" s="1"/>
      <c r="Z317" s="1"/>
      <c r="AA317" s="1"/>
    </row>
    <row r="318" spans="1:28" x14ac:dyDescent="0.25">
      <c r="A318" s="30">
        <v>5225</v>
      </c>
      <c r="B318" s="30" t="s">
        <v>143</v>
      </c>
      <c r="C318" s="30">
        <v>32</v>
      </c>
      <c r="D318" s="30">
        <v>30</v>
      </c>
      <c r="E318" s="30">
        <v>7</v>
      </c>
      <c r="F318" s="30">
        <v>1</v>
      </c>
      <c r="G318" s="30">
        <v>0</v>
      </c>
      <c r="H318" s="30">
        <v>1</v>
      </c>
      <c r="I318" s="30">
        <v>3</v>
      </c>
      <c r="J318" s="30">
        <v>4</v>
      </c>
      <c r="K318" s="30">
        <v>2</v>
      </c>
      <c r="L318" s="30">
        <v>9</v>
      </c>
      <c r="M318" s="30">
        <v>0</v>
      </c>
      <c r="N318" s="30">
        <v>0</v>
      </c>
      <c r="O318" s="30">
        <v>0</v>
      </c>
      <c r="P318" s="30">
        <v>0.23699999999999999</v>
      </c>
      <c r="Q318" s="30">
        <v>0.29499999999999998</v>
      </c>
      <c r="R318" s="30">
        <v>0.39400000000000002</v>
      </c>
      <c r="S318" s="30">
        <v>0.69</v>
      </c>
      <c r="T318" s="30">
        <v>0.30399999999999999</v>
      </c>
      <c r="U318" s="30">
        <v>0</v>
      </c>
      <c r="V318" s="30">
        <v>0</v>
      </c>
      <c r="W318" s="30">
        <v>0</v>
      </c>
      <c r="X318" s="30"/>
    </row>
    <row r="319" spans="1:28" x14ac:dyDescent="0.25">
      <c r="A319" s="30">
        <v>10698</v>
      </c>
      <c r="B319" s="30" t="s">
        <v>611</v>
      </c>
      <c r="C319" s="30">
        <v>283</v>
      </c>
      <c r="D319" s="30">
        <v>250</v>
      </c>
      <c r="E319" s="30">
        <v>54</v>
      </c>
      <c r="F319" s="30">
        <v>10</v>
      </c>
      <c r="G319" s="30">
        <v>1</v>
      </c>
      <c r="H319" s="30">
        <v>10</v>
      </c>
      <c r="I319" s="30">
        <v>29</v>
      </c>
      <c r="J319" s="30">
        <v>31</v>
      </c>
      <c r="K319" s="30">
        <v>27</v>
      </c>
      <c r="L319" s="30">
        <v>81</v>
      </c>
      <c r="M319" s="30">
        <v>2</v>
      </c>
      <c r="N319" s="30">
        <v>2</v>
      </c>
      <c r="O319" s="30">
        <v>1</v>
      </c>
      <c r="P319" s="30">
        <v>0.218</v>
      </c>
      <c r="Q319" s="30">
        <v>0.29699999999999999</v>
      </c>
      <c r="R319" s="30">
        <v>0.38600000000000001</v>
      </c>
      <c r="S319" s="30">
        <v>0.68300000000000005</v>
      </c>
      <c r="T319" s="30">
        <v>0.30399999999999999</v>
      </c>
      <c r="U319" s="30">
        <v>0</v>
      </c>
      <c r="V319" s="30">
        <v>-1.2</v>
      </c>
      <c r="W319" s="30">
        <v>0.4</v>
      </c>
      <c r="X319" s="30"/>
    </row>
    <row r="320" spans="1:28" x14ac:dyDescent="0.25">
      <c r="A320" s="30">
        <v>2505</v>
      </c>
      <c r="B320" s="30" t="s">
        <v>222</v>
      </c>
      <c r="C320" s="30">
        <v>300</v>
      </c>
      <c r="D320" s="30">
        <v>272</v>
      </c>
      <c r="E320" s="30">
        <v>67</v>
      </c>
      <c r="F320" s="30">
        <v>13</v>
      </c>
      <c r="G320" s="30">
        <v>1</v>
      </c>
      <c r="H320" s="30">
        <v>8</v>
      </c>
      <c r="I320" s="30">
        <v>32</v>
      </c>
      <c r="J320" s="30">
        <v>32</v>
      </c>
      <c r="K320" s="30">
        <v>21</v>
      </c>
      <c r="L320" s="30">
        <v>59</v>
      </c>
      <c r="M320" s="30">
        <v>3</v>
      </c>
      <c r="N320" s="30">
        <v>2</v>
      </c>
      <c r="O320" s="30">
        <v>1</v>
      </c>
      <c r="P320" s="30">
        <v>0.245</v>
      </c>
      <c r="Q320" s="30">
        <v>0.30399999999999999</v>
      </c>
      <c r="R320" s="30">
        <v>0.38300000000000001</v>
      </c>
      <c r="S320" s="30">
        <v>0.68600000000000005</v>
      </c>
      <c r="T320" s="30">
        <v>0.30399999999999999</v>
      </c>
      <c r="U320" s="30">
        <v>-0.3</v>
      </c>
      <c r="V320" s="30">
        <v>-2</v>
      </c>
      <c r="W320" s="30">
        <v>1.1000000000000001</v>
      </c>
      <c r="X320" s="30"/>
      <c r="Y320" s="1"/>
      <c r="Z320" s="1"/>
      <c r="AB320" s="1"/>
    </row>
    <row r="321" spans="1:28" x14ac:dyDescent="0.25">
      <c r="A321" s="30">
        <v>7423</v>
      </c>
      <c r="B321" s="30" t="s">
        <v>202</v>
      </c>
      <c r="C321" s="30">
        <v>28</v>
      </c>
      <c r="D321" s="30">
        <v>25</v>
      </c>
      <c r="E321" s="30">
        <v>6</v>
      </c>
      <c r="F321" s="30">
        <v>1</v>
      </c>
      <c r="G321" s="30">
        <v>0</v>
      </c>
      <c r="H321" s="30">
        <v>1</v>
      </c>
      <c r="I321" s="30">
        <v>3</v>
      </c>
      <c r="J321" s="30">
        <v>3</v>
      </c>
      <c r="K321" s="30">
        <v>3</v>
      </c>
      <c r="L321" s="30">
        <v>6</v>
      </c>
      <c r="M321" s="30">
        <v>0</v>
      </c>
      <c r="N321" s="30">
        <v>1</v>
      </c>
      <c r="O321" s="30">
        <v>0</v>
      </c>
      <c r="P321" s="30">
        <v>0.23799999999999999</v>
      </c>
      <c r="Q321" s="30">
        <v>0.31900000000000001</v>
      </c>
      <c r="R321" s="30">
        <v>0.35499999999999998</v>
      </c>
      <c r="S321" s="30">
        <v>0.67400000000000004</v>
      </c>
      <c r="T321" s="30">
        <v>0.30399999999999999</v>
      </c>
      <c r="U321" s="30">
        <v>0</v>
      </c>
      <c r="V321" s="30">
        <v>0</v>
      </c>
      <c r="W321" s="30">
        <v>0</v>
      </c>
      <c r="X321" s="30"/>
    </row>
    <row r="322" spans="1:28" x14ac:dyDescent="0.25">
      <c r="A322" s="30">
        <v>4243</v>
      </c>
      <c r="B322" s="30" t="s">
        <v>133</v>
      </c>
      <c r="C322" s="30">
        <v>227</v>
      </c>
      <c r="D322" s="30">
        <v>200</v>
      </c>
      <c r="E322" s="30">
        <v>48</v>
      </c>
      <c r="F322" s="30">
        <v>10</v>
      </c>
      <c r="G322" s="30">
        <v>1</v>
      </c>
      <c r="H322" s="30">
        <v>4</v>
      </c>
      <c r="I322" s="30">
        <v>21</v>
      </c>
      <c r="J322" s="30">
        <v>21</v>
      </c>
      <c r="K322" s="30">
        <v>22</v>
      </c>
      <c r="L322" s="30">
        <v>48</v>
      </c>
      <c r="M322" s="30">
        <v>1</v>
      </c>
      <c r="N322" s="30">
        <v>1</v>
      </c>
      <c r="O322" s="30">
        <v>1</v>
      </c>
      <c r="P322" s="30">
        <v>0.24</v>
      </c>
      <c r="Q322" s="30">
        <v>0.316</v>
      </c>
      <c r="R322" s="30">
        <v>0.36099999999999999</v>
      </c>
      <c r="S322" s="30">
        <v>0.67600000000000005</v>
      </c>
      <c r="T322" s="30">
        <v>0.30399999999999999</v>
      </c>
      <c r="U322" s="30">
        <v>-0.5</v>
      </c>
      <c r="V322" s="30">
        <v>-1.1000000000000001</v>
      </c>
      <c r="W322" s="30">
        <v>0.8</v>
      </c>
      <c r="X322" s="30"/>
      <c r="Y322" s="1"/>
      <c r="Z322" s="1"/>
      <c r="AA322" s="1"/>
    </row>
    <row r="323" spans="1:28" x14ac:dyDescent="0.25">
      <c r="A323" s="30">
        <v>4249</v>
      </c>
      <c r="B323" s="30" t="s">
        <v>226</v>
      </c>
      <c r="C323" s="30">
        <v>202</v>
      </c>
      <c r="D323" s="30">
        <v>179</v>
      </c>
      <c r="E323" s="30">
        <v>44</v>
      </c>
      <c r="F323" s="30">
        <v>8</v>
      </c>
      <c r="G323" s="30">
        <v>1</v>
      </c>
      <c r="H323" s="30">
        <v>3</v>
      </c>
      <c r="I323" s="30">
        <v>20</v>
      </c>
      <c r="J323" s="30">
        <v>18</v>
      </c>
      <c r="K323" s="30">
        <v>19</v>
      </c>
      <c r="L323" s="30">
        <v>30</v>
      </c>
      <c r="M323" s="30">
        <v>1</v>
      </c>
      <c r="N323" s="30">
        <v>4</v>
      </c>
      <c r="O323" s="30">
        <v>2</v>
      </c>
      <c r="P323" s="30">
        <v>0.247</v>
      </c>
      <c r="Q323" s="30">
        <v>0.32200000000000001</v>
      </c>
      <c r="R323" s="30">
        <v>0.35099999999999998</v>
      </c>
      <c r="S323" s="30">
        <v>0.67300000000000004</v>
      </c>
      <c r="T323" s="30">
        <v>0.30399999999999999</v>
      </c>
      <c r="U323" s="30">
        <v>0.3</v>
      </c>
      <c r="V323" s="30">
        <v>1.5</v>
      </c>
      <c r="W323" s="30">
        <v>0.7</v>
      </c>
      <c r="X323" s="30"/>
      <c r="Y323" s="1"/>
      <c r="Z323" s="1"/>
      <c r="AA323" s="1"/>
    </row>
    <row r="324" spans="1:28" x14ac:dyDescent="0.25">
      <c r="A324" s="30">
        <v>7185</v>
      </c>
      <c r="B324" s="30" t="s">
        <v>352</v>
      </c>
      <c r="C324" s="30">
        <v>332</v>
      </c>
      <c r="D324" s="30">
        <v>293</v>
      </c>
      <c r="E324" s="30">
        <v>71</v>
      </c>
      <c r="F324" s="30">
        <v>13</v>
      </c>
      <c r="G324" s="30">
        <v>2</v>
      </c>
      <c r="H324" s="30">
        <v>6</v>
      </c>
      <c r="I324" s="30">
        <v>35</v>
      </c>
      <c r="J324" s="30">
        <v>31</v>
      </c>
      <c r="K324" s="30">
        <v>30</v>
      </c>
      <c r="L324" s="30">
        <v>64</v>
      </c>
      <c r="M324" s="30">
        <v>5</v>
      </c>
      <c r="N324" s="30">
        <v>6</v>
      </c>
      <c r="O324" s="30">
        <v>3</v>
      </c>
      <c r="P324" s="30">
        <v>0.24</v>
      </c>
      <c r="Q324" s="30">
        <v>0.318</v>
      </c>
      <c r="R324" s="30">
        <v>0.35699999999999998</v>
      </c>
      <c r="S324" s="30">
        <v>0.67500000000000004</v>
      </c>
      <c r="T324" s="30">
        <v>0.30399999999999999</v>
      </c>
      <c r="U324" s="30">
        <v>0.1</v>
      </c>
      <c r="V324" s="30">
        <v>-0.4</v>
      </c>
      <c r="W324" s="30">
        <v>0.5</v>
      </c>
      <c r="X324" s="30"/>
    </row>
    <row r="325" spans="1:28" x14ac:dyDescent="0.25">
      <c r="A325" s="30">
        <v>4403</v>
      </c>
      <c r="B325" s="30" t="s">
        <v>508</v>
      </c>
      <c r="C325" s="30">
        <v>77</v>
      </c>
      <c r="D325" s="30">
        <v>69</v>
      </c>
      <c r="E325" s="30">
        <v>16</v>
      </c>
      <c r="F325" s="30">
        <v>4</v>
      </c>
      <c r="G325" s="30">
        <v>0</v>
      </c>
      <c r="H325" s="30">
        <v>3</v>
      </c>
      <c r="I325" s="30">
        <v>9</v>
      </c>
      <c r="J325" s="30">
        <v>9</v>
      </c>
      <c r="K325" s="30">
        <v>5</v>
      </c>
      <c r="L325" s="30">
        <v>16</v>
      </c>
      <c r="M325" s="30">
        <v>1</v>
      </c>
      <c r="N325" s="30">
        <v>0</v>
      </c>
      <c r="O325" s="30">
        <v>0</v>
      </c>
      <c r="P325" s="30">
        <v>0.23</v>
      </c>
      <c r="Q325" s="30">
        <v>0.29099999999999998</v>
      </c>
      <c r="R325" s="30">
        <v>0.40200000000000002</v>
      </c>
      <c r="S325" s="30">
        <v>0.69299999999999995</v>
      </c>
      <c r="T325" s="30">
        <v>0.30299999999999999</v>
      </c>
      <c r="U325" s="30">
        <v>-0.1</v>
      </c>
      <c r="V325" s="30">
        <v>0.3</v>
      </c>
      <c r="W325" s="30">
        <v>0.3</v>
      </c>
      <c r="X325" s="30"/>
      <c r="Y325" s="1"/>
      <c r="Z325" s="1"/>
      <c r="AA325" s="1"/>
    </row>
    <row r="326" spans="1:28" x14ac:dyDescent="0.25">
      <c r="A326" s="30">
        <v>5352</v>
      </c>
      <c r="B326" s="30" t="s">
        <v>363</v>
      </c>
      <c r="C326" s="30">
        <v>447</v>
      </c>
      <c r="D326" s="30">
        <v>410</v>
      </c>
      <c r="E326" s="30">
        <v>107</v>
      </c>
      <c r="F326" s="30">
        <v>22</v>
      </c>
      <c r="G326" s="30">
        <v>0</v>
      </c>
      <c r="H326" s="30">
        <v>7</v>
      </c>
      <c r="I326" s="30">
        <v>48</v>
      </c>
      <c r="J326" s="30">
        <v>46</v>
      </c>
      <c r="K326" s="30">
        <v>28</v>
      </c>
      <c r="L326" s="30">
        <v>51</v>
      </c>
      <c r="M326" s="30">
        <v>3</v>
      </c>
      <c r="N326" s="30">
        <v>3</v>
      </c>
      <c r="O326" s="30">
        <v>1</v>
      </c>
      <c r="P326" s="30">
        <v>0.26200000000000001</v>
      </c>
      <c r="Q326" s="30">
        <v>0.31</v>
      </c>
      <c r="R326" s="30">
        <v>0.371</v>
      </c>
      <c r="S326" s="30">
        <v>0.68100000000000005</v>
      </c>
      <c r="T326" s="30">
        <v>0.30299999999999999</v>
      </c>
      <c r="U326" s="30">
        <v>-0.5</v>
      </c>
      <c r="V326" s="30">
        <v>-1.2</v>
      </c>
      <c r="W326" s="30">
        <v>0.7</v>
      </c>
      <c r="X326" s="30"/>
    </row>
    <row r="327" spans="1:28" x14ac:dyDescent="0.25">
      <c r="A327" s="30">
        <v>1101</v>
      </c>
      <c r="B327" s="30" t="s">
        <v>360</v>
      </c>
      <c r="C327" s="30">
        <v>301</v>
      </c>
      <c r="D327" s="30">
        <v>282</v>
      </c>
      <c r="E327" s="30">
        <v>80</v>
      </c>
      <c r="F327" s="30">
        <v>11</v>
      </c>
      <c r="G327" s="30">
        <v>2</v>
      </c>
      <c r="H327" s="30">
        <v>3</v>
      </c>
      <c r="I327" s="30">
        <v>32</v>
      </c>
      <c r="J327" s="30">
        <v>27</v>
      </c>
      <c r="K327" s="30">
        <v>14</v>
      </c>
      <c r="L327" s="30">
        <v>36</v>
      </c>
      <c r="M327" s="30">
        <v>1</v>
      </c>
      <c r="N327" s="30">
        <v>10</v>
      </c>
      <c r="O327" s="30">
        <v>4</v>
      </c>
      <c r="P327" s="30">
        <v>0.28399999999999997</v>
      </c>
      <c r="Q327" s="30">
        <v>0.317</v>
      </c>
      <c r="R327" s="30">
        <v>0.372</v>
      </c>
      <c r="S327" s="30">
        <v>0.68899999999999995</v>
      </c>
      <c r="T327" s="30">
        <v>0.30299999999999999</v>
      </c>
      <c r="U327" s="30">
        <v>0.2</v>
      </c>
      <c r="V327" s="30">
        <v>2.7</v>
      </c>
      <c r="W327" s="30">
        <v>0.6</v>
      </c>
      <c r="X327" s="30"/>
      <c r="Y327" s="1"/>
      <c r="Z327" s="1"/>
      <c r="AB327" s="1"/>
    </row>
    <row r="328" spans="1:28" x14ac:dyDescent="0.25">
      <c r="A328" s="30">
        <v>4672</v>
      </c>
      <c r="B328" s="30" t="s">
        <v>309</v>
      </c>
      <c r="C328" s="30">
        <v>450</v>
      </c>
      <c r="D328" s="30">
        <v>415</v>
      </c>
      <c r="E328" s="30">
        <v>105</v>
      </c>
      <c r="F328" s="30">
        <v>20</v>
      </c>
      <c r="G328" s="30">
        <v>2</v>
      </c>
      <c r="H328" s="30">
        <v>10</v>
      </c>
      <c r="I328" s="30">
        <v>46</v>
      </c>
      <c r="J328" s="30">
        <v>43</v>
      </c>
      <c r="K328" s="30">
        <v>25</v>
      </c>
      <c r="L328" s="30">
        <v>114</v>
      </c>
      <c r="M328" s="30">
        <v>4</v>
      </c>
      <c r="N328" s="30">
        <v>17</v>
      </c>
      <c r="O328" s="30">
        <v>10</v>
      </c>
      <c r="P328" s="30">
        <v>0.252</v>
      </c>
      <c r="Q328" s="30">
        <v>0.29899999999999999</v>
      </c>
      <c r="R328" s="30">
        <v>0.38400000000000001</v>
      </c>
      <c r="S328" s="30">
        <v>0.68300000000000005</v>
      </c>
      <c r="T328" s="30">
        <v>0.30299999999999999</v>
      </c>
      <c r="U328" s="30">
        <v>-0.6</v>
      </c>
      <c r="V328" s="30">
        <v>2.6</v>
      </c>
      <c r="W328" s="30">
        <v>0.7</v>
      </c>
      <c r="X328" s="30"/>
      <c r="Y328" s="1"/>
      <c r="Z328" s="1"/>
      <c r="AB328" s="1"/>
    </row>
    <row r="329" spans="1:28" x14ac:dyDescent="0.25">
      <c r="A329" s="30">
        <v>3390</v>
      </c>
      <c r="B329" s="30" t="s">
        <v>457</v>
      </c>
      <c r="C329" s="30">
        <v>223</v>
      </c>
      <c r="D329" s="30">
        <v>202</v>
      </c>
      <c r="E329" s="30">
        <v>48</v>
      </c>
      <c r="F329" s="30">
        <v>11</v>
      </c>
      <c r="G329" s="30">
        <v>0</v>
      </c>
      <c r="H329" s="30">
        <v>7</v>
      </c>
      <c r="I329" s="30">
        <v>21</v>
      </c>
      <c r="J329" s="30">
        <v>24</v>
      </c>
      <c r="K329" s="30">
        <v>16</v>
      </c>
      <c r="L329" s="30">
        <v>51</v>
      </c>
      <c r="M329" s="30">
        <v>2</v>
      </c>
      <c r="N329" s="30">
        <v>2</v>
      </c>
      <c r="O329" s="30">
        <v>1</v>
      </c>
      <c r="P329" s="30">
        <v>0.23599999999999999</v>
      </c>
      <c r="Q329" s="30">
        <v>0.29399999999999998</v>
      </c>
      <c r="R329" s="30">
        <v>0.39100000000000001</v>
      </c>
      <c r="S329" s="30">
        <v>0.68500000000000005</v>
      </c>
      <c r="T329" s="30">
        <v>0.30299999999999999</v>
      </c>
      <c r="U329" s="30">
        <v>-0.1</v>
      </c>
      <c r="V329" s="30">
        <v>-0.5</v>
      </c>
      <c r="W329" s="30">
        <v>0.3</v>
      </c>
      <c r="X329" s="30"/>
      <c r="Y329" s="1"/>
      <c r="Z329" s="1"/>
      <c r="AB329" s="1"/>
    </row>
    <row r="330" spans="1:28" x14ac:dyDescent="0.25">
      <c r="A330" s="30">
        <v>5098</v>
      </c>
      <c r="B330" s="30" t="s">
        <v>227</v>
      </c>
      <c r="C330" s="30">
        <v>28</v>
      </c>
      <c r="D330" s="30">
        <v>26</v>
      </c>
      <c r="E330" s="30">
        <v>7</v>
      </c>
      <c r="F330" s="30">
        <v>1</v>
      </c>
      <c r="G330" s="30">
        <v>0</v>
      </c>
      <c r="H330" s="30">
        <v>1</v>
      </c>
      <c r="I330" s="30">
        <v>3</v>
      </c>
      <c r="J330" s="30">
        <v>3</v>
      </c>
      <c r="K330" s="30">
        <v>1</v>
      </c>
      <c r="L330" s="30">
        <v>5</v>
      </c>
      <c r="M330" s="30">
        <v>0</v>
      </c>
      <c r="N330" s="30">
        <v>1</v>
      </c>
      <c r="O330" s="30">
        <v>1</v>
      </c>
      <c r="P330" s="30">
        <v>0.25600000000000001</v>
      </c>
      <c r="Q330" s="30">
        <v>0.29899999999999999</v>
      </c>
      <c r="R330" s="30">
        <v>0.38500000000000001</v>
      </c>
      <c r="S330" s="30">
        <v>0.68400000000000005</v>
      </c>
      <c r="T330" s="30">
        <v>0.30299999999999999</v>
      </c>
      <c r="U330" s="30">
        <v>0</v>
      </c>
      <c r="V330" s="30">
        <v>0</v>
      </c>
      <c r="W330" s="30">
        <v>0</v>
      </c>
      <c r="X330" s="30"/>
    </row>
    <row r="331" spans="1:28" x14ac:dyDescent="0.25">
      <c r="A331" s="30">
        <v>3856</v>
      </c>
      <c r="B331" s="30" t="s">
        <v>562</v>
      </c>
      <c r="C331" s="30">
        <v>82</v>
      </c>
      <c r="D331" s="30">
        <v>75</v>
      </c>
      <c r="E331" s="30">
        <v>20</v>
      </c>
      <c r="F331" s="30">
        <v>3</v>
      </c>
      <c r="G331" s="30">
        <v>0</v>
      </c>
      <c r="H331" s="30">
        <v>1</v>
      </c>
      <c r="I331" s="30">
        <v>8</v>
      </c>
      <c r="J331" s="30">
        <v>8</v>
      </c>
      <c r="K331" s="30">
        <v>5</v>
      </c>
      <c r="L331" s="30">
        <v>7</v>
      </c>
      <c r="M331" s="30">
        <v>0</v>
      </c>
      <c r="N331" s="30">
        <v>0</v>
      </c>
      <c r="O331" s="30">
        <v>0</v>
      </c>
      <c r="P331" s="30">
        <v>0.26800000000000002</v>
      </c>
      <c r="Q331" s="30">
        <v>0.311</v>
      </c>
      <c r="R331" s="30">
        <v>0.36799999999999999</v>
      </c>
      <c r="S331" s="30">
        <v>0.67900000000000005</v>
      </c>
      <c r="T331" s="30">
        <v>0.30299999999999999</v>
      </c>
      <c r="U331" s="30">
        <v>-0.3</v>
      </c>
      <c r="V331" s="30">
        <v>-0.8</v>
      </c>
      <c r="W331" s="30">
        <v>0</v>
      </c>
      <c r="X331" s="30"/>
      <c r="Y331" s="1"/>
      <c r="Z331" s="1"/>
      <c r="AB331" s="1"/>
    </row>
    <row r="332" spans="1:28" x14ac:dyDescent="0.25">
      <c r="A332" s="30">
        <v>8202</v>
      </c>
      <c r="B332" s="30" t="s">
        <v>253</v>
      </c>
      <c r="C332" s="30">
        <v>136</v>
      </c>
      <c r="D332" s="30">
        <v>126</v>
      </c>
      <c r="E332" s="30">
        <v>33</v>
      </c>
      <c r="F332" s="30">
        <v>7</v>
      </c>
      <c r="G332" s="30">
        <v>1</v>
      </c>
      <c r="H332" s="30">
        <v>2</v>
      </c>
      <c r="I332" s="30">
        <v>13</v>
      </c>
      <c r="J332" s="30">
        <v>13</v>
      </c>
      <c r="K332" s="30">
        <v>6</v>
      </c>
      <c r="L332" s="30">
        <v>18</v>
      </c>
      <c r="M332" s="30">
        <v>2</v>
      </c>
      <c r="N332" s="30">
        <v>5</v>
      </c>
      <c r="O332" s="30">
        <v>3</v>
      </c>
      <c r="P332" s="30">
        <v>0.26400000000000001</v>
      </c>
      <c r="Q332" s="30">
        <v>0.30199999999999999</v>
      </c>
      <c r="R332" s="30">
        <v>0.38100000000000001</v>
      </c>
      <c r="S332" s="30">
        <v>0.68300000000000005</v>
      </c>
      <c r="T332" s="30">
        <v>0.30299999999999999</v>
      </c>
      <c r="U332" s="30">
        <v>0.1</v>
      </c>
      <c r="V332" s="30">
        <v>-0.4</v>
      </c>
      <c r="W332" s="30">
        <v>0.3</v>
      </c>
      <c r="X332" s="30"/>
      <c r="Y332" s="1"/>
      <c r="Z332" s="1"/>
      <c r="AA332" s="1"/>
    </row>
    <row r="333" spans="1:28" x14ac:dyDescent="0.25">
      <c r="A333" s="30">
        <v>7389</v>
      </c>
      <c r="B333" s="30" t="s">
        <v>381</v>
      </c>
      <c r="C333" s="30">
        <v>28</v>
      </c>
      <c r="D333" s="30">
        <v>25</v>
      </c>
      <c r="E333" s="30">
        <v>6</v>
      </c>
      <c r="F333" s="30">
        <v>1</v>
      </c>
      <c r="G333" s="30">
        <v>0</v>
      </c>
      <c r="H333" s="30">
        <v>1</v>
      </c>
      <c r="I333" s="30">
        <v>3</v>
      </c>
      <c r="J333" s="30">
        <v>3</v>
      </c>
      <c r="K333" s="30">
        <v>2</v>
      </c>
      <c r="L333" s="30">
        <v>6</v>
      </c>
      <c r="M333" s="30">
        <v>0</v>
      </c>
      <c r="N333" s="30">
        <v>0</v>
      </c>
      <c r="O333" s="30">
        <v>0</v>
      </c>
      <c r="P333" s="30">
        <v>0.24299999999999999</v>
      </c>
      <c r="Q333" s="30">
        <v>0.307</v>
      </c>
      <c r="R333" s="30">
        <v>0.36899999999999999</v>
      </c>
      <c r="S333" s="30">
        <v>0.67500000000000004</v>
      </c>
      <c r="T333" s="30">
        <v>0.30299999999999999</v>
      </c>
      <c r="U333" s="30">
        <v>0</v>
      </c>
      <c r="V333" s="30">
        <v>0</v>
      </c>
      <c r="W333" s="30">
        <v>0</v>
      </c>
      <c r="X333" s="30"/>
      <c r="Y333" s="1"/>
      <c r="Z333" s="1"/>
      <c r="AA333" s="1"/>
    </row>
    <row r="334" spans="1:28" x14ac:dyDescent="0.25">
      <c r="A334" s="30">
        <v>4191</v>
      </c>
      <c r="B334" s="30" t="s">
        <v>332</v>
      </c>
      <c r="C334" s="30">
        <v>432</v>
      </c>
      <c r="D334" s="30">
        <v>386</v>
      </c>
      <c r="E334" s="30">
        <v>97</v>
      </c>
      <c r="F334" s="30">
        <v>17</v>
      </c>
      <c r="G334" s="30">
        <v>1</v>
      </c>
      <c r="H334" s="30">
        <v>6</v>
      </c>
      <c r="I334" s="30">
        <v>45</v>
      </c>
      <c r="J334" s="30">
        <v>39</v>
      </c>
      <c r="K334" s="30">
        <v>38</v>
      </c>
      <c r="L334" s="30">
        <v>55</v>
      </c>
      <c r="M334" s="30">
        <v>3</v>
      </c>
      <c r="N334" s="30">
        <v>4</v>
      </c>
      <c r="O334" s="30">
        <v>2</v>
      </c>
      <c r="P334" s="30">
        <v>0.252</v>
      </c>
      <c r="Q334" s="30">
        <v>0.32100000000000001</v>
      </c>
      <c r="R334" s="30">
        <v>0.34899999999999998</v>
      </c>
      <c r="S334" s="30">
        <v>0.67</v>
      </c>
      <c r="T334" s="30">
        <v>0.30299999999999999</v>
      </c>
      <c r="U334" s="30">
        <v>-0.2</v>
      </c>
      <c r="V334" s="30">
        <v>2.9</v>
      </c>
      <c r="W334" s="30">
        <v>1.9</v>
      </c>
      <c r="X334" s="30"/>
      <c r="Y334" s="1"/>
      <c r="Z334" s="1"/>
      <c r="AB334" s="1"/>
    </row>
    <row r="335" spans="1:28" x14ac:dyDescent="0.25">
      <c r="A335" s="30">
        <v>9853</v>
      </c>
      <c r="B335" s="30" t="s">
        <v>264</v>
      </c>
      <c r="C335" s="30">
        <v>96</v>
      </c>
      <c r="D335" s="30">
        <v>88</v>
      </c>
      <c r="E335" s="30">
        <v>21</v>
      </c>
      <c r="F335" s="30">
        <v>5</v>
      </c>
      <c r="G335" s="30">
        <v>0</v>
      </c>
      <c r="H335" s="30">
        <v>2</v>
      </c>
      <c r="I335" s="30">
        <v>9</v>
      </c>
      <c r="J335" s="30">
        <v>10</v>
      </c>
      <c r="K335" s="30">
        <v>6</v>
      </c>
      <c r="L335" s="30">
        <v>23</v>
      </c>
      <c r="M335" s="30">
        <v>1</v>
      </c>
      <c r="N335" s="30">
        <v>1</v>
      </c>
      <c r="O335" s="30">
        <v>0</v>
      </c>
      <c r="P335" s="30">
        <v>0.24099999999999999</v>
      </c>
      <c r="Q335" s="30">
        <v>0.29699999999999999</v>
      </c>
      <c r="R335" s="30">
        <v>0.38400000000000001</v>
      </c>
      <c r="S335" s="30">
        <v>0.68100000000000005</v>
      </c>
      <c r="T335" s="30">
        <v>0.30199999999999999</v>
      </c>
      <c r="U335" s="30">
        <v>-0.1</v>
      </c>
      <c r="V335" s="30">
        <v>0</v>
      </c>
      <c r="W335" s="30">
        <v>-0.1</v>
      </c>
      <c r="X335" s="30"/>
      <c r="Y335" s="1"/>
      <c r="Z335" s="1"/>
      <c r="AB335" s="1"/>
    </row>
    <row r="336" spans="1:28" x14ac:dyDescent="0.25">
      <c r="A336" s="30">
        <v>454</v>
      </c>
      <c r="B336" s="30" t="s">
        <v>255</v>
      </c>
      <c r="C336" s="30">
        <v>456</v>
      </c>
      <c r="D336" s="30">
        <v>417</v>
      </c>
      <c r="E336" s="30">
        <v>102</v>
      </c>
      <c r="F336" s="30">
        <v>21</v>
      </c>
      <c r="G336" s="30">
        <v>1</v>
      </c>
      <c r="H336" s="30">
        <v>12</v>
      </c>
      <c r="I336" s="30">
        <v>44</v>
      </c>
      <c r="J336" s="30">
        <v>50</v>
      </c>
      <c r="K336" s="30">
        <v>29</v>
      </c>
      <c r="L336" s="30">
        <v>93</v>
      </c>
      <c r="M336" s="30">
        <v>4</v>
      </c>
      <c r="N336" s="30">
        <v>3</v>
      </c>
      <c r="O336" s="30">
        <v>2</v>
      </c>
      <c r="P336" s="30">
        <v>0.24399999999999999</v>
      </c>
      <c r="Q336" s="30">
        <v>0.29699999999999999</v>
      </c>
      <c r="R336" s="30">
        <v>0.38900000000000001</v>
      </c>
      <c r="S336" s="30">
        <v>0.68600000000000005</v>
      </c>
      <c r="T336" s="30">
        <v>0.30199999999999999</v>
      </c>
      <c r="U336" s="30">
        <v>-0.8</v>
      </c>
      <c r="V336" s="30">
        <v>9.5</v>
      </c>
      <c r="W336" s="30">
        <v>2.2999999999999998</v>
      </c>
      <c r="X336" s="30"/>
      <c r="Y336" s="1"/>
      <c r="Z336" s="1"/>
      <c r="AA336" s="1"/>
    </row>
    <row r="337" spans="1:28" x14ac:dyDescent="0.25">
      <c r="A337" s="30" t="s">
        <v>1483</v>
      </c>
      <c r="B337" s="30" t="s">
        <v>1484</v>
      </c>
      <c r="C337" s="30">
        <v>81</v>
      </c>
      <c r="D337" s="30">
        <v>75</v>
      </c>
      <c r="E337" s="30">
        <v>18</v>
      </c>
      <c r="F337" s="30">
        <v>3</v>
      </c>
      <c r="G337" s="30">
        <v>0</v>
      </c>
      <c r="H337" s="30">
        <v>3</v>
      </c>
      <c r="I337" s="30">
        <v>8</v>
      </c>
      <c r="J337" s="30">
        <v>9</v>
      </c>
      <c r="K337" s="30">
        <v>4</v>
      </c>
      <c r="L337" s="30">
        <v>22</v>
      </c>
      <c r="M337" s="30">
        <v>1</v>
      </c>
      <c r="N337" s="30">
        <v>2</v>
      </c>
      <c r="O337" s="30">
        <v>1</v>
      </c>
      <c r="P337" s="30">
        <v>0.23499999999999999</v>
      </c>
      <c r="Q337" s="30">
        <v>0.27900000000000003</v>
      </c>
      <c r="R337" s="30">
        <v>0.41</v>
      </c>
      <c r="S337" s="30">
        <v>0.68799999999999994</v>
      </c>
      <c r="T337" s="30">
        <v>0.30199999999999999</v>
      </c>
      <c r="U337" s="30">
        <v>0</v>
      </c>
      <c r="V337" s="30">
        <v>0</v>
      </c>
      <c r="W337" s="30">
        <v>0.2</v>
      </c>
      <c r="X337" s="30"/>
      <c r="Y337" s="1"/>
      <c r="Z337" s="1"/>
      <c r="AB337" s="1"/>
    </row>
    <row r="338" spans="1:28" x14ac:dyDescent="0.25">
      <c r="A338" s="30">
        <v>8587</v>
      </c>
      <c r="B338" s="30" t="s">
        <v>1509</v>
      </c>
      <c r="C338" s="30">
        <v>12</v>
      </c>
      <c r="D338" s="30">
        <v>10</v>
      </c>
      <c r="E338" s="30">
        <v>3</v>
      </c>
      <c r="F338" s="30">
        <v>1</v>
      </c>
      <c r="G338" s="30">
        <v>0</v>
      </c>
      <c r="H338" s="30">
        <v>0</v>
      </c>
      <c r="I338" s="30">
        <v>1</v>
      </c>
      <c r="J338" s="30">
        <v>1</v>
      </c>
      <c r="K338" s="30">
        <v>1</v>
      </c>
      <c r="L338" s="30">
        <v>2</v>
      </c>
      <c r="M338" s="30">
        <v>0</v>
      </c>
      <c r="N338" s="30">
        <v>0</v>
      </c>
      <c r="O338" s="30">
        <v>0</v>
      </c>
      <c r="P338" s="30">
        <v>0.26100000000000001</v>
      </c>
      <c r="Q338" s="30">
        <v>0.317</v>
      </c>
      <c r="R338" s="30">
        <v>0.35699999999999998</v>
      </c>
      <c r="S338" s="30">
        <v>0.67400000000000004</v>
      </c>
      <c r="T338" s="30">
        <v>0.30199999999999999</v>
      </c>
      <c r="U338" s="30">
        <v>0</v>
      </c>
      <c r="V338" s="30">
        <v>0</v>
      </c>
      <c r="W338" s="30">
        <v>0</v>
      </c>
      <c r="X338" s="30"/>
      <c r="Y338" s="1"/>
      <c r="Z338" s="1"/>
      <c r="AA338" s="1"/>
    </row>
    <row r="339" spans="1:28" x14ac:dyDescent="0.25">
      <c r="A339" s="30">
        <v>2216</v>
      </c>
      <c r="B339" s="30" t="s">
        <v>238</v>
      </c>
      <c r="C339" s="30">
        <v>276</v>
      </c>
      <c r="D339" s="30">
        <v>247</v>
      </c>
      <c r="E339" s="30">
        <v>61</v>
      </c>
      <c r="F339" s="30">
        <v>9</v>
      </c>
      <c r="G339" s="30">
        <v>2</v>
      </c>
      <c r="H339" s="30">
        <v>5</v>
      </c>
      <c r="I339" s="30">
        <v>29</v>
      </c>
      <c r="J339" s="30">
        <v>28</v>
      </c>
      <c r="K339" s="30">
        <v>23</v>
      </c>
      <c r="L339" s="30">
        <v>40</v>
      </c>
      <c r="M339" s="30">
        <v>2</v>
      </c>
      <c r="N339" s="30">
        <v>3</v>
      </c>
      <c r="O339" s="30">
        <v>1</v>
      </c>
      <c r="P339" s="30">
        <v>0.245</v>
      </c>
      <c r="Q339" s="30">
        <v>0.312</v>
      </c>
      <c r="R339" s="30">
        <v>0.36099999999999999</v>
      </c>
      <c r="S339" s="30">
        <v>0.67300000000000004</v>
      </c>
      <c r="T339" s="30">
        <v>0.30199999999999999</v>
      </c>
      <c r="U339" s="30">
        <v>-0.2</v>
      </c>
      <c r="V339" s="30">
        <v>-1.1000000000000001</v>
      </c>
      <c r="W339" s="30">
        <v>0</v>
      </c>
      <c r="X339" s="30"/>
      <c r="Y339" s="1"/>
      <c r="Z339" s="1"/>
      <c r="AB339" s="1"/>
    </row>
    <row r="340" spans="1:28" x14ac:dyDescent="0.25">
      <c r="A340" s="30">
        <v>5254</v>
      </c>
      <c r="B340" s="30" t="s">
        <v>390</v>
      </c>
      <c r="C340" s="30">
        <v>62</v>
      </c>
      <c r="D340" s="30">
        <v>54</v>
      </c>
      <c r="E340" s="30">
        <v>13</v>
      </c>
      <c r="F340" s="30">
        <v>2</v>
      </c>
      <c r="G340" s="30">
        <v>0</v>
      </c>
      <c r="H340" s="30">
        <v>1</v>
      </c>
      <c r="I340" s="30">
        <v>7</v>
      </c>
      <c r="J340" s="30">
        <v>5</v>
      </c>
      <c r="K340" s="30">
        <v>6</v>
      </c>
      <c r="L340" s="30">
        <v>14</v>
      </c>
      <c r="M340" s="30">
        <v>0</v>
      </c>
      <c r="N340" s="30">
        <v>2</v>
      </c>
      <c r="O340" s="30">
        <v>1</v>
      </c>
      <c r="P340" s="30">
        <v>0.23599999999999999</v>
      </c>
      <c r="Q340" s="30">
        <v>0.32</v>
      </c>
      <c r="R340" s="30">
        <v>0.34499999999999997</v>
      </c>
      <c r="S340" s="30">
        <v>0.66500000000000004</v>
      </c>
      <c r="T340" s="30">
        <v>0.30199999999999999</v>
      </c>
      <c r="U340" s="30">
        <v>-0.1</v>
      </c>
      <c r="V340" s="30">
        <v>-0.7</v>
      </c>
      <c r="W340" s="30">
        <v>0</v>
      </c>
      <c r="X340" s="30"/>
    </row>
    <row r="341" spans="1:28" x14ac:dyDescent="0.25">
      <c r="A341" s="30">
        <v>2437</v>
      </c>
      <c r="B341" s="30" t="s">
        <v>471</v>
      </c>
      <c r="C341" s="30">
        <v>132</v>
      </c>
      <c r="D341" s="30">
        <v>120</v>
      </c>
      <c r="E341" s="30">
        <v>31</v>
      </c>
      <c r="F341" s="30">
        <v>7</v>
      </c>
      <c r="G341" s="30">
        <v>0</v>
      </c>
      <c r="H341" s="30">
        <v>2</v>
      </c>
      <c r="I341" s="30">
        <v>14</v>
      </c>
      <c r="J341" s="30">
        <v>12</v>
      </c>
      <c r="K341" s="30">
        <v>9</v>
      </c>
      <c r="L341" s="30">
        <v>15</v>
      </c>
      <c r="M341" s="30">
        <v>1</v>
      </c>
      <c r="N341" s="30">
        <v>2</v>
      </c>
      <c r="O341" s="30">
        <v>1</v>
      </c>
      <c r="P341" s="30">
        <v>0.25900000000000001</v>
      </c>
      <c r="Q341" s="30">
        <v>0.315</v>
      </c>
      <c r="R341" s="30">
        <v>0.35799999999999998</v>
      </c>
      <c r="S341" s="30">
        <v>0.67300000000000004</v>
      </c>
      <c r="T341" s="30">
        <v>0.30199999999999999</v>
      </c>
      <c r="U341" s="30">
        <v>0</v>
      </c>
      <c r="V341" s="30">
        <v>-1</v>
      </c>
      <c r="W341" s="30">
        <v>0.1</v>
      </c>
      <c r="X341" s="30"/>
    </row>
    <row r="342" spans="1:28" x14ac:dyDescent="0.25">
      <c r="A342" s="30">
        <v>10030</v>
      </c>
      <c r="B342" s="30" t="s">
        <v>109</v>
      </c>
      <c r="C342" s="30">
        <v>449</v>
      </c>
      <c r="D342" s="30">
        <v>422</v>
      </c>
      <c r="E342" s="30">
        <v>112</v>
      </c>
      <c r="F342" s="30">
        <v>22</v>
      </c>
      <c r="G342" s="30">
        <v>3</v>
      </c>
      <c r="H342" s="30">
        <v>7</v>
      </c>
      <c r="I342" s="30">
        <v>42</v>
      </c>
      <c r="J342" s="30">
        <v>45</v>
      </c>
      <c r="K342" s="30">
        <v>19</v>
      </c>
      <c r="L342" s="30">
        <v>87</v>
      </c>
      <c r="M342" s="30">
        <v>3</v>
      </c>
      <c r="N342" s="30">
        <v>11</v>
      </c>
      <c r="O342" s="30">
        <v>6</v>
      </c>
      <c r="P342" s="30">
        <v>0.26600000000000001</v>
      </c>
      <c r="Q342" s="30">
        <v>0.29899999999999999</v>
      </c>
      <c r="R342" s="30">
        <v>0.38500000000000001</v>
      </c>
      <c r="S342" s="30">
        <v>0.68400000000000005</v>
      </c>
      <c r="T342" s="30">
        <v>0.30199999999999999</v>
      </c>
      <c r="U342" s="30">
        <v>-0.1</v>
      </c>
      <c r="V342" s="30">
        <v>1.8</v>
      </c>
      <c r="W342" s="30">
        <v>1.3</v>
      </c>
      <c r="X342" s="30"/>
    </row>
    <row r="343" spans="1:28" x14ac:dyDescent="0.25">
      <c r="A343" s="30">
        <v>7927</v>
      </c>
      <c r="B343" s="30" t="s">
        <v>280</v>
      </c>
      <c r="C343" s="30">
        <v>244</v>
      </c>
      <c r="D343" s="30">
        <v>219</v>
      </c>
      <c r="E343" s="30">
        <v>56</v>
      </c>
      <c r="F343" s="30">
        <v>11</v>
      </c>
      <c r="G343" s="30">
        <v>1</v>
      </c>
      <c r="H343" s="30">
        <v>3</v>
      </c>
      <c r="I343" s="30">
        <v>26</v>
      </c>
      <c r="J343" s="30">
        <v>22</v>
      </c>
      <c r="K343" s="30">
        <v>19</v>
      </c>
      <c r="L343" s="30">
        <v>29</v>
      </c>
      <c r="M343" s="30">
        <v>2</v>
      </c>
      <c r="N343" s="30">
        <v>7</v>
      </c>
      <c r="O343" s="30">
        <v>4</v>
      </c>
      <c r="P343" s="30">
        <v>0.25700000000000001</v>
      </c>
      <c r="Q343" s="30">
        <v>0.32</v>
      </c>
      <c r="R343" s="30">
        <v>0.35299999999999998</v>
      </c>
      <c r="S343" s="30">
        <v>0.67200000000000004</v>
      </c>
      <c r="T343" s="30">
        <v>0.30199999999999999</v>
      </c>
      <c r="U343" s="30">
        <v>-0.2</v>
      </c>
      <c r="V343" s="30">
        <v>1</v>
      </c>
      <c r="W343" s="30">
        <v>0.7</v>
      </c>
      <c r="X343" s="30"/>
    </row>
    <row r="344" spans="1:28" x14ac:dyDescent="0.25">
      <c r="A344" s="30">
        <v>6962</v>
      </c>
      <c r="B344" s="30" t="s">
        <v>324</v>
      </c>
      <c r="C344" s="30">
        <v>333</v>
      </c>
      <c r="D344" s="30">
        <v>299</v>
      </c>
      <c r="E344" s="30">
        <v>71</v>
      </c>
      <c r="F344" s="30">
        <v>13</v>
      </c>
      <c r="G344" s="30">
        <v>2</v>
      </c>
      <c r="H344" s="30">
        <v>8</v>
      </c>
      <c r="I344" s="30">
        <v>32</v>
      </c>
      <c r="J344" s="30">
        <v>32</v>
      </c>
      <c r="K344" s="30">
        <v>27</v>
      </c>
      <c r="L344" s="30">
        <v>75</v>
      </c>
      <c r="M344" s="30">
        <v>2</v>
      </c>
      <c r="N344" s="30">
        <v>8</v>
      </c>
      <c r="O344" s="30">
        <v>4</v>
      </c>
      <c r="P344" s="30">
        <v>0.23799999999999999</v>
      </c>
      <c r="Q344" s="30">
        <v>0.30399999999999999</v>
      </c>
      <c r="R344" s="30">
        <v>0.373</v>
      </c>
      <c r="S344" s="30">
        <v>0.67700000000000005</v>
      </c>
      <c r="T344" s="30">
        <v>0.30199999999999999</v>
      </c>
      <c r="U344" s="30">
        <v>0.1</v>
      </c>
      <c r="V344" s="30">
        <v>-0.1</v>
      </c>
      <c r="W344" s="30">
        <v>0.4</v>
      </c>
      <c r="X344" s="30"/>
    </row>
    <row r="345" spans="1:28" x14ac:dyDescent="0.25">
      <c r="A345" s="30">
        <v>12532</v>
      </c>
      <c r="B345" s="30" t="s">
        <v>507</v>
      </c>
      <c r="C345" s="30">
        <v>382</v>
      </c>
      <c r="D345" s="30">
        <v>349</v>
      </c>
      <c r="E345" s="30">
        <v>91</v>
      </c>
      <c r="F345" s="30">
        <v>14</v>
      </c>
      <c r="G345" s="30">
        <v>4</v>
      </c>
      <c r="H345" s="30">
        <v>5</v>
      </c>
      <c r="I345" s="30">
        <v>37</v>
      </c>
      <c r="J345" s="30">
        <v>36</v>
      </c>
      <c r="K345" s="30">
        <v>24</v>
      </c>
      <c r="L345" s="30">
        <v>49</v>
      </c>
      <c r="M345" s="30">
        <v>3</v>
      </c>
      <c r="N345" s="30">
        <v>12</v>
      </c>
      <c r="O345" s="30">
        <v>6</v>
      </c>
      <c r="P345" s="30">
        <v>0.26100000000000001</v>
      </c>
      <c r="Q345" s="30">
        <v>0.312</v>
      </c>
      <c r="R345" s="30">
        <v>0.36599999999999999</v>
      </c>
      <c r="S345" s="30">
        <v>0.67800000000000005</v>
      </c>
      <c r="T345" s="30">
        <v>0.30099999999999999</v>
      </c>
      <c r="U345" s="30">
        <v>0.2</v>
      </c>
      <c r="V345" s="30">
        <v>0.6</v>
      </c>
      <c r="W345" s="30">
        <v>1.1000000000000001</v>
      </c>
      <c r="X345" s="30"/>
      <c r="Y345" s="1"/>
      <c r="Z345" s="1"/>
      <c r="AB345" s="1"/>
    </row>
    <row r="346" spans="1:28" x14ac:dyDescent="0.25">
      <c r="A346" s="30">
        <v>5000</v>
      </c>
      <c r="B346" s="30" t="s">
        <v>147</v>
      </c>
      <c r="C346" s="30">
        <v>104</v>
      </c>
      <c r="D346" s="30">
        <v>94</v>
      </c>
      <c r="E346" s="30">
        <v>23</v>
      </c>
      <c r="F346" s="30">
        <v>5</v>
      </c>
      <c r="G346" s="30">
        <v>1</v>
      </c>
      <c r="H346" s="30">
        <v>2</v>
      </c>
      <c r="I346" s="30">
        <v>11</v>
      </c>
      <c r="J346" s="30">
        <v>11</v>
      </c>
      <c r="K346" s="30">
        <v>7</v>
      </c>
      <c r="L346" s="30">
        <v>16</v>
      </c>
      <c r="M346" s="30">
        <v>0</v>
      </c>
      <c r="N346" s="30">
        <v>1</v>
      </c>
      <c r="O346" s="30">
        <v>0</v>
      </c>
      <c r="P346" s="30">
        <v>0.248</v>
      </c>
      <c r="Q346" s="30">
        <v>0.30299999999999999</v>
      </c>
      <c r="R346" s="30">
        <v>0.376</v>
      </c>
      <c r="S346" s="30">
        <v>0.67900000000000005</v>
      </c>
      <c r="T346" s="30">
        <v>0.30099999999999999</v>
      </c>
      <c r="U346" s="30">
        <v>-0.1</v>
      </c>
      <c r="V346" s="30">
        <v>0.1</v>
      </c>
      <c r="W346" s="30">
        <v>0.4</v>
      </c>
      <c r="X346" s="30"/>
      <c r="Y346" s="1"/>
      <c r="Z346" s="1"/>
      <c r="AB346" s="1"/>
    </row>
    <row r="347" spans="1:28" x14ac:dyDescent="0.25">
      <c r="A347" s="30">
        <v>6341</v>
      </c>
      <c r="B347" s="30" t="s">
        <v>336</v>
      </c>
      <c r="C347" s="30">
        <v>11</v>
      </c>
      <c r="D347" s="30">
        <v>10</v>
      </c>
      <c r="E347" s="30">
        <v>3</v>
      </c>
      <c r="F347" s="30">
        <v>1</v>
      </c>
      <c r="G347" s="30">
        <v>0</v>
      </c>
      <c r="H347" s="30">
        <v>0</v>
      </c>
      <c r="I347" s="30">
        <v>1</v>
      </c>
      <c r="J347" s="30">
        <v>1</v>
      </c>
      <c r="K347" s="30">
        <v>0</v>
      </c>
      <c r="L347" s="30">
        <v>2</v>
      </c>
      <c r="M347" s="30">
        <v>0</v>
      </c>
      <c r="N347" s="30">
        <v>0</v>
      </c>
      <c r="O347" s="30">
        <v>0</v>
      </c>
      <c r="P347" s="30">
        <v>0.25800000000000001</v>
      </c>
      <c r="Q347" s="30">
        <v>0.28999999999999998</v>
      </c>
      <c r="R347" s="30">
        <v>0.39400000000000002</v>
      </c>
      <c r="S347" s="30">
        <v>0.68400000000000005</v>
      </c>
      <c r="T347" s="30">
        <v>0.30099999999999999</v>
      </c>
      <c r="U347" s="30">
        <v>0</v>
      </c>
      <c r="V347" s="30">
        <v>0</v>
      </c>
      <c r="W347" s="30">
        <v>0</v>
      </c>
      <c r="X347" s="30"/>
      <c r="Y347" s="1"/>
      <c r="Z347" s="1"/>
      <c r="AA347" s="1"/>
    </row>
    <row r="348" spans="1:28" x14ac:dyDescent="0.25">
      <c r="A348" s="30">
        <v>2636</v>
      </c>
      <c r="B348" s="30" t="s">
        <v>373</v>
      </c>
      <c r="C348" s="30">
        <v>170</v>
      </c>
      <c r="D348" s="30">
        <v>155</v>
      </c>
      <c r="E348" s="30">
        <v>38</v>
      </c>
      <c r="F348" s="30">
        <v>8</v>
      </c>
      <c r="G348" s="30">
        <v>1</v>
      </c>
      <c r="H348" s="30">
        <v>3</v>
      </c>
      <c r="I348" s="30">
        <v>18</v>
      </c>
      <c r="J348" s="30">
        <v>17</v>
      </c>
      <c r="K348" s="30">
        <v>10</v>
      </c>
      <c r="L348" s="30">
        <v>31</v>
      </c>
      <c r="M348" s="30">
        <v>3</v>
      </c>
      <c r="N348" s="30">
        <v>5</v>
      </c>
      <c r="O348" s="30">
        <v>2</v>
      </c>
      <c r="P348" s="30">
        <v>0.246</v>
      </c>
      <c r="Q348" s="30">
        <v>0.30099999999999999</v>
      </c>
      <c r="R348" s="30">
        <v>0.374</v>
      </c>
      <c r="S348" s="30">
        <v>0.67600000000000005</v>
      </c>
      <c r="T348" s="30">
        <v>0.30099999999999999</v>
      </c>
      <c r="U348" s="30">
        <v>0.1</v>
      </c>
      <c r="V348" s="30">
        <v>0.5</v>
      </c>
      <c r="W348" s="30">
        <v>0.4</v>
      </c>
      <c r="X348" s="30"/>
    </row>
    <row r="349" spans="1:28" x14ac:dyDescent="0.25">
      <c r="A349" s="30">
        <v>166</v>
      </c>
      <c r="B349" s="30" t="s">
        <v>284</v>
      </c>
      <c r="C349" s="30">
        <v>346</v>
      </c>
      <c r="D349" s="30">
        <v>309</v>
      </c>
      <c r="E349" s="30">
        <v>75</v>
      </c>
      <c r="F349" s="30">
        <v>15</v>
      </c>
      <c r="G349" s="30">
        <v>2</v>
      </c>
      <c r="H349" s="30">
        <v>6</v>
      </c>
      <c r="I349" s="30">
        <v>38</v>
      </c>
      <c r="J349" s="30">
        <v>31</v>
      </c>
      <c r="K349" s="30">
        <v>30</v>
      </c>
      <c r="L349" s="30">
        <v>55</v>
      </c>
      <c r="M349" s="30">
        <v>1</v>
      </c>
      <c r="N349" s="30">
        <v>7</v>
      </c>
      <c r="O349" s="30">
        <v>3</v>
      </c>
      <c r="P349" s="30">
        <v>0.24199999999999999</v>
      </c>
      <c r="Q349" s="30">
        <v>0.31</v>
      </c>
      <c r="R349" s="30">
        <v>0.36099999999999999</v>
      </c>
      <c r="S349" s="30">
        <v>0.67100000000000004</v>
      </c>
      <c r="T349" s="30">
        <v>0.3</v>
      </c>
      <c r="U349" s="30">
        <v>-0.5</v>
      </c>
      <c r="V349" s="30">
        <v>-2</v>
      </c>
      <c r="W349" s="30">
        <v>0.4</v>
      </c>
      <c r="X349" s="30"/>
      <c r="Y349" s="1"/>
      <c r="Z349" s="1"/>
      <c r="AB349" s="1"/>
    </row>
    <row r="350" spans="1:28" x14ac:dyDescent="0.25">
      <c r="A350" s="30" t="s">
        <v>1478</v>
      </c>
      <c r="B350" s="30" t="s">
        <v>1479</v>
      </c>
      <c r="C350" s="30">
        <v>69</v>
      </c>
      <c r="D350" s="30">
        <v>65</v>
      </c>
      <c r="E350" s="30">
        <v>16</v>
      </c>
      <c r="F350" s="30">
        <v>3</v>
      </c>
      <c r="G350" s="30">
        <v>0</v>
      </c>
      <c r="H350" s="30">
        <v>2</v>
      </c>
      <c r="I350" s="30">
        <v>7</v>
      </c>
      <c r="J350" s="30">
        <v>7</v>
      </c>
      <c r="K350" s="30">
        <v>3</v>
      </c>
      <c r="L350" s="30">
        <v>11</v>
      </c>
      <c r="M350" s="30">
        <v>0</v>
      </c>
      <c r="N350" s="30">
        <v>0</v>
      </c>
      <c r="O350" s="30">
        <v>0</v>
      </c>
      <c r="P350" s="30">
        <v>0.25</v>
      </c>
      <c r="Q350" s="30">
        <v>0.28799999999999998</v>
      </c>
      <c r="R350" s="30">
        <v>0.39300000000000002</v>
      </c>
      <c r="S350" s="30">
        <v>0.68100000000000005</v>
      </c>
      <c r="T350" s="30">
        <v>0.3</v>
      </c>
      <c r="U350" s="30">
        <v>0</v>
      </c>
      <c r="V350" s="30">
        <v>0</v>
      </c>
      <c r="W350" s="30">
        <v>0.2</v>
      </c>
      <c r="X350" s="30"/>
    </row>
    <row r="351" spans="1:28" x14ac:dyDescent="0.25">
      <c r="A351" s="30">
        <v>818</v>
      </c>
      <c r="B351" s="30" t="s">
        <v>365</v>
      </c>
      <c r="C351" s="30">
        <v>141</v>
      </c>
      <c r="D351" s="30">
        <v>123</v>
      </c>
      <c r="E351" s="30">
        <v>26</v>
      </c>
      <c r="F351" s="30">
        <v>5</v>
      </c>
      <c r="G351" s="30">
        <v>0</v>
      </c>
      <c r="H351" s="30">
        <v>4</v>
      </c>
      <c r="I351" s="30">
        <v>15</v>
      </c>
      <c r="J351" s="30">
        <v>15</v>
      </c>
      <c r="K351" s="30">
        <v>14</v>
      </c>
      <c r="L351" s="30">
        <v>37</v>
      </c>
      <c r="M351" s="30">
        <v>2</v>
      </c>
      <c r="N351" s="30">
        <v>1</v>
      </c>
      <c r="O351" s="30">
        <v>1</v>
      </c>
      <c r="P351" s="30">
        <v>0.21299999999999999</v>
      </c>
      <c r="Q351" s="30">
        <v>0.30299999999999999</v>
      </c>
      <c r="R351" s="30">
        <v>0.36499999999999999</v>
      </c>
      <c r="S351" s="30">
        <v>0.66800000000000004</v>
      </c>
      <c r="T351" s="30">
        <v>0.3</v>
      </c>
      <c r="U351" s="30">
        <v>-0.7</v>
      </c>
      <c r="V351" s="30">
        <v>-0.3</v>
      </c>
      <c r="W351" s="30">
        <v>-0.1</v>
      </c>
      <c r="X351" s="30"/>
      <c r="Y351" s="1"/>
      <c r="Z351" s="1"/>
      <c r="AB351" s="1"/>
    </row>
    <row r="352" spans="1:28" x14ac:dyDescent="0.25">
      <c r="A352" s="30">
        <v>4063</v>
      </c>
      <c r="B352" s="30" t="s">
        <v>289</v>
      </c>
      <c r="C352" s="30">
        <v>140</v>
      </c>
      <c r="D352" s="30">
        <v>124</v>
      </c>
      <c r="E352" s="30">
        <v>28</v>
      </c>
      <c r="F352" s="30">
        <v>5</v>
      </c>
      <c r="G352" s="30">
        <v>0</v>
      </c>
      <c r="H352" s="30">
        <v>4</v>
      </c>
      <c r="I352" s="30">
        <v>13</v>
      </c>
      <c r="J352" s="30">
        <v>15</v>
      </c>
      <c r="K352" s="30">
        <v>13</v>
      </c>
      <c r="L352" s="30">
        <v>39</v>
      </c>
      <c r="M352" s="30">
        <v>1</v>
      </c>
      <c r="N352" s="30">
        <v>2</v>
      </c>
      <c r="O352" s="30">
        <v>1</v>
      </c>
      <c r="P352" s="30">
        <v>0.222</v>
      </c>
      <c r="Q352" s="30">
        <v>0.29599999999999999</v>
      </c>
      <c r="R352" s="30">
        <v>0.378</v>
      </c>
      <c r="S352" s="30">
        <v>0.67400000000000004</v>
      </c>
      <c r="T352" s="30">
        <v>0.3</v>
      </c>
      <c r="U352" s="30">
        <v>-0.1</v>
      </c>
      <c r="V352" s="30">
        <v>0.1</v>
      </c>
      <c r="W352" s="30">
        <v>0.6</v>
      </c>
      <c r="X352" s="30"/>
    </row>
    <row r="353" spans="1:28" x14ac:dyDescent="0.25">
      <c r="A353" s="30">
        <v>1867</v>
      </c>
      <c r="B353" s="30" t="s">
        <v>335</v>
      </c>
      <c r="C353" s="30">
        <v>28</v>
      </c>
      <c r="D353" s="30">
        <v>26</v>
      </c>
      <c r="E353" s="30">
        <v>6</v>
      </c>
      <c r="F353" s="30">
        <v>1</v>
      </c>
      <c r="G353" s="30">
        <v>0</v>
      </c>
      <c r="H353" s="30">
        <v>1</v>
      </c>
      <c r="I353" s="30">
        <v>3</v>
      </c>
      <c r="J353" s="30">
        <v>3</v>
      </c>
      <c r="K353" s="30">
        <v>2</v>
      </c>
      <c r="L353" s="30">
        <v>5</v>
      </c>
      <c r="M353" s="30">
        <v>0</v>
      </c>
      <c r="N353" s="30">
        <v>0</v>
      </c>
      <c r="O353" s="30">
        <v>0</v>
      </c>
      <c r="P353" s="30">
        <v>0.24299999999999999</v>
      </c>
      <c r="Q353" s="30">
        <v>0.30499999999999999</v>
      </c>
      <c r="R353" s="30">
        <v>0.36699999999999999</v>
      </c>
      <c r="S353" s="30">
        <v>0.67200000000000004</v>
      </c>
      <c r="T353" s="30">
        <v>0.3</v>
      </c>
      <c r="U353" s="30">
        <v>-0.1</v>
      </c>
      <c r="V353" s="30">
        <v>-0.6</v>
      </c>
      <c r="W353" s="30">
        <v>0</v>
      </c>
      <c r="X353" s="30"/>
    </row>
    <row r="354" spans="1:28" x14ac:dyDescent="0.25">
      <c r="A354" s="30">
        <v>8155</v>
      </c>
      <c r="B354" s="30" t="s">
        <v>142</v>
      </c>
      <c r="C354" s="30">
        <v>560</v>
      </c>
      <c r="D354" s="30">
        <v>502</v>
      </c>
      <c r="E354" s="30">
        <v>129</v>
      </c>
      <c r="F354" s="30">
        <v>24</v>
      </c>
      <c r="G354" s="30">
        <v>4</v>
      </c>
      <c r="H354" s="30">
        <v>4</v>
      </c>
      <c r="I354" s="30">
        <v>60</v>
      </c>
      <c r="J354" s="30">
        <v>40</v>
      </c>
      <c r="K354" s="30">
        <v>46</v>
      </c>
      <c r="L354" s="30">
        <v>110</v>
      </c>
      <c r="M354" s="30">
        <v>3</v>
      </c>
      <c r="N354" s="30">
        <v>35</v>
      </c>
      <c r="O354" s="30">
        <v>13</v>
      </c>
      <c r="P354" s="30">
        <v>0.25600000000000001</v>
      </c>
      <c r="Q354" s="30">
        <v>0.32</v>
      </c>
      <c r="R354" s="30">
        <v>0.34599999999999997</v>
      </c>
      <c r="S354" s="30">
        <v>0.66700000000000004</v>
      </c>
      <c r="T354" s="30">
        <v>0.3</v>
      </c>
      <c r="U354" s="30">
        <v>2.2999999999999998</v>
      </c>
      <c r="V354" s="30">
        <v>-3.8</v>
      </c>
      <c r="W354" s="30">
        <v>1.8</v>
      </c>
      <c r="X354" s="30"/>
    </row>
    <row r="355" spans="1:28" x14ac:dyDescent="0.25">
      <c r="A355" s="30" t="s">
        <v>337</v>
      </c>
      <c r="B355" s="30" t="s">
        <v>338</v>
      </c>
      <c r="C355" s="30">
        <v>10</v>
      </c>
      <c r="D355" s="30">
        <v>10</v>
      </c>
      <c r="E355" s="30">
        <v>2</v>
      </c>
      <c r="F355" s="30">
        <v>0</v>
      </c>
      <c r="G355" s="30">
        <v>0</v>
      </c>
      <c r="H355" s="30">
        <v>0</v>
      </c>
      <c r="I355" s="30">
        <v>1</v>
      </c>
      <c r="J355" s="30">
        <v>1</v>
      </c>
      <c r="K355" s="30">
        <v>1</v>
      </c>
      <c r="L355" s="30">
        <v>2</v>
      </c>
      <c r="M355" s="30">
        <v>0</v>
      </c>
      <c r="N355" s="30">
        <v>0</v>
      </c>
      <c r="O355" s="30">
        <v>0</v>
      </c>
      <c r="P355" s="30">
        <v>0.23899999999999999</v>
      </c>
      <c r="Q355" s="30">
        <v>0.28999999999999998</v>
      </c>
      <c r="R355" s="30">
        <v>0.38600000000000001</v>
      </c>
      <c r="S355" s="30">
        <v>0.67600000000000005</v>
      </c>
      <c r="T355" s="30">
        <v>0.3</v>
      </c>
      <c r="U355" s="30">
        <v>0</v>
      </c>
      <c r="V355" s="30">
        <v>0</v>
      </c>
      <c r="W355" s="30">
        <v>0</v>
      </c>
      <c r="X355" s="30"/>
      <c r="Y355" s="1"/>
      <c r="Z355" s="1"/>
      <c r="AA355" s="1"/>
    </row>
    <row r="356" spans="1:28" x14ac:dyDescent="0.25">
      <c r="A356" s="30">
        <v>5015</v>
      </c>
      <c r="B356" s="30" t="s">
        <v>638</v>
      </c>
      <c r="C356" s="30">
        <v>405</v>
      </c>
      <c r="D356" s="30">
        <v>359</v>
      </c>
      <c r="E356" s="30">
        <v>80</v>
      </c>
      <c r="F356" s="30">
        <v>18</v>
      </c>
      <c r="G356" s="30">
        <v>2</v>
      </c>
      <c r="H356" s="30">
        <v>11</v>
      </c>
      <c r="I356" s="30">
        <v>43</v>
      </c>
      <c r="J356" s="30">
        <v>40</v>
      </c>
      <c r="K356" s="30">
        <v>39</v>
      </c>
      <c r="L356" s="30">
        <v>118</v>
      </c>
      <c r="M356" s="30">
        <v>2</v>
      </c>
      <c r="N356" s="30">
        <v>13</v>
      </c>
      <c r="O356" s="30">
        <v>6</v>
      </c>
      <c r="P356" s="30">
        <v>0.222</v>
      </c>
      <c r="Q356" s="30">
        <v>0.29899999999999999</v>
      </c>
      <c r="R356" s="30">
        <v>0.372</v>
      </c>
      <c r="S356" s="30">
        <v>0.67200000000000004</v>
      </c>
      <c r="T356" s="30">
        <v>0.3</v>
      </c>
      <c r="U356" s="30">
        <v>0.7</v>
      </c>
      <c r="V356" s="30">
        <v>-0.5</v>
      </c>
      <c r="W356" s="30">
        <v>1</v>
      </c>
      <c r="X356" s="30"/>
      <c r="Y356" s="1"/>
      <c r="Z356" s="1"/>
      <c r="AB356" s="1"/>
    </row>
    <row r="357" spans="1:28" x14ac:dyDescent="0.25">
      <c r="A357" s="30">
        <v>10059</v>
      </c>
      <c r="B357" s="30" t="s">
        <v>1471</v>
      </c>
      <c r="C357" s="30">
        <v>26</v>
      </c>
      <c r="D357" s="30">
        <v>24</v>
      </c>
      <c r="E357" s="30">
        <v>6</v>
      </c>
      <c r="F357" s="30">
        <v>1</v>
      </c>
      <c r="G357" s="30">
        <v>0</v>
      </c>
      <c r="H357" s="30">
        <v>1</v>
      </c>
      <c r="I357" s="30">
        <v>3</v>
      </c>
      <c r="J357" s="30">
        <v>3</v>
      </c>
      <c r="K357" s="30">
        <v>1</v>
      </c>
      <c r="L357" s="30">
        <v>6</v>
      </c>
      <c r="M357" s="30">
        <v>0</v>
      </c>
      <c r="N357" s="30">
        <v>0</v>
      </c>
      <c r="O357" s="30">
        <v>0</v>
      </c>
      <c r="P357" s="30">
        <v>0.23400000000000001</v>
      </c>
      <c r="Q357" s="30">
        <v>0.28399999999999997</v>
      </c>
      <c r="R357" s="30">
        <v>0.39600000000000002</v>
      </c>
      <c r="S357" s="30">
        <v>0.68</v>
      </c>
      <c r="T357" s="30">
        <v>0.3</v>
      </c>
      <c r="U357" s="30">
        <v>0</v>
      </c>
      <c r="V357" s="30">
        <v>0</v>
      </c>
      <c r="W357" s="30">
        <v>0.1</v>
      </c>
      <c r="X357" s="30"/>
      <c r="Y357" s="1"/>
      <c r="Z357" s="1"/>
      <c r="AB357" s="1"/>
    </row>
    <row r="358" spans="1:28" x14ac:dyDescent="0.25">
      <c r="A358" s="30" t="s">
        <v>1501</v>
      </c>
      <c r="B358" s="30" t="s">
        <v>1502</v>
      </c>
      <c r="C358" s="30">
        <v>28</v>
      </c>
      <c r="D358" s="30">
        <v>25</v>
      </c>
      <c r="E358" s="30">
        <v>6</v>
      </c>
      <c r="F358" s="30">
        <v>1</v>
      </c>
      <c r="G358" s="30">
        <v>0</v>
      </c>
      <c r="H358" s="30">
        <v>1</v>
      </c>
      <c r="I358" s="30">
        <v>3</v>
      </c>
      <c r="J358" s="30">
        <v>3</v>
      </c>
      <c r="K358" s="30">
        <v>3</v>
      </c>
      <c r="L358" s="30">
        <v>7</v>
      </c>
      <c r="M358" s="30">
        <v>0</v>
      </c>
      <c r="N358" s="30">
        <v>0</v>
      </c>
      <c r="O358" s="30">
        <v>0</v>
      </c>
      <c r="P358" s="30">
        <v>0.23400000000000001</v>
      </c>
      <c r="Q358" s="30">
        <v>0.313</v>
      </c>
      <c r="R358" s="30">
        <v>0.35599999999999998</v>
      </c>
      <c r="S358" s="30">
        <v>0.66900000000000004</v>
      </c>
      <c r="T358" s="30">
        <v>0.3</v>
      </c>
      <c r="U358" s="30">
        <v>0</v>
      </c>
      <c r="V358" s="30">
        <v>0</v>
      </c>
      <c r="W358" s="30">
        <v>0</v>
      </c>
      <c r="X358" s="30"/>
      <c r="Y358" s="1"/>
      <c r="Z358" s="1"/>
      <c r="AA358" s="1"/>
    </row>
    <row r="359" spans="1:28" x14ac:dyDescent="0.25">
      <c r="A359" s="30">
        <v>7290</v>
      </c>
      <c r="B359" s="30" t="s">
        <v>223</v>
      </c>
      <c r="C359" s="30">
        <v>28</v>
      </c>
      <c r="D359" s="30">
        <v>25</v>
      </c>
      <c r="E359" s="30">
        <v>6</v>
      </c>
      <c r="F359" s="30">
        <v>1</v>
      </c>
      <c r="G359" s="30">
        <v>0</v>
      </c>
      <c r="H359" s="30">
        <v>0</v>
      </c>
      <c r="I359" s="30">
        <v>3</v>
      </c>
      <c r="J359" s="30">
        <v>2</v>
      </c>
      <c r="K359" s="30">
        <v>3</v>
      </c>
      <c r="L359" s="30">
        <v>4</v>
      </c>
      <c r="M359" s="30">
        <v>0</v>
      </c>
      <c r="N359" s="30">
        <v>1</v>
      </c>
      <c r="O359" s="30">
        <v>1</v>
      </c>
      <c r="P359" s="30">
        <v>0.25</v>
      </c>
      <c r="Q359" s="30">
        <v>0.32400000000000001</v>
      </c>
      <c r="R359" s="30">
        <v>0.33700000000000002</v>
      </c>
      <c r="S359" s="30">
        <v>0.66100000000000003</v>
      </c>
      <c r="T359" s="30">
        <v>0.3</v>
      </c>
      <c r="U359" s="30">
        <v>-0.1</v>
      </c>
      <c r="V359" s="30">
        <v>-0.3</v>
      </c>
      <c r="W359" s="30">
        <v>0.1</v>
      </c>
      <c r="X359" s="30"/>
    </row>
    <row r="360" spans="1:28" x14ac:dyDescent="0.25">
      <c r="A360" s="30">
        <v>6589</v>
      </c>
      <c r="B360" s="30" t="s">
        <v>343</v>
      </c>
      <c r="C360" s="30">
        <v>247</v>
      </c>
      <c r="D360" s="30">
        <v>220</v>
      </c>
      <c r="E360" s="30">
        <v>50</v>
      </c>
      <c r="F360" s="30">
        <v>11</v>
      </c>
      <c r="G360" s="30">
        <v>1</v>
      </c>
      <c r="H360" s="30">
        <v>6</v>
      </c>
      <c r="I360" s="30">
        <v>26</v>
      </c>
      <c r="J360" s="30">
        <v>25</v>
      </c>
      <c r="K360" s="30">
        <v>19</v>
      </c>
      <c r="L360" s="30">
        <v>58</v>
      </c>
      <c r="M360" s="30">
        <v>4</v>
      </c>
      <c r="N360" s="30">
        <v>4</v>
      </c>
      <c r="O360" s="30">
        <v>2</v>
      </c>
      <c r="P360" s="30">
        <v>0.22800000000000001</v>
      </c>
      <c r="Q360" s="30">
        <v>0.3</v>
      </c>
      <c r="R360" s="30">
        <v>0.37</v>
      </c>
      <c r="S360" s="30">
        <v>0.67</v>
      </c>
      <c r="T360" s="30">
        <v>0.3</v>
      </c>
      <c r="U360" s="30">
        <v>0.2</v>
      </c>
      <c r="V360" s="30">
        <v>1.8</v>
      </c>
      <c r="W360" s="30">
        <v>0.5</v>
      </c>
      <c r="X360" s="30"/>
      <c r="Y360" s="1"/>
      <c r="Z360" s="1"/>
      <c r="AA360" s="1"/>
    </row>
    <row r="361" spans="1:28" x14ac:dyDescent="0.25">
      <c r="A361" s="30">
        <v>2578</v>
      </c>
      <c r="B361" s="30" t="s">
        <v>392</v>
      </c>
      <c r="C361" s="30">
        <v>412</v>
      </c>
      <c r="D361" s="30">
        <v>373</v>
      </c>
      <c r="E361" s="30">
        <v>90</v>
      </c>
      <c r="F361" s="30">
        <v>17</v>
      </c>
      <c r="G361" s="30">
        <v>4</v>
      </c>
      <c r="H361" s="30">
        <v>8</v>
      </c>
      <c r="I361" s="30">
        <v>42</v>
      </c>
      <c r="J361" s="30">
        <v>40</v>
      </c>
      <c r="K361" s="30">
        <v>26</v>
      </c>
      <c r="L361" s="30">
        <v>98</v>
      </c>
      <c r="M361" s="30">
        <v>6</v>
      </c>
      <c r="N361" s="30">
        <v>9</v>
      </c>
      <c r="O361" s="30">
        <v>4</v>
      </c>
      <c r="P361" s="30">
        <v>0.24099999999999999</v>
      </c>
      <c r="Q361" s="30">
        <v>0.29899999999999999</v>
      </c>
      <c r="R361" s="30">
        <v>0.373</v>
      </c>
      <c r="S361" s="30">
        <v>0.67200000000000004</v>
      </c>
      <c r="T361" s="30">
        <v>0.3</v>
      </c>
      <c r="U361" s="30">
        <v>1</v>
      </c>
      <c r="V361" s="30">
        <v>6.5</v>
      </c>
      <c r="W361" s="30">
        <v>1.9</v>
      </c>
      <c r="X361" s="30"/>
      <c r="Y361" s="1"/>
      <c r="Z361" s="1"/>
      <c r="AA361" s="1"/>
    </row>
    <row r="362" spans="1:28" x14ac:dyDescent="0.25">
      <c r="A362" s="30">
        <v>971</v>
      </c>
      <c r="B362" s="30" t="s">
        <v>572</v>
      </c>
      <c r="C362" s="30">
        <v>524</v>
      </c>
      <c r="D362" s="30">
        <v>469</v>
      </c>
      <c r="E362" s="30">
        <v>112</v>
      </c>
      <c r="F362" s="30">
        <v>23</v>
      </c>
      <c r="G362" s="30">
        <v>2</v>
      </c>
      <c r="H362" s="30">
        <v>10</v>
      </c>
      <c r="I362" s="30">
        <v>58</v>
      </c>
      <c r="J362" s="30">
        <v>43</v>
      </c>
      <c r="K362" s="30">
        <v>46</v>
      </c>
      <c r="L362" s="30">
        <v>72</v>
      </c>
      <c r="M362" s="30">
        <v>2</v>
      </c>
      <c r="N362" s="30">
        <v>16</v>
      </c>
      <c r="O362" s="30">
        <v>6</v>
      </c>
      <c r="P362" s="30">
        <v>0.23899999999999999</v>
      </c>
      <c r="Q362" s="30">
        <v>0.308</v>
      </c>
      <c r="R362" s="30">
        <v>0.36399999999999999</v>
      </c>
      <c r="S362" s="30">
        <v>0.67200000000000004</v>
      </c>
      <c r="T362" s="30">
        <v>0.3</v>
      </c>
      <c r="U362" s="30">
        <v>1.1000000000000001</v>
      </c>
      <c r="V362" s="30">
        <v>2.6</v>
      </c>
      <c r="W362" s="30">
        <v>1.9</v>
      </c>
      <c r="X362" s="30"/>
    </row>
    <row r="363" spans="1:28" x14ac:dyDescent="0.25">
      <c r="A363" s="30" t="s">
        <v>56</v>
      </c>
      <c r="B363" s="30" t="s">
        <v>57</v>
      </c>
      <c r="C363" s="30">
        <v>28</v>
      </c>
      <c r="D363" s="30">
        <v>25</v>
      </c>
      <c r="E363" s="30">
        <v>6</v>
      </c>
      <c r="F363" s="30">
        <v>1</v>
      </c>
      <c r="G363" s="30">
        <v>0</v>
      </c>
      <c r="H363" s="30">
        <v>1</v>
      </c>
      <c r="I363" s="30">
        <v>3</v>
      </c>
      <c r="J363" s="30">
        <v>3</v>
      </c>
      <c r="K363" s="30">
        <v>2</v>
      </c>
      <c r="L363" s="30">
        <v>6</v>
      </c>
      <c r="M363" s="30">
        <v>0</v>
      </c>
      <c r="N363" s="30">
        <v>0</v>
      </c>
      <c r="O363" s="30">
        <v>0</v>
      </c>
      <c r="P363" s="30">
        <v>0.23699999999999999</v>
      </c>
      <c r="Q363" s="30">
        <v>0.307</v>
      </c>
      <c r="R363" s="30">
        <v>0.36099999999999999</v>
      </c>
      <c r="S363" s="30">
        <v>0.66800000000000004</v>
      </c>
      <c r="T363" s="30">
        <v>0.29899999999999999</v>
      </c>
      <c r="U363" s="30">
        <v>0</v>
      </c>
      <c r="V363" s="30">
        <v>0</v>
      </c>
      <c r="W363" s="30">
        <v>0.1</v>
      </c>
      <c r="X363" s="30"/>
      <c r="Y363" s="1"/>
      <c r="Z363" s="1"/>
      <c r="AB363" s="1"/>
    </row>
    <row r="364" spans="1:28" x14ac:dyDescent="0.25">
      <c r="A364" s="30">
        <v>6050</v>
      </c>
      <c r="B364" s="30" t="s">
        <v>296</v>
      </c>
      <c r="C364" s="30">
        <v>228</v>
      </c>
      <c r="D364" s="30">
        <v>209</v>
      </c>
      <c r="E364" s="30">
        <v>50</v>
      </c>
      <c r="F364" s="30">
        <v>9</v>
      </c>
      <c r="G364" s="30">
        <v>1</v>
      </c>
      <c r="H364" s="30">
        <v>6</v>
      </c>
      <c r="I364" s="30">
        <v>24</v>
      </c>
      <c r="J364" s="30">
        <v>25</v>
      </c>
      <c r="K364" s="30">
        <v>14</v>
      </c>
      <c r="L364" s="30">
        <v>54</v>
      </c>
      <c r="M364" s="30">
        <v>3</v>
      </c>
      <c r="N364" s="30">
        <v>4</v>
      </c>
      <c r="O364" s="30">
        <v>2</v>
      </c>
      <c r="P364" s="30">
        <v>0.23799999999999999</v>
      </c>
      <c r="Q364" s="30">
        <v>0.29099999999999998</v>
      </c>
      <c r="R364" s="30">
        <v>0.38400000000000001</v>
      </c>
      <c r="S364" s="30">
        <v>0.67500000000000004</v>
      </c>
      <c r="T364" s="30">
        <v>0.29899999999999999</v>
      </c>
      <c r="U364" s="30">
        <v>-0.5</v>
      </c>
      <c r="V364" s="30">
        <v>-0.3</v>
      </c>
      <c r="W364" s="30">
        <v>-0.1</v>
      </c>
      <c r="X364" s="30"/>
    </row>
    <row r="365" spans="1:28" x14ac:dyDescent="0.25">
      <c r="A365" s="30" t="s">
        <v>199</v>
      </c>
      <c r="B365" s="30" t="s">
        <v>200</v>
      </c>
      <c r="C365" s="30">
        <v>41</v>
      </c>
      <c r="D365" s="30">
        <v>37</v>
      </c>
      <c r="E365" s="30">
        <v>9</v>
      </c>
      <c r="F365" s="30">
        <v>2</v>
      </c>
      <c r="G365" s="30">
        <v>0</v>
      </c>
      <c r="H365" s="30">
        <v>1</v>
      </c>
      <c r="I365" s="30">
        <v>5</v>
      </c>
      <c r="J365" s="30">
        <v>4</v>
      </c>
      <c r="K365" s="30">
        <v>3</v>
      </c>
      <c r="L365" s="30">
        <v>8</v>
      </c>
      <c r="M365" s="30">
        <v>0</v>
      </c>
      <c r="N365" s="30">
        <v>0</v>
      </c>
      <c r="O365" s="30">
        <v>0</v>
      </c>
      <c r="P365" s="30">
        <v>0.23200000000000001</v>
      </c>
      <c r="Q365" s="30">
        <v>0.29899999999999999</v>
      </c>
      <c r="R365" s="30">
        <v>0.371</v>
      </c>
      <c r="S365" s="30">
        <v>0.67</v>
      </c>
      <c r="T365" s="30">
        <v>0.29899999999999999</v>
      </c>
      <c r="U365" s="30">
        <v>0</v>
      </c>
      <c r="V365" s="30">
        <v>0</v>
      </c>
      <c r="W365" s="30">
        <v>0.1</v>
      </c>
      <c r="X365" s="30"/>
    </row>
    <row r="366" spans="1:28" x14ac:dyDescent="0.25">
      <c r="A366" s="30">
        <v>914</v>
      </c>
      <c r="B366" s="30" t="s">
        <v>453</v>
      </c>
      <c r="C366" s="30">
        <v>53</v>
      </c>
      <c r="D366" s="30">
        <v>49</v>
      </c>
      <c r="E366" s="30">
        <v>12</v>
      </c>
      <c r="F366" s="30">
        <v>2</v>
      </c>
      <c r="G366" s="30">
        <v>0</v>
      </c>
      <c r="H366" s="30">
        <v>1</v>
      </c>
      <c r="I366" s="30">
        <v>6</v>
      </c>
      <c r="J366" s="30">
        <v>6</v>
      </c>
      <c r="K366" s="30">
        <v>4</v>
      </c>
      <c r="L366" s="30">
        <v>12</v>
      </c>
      <c r="M366" s="30">
        <v>0</v>
      </c>
      <c r="N366" s="30">
        <v>1</v>
      </c>
      <c r="O366" s="30">
        <v>0</v>
      </c>
      <c r="P366" s="30">
        <v>0.23799999999999999</v>
      </c>
      <c r="Q366" s="30">
        <v>0.29299999999999998</v>
      </c>
      <c r="R366" s="30">
        <v>0.38200000000000001</v>
      </c>
      <c r="S366" s="30">
        <v>0.67600000000000005</v>
      </c>
      <c r="T366" s="30">
        <v>0.29899999999999999</v>
      </c>
      <c r="U366" s="30">
        <v>0</v>
      </c>
      <c r="V366" s="30">
        <v>-1</v>
      </c>
      <c r="W366" s="30">
        <v>-0.1</v>
      </c>
      <c r="X366" s="30"/>
      <c r="Y366" s="1"/>
      <c r="Z366" s="1"/>
      <c r="AA366" s="1"/>
    </row>
    <row r="367" spans="1:28" x14ac:dyDescent="0.25">
      <c r="A367" s="30" t="s">
        <v>182</v>
      </c>
      <c r="B367" s="30" t="s">
        <v>183</v>
      </c>
      <c r="C367" s="30">
        <v>41</v>
      </c>
      <c r="D367" s="30">
        <v>37</v>
      </c>
      <c r="E367" s="30">
        <v>9</v>
      </c>
      <c r="F367" s="30">
        <v>2</v>
      </c>
      <c r="G367" s="30">
        <v>0</v>
      </c>
      <c r="H367" s="30">
        <v>1</v>
      </c>
      <c r="I367" s="30">
        <v>5</v>
      </c>
      <c r="J367" s="30">
        <v>4</v>
      </c>
      <c r="K367" s="30">
        <v>3</v>
      </c>
      <c r="L367" s="30">
        <v>7</v>
      </c>
      <c r="M367" s="30">
        <v>0</v>
      </c>
      <c r="N367" s="30">
        <v>1</v>
      </c>
      <c r="O367" s="30">
        <v>0</v>
      </c>
      <c r="P367" s="30">
        <v>0.249</v>
      </c>
      <c r="Q367" s="30">
        <v>0.308</v>
      </c>
      <c r="R367" s="30">
        <v>0.36</v>
      </c>
      <c r="S367" s="30">
        <v>0.66900000000000004</v>
      </c>
      <c r="T367" s="30">
        <v>0.29899999999999999</v>
      </c>
      <c r="U367" s="30">
        <v>0</v>
      </c>
      <c r="V367" s="30">
        <v>0</v>
      </c>
      <c r="W367" s="30">
        <v>0.1</v>
      </c>
      <c r="X367" s="30"/>
      <c r="Y367" s="1"/>
      <c r="Z367" s="1"/>
      <c r="AA367" s="1"/>
    </row>
    <row r="368" spans="1:28" x14ac:dyDescent="0.25">
      <c r="A368" s="30">
        <v>5422</v>
      </c>
      <c r="B368" s="30" t="s">
        <v>368</v>
      </c>
      <c r="C368" s="30">
        <v>258</v>
      </c>
      <c r="D368" s="30">
        <v>240</v>
      </c>
      <c r="E368" s="30">
        <v>65</v>
      </c>
      <c r="F368" s="30">
        <v>12</v>
      </c>
      <c r="G368" s="30">
        <v>2</v>
      </c>
      <c r="H368" s="30">
        <v>3</v>
      </c>
      <c r="I368" s="30">
        <v>27</v>
      </c>
      <c r="J368" s="30">
        <v>23</v>
      </c>
      <c r="K368" s="30">
        <v>12</v>
      </c>
      <c r="L368" s="30">
        <v>31</v>
      </c>
      <c r="M368" s="30">
        <v>2</v>
      </c>
      <c r="N368" s="30">
        <v>5</v>
      </c>
      <c r="O368" s="30">
        <v>3</v>
      </c>
      <c r="P368" s="30">
        <v>0.27</v>
      </c>
      <c r="Q368" s="30">
        <v>0.307</v>
      </c>
      <c r="R368" s="30">
        <v>0.36599999999999999</v>
      </c>
      <c r="S368" s="30">
        <v>0.67300000000000004</v>
      </c>
      <c r="T368" s="30">
        <v>0.29899999999999999</v>
      </c>
      <c r="U368" s="30">
        <v>-0.4</v>
      </c>
      <c r="V368" s="30">
        <v>-0.1</v>
      </c>
      <c r="W368" s="30">
        <v>0.4</v>
      </c>
      <c r="X368" s="30"/>
    </row>
    <row r="369" spans="1:28" x14ac:dyDescent="0.25">
      <c r="A369" s="30">
        <v>7765</v>
      </c>
      <c r="B369" s="30" t="s">
        <v>358</v>
      </c>
      <c r="C369" s="30">
        <v>51</v>
      </c>
      <c r="D369" s="30">
        <v>45</v>
      </c>
      <c r="E369" s="30">
        <v>11</v>
      </c>
      <c r="F369" s="30">
        <v>2</v>
      </c>
      <c r="G369" s="30">
        <v>0</v>
      </c>
      <c r="H369" s="30">
        <v>0</v>
      </c>
      <c r="I369" s="30">
        <v>5</v>
      </c>
      <c r="J369" s="30">
        <v>4</v>
      </c>
      <c r="K369" s="30">
        <v>4</v>
      </c>
      <c r="L369" s="30">
        <v>6</v>
      </c>
      <c r="M369" s="30">
        <v>1</v>
      </c>
      <c r="N369" s="30">
        <v>1</v>
      </c>
      <c r="O369" s="30">
        <v>0</v>
      </c>
      <c r="P369" s="30">
        <v>0.254</v>
      </c>
      <c r="Q369" s="30">
        <v>0.32800000000000001</v>
      </c>
      <c r="R369" s="30">
        <v>0.32900000000000001</v>
      </c>
      <c r="S369" s="30">
        <v>0.65700000000000003</v>
      </c>
      <c r="T369" s="30">
        <v>0.29899999999999999</v>
      </c>
      <c r="U369" s="30">
        <v>0</v>
      </c>
      <c r="V369" s="30">
        <v>0</v>
      </c>
      <c r="W369" s="30">
        <v>0.1</v>
      </c>
      <c r="X369" s="30"/>
      <c r="Y369" s="1"/>
      <c r="Z369" s="1"/>
      <c r="AA369" s="1"/>
    </row>
    <row r="370" spans="1:28" x14ac:dyDescent="0.25">
      <c r="A370" s="30">
        <v>8259</v>
      </c>
      <c r="B370" s="30" t="s">
        <v>436</v>
      </c>
      <c r="C370" s="30">
        <v>308</v>
      </c>
      <c r="D370" s="30">
        <v>279</v>
      </c>
      <c r="E370" s="30">
        <v>68</v>
      </c>
      <c r="F370" s="30">
        <v>14</v>
      </c>
      <c r="G370" s="30">
        <v>1</v>
      </c>
      <c r="H370" s="30">
        <v>6</v>
      </c>
      <c r="I370" s="30">
        <v>31</v>
      </c>
      <c r="J370" s="30">
        <v>31</v>
      </c>
      <c r="K370" s="30">
        <v>22</v>
      </c>
      <c r="L370" s="30">
        <v>41</v>
      </c>
      <c r="M370" s="30">
        <v>3</v>
      </c>
      <c r="N370" s="30">
        <v>1</v>
      </c>
      <c r="O370" s="30">
        <v>1</v>
      </c>
      <c r="P370" s="30">
        <v>0.246</v>
      </c>
      <c r="Q370" s="30">
        <v>0.307</v>
      </c>
      <c r="R370" s="30">
        <v>0.36699999999999999</v>
      </c>
      <c r="S370" s="30">
        <v>0.67400000000000004</v>
      </c>
      <c r="T370" s="30">
        <v>0.29899999999999999</v>
      </c>
      <c r="U370" s="30">
        <v>-0.5</v>
      </c>
      <c r="V370" s="30">
        <v>0.1</v>
      </c>
      <c r="W370" s="30">
        <v>1</v>
      </c>
      <c r="X370" s="30"/>
    </row>
    <row r="371" spans="1:28" x14ac:dyDescent="0.25">
      <c r="A371" s="30" t="s">
        <v>1481</v>
      </c>
      <c r="B371" s="30" t="s">
        <v>1482</v>
      </c>
      <c r="C371" s="30">
        <v>27</v>
      </c>
      <c r="D371" s="30">
        <v>24</v>
      </c>
      <c r="E371" s="30">
        <v>5</v>
      </c>
      <c r="F371" s="30">
        <v>1</v>
      </c>
      <c r="G371" s="30">
        <v>0</v>
      </c>
      <c r="H371" s="30">
        <v>1</v>
      </c>
      <c r="I371" s="30">
        <v>3</v>
      </c>
      <c r="J371" s="30">
        <v>3</v>
      </c>
      <c r="K371" s="30">
        <v>2</v>
      </c>
      <c r="L371" s="30">
        <v>6</v>
      </c>
      <c r="M371" s="30">
        <v>0</v>
      </c>
      <c r="N371" s="30">
        <v>0</v>
      </c>
      <c r="O371" s="30">
        <v>0</v>
      </c>
      <c r="P371" s="30">
        <v>0.22800000000000001</v>
      </c>
      <c r="Q371" s="30">
        <v>0.30499999999999999</v>
      </c>
      <c r="R371" s="30">
        <v>0.35699999999999998</v>
      </c>
      <c r="S371" s="30">
        <v>0.66200000000000003</v>
      </c>
      <c r="T371" s="30">
        <v>0.29899999999999999</v>
      </c>
      <c r="U371" s="30">
        <v>0</v>
      </c>
      <c r="V371" s="30">
        <v>0</v>
      </c>
      <c r="W371" s="30">
        <v>0.1</v>
      </c>
      <c r="X371" s="30"/>
      <c r="Y371" s="1"/>
      <c r="Z371" s="1"/>
      <c r="AB371" s="1"/>
    </row>
    <row r="372" spans="1:28" x14ac:dyDescent="0.25">
      <c r="A372" s="30">
        <v>9689</v>
      </c>
      <c r="B372" s="30" t="s">
        <v>322</v>
      </c>
      <c r="C372" s="30">
        <v>154</v>
      </c>
      <c r="D372" s="30">
        <v>138</v>
      </c>
      <c r="E372" s="30">
        <v>34</v>
      </c>
      <c r="F372" s="30">
        <v>7</v>
      </c>
      <c r="G372" s="30">
        <v>1</v>
      </c>
      <c r="H372" s="30">
        <v>2</v>
      </c>
      <c r="I372" s="30">
        <v>15</v>
      </c>
      <c r="J372" s="30">
        <v>14</v>
      </c>
      <c r="K372" s="30">
        <v>13</v>
      </c>
      <c r="L372" s="30">
        <v>23</v>
      </c>
      <c r="M372" s="30">
        <v>1</v>
      </c>
      <c r="N372" s="30">
        <v>1</v>
      </c>
      <c r="O372" s="30">
        <v>1</v>
      </c>
      <c r="P372" s="30">
        <v>0.25</v>
      </c>
      <c r="Q372" s="30">
        <v>0.318</v>
      </c>
      <c r="R372" s="30">
        <v>0.35099999999999998</v>
      </c>
      <c r="S372" s="30">
        <v>0.66800000000000004</v>
      </c>
      <c r="T372" s="30">
        <v>0.29799999999999999</v>
      </c>
      <c r="U372" s="30">
        <v>-0.5</v>
      </c>
      <c r="V372" s="30">
        <v>-1.2</v>
      </c>
      <c r="W372" s="30">
        <v>0.3</v>
      </c>
      <c r="X372" s="30"/>
    </row>
    <row r="373" spans="1:28" x14ac:dyDescent="0.25">
      <c r="A373" s="30">
        <v>607</v>
      </c>
      <c r="B373" s="30" t="s">
        <v>329</v>
      </c>
      <c r="C373" s="30">
        <v>437</v>
      </c>
      <c r="D373" s="30">
        <v>397</v>
      </c>
      <c r="E373" s="30">
        <v>90</v>
      </c>
      <c r="F373" s="30">
        <v>18</v>
      </c>
      <c r="G373" s="30">
        <v>2</v>
      </c>
      <c r="H373" s="30">
        <v>14</v>
      </c>
      <c r="I373" s="30">
        <v>46</v>
      </c>
      <c r="J373" s="30">
        <v>51</v>
      </c>
      <c r="K373" s="30">
        <v>33</v>
      </c>
      <c r="L373" s="30">
        <v>98</v>
      </c>
      <c r="M373" s="30">
        <v>2</v>
      </c>
      <c r="N373" s="30">
        <v>1</v>
      </c>
      <c r="O373" s="30">
        <v>1</v>
      </c>
      <c r="P373" s="30">
        <v>0.22700000000000001</v>
      </c>
      <c r="Q373" s="30">
        <v>0.28799999999999998</v>
      </c>
      <c r="R373" s="30">
        <v>0.39</v>
      </c>
      <c r="S373" s="30">
        <v>0.67700000000000005</v>
      </c>
      <c r="T373" s="30">
        <v>0.29799999999999999</v>
      </c>
      <c r="U373" s="30">
        <v>-2.1</v>
      </c>
      <c r="V373" s="30">
        <v>-0.6</v>
      </c>
      <c r="W373" s="30">
        <v>-0.2</v>
      </c>
      <c r="X373" s="30"/>
      <c r="Y373" s="1"/>
      <c r="Z373" s="1"/>
      <c r="AA373" s="1"/>
    </row>
    <row r="374" spans="1:28" x14ac:dyDescent="0.25">
      <c r="A374" s="30">
        <v>5496</v>
      </c>
      <c r="B374" s="30" t="s">
        <v>100</v>
      </c>
      <c r="C374" s="30">
        <v>69</v>
      </c>
      <c r="D374" s="30">
        <v>65</v>
      </c>
      <c r="E374" s="30">
        <v>18</v>
      </c>
      <c r="F374" s="30">
        <v>3</v>
      </c>
      <c r="G374" s="30">
        <v>1</v>
      </c>
      <c r="H374" s="30">
        <v>1</v>
      </c>
      <c r="I374" s="30">
        <v>7</v>
      </c>
      <c r="J374" s="30">
        <v>6</v>
      </c>
      <c r="K374" s="30">
        <v>2</v>
      </c>
      <c r="L374" s="30">
        <v>12</v>
      </c>
      <c r="M374" s="30">
        <v>0</v>
      </c>
      <c r="N374" s="30">
        <v>1</v>
      </c>
      <c r="O374" s="30">
        <v>0</v>
      </c>
      <c r="P374" s="30">
        <v>0.27300000000000002</v>
      </c>
      <c r="Q374" s="30">
        <v>0.3</v>
      </c>
      <c r="R374" s="30">
        <v>0.374</v>
      </c>
      <c r="S374" s="30">
        <v>0.67500000000000004</v>
      </c>
      <c r="T374" s="30">
        <v>0.29799999999999999</v>
      </c>
      <c r="U374" s="30">
        <v>0</v>
      </c>
      <c r="V374" s="30">
        <v>-0.5</v>
      </c>
      <c r="W374" s="30">
        <v>-0.1</v>
      </c>
      <c r="X374" s="30"/>
    </row>
    <row r="375" spans="1:28" x14ac:dyDescent="0.25">
      <c r="A375" s="30">
        <v>2881</v>
      </c>
      <c r="B375" s="30" t="s">
        <v>346</v>
      </c>
      <c r="C375" s="30">
        <v>57</v>
      </c>
      <c r="D375" s="30">
        <v>50</v>
      </c>
      <c r="E375" s="30">
        <v>12</v>
      </c>
      <c r="F375" s="30">
        <v>3</v>
      </c>
      <c r="G375" s="30">
        <v>0</v>
      </c>
      <c r="H375" s="30">
        <v>1</v>
      </c>
      <c r="I375" s="30">
        <v>6</v>
      </c>
      <c r="J375" s="30">
        <v>5</v>
      </c>
      <c r="K375" s="30">
        <v>5</v>
      </c>
      <c r="L375" s="30">
        <v>16</v>
      </c>
      <c r="M375" s="30">
        <v>0</v>
      </c>
      <c r="N375" s="30">
        <v>1</v>
      </c>
      <c r="O375" s="30">
        <v>0</v>
      </c>
      <c r="P375" s="30">
        <v>0.23100000000000001</v>
      </c>
      <c r="Q375" s="30">
        <v>0.307</v>
      </c>
      <c r="R375" s="30">
        <v>0.35399999999999998</v>
      </c>
      <c r="S375" s="30">
        <v>0.66100000000000003</v>
      </c>
      <c r="T375" s="30">
        <v>0.29799999999999999</v>
      </c>
      <c r="U375" s="30">
        <v>0</v>
      </c>
      <c r="V375" s="30">
        <v>-0.8</v>
      </c>
      <c r="W375" s="30">
        <v>0</v>
      </c>
      <c r="X375" s="30"/>
      <c r="Y375" s="1"/>
      <c r="Z375" s="1"/>
      <c r="AB375" s="1"/>
    </row>
    <row r="376" spans="1:28" x14ac:dyDescent="0.25">
      <c r="A376" s="30">
        <v>13265</v>
      </c>
      <c r="B376" s="30" t="s">
        <v>5598</v>
      </c>
      <c r="C376" s="30">
        <v>383</v>
      </c>
      <c r="D376" s="30">
        <v>349</v>
      </c>
      <c r="E376" s="30">
        <v>80</v>
      </c>
      <c r="F376" s="30">
        <v>16</v>
      </c>
      <c r="G376" s="30">
        <v>2</v>
      </c>
      <c r="H376" s="30">
        <v>12</v>
      </c>
      <c r="I376" s="30">
        <v>40</v>
      </c>
      <c r="J376" s="30">
        <v>44</v>
      </c>
      <c r="K376" s="30">
        <v>23</v>
      </c>
      <c r="L376" s="30">
        <v>96</v>
      </c>
      <c r="M376" s="30">
        <v>5</v>
      </c>
      <c r="N376" s="30">
        <v>2</v>
      </c>
      <c r="O376" s="30">
        <v>1</v>
      </c>
      <c r="P376" s="30">
        <v>0.22900000000000001</v>
      </c>
      <c r="Q376" s="30">
        <v>0.28399999999999997</v>
      </c>
      <c r="R376" s="30">
        <v>0.39300000000000002</v>
      </c>
      <c r="S376" s="30">
        <v>0.67700000000000005</v>
      </c>
      <c r="T376" s="30">
        <v>0.29799999999999999</v>
      </c>
      <c r="U376" s="30">
        <v>0.2</v>
      </c>
      <c r="V376" s="30">
        <v>0.2</v>
      </c>
      <c r="W376" s="30">
        <v>1.4</v>
      </c>
      <c r="X376" s="30"/>
    </row>
    <row r="377" spans="1:28" x14ac:dyDescent="0.25">
      <c r="A377" s="30">
        <v>5486</v>
      </c>
      <c r="B377" s="30" t="s">
        <v>1499</v>
      </c>
      <c r="C377" s="30">
        <v>448</v>
      </c>
      <c r="D377" s="30">
        <v>404</v>
      </c>
      <c r="E377" s="30">
        <v>99</v>
      </c>
      <c r="F377" s="30">
        <v>19</v>
      </c>
      <c r="G377" s="30">
        <v>3</v>
      </c>
      <c r="H377" s="30">
        <v>7</v>
      </c>
      <c r="I377" s="30">
        <v>48</v>
      </c>
      <c r="J377" s="30">
        <v>41</v>
      </c>
      <c r="K377" s="30">
        <v>35</v>
      </c>
      <c r="L377" s="30">
        <v>96</v>
      </c>
      <c r="M377" s="30">
        <v>2</v>
      </c>
      <c r="N377" s="30">
        <v>15</v>
      </c>
      <c r="O377" s="30">
        <v>8</v>
      </c>
      <c r="P377" s="30">
        <v>0.246</v>
      </c>
      <c r="Q377" s="30">
        <v>0.308</v>
      </c>
      <c r="R377" s="30">
        <v>0.36</v>
      </c>
      <c r="S377" s="30">
        <v>0.66800000000000004</v>
      </c>
      <c r="T377" s="30">
        <v>0.29799999999999999</v>
      </c>
      <c r="U377" s="30">
        <v>0.2</v>
      </c>
      <c r="V377" s="30">
        <v>1.8</v>
      </c>
      <c r="W377" s="30">
        <v>1.1000000000000001</v>
      </c>
      <c r="X377" s="30"/>
    </row>
    <row r="378" spans="1:28" x14ac:dyDescent="0.25">
      <c r="A378" s="30">
        <v>2073</v>
      </c>
      <c r="B378" s="30" t="s">
        <v>178</v>
      </c>
      <c r="C378" s="30">
        <v>263</v>
      </c>
      <c r="D378" s="30">
        <v>239</v>
      </c>
      <c r="E378" s="30">
        <v>57</v>
      </c>
      <c r="F378" s="30">
        <v>13</v>
      </c>
      <c r="G378" s="30">
        <v>1</v>
      </c>
      <c r="H378" s="30">
        <v>6</v>
      </c>
      <c r="I378" s="30">
        <v>24</v>
      </c>
      <c r="J378" s="30">
        <v>26</v>
      </c>
      <c r="K378" s="30">
        <v>19</v>
      </c>
      <c r="L378" s="30">
        <v>62</v>
      </c>
      <c r="M378" s="30">
        <v>2</v>
      </c>
      <c r="N378" s="30">
        <v>2</v>
      </c>
      <c r="O378" s="30">
        <v>1</v>
      </c>
      <c r="P378" s="30">
        <v>0.23899999999999999</v>
      </c>
      <c r="Q378" s="30">
        <v>0.29899999999999999</v>
      </c>
      <c r="R378" s="30">
        <v>0.37</v>
      </c>
      <c r="S378" s="30">
        <v>0.66900000000000004</v>
      </c>
      <c r="T378" s="30">
        <v>0.29799999999999999</v>
      </c>
      <c r="U378" s="30">
        <v>-0.8</v>
      </c>
      <c r="V378" s="30">
        <v>-0.9</v>
      </c>
      <c r="W378" s="30">
        <v>0.3</v>
      </c>
      <c r="X378" s="30"/>
    </row>
    <row r="379" spans="1:28" x14ac:dyDescent="0.25">
      <c r="A379" s="30">
        <v>7250</v>
      </c>
      <c r="B379" s="30" t="s">
        <v>290</v>
      </c>
      <c r="C379" s="30">
        <v>309</v>
      </c>
      <c r="D379" s="30">
        <v>280</v>
      </c>
      <c r="E379" s="30">
        <v>68</v>
      </c>
      <c r="F379" s="30">
        <v>13</v>
      </c>
      <c r="G379" s="30">
        <v>1</v>
      </c>
      <c r="H379" s="30">
        <v>6</v>
      </c>
      <c r="I379" s="30">
        <v>34</v>
      </c>
      <c r="J379" s="30">
        <v>30</v>
      </c>
      <c r="K379" s="30">
        <v>22</v>
      </c>
      <c r="L379" s="30">
        <v>66</v>
      </c>
      <c r="M379" s="30">
        <v>2</v>
      </c>
      <c r="N379" s="30">
        <v>6</v>
      </c>
      <c r="O379" s="30">
        <v>3</v>
      </c>
      <c r="P379" s="30">
        <v>0.24399999999999999</v>
      </c>
      <c r="Q379" s="30">
        <v>0.30099999999999999</v>
      </c>
      <c r="R379" s="30">
        <v>0.36499999999999999</v>
      </c>
      <c r="S379" s="30">
        <v>0.66700000000000004</v>
      </c>
      <c r="T379" s="30">
        <v>0.29799999999999999</v>
      </c>
      <c r="U379" s="30">
        <v>-0.3</v>
      </c>
      <c r="V379" s="30">
        <v>2.5</v>
      </c>
      <c r="W379" s="30">
        <v>0.7</v>
      </c>
      <c r="X379" s="30"/>
      <c r="Y379" s="1"/>
      <c r="Z379" s="1"/>
      <c r="AA379" s="1"/>
    </row>
    <row r="380" spans="1:28" x14ac:dyDescent="0.25">
      <c r="A380" s="30">
        <v>3142</v>
      </c>
      <c r="B380" s="30" t="s">
        <v>314</v>
      </c>
      <c r="C380" s="30">
        <v>107</v>
      </c>
      <c r="D380" s="30">
        <v>95</v>
      </c>
      <c r="E380" s="30">
        <v>22</v>
      </c>
      <c r="F380" s="30">
        <v>4</v>
      </c>
      <c r="G380" s="30">
        <v>0</v>
      </c>
      <c r="H380" s="30">
        <v>2</v>
      </c>
      <c r="I380" s="30">
        <v>11</v>
      </c>
      <c r="J380" s="30">
        <v>11</v>
      </c>
      <c r="K380" s="30">
        <v>9</v>
      </c>
      <c r="L380" s="30">
        <v>22</v>
      </c>
      <c r="M380" s="30">
        <v>1</v>
      </c>
      <c r="N380" s="30">
        <v>1</v>
      </c>
      <c r="O380" s="30">
        <v>0</v>
      </c>
      <c r="P380" s="30">
        <v>0.23300000000000001</v>
      </c>
      <c r="Q380" s="30">
        <v>0.30399999999999999</v>
      </c>
      <c r="R380" s="30">
        <v>0.36</v>
      </c>
      <c r="S380" s="30">
        <v>0.66400000000000003</v>
      </c>
      <c r="T380" s="30">
        <v>0.29799999999999999</v>
      </c>
      <c r="U380" s="30">
        <v>-0.1</v>
      </c>
      <c r="V380" s="30">
        <v>0</v>
      </c>
      <c r="W380" s="30">
        <v>0.3</v>
      </c>
      <c r="X380" s="30"/>
      <c r="Y380" s="1"/>
      <c r="Z380" s="1"/>
      <c r="AB380" s="1"/>
    </row>
    <row r="381" spans="1:28" x14ac:dyDescent="0.25">
      <c r="A381" s="30">
        <v>7226</v>
      </c>
      <c r="B381" s="30" t="s">
        <v>425</v>
      </c>
      <c r="C381" s="30">
        <v>84</v>
      </c>
      <c r="D381" s="30">
        <v>75</v>
      </c>
      <c r="E381" s="30">
        <v>17</v>
      </c>
      <c r="F381" s="30">
        <v>4</v>
      </c>
      <c r="G381" s="30">
        <v>0</v>
      </c>
      <c r="H381" s="30">
        <v>3</v>
      </c>
      <c r="I381" s="30">
        <v>9</v>
      </c>
      <c r="J381" s="30">
        <v>9</v>
      </c>
      <c r="K381" s="30">
        <v>7</v>
      </c>
      <c r="L381" s="30">
        <v>24</v>
      </c>
      <c r="M381" s="30">
        <v>1</v>
      </c>
      <c r="N381" s="30">
        <v>0</v>
      </c>
      <c r="O381" s="30">
        <v>0</v>
      </c>
      <c r="P381" s="30">
        <v>0.221</v>
      </c>
      <c r="Q381" s="30">
        <v>0.29199999999999998</v>
      </c>
      <c r="R381" s="30">
        <v>0.375</v>
      </c>
      <c r="S381" s="30">
        <v>0.66800000000000004</v>
      </c>
      <c r="T381" s="30">
        <v>0.29799999999999999</v>
      </c>
      <c r="U381" s="30">
        <v>0</v>
      </c>
      <c r="V381" s="30">
        <v>-0.1</v>
      </c>
      <c r="W381" s="30">
        <v>0.1</v>
      </c>
      <c r="X381" s="30"/>
      <c r="Y381" s="1"/>
      <c r="Z381" s="1"/>
      <c r="AA381" s="1"/>
    </row>
    <row r="382" spans="1:28" x14ac:dyDescent="0.25">
      <c r="A382" s="30">
        <v>6677</v>
      </c>
      <c r="B382" s="30" t="s">
        <v>71</v>
      </c>
      <c r="C382" s="30">
        <v>191</v>
      </c>
      <c r="D382" s="30">
        <v>173</v>
      </c>
      <c r="E382" s="30">
        <v>46</v>
      </c>
      <c r="F382" s="30">
        <v>7</v>
      </c>
      <c r="G382" s="30">
        <v>1</v>
      </c>
      <c r="H382" s="30">
        <v>1</v>
      </c>
      <c r="I382" s="30">
        <v>20</v>
      </c>
      <c r="J382" s="30">
        <v>15</v>
      </c>
      <c r="K382" s="30">
        <v>14</v>
      </c>
      <c r="L382" s="30">
        <v>19</v>
      </c>
      <c r="M382" s="30">
        <v>1</v>
      </c>
      <c r="N382" s="30">
        <v>4</v>
      </c>
      <c r="O382" s="30">
        <v>3</v>
      </c>
      <c r="P382" s="30">
        <v>0.26500000000000001</v>
      </c>
      <c r="Q382" s="30">
        <v>0.32</v>
      </c>
      <c r="R382" s="30">
        <v>0.34200000000000003</v>
      </c>
      <c r="S382" s="30">
        <v>0.66100000000000003</v>
      </c>
      <c r="T382" s="30">
        <v>0.29699999999999999</v>
      </c>
      <c r="U382" s="30">
        <v>-0.1</v>
      </c>
      <c r="V382" s="30">
        <v>-1.1000000000000001</v>
      </c>
      <c r="W382" s="30">
        <v>0</v>
      </c>
      <c r="X382" s="30"/>
    </row>
    <row r="383" spans="1:28" x14ac:dyDescent="0.25">
      <c r="A383" s="30">
        <v>7324</v>
      </c>
      <c r="B383" s="30" t="s">
        <v>185</v>
      </c>
      <c r="C383" s="30">
        <v>15</v>
      </c>
      <c r="D383" s="30">
        <v>14</v>
      </c>
      <c r="E383" s="30">
        <v>3</v>
      </c>
      <c r="F383" s="30">
        <v>1</v>
      </c>
      <c r="G383" s="30">
        <v>0</v>
      </c>
      <c r="H383" s="30">
        <v>0</v>
      </c>
      <c r="I383" s="30">
        <v>2</v>
      </c>
      <c r="J383" s="30">
        <v>1</v>
      </c>
      <c r="K383" s="30">
        <v>2</v>
      </c>
      <c r="L383" s="30">
        <v>3</v>
      </c>
      <c r="M383" s="30">
        <v>0</v>
      </c>
      <c r="N383" s="30">
        <v>0</v>
      </c>
      <c r="O383" s="30">
        <v>0</v>
      </c>
      <c r="P383" s="30">
        <v>0.23400000000000001</v>
      </c>
      <c r="Q383" s="30">
        <v>0.315</v>
      </c>
      <c r="R383" s="30">
        <v>0.34</v>
      </c>
      <c r="S383" s="30">
        <v>0.65600000000000003</v>
      </c>
      <c r="T383" s="30">
        <v>0.29699999999999999</v>
      </c>
      <c r="U383" s="30">
        <v>0</v>
      </c>
      <c r="V383" s="30">
        <v>0</v>
      </c>
      <c r="W383" s="30">
        <v>0</v>
      </c>
      <c r="X383" s="30"/>
      <c r="Y383" s="1"/>
      <c r="Z383" s="1"/>
      <c r="AA383" s="1"/>
    </row>
    <row r="384" spans="1:28" x14ac:dyDescent="0.25">
      <c r="A384" s="30">
        <v>9134</v>
      </c>
      <c r="B384" s="30" t="s">
        <v>514</v>
      </c>
      <c r="C384" s="30">
        <v>301</v>
      </c>
      <c r="D384" s="30">
        <v>267</v>
      </c>
      <c r="E384" s="30">
        <v>58</v>
      </c>
      <c r="F384" s="30">
        <v>11</v>
      </c>
      <c r="G384" s="30">
        <v>0</v>
      </c>
      <c r="H384" s="30">
        <v>10</v>
      </c>
      <c r="I384" s="30">
        <v>32</v>
      </c>
      <c r="J384" s="30">
        <v>33</v>
      </c>
      <c r="K384" s="30">
        <v>25</v>
      </c>
      <c r="L384" s="30">
        <v>93</v>
      </c>
      <c r="M384" s="30">
        <v>4</v>
      </c>
      <c r="N384" s="30">
        <v>2</v>
      </c>
      <c r="O384" s="30">
        <v>1</v>
      </c>
      <c r="P384" s="30">
        <v>0.216</v>
      </c>
      <c r="Q384" s="30">
        <v>0.28999999999999998</v>
      </c>
      <c r="R384" s="30">
        <v>0.376</v>
      </c>
      <c r="S384" s="30">
        <v>0.66600000000000004</v>
      </c>
      <c r="T384" s="30">
        <v>0.29699999999999999</v>
      </c>
      <c r="U384" s="30">
        <v>-0.5</v>
      </c>
      <c r="V384" s="30">
        <v>-0.3</v>
      </c>
      <c r="W384" s="30">
        <v>0.8</v>
      </c>
      <c r="X384" s="30"/>
      <c r="Y384" s="1"/>
      <c r="Z384" s="1"/>
      <c r="AA384" s="1"/>
    </row>
    <row r="385" spans="1:28" x14ac:dyDescent="0.25">
      <c r="A385" s="30">
        <v>10154</v>
      </c>
      <c r="B385" s="30" t="s">
        <v>279</v>
      </c>
      <c r="C385" s="30">
        <v>11</v>
      </c>
      <c r="D385" s="30">
        <v>10</v>
      </c>
      <c r="E385" s="30">
        <v>2</v>
      </c>
      <c r="F385" s="30">
        <v>0</v>
      </c>
      <c r="G385" s="30">
        <v>0</v>
      </c>
      <c r="H385" s="30">
        <v>0</v>
      </c>
      <c r="I385" s="30">
        <v>1</v>
      </c>
      <c r="J385" s="30">
        <v>1</v>
      </c>
      <c r="K385" s="30">
        <v>1</v>
      </c>
      <c r="L385" s="30">
        <v>3</v>
      </c>
      <c r="M385" s="30">
        <v>0</v>
      </c>
      <c r="N385" s="30">
        <v>0</v>
      </c>
      <c r="O385" s="30">
        <v>0</v>
      </c>
      <c r="P385" s="30">
        <v>0.23899999999999999</v>
      </c>
      <c r="Q385" s="30">
        <v>0.28299999999999997</v>
      </c>
      <c r="R385" s="30">
        <v>0.39500000000000002</v>
      </c>
      <c r="S385" s="30">
        <v>0.67800000000000005</v>
      </c>
      <c r="T385" s="30">
        <v>0.29699999999999999</v>
      </c>
      <c r="U385" s="30">
        <v>0</v>
      </c>
      <c r="V385" s="30">
        <v>0</v>
      </c>
      <c r="W385" s="30">
        <v>0</v>
      </c>
      <c r="X385" s="30"/>
    </row>
    <row r="386" spans="1:28" x14ac:dyDescent="0.25">
      <c r="A386" s="30">
        <v>3704</v>
      </c>
      <c r="B386" s="30" t="s">
        <v>188</v>
      </c>
      <c r="C386" s="30">
        <v>212</v>
      </c>
      <c r="D386" s="30">
        <v>191</v>
      </c>
      <c r="E386" s="30">
        <v>49</v>
      </c>
      <c r="F386" s="30">
        <v>10</v>
      </c>
      <c r="G386" s="30">
        <v>1</v>
      </c>
      <c r="H386" s="30">
        <v>2</v>
      </c>
      <c r="I386" s="30">
        <v>19</v>
      </c>
      <c r="J386" s="30">
        <v>17</v>
      </c>
      <c r="K386" s="30">
        <v>17</v>
      </c>
      <c r="L386" s="30">
        <v>34</v>
      </c>
      <c r="M386" s="30">
        <v>2</v>
      </c>
      <c r="N386" s="30">
        <v>2</v>
      </c>
      <c r="O386" s="30">
        <v>1</v>
      </c>
      <c r="P386" s="30">
        <v>0.25800000000000001</v>
      </c>
      <c r="Q386" s="30">
        <v>0.32</v>
      </c>
      <c r="R386" s="30">
        <v>0.33900000000000002</v>
      </c>
      <c r="S386" s="30">
        <v>0.65900000000000003</v>
      </c>
      <c r="T386" s="30">
        <v>0.29699999999999999</v>
      </c>
      <c r="U386" s="30">
        <v>-0.4</v>
      </c>
      <c r="V386" s="30">
        <v>-1.9</v>
      </c>
      <c r="W386" s="30">
        <v>0.2</v>
      </c>
      <c r="X386" s="30"/>
    </row>
    <row r="387" spans="1:28" x14ac:dyDescent="0.25">
      <c r="A387" s="30">
        <v>6012</v>
      </c>
      <c r="B387" s="30" t="s">
        <v>382</v>
      </c>
      <c r="C387" s="30">
        <v>28</v>
      </c>
      <c r="D387" s="30">
        <v>25</v>
      </c>
      <c r="E387" s="30">
        <v>6</v>
      </c>
      <c r="F387" s="30">
        <v>1</v>
      </c>
      <c r="G387" s="30">
        <v>0</v>
      </c>
      <c r="H387" s="30">
        <v>0</v>
      </c>
      <c r="I387" s="30">
        <v>3</v>
      </c>
      <c r="J387" s="30">
        <v>3</v>
      </c>
      <c r="K387" s="30">
        <v>2</v>
      </c>
      <c r="L387" s="30">
        <v>4</v>
      </c>
      <c r="M387" s="30">
        <v>0</v>
      </c>
      <c r="N387" s="30">
        <v>0</v>
      </c>
      <c r="O387" s="30">
        <v>0</v>
      </c>
      <c r="P387" s="30">
        <v>0.25</v>
      </c>
      <c r="Q387" s="30">
        <v>0.30499999999999999</v>
      </c>
      <c r="R387" s="30">
        <v>0.36299999999999999</v>
      </c>
      <c r="S387" s="30">
        <v>0.66900000000000004</v>
      </c>
      <c r="T387" s="30">
        <v>0.29699999999999999</v>
      </c>
      <c r="U387" s="30">
        <v>0</v>
      </c>
      <c r="V387" s="30">
        <v>0.1</v>
      </c>
      <c r="W387" s="30">
        <v>0.1</v>
      </c>
      <c r="X387" s="30"/>
    </row>
    <row r="388" spans="1:28" x14ac:dyDescent="0.25">
      <c r="A388" s="30">
        <v>8219</v>
      </c>
      <c r="B388" s="30" t="s">
        <v>233</v>
      </c>
      <c r="C388" s="30">
        <v>267</v>
      </c>
      <c r="D388" s="30">
        <v>240</v>
      </c>
      <c r="E388" s="30">
        <v>60</v>
      </c>
      <c r="F388" s="30">
        <v>13</v>
      </c>
      <c r="G388" s="30">
        <v>1</v>
      </c>
      <c r="H388" s="30">
        <v>2</v>
      </c>
      <c r="I388" s="30">
        <v>27</v>
      </c>
      <c r="J388" s="30">
        <v>22</v>
      </c>
      <c r="K388" s="30">
        <v>21</v>
      </c>
      <c r="L388" s="30">
        <v>51</v>
      </c>
      <c r="M388" s="30">
        <v>2</v>
      </c>
      <c r="N388" s="30">
        <v>5</v>
      </c>
      <c r="O388" s="30">
        <v>3</v>
      </c>
      <c r="P388" s="30">
        <v>0.251</v>
      </c>
      <c r="Q388" s="30">
        <v>0.314</v>
      </c>
      <c r="R388" s="30">
        <v>0.34300000000000003</v>
      </c>
      <c r="S388" s="30">
        <v>0.65700000000000003</v>
      </c>
      <c r="T388" s="30">
        <v>0.29699999999999999</v>
      </c>
      <c r="U388" s="30">
        <v>0.2</v>
      </c>
      <c r="V388" s="30">
        <v>-2.9</v>
      </c>
      <c r="W388" s="30">
        <v>0.2</v>
      </c>
      <c r="X388" s="30"/>
    </row>
    <row r="389" spans="1:28" x14ac:dyDescent="0.25">
      <c r="A389" s="30">
        <v>1702</v>
      </c>
      <c r="B389" s="30" t="s">
        <v>180</v>
      </c>
      <c r="C389" s="30">
        <v>165</v>
      </c>
      <c r="D389" s="30">
        <v>153</v>
      </c>
      <c r="E389" s="30">
        <v>39</v>
      </c>
      <c r="F389" s="30">
        <v>9</v>
      </c>
      <c r="G389" s="30">
        <v>1</v>
      </c>
      <c r="H389" s="30">
        <v>2</v>
      </c>
      <c r="I389" s="30">
        <v>15</v>
      </c>
      <c r="J389" s="30">
        <v>14</v>
      </c>
      <c r="K389" s="30">
        <v>7</v>
      </c>
      <c r="L389" s="30">
        <v>35</v>
      </c>
      <c r="M389" s="30">
        <v>3</v>
      </c>
      <c r="N389" s="30">
        <v>2</v>
      </c>
      <c r="O389" s="30">
        <v>1</v>
      </c>
      <c r="P389" s="30">
        <v>0.25700000000000001</v>
      </c>
      <c r="Q389" s="30">
        <v>0.30199999999999999</v>
      </c>
      <c r="R389" s="30">
        <v>0.36499999999999999</v>
      </c>
      <c r="S389" s="30">
        <v>0.66700000000000004</v>
      </c>
      <c r="T389" s="30">
        <v>0.29699999999999999</v>
      </c>
      <c r="U389" s="30">
        <v>-0.4</v>
      </c>
      <c r="V389" s="30">
        <v>-1.2</v>
      </c>
      <c r="W389" s="30">
        <v>0.1</v>
      </c>
      <c r="X389" s="30"/>
      <c r="Y389" s="1"/>
      <c r="Z389" s="1"/>
      <c r="AA389" s="1"/>
    </row>
    <row r="390" spans="1:28" x14ac:dyDescent="0.25">
      <c r="A390" s="30">
        <v>2041</v>
      </c>
      <c r="B390" s="30" t="s">
        <v>345</v>
      </c>
      <c r="C390" s="30">
        <v>116</v>
      </c>
      <c r="D390" s="30">
        <v>103</v>
      </c>
      <c r="E390" s="30">
        <v>23</v>
      </c>
      <c r="F390" s="30">
        <v>4</v>
      </c>
      <c r="G390" s="30">
        <v>0</v>
      </c>
      <c r="H390" s="30">
        <v>3</v>
      </c>
      <c r="I390" s="30">
        <v>12</v>
      </c>
      <c r="J390" s="30">
        <v>12</v>
      </c>
      <c r="K390" s="30">
        <v>10</v>
      </c>
      <c r="L390" s="30">
        <v>28</v>
      </c>
      <c r="M390" s="30">
        <v>1</v>
      </c>
      <c r="N390" s="30">
        <v>0</v>
      </c>
      <c r="O390" s="30">
        <v>0</v>
      </c>
      <c r="P390" s="30">
        <v>0.22500000000000001</v>
      </c>
      <c r="Q390" s="30">
        <v>0.29699999999999999</v>
      </c>
      <c r="R390" s="30">
        <v>0.373</v>
      </c>
      <c r="S390" s="30">
        <v>0.67</v>
      </c>
      <c r="T390" s="30">
        <v>0.29699999999999999</v>
      </c>
      <c r="U390" s="30">
        <v>-0.2</v>
      </c>
      <c r="V390" s="30">
        <v>-0.3</v>
      </c>
      <c r="W390" s="30">
        <v>0.3</v>
      </c>
      <c r="X390" s="30"/>
    </row>
    <row r="391" spans="1:28" x14ac:dyDescent="0.25">
      <c r="A391" s="30">
        <v>4885</v>
      </c>
      <c r="B391" s="30" t="s">
        <v>308</v>
      </c>
      <c r="C391" s="30">
        <v>220</v>
      </c>
      <c r="D391" s="30">
        <v>199</v>
      </c>
      <c r="E391" s="30">
        <v>51</v>
      </c>
      <c r="F391" s="30">
        <v>8</v>
      </c>
      <c r="G391" s="30">
        <v>1</v>
      </c>
      <c r="H391" s="30">
        <v>2</v>
      </c>
      <c r="I391" s="30">
        <v>23</v>
      </c>
      <c r="J391" s="30">
        <v>18</v>
      </c>
      <c r="K391" s="30">
        <v>15</v>
      </c>
      <c r="L391" s="30">
        <v>42</v>
      </c>
      <c r="M391" s="30">
        <v>4</v>
      </c>
      <c r="N391" s="30">
        <v>6</v>
      </c>
      <c r="O391" s="30">
        <v>3</v>
      </c>
      <c r="P391" s="30">
        <v>0.255</v>
      </c>
      <c r="Q391" s="30">
        <v>0.316</v>
      </c>
      <c r="R391" s="30">
        <v>0.33900000000000002</v>
      </c>
      <c r="S391" s="30">
        <v>0.65600000000000003</v>
      </c>
      <c r="T391" s="30">
        <v>0.29699999999999999</v>
      </c>
      <c r="U391" s="30">
        <v>0.2</v>
      </c>
      <c r="V391" s="30">
        <v>0.7</v>
      </c>
      <c r="W391" s="30">
        <v>0.6</v>
      </c>
      <c r="X391" s="30"/>
      <c r="Y391" s="1"/>
      <c r="Z391" s="1"/>
      <c r="AA391" s="1"/>
    </row>
    <row r="392" spans="1:28" x14ac:dyDescent="0.25">
      <c r="A392" s="30">
        <v>5343</v>
      </c>
      <c r="B392" s="30" t="s">
        <v>104</v>
      </c>
      <c r="C392" s="30">
        <v>446</v>
      </c>
      <c r="D392" s="30">
        <v>400</v>
      </c>
      <c r="E392" s="30">
        <v>97</v>
      </c>
      <c r="F392" s="30">
        <v>20</v>
      </c>
      <c r="G392" s="30">
        <v>3</v>
      </c>
      <c r="H392" s="30">
        <v>6</v>
      </c>
      <c r="I392" s="30">
        <v>40</v>
      </c>
      <c r="J392" s="30">
        <v>40</v>
      </c>
      <c r="K392" s="30">
        <v>37</v>
      </c>
      <c r="L392" s="30">
        <v>82</v>
      </c>
      <c r="M392" s="30">
        <v>3</v>
      </c>
      <c r="N392" s="30">
        <v>3</v>
      </c>
      <c r="O392" s="30">
        <v>2</v>
      </c>
      <c r="P392" s="30">
        <v>0.24399999999999999</v>
      </c>
      <c r="Q392" s="30">
        <v>0.311</v>
      </c>
      <c r="R392" s="30">
        <v>0.35599999999999998</v>
      </c>
      <c r="S392" s="30">
        <v>0.66600000000000004</v>
      </c>
      <c r="T392" s="30">
        <v>0.29699999999999999</v>
      </c>
      <c r="U392" s="30">
        <v>-0.3</v>
      </c>
      <c r="V392" s="30">
        <v>1.9</v>
      </c>
      <c r="W392" s="30">
        <v>1.7</v>
      </c>
      <c r="X392" s="30"/>
      <c r="Y392" s="1"/>
      <c r="Z392" s="1"/>
      <c r="AB392" s="1"/>
    </row>
    <row r="393" spans="1:28" x14ac:dyDescent="0.25">
      <c r="A393" s="30">
        <v>6547</v>
      </c>
      <c r="B393" s="30" t="s">
        <v>148</v>
      </c>
      <c r="C393" s="30">
        <v>366</v>
      </c>
      <c r="D393" s="30">
        <v>334</v>
      </c>
      <c r="E393" s="30">
        <v>84</v>
      </c>
      <c r="F393" s="30">
        <v>18</v>
      </c>
      <c r="G393" s="30">
        <v>2</v>
      </c>
      <c r="H393" s="30">
        <v>6</v>
      </c>
      <c r="I393" s="30">
        <v>35</v>
      </c>
      <c r="J393" s="30">
        <v>34</v>
      </c>
      <c r="K393" s="30">
        <v>22</v>
      </c>
      <c r="L393" s="30">
        <v>63</v>
      </c>
      <c r="M393" s="30">
        <v>4</v>
      </c>
      <c r="N393" s="30">
        <v>4</v>
      </c>
      <c r="O393" s="30">
        <v>3</v>
      </c>
      <c r="P393" s="30">
        <v>0.25</v>
      </c>
      <c r="Q393" s="30">
        <v>0.30299999999999999</v>
      </c>
      <c r="R393" s="30">
        <v>0.36799999999999999</v>
      </c>
      <c r="S393" s="30">
        <v>0.67100000000000004</v>
      </c>
      <c r="T393" s="30">
        <v>0.29599999999999999</v>
      </c>
      <c r="U393" s="30">
        <v>-0.4</v>
      </c>
      <c r="V393" s="30">
        <v>-1.6</v>
      </c>
      <c r="W393" s="30">
        <v>0.8</v>
      </c>
      <c r="X393" s="30"/>
    </row>
    <row r="394" spans="1:28" x14ac:dyDescent="0.25">
      <c r="A394" s="30">
        <v>9187</v>
      </c>
      <c r="B394" s="30" t="s">
        <v>317</v>
      </c>
      <c r="C394" s="30">
        <v>196</v>
      </c>
      <c r="D394" s="30">
        <v>172</v>
      </c>
      <c r="E394" s="30">
        <v>38</v>
      </c>
      <c r="F394" s="30">
        <v>8</v>
      </c>
      <c r="G394" s="30">
        <v>1</v>
      </c>
      <c r="H394" s="30">
        <v>4</v>
      </c>
      <c r="I394" s="30">
        <v>20</v>
      </c>
      <c r="J394" s="30">
        <v>19</v>
      </c>
      <c r="K394" s="30">
        <v>20</v>
      </c>
      <c r="L394" s="30">
        <v>56</v>
      </c>
      <c r="M394" s="30">
        <v>1</v>
      </c>
      <c r="N394" s="30">
        <v>5</v>
      </c>
      <c r="O394" s="30">
        <v>2</v>
      </c>
      <c r="P394" s="30">
        <v>0.223</v>
      </c>
      <c r="Q394" s="30">
        <v>0.30499999999999999</v>
      </c>
      <c r="R394" s="30">
        <v>0.35099999999999998</v>
      </c>
      <c r="S394" s="30">
        <v>0.65700000000000003</v>
      </c>
      <c r="T394" s="30">
        <v>0.29599999999999999</v>
      </c>
      <c r="U394" s="30">
        <v>-0.2</v>
      </c>
      <c r="V394" s="30">
        <v>1.4</v>
      </c>
      <c r="W394" s="30">
        <v>0.3</v>
      </c>
      <c r="X394" s="30"/>
    </row>
    <row r="395" spans="1:28" x14ac:dyDescent="0.25">
      <c r="A395" s="30">
        <v>10622</v>
      </c>
      <c r="B395" s="30" t="s">
        <v>1490</v>
      </c>
      <c r="C395" s="30">
        <v>68</v>
      </c>
      <c r="D395" s="30">
        <v>64</v>
      </c>
      <c r="E395" s="30">
        <v>15</v>
      </c>
      <c r="F395" s="30">
        <v>3</v>
      </c>
      <c r="G395" s="30">
        <v>0</v>
      </c>
      <c r="H395" s="30">
        <v>2</v>
      </c>
      <c r="I395" s="30">
        <v>7</v>
      </c>
      <c r="J395" s="30">
        <v>8</v>
      </c>
      <c r="K395" s="30">
        <v>3</v>
      </c>
      <c r="L395" s="30">
        <v>17</v>
      </c>
      <c r="M395" s="30">
        <v>0</v>
      </c>
      <c r="N395" s="30">
        <v>1</v>
      </c>
      <c r="O395" s="30">
        <v>1</v>
      </c>
      <c r="P395" s="30">
        <v>0.24099999999999999</v>
      </c>
      <c r="Q395" s="30">
        <v>0.27500000000000002</v>
      </c>
      <c r="R395" s="30">
        <v>0.4</v>
      </c>
      <c r="S395" s="30">
        <v>0.67600000000000005</v>
      </c>
      <c r="T395" s="30">
        <v>0.29599999999999999</v>
      </c>
      <c r="U395" s="30">
        <v>0</v>
      </c>
      <c r="V395" s="30">
        <v>-0.3</v>
      </c>
      <c r="W395" s="30">
        <v>0.1</v>
      </c>
      <c r="X395" s="30"/>
    </row>
    <row r="396" spans="1:28" x14ac:dyDescent="0.25">
      <c r="A396" s="30">
        <v>6178</v>
      </c>
      <c r="B396" s="30" t="s">
        <v>169</v>
      </c>
      <c r="C396" s="30">
        <v>26</v>
      </c>
      <c r="D396" s="30">
        <v>23</v>
      </c>
      <c r="E396" s="30">
        <v>6</v>
      </c>
      <c r="F396" s="30">
        <v>1</v>
      </c>
      <c r="G396" s="30">
        <v>0</v>
      </c>
      <c r="H396" s="30">
        <v>0</v>
      </c>
      <c r="I396" s="30">
        <v>2</v>
      </c>
      <c r="J396" s="30">
        <v>2</v>
      </c>
      <c r="K396" s="30">
        <v>2</v>
      </c>
      <c r="L396" s="30">
        <v>5</v>
      </c>
      <c r="M396" s="30">
        <v>0</v>
      </c>
      <c r="N396" s="30">
        <v>0</v>
      </c>
      <c r="O396" s="30">
        <v>0</v>
      </c>
      <c r="P396" s="30">
        <v>0.23899999999999999</v>
      </c>
      <c r="Q396" s="30">
        <v>0.30099999999999999</v>
      </c>
      <c r="R396" s="30">
        <v>0.36099999999999999</v>
      </c>
      <c r="S396" s="30">
        <v>0.66100000000000003</v>
      </c>
      <c r="T396" s="30">
        <v>0.29599999999999999</v>
      </c>
      <c r="U396" s="30">
        <v>0</v>
      </c>
      <c r="V396" s="30">
        <v>-0.1</v>
      </c>
      <c r="W396" s="30">
        <v>0.1</v>
      </c>
      <c r="X396" s="30"/>
    </row>
    <row r="397" spans="1:28" x14ac:dyDescent="0.25">
      <c r="A397" s="30">
        <v>7937</v>
      </c>
      <c r="B397" s="30" t="s">
        <v>408</v>
      </c>
      <c r="C397" s="30">
        <v>309</v>
      </c>
      <c r="D397" s="30">
        <v>282</v>
      </c>
      <c r="E397" s="30">
        <v>70</v>
      </c>
      <c r="F397" s="30">
        <v>14</v>
      </c>
      <c r="G397" s="30">
        <v>2</v>
      </c>
      <c r="H397" s="30">
        <v>5</v>
      </c>
      <c r="I397" s="30">
        <v>29</v>
      </c>
      <c r="J397" s="30">
        <v>29</v>
      </c>
      <c r="K397" s="30">
        <v>20</v>
      </c>
      <c r="L397" s="30">
        <v>51</v>
      </c>
      <c r="M397" s="30">
        <v>3</v>
      </c>
      <c r="N397" s="30">
        <v>7</v>
      </c>
      <c r="O397" s="30">
        <v>4</v>
      </c>
      <c r="P397" s="30">
        <v>0.247</v>
      </c>
      <c r="Q397" s="30">
        <v>0.3</v>
      </c>
      <c r="R397" s="30">
        <v>0.36299999999999999</v>
      </c>
      <c r="S397" s="30">
        <v>0.66300000000000003</v>
      </c>
      <c r="T397" s="30">
        <v>0.29599999999999999</v>
      </c>
      <c r="U397" s="30">
        <v>-0.1</v>
      </c>
      <c r="V397" s="30">
        <v>-0.1</v>
      </c>
      <c r="W397" s="30">
        <v>0</v>
      </c>
      <c r="X397" s="30"/>
      <c r="Y397" s="1"/>
      <c r="Z397" s="1"/>
      <c r="AB397" s="1"/>
    </row>
    <row r="398" spans="1:28" x14ac:dyDescent="0.25">
      <c r="A398" s="30">
        <v>697</v>
      </c>
      <c r="B398" s="30" t="s">
        <v>528</v>
      </c>
      <c r="C398" s="30">
        <v>298</v>
      </c>
      <c r="D398" s="30">
        <v>276</v>
      </c>
      <c r="E398" s="30">
        <v>60</v>
      </c>
      <c r="F398" s="30">
        <v>13</v>
      </c>
      <c r="G398" s="30">
        <v>1</v>
      </c>
      <c r="H398" s="30">
        <v>13</v>
      </c>
      <c r="I398" s="30">
        <v>33</v>
      </c>
      <c r="J398" s="30">
        <v>38</v>
      </c>
      <c r="K398" s="30">
        <v>17</v>
      </c>
      <c r="L398" s="30">
        <v>78</v>
      </c>
      <c r="M398" s="30">
        <v>2</v>
      </c>
      <c r="N398" s="30">
        <v>1</v>
      </c>
      <c r="O398" s="30">
        <v>1</v>
      </c>
      <c r="P398" s="30">
        <v>0.219</v>
      </c>
      <c r="Q398" s="30">
        <v>0.26700000000000002</v>
      </c>
      <c r="R398" s="30">
        <v>0.40600000000000003</v>
      </c>
      <c r="S398" s="30">
        <v>0.67300000000000004</v>
      </c>
      <c r="T398" s="30">
        <v>0.29599999999999999</v>
      </c>
      <c r="U398" s="30">
        <v>-0.6</v>
      </c>
      <c r="V398" s="30">
        <v>-2.7</v>
      </c>
      <c r="W398" s="30">
        <v>0.4</v>
      </c>
      <c r="X398" s="30"/>
      <c r="Y398" s="1"/>
      <c r="Z398" s="1"/>
      <c r="AA398" s="1"/>
    </row>
    <row r="399" spans="1:28" x14ac:dyDescent="0.25">
      <c r="A399" s="30">
        <v>12434</v>
      </c>
      <c r="B399" s="30" t="s">
        <v>1491</v>
      </c>
      <c r="C399" s="30">
        <v>110</v>
      </c>
      <c r="D399" s="30">
        <v>103</v>
      </c>
      <c r="E399" s="30">
        <v>26</v>
      </c>
      <c r="F399" s="30">
        <v>6</v>
      </c>
      <c r="G399" s="30">
        <v>1</v>
      </c>
      <c r="H399" s="30">
        <v>2</v>
      </c>
      <c r="I399" s="30">
        <v>11</v>
      </c>
      <c r="J399" s="30">
        <v>11</v>
      </c>
      <c r="K399" s="30">
        <v>5</v>
      </c>
      <c r="L399" s="30">
        <v>17</v>
      </c>
      <c r="M399" s="30">
        <v>1</v>
      </c>
      <c r="N399" s="30">
        <v>4</v>
      </c>
      <c r="O399" s="30">
        <v>2</v>
      </c>
      <c r="P399" s="30">
        <v>0.25600000000000001</v>
      </c>
      <c r="Q399" s="30">
        <v>0.29199999999999998</v>
      </c>
      <c r="R399" s="30">
        <v>0.374</v>
      </c>
      <c r="S399" s="30">
        <v>0.66700000000000004</v>
      </c>
      <c r="T399" s="30">
        <v>0.29499999999999998</v>
      </c>
      <c r="U399" s="30">
        <v>0</v>
      </c>
      <c r="V399" s="30">
        <v>0.4</v>
      </c>
      <c r="W399" s="30">
        <v>0</v>
      </c>
      <c r="X399" s="30"/>
    </row>
    <row r="400" spans="1:28" x14ac:dyDescent="0.25">
      <c r="A400" s="30">
        <v>6400</v>
      </c>
      <c r="B400" s="30" t="s">
        <v>350</v>
      </c>
      <c r="C400" s="30">
        <v>156</v>
      </c>
      <c r="D400" s="30">
        <v>140</v>
      </c>
      <c r="E400" s="30">
        <v>31</v>
      </c>
      <c r="F400" s="30">
        <v>6</v>
      </c>
      <c r="G400" s="30">
        <v>1</v>
      </c>
      <c r="H400" s="30">
        <v>4</v>
      </c>
      <c r="I400" s="30">
        <v>15</v>
      </c>
      <c r="J400" s="30">
        <v>15</v>
      </c>
      <c r="K400" s="30">
        <v>13</v>
      </c>
      <c r="L400" s="30">
        <v>42</v>
      </c>
      <c r="M400" s="30">
        <v>1</v>
      </c>
      <c r="N400" s="30">
        <v>3</v>
      </c>
      <c r="O400" s="30">
        <v>2</v>
      </c>
      <c r="P400" s="30">
        <v>0.22500000000000001</v>
      </c>
      <c r="Q400" s="30">
        <v>0.29199999999999998</v>
      </c>
      <c r="R400" s="30">
        <v>0.36899999999999999</v>
      </c>
      <c r="S400" s="30">
        <v>0.66200000000000003</v>
      </c>
      <c r="T400" s="30">
        <v>0.29499999999999998</v>
      </c>
      <c r="U400" s="30">
        <v>0.1</v>
      </c>
      <c r="V400" s="30">
        <v>0.4</v>
      </c>
      <c r="W400" s="30">
        <v>0.4</v>
      </c>
      <c r="X400" s="30"/>
    </row>
    <row r="401" spans="1:28" x14ac:dyDescent="0.25">
      <c r="A401" s="30" t="s">
        <v>276</v>
      </c>
      <c r="B401" s="30" t="s">
        <v>277</v>
      </c>
      <c r="C401" s="30">
        <v>12</v>
      </c>
      <c r="D401" s="30">
        <v>10</v>
      </c>
      <c r="E401" s="30">
        <v>2</v>
      </c>
      <c r="F401" s="30">
        <v>0</v>
      </c>
      <c r="G401" s="30">
        <v>0</v>
      </c>
      <c r="H401" s="30">
        <v>0</v>
      </c>
      <c r="I401" s="30">
        <v>1</v>
      </c>
      <c r="J401" s="30">
        <v>1</v>
      </c>
      <c r="K401" s="30">
        <v>1</v>
      </c>
      <c r="L401" s="30">
        <v>3</v>
      </c>
      <c r="M401" s="30">
        <v>0</v>
      </c>
      <c r="N401" s="30">
        <v>0</v>
      </c>
      <c r="O401" s="30">
        <v>0</v>
      </c>
      <c r="P401" s="30">
        <v>0.221</v>
      </c>
      <c r="Q401" s="30">
        <v>0.28899999999999998</v>
      </c>
      <c r="R401" s="30">
        <v>0.372</v>
      </c>
      <c r="S401" s="30">
        <v>0.66100000000000003</v>
      </c>
      <c r="T401" s="30">
        <v>0.29499999999999998</v>
      </c>
      <c r="U401" s="30">
        <v>0</v>
      </c>
      <c r="V401" s="30">
        <v>0</v>
      </c>
      <c r="W401" s="30">
        <v>0</v>
      </c>
      <c r="X401" s="30"/>
    </row>
    <row r="402" spans="1:28" x14ac:dyDescent="0.25">
      <c r="A402" s="30">
        <v>5663</v>
      </c>
      <c r="B402" s="30" t="s">
        <v>407</v>
      </c>
      <c r="C402" s="30">
        <v>107</v>
      </c>
      <c r="D402" s="30">
        <v>99</v>
      </c>
      <c r="E402" s="30">
        <v>23</v>
      </c>
      <c r="F402" s="30">
        <v>4</v>
      </c>
      <c r="G402" s="30">
        <v>0</v>
      </c>
      <c r="H402" s="30">
        <v>4</v>
      </c>
      <c r="I402" s="30">
        <v>11</v>
      </c>
      <c r="J402" s="30">
        <v>12</v>
      </c>
      <c r="K402" s="30">
        <v>6</v>
      </c>
      <c r="L402" s="30">
        <v>24</v>
      </c>
      <c r="M402" s="30">
        <v>1</v>
      </c>
      <c r="N402" s="30">
        <v>1</v>
      </c>
      <c r="O402" s="30">
        <v>1</v>
      </c>
      <c r="P402" s="30">
        <v>0.23400000000000001</v>
      </c>
      <c r="Q402" s="30">
        <v>0.27900000000000003</v>
      </c>
      <c r="R402" s="30">
        <v>0.39</v>
      </c>
      <c r="S402" s="30">
        <v>0.66900000000000004</v>
      </c>
      <c r="T402" s="30">
        <v>0.29499999999999998</v>
      </c>
      <c r="U402" s="30">
        <v>-0.1</v>
      </c>
      <c r="V402" s="30">
        <v>-0.1</v>
      </c>
      <c r="W402" s="30">
        <v>0.2</v>
      </c>
      <c r="X402" s="30"/>
    </row>
    <row r="403" spans="1:28" x14ac:dyDescent="0.25">
      <c r="A403" s="30">
        <v>4054</v>
      </c>
      <c r="B403" s="30" t="s">
        <v>166</v>
      </c>
      <c r="C403" s="30">
        <v>358</v>
      </c>
      <c r="D403" s="30">
        <v>322</v>
      </c>
      <c r="E403" s="30">
        <v>83</v>
      </c>
      <c r="F403" s="30">
        <v>15</v>
      </c>
      <c r="G403" s="30">
        <v>2</v>
      </c>
      <c r="H403" s="30">
        <v>2</v>
      </c>
      <c r="I403" s="30">
        <v>35</v>
      </c>
      <c r="J403" s="30">
        <v>26</v>
      </c>
      <c r="K403" s="30">
        <v>29</v>
      </c>
      <c r="L403" s="30">
        <v>72</v>
      </c>
      <c r="M403" s="30">
        <v>2</v>
      </c>
      <c r="N403" s="30">
        <v>22</v>
      </c>
      <c r="O403" s="30">
        <v>8</v>
      </c>
      <c r="P403" s="30">
        <v>0.25700000000000001</v>
      </c>
      <c r="Q403" s="30">
        <v>0.31900000000000001</v>
      </c>
      <c r="R403" s="30">
        <v>0.33500000000000002</v>
      </c>
      <c r="S403" s="30">
        <v>0.65400000000000003</v>
      </c>
      <c r="T403" s="30">
        <v>0.29499999999999998</v>
      </c>
      <c r="U403" s="30">
        <v>2.2000000000000002</v>
      </c>
      <c r="V403" s="30">
        <v>-3.2</v>
      </c>
      <c r="W403" s="30">
        <v>0.4</v>
      </c>
      <c r="X403" s="30"/>
    </row>
    <row r="404" spans="1:28" x14ac:dyDescent="0.25">
      <c r="A404" s="30">
        <v>4866</v>
      </c>
      <c r="B404" s="30" t="s">
        <v>74</v>
      </c>
      <c r="C404" s="30">
        <v>166</v>
      </c>
      <c r="D404" s="30">
        <v>149</v>
      </c>
      <c r="E404" s="30">
        <v>38</v>
      </c>
      <c r="F404" s="30">
        <v>6</v>
      </c>
      <c r="G404" s="30">
        <v>2</v>
      </c>
      <c r="H404" s="30">
        <v>1</v>
      </c>
      <c r="I404" s="30">
        <v>19</v>
      </c>
      <c r="J404" s="30">
        <v>14</v>
      </c>
      <c r="K404" s="30">
        <v>13</v>
      </c>
      <c r="L404" s="30">
        <v>29</v>
      </c>
      <c r="M404" s="30">
        <v>1</v>
      </c>
      <c r="N404" s="30">
        <v>15</v>
      </c>
      <c r="O404" s="30">
        <v>5</v>
      </c>
      <c r="P404" s="30">
        <v>0.25600000000000001</v>
      </c>
      <c r="Q404" s="30">
        <v>0.317</v>
      </c>
      <c r="R404" s="30">
        <v>0.33800000000000002</v>
      </c>
      <c r="S404" s="30">
        <v>0.65500000000000003</v>
      </c>
      <c r="T404" s="30">
        <v>0.29499999999999998</v>
      </c>
      <c r="U404" s="30">
        <v>1.4</v>
      </c>
      <c r="V404" s="30">
        <v>1.8</v>
      </c>
      <c r="W404" s="30">
        <v>0.5</v>
      </c>
      <c r="X404" s="30"/>
      <c r="Y404" s="1"/>
      <c r="Z404" s="1"/>
      <c r="AB404" s="1"/>
    </row>
    <row r="405" spans="1:28" x14ac:dyDescent="0.25">
      <c r="A405" s="30">
        <v>9219</v>
      </c>
      <c r="B405" s="30" t="s">
        <v>465</v>
      </c>
      <c r="C405" s="30">
        <v>393</v>
      </c>
      <c r="D405" s="30">
        <v>355</v>
      </c>
      <c r="E405" s="30">
        <v>81</v>
      </c>
      <c r="F405" s="30">
        <v>18</v>
      </c>
      <c r="G405" s="30">
        <v>1</v>
      </c>
      <c r="H405" s="30">
        <v>10</v>
      </c>
      <c r="I405" s="30">
        <v>39</v>
      </c>
      <c r="J405" s="30">
        <v>39</v>
      </c>
      <c r="K405" s="30">
        <v>25</v>
      </c>
      <c r="L405" s="30">
        <v>109</v>
      </c>
      <c r="M405" s="30">
        <v>7</v>
      </c>
      <c r="N405" s="30">
        <v>7</v>
      </c>
      <c r="O405" s="30">
        <v>4</v>
      </c>
      <c r="P405" s="30">
        <v>0.22900000000000001</v>
      </c>
      <c r="Q405" s="30">
        <v>0.29099999999999998</v>
      </c>
      <c r="R405" s="30">
        <v>0.372</v>
      </c>
      <c r="S405" s="30">
        <v>0.66300000000000003</v>
      </c>
      <c r="T405" s="30">
        <v>0.29499999999999998</v>
      </c>
      <c r="U405" s="30">
        <v>-0.1</v>
      </c>
      <c r="V405" s="30">
        <v>3</v>
      </c>
      <c r="W405" s="30">
        <v>1</v>
      </c>
      <c r="X405" s="30"/>
    </row>
    <row r="406" spans="1:28" x14ac:dyDescent="0.25">
      <c r="A406" s="30">
        <v>918</v>
      </c>
      <c r="B406" s="30" t="s">
        <v>402</v>
      </c>
      <c r="C406" s="30">
        <v>10</v>
      </c>
      <c r="D406" s="30">
        <v>10</v>
      </c>
      <c r="E406" s="30">
        <v>2</v>
      </c>
      <c r="F406" s="30">
        <v>0</v>
      </c>
      <c r="G406" s="30">
        <v>0</v>
      </c>
      <c r="H406" s="30">
        <v>0</v>
      </c>
      <c r="I406" s="30">
        <v>1</v>
      </c>
      <c r="J406" s="30">
        <v>1</v>
      </c>
      <c r="K406" s="30">
        <v>1</v>
      </c>
      <c r="L406" s="30">
        <v>2</v>
      </c>
      <c r="M406" s="30">
        <v>0</v>
      </c>
      <c r="N406" s="30">
        <v>0</v>
      </c>
      <c r="O406" s="30">
        <v>0</v>
      </c>
      <c r="P406" s="30">
        <v>0.245</v>
      </c>
      <c r="Q406" s="30">
        <v>0.29799999999999999</v>
      </c>
      <c r="R406" s="30">
        <v>0.36599999999999999</v>
      </c>
      <c r="S406" s="30">
        <v>0.66400000000000003</v>
      </c>
      <c r="T406" s="30">
        <v>0.29499999999999998</v>
      </c>
      <c r="U406" s="30">
        <v>-0.1</v>
      </c>
      <c r="V406" s="30">
        <v>0.1</v>
      </c>
      <c r="W406" s="30">
        <v>0</v>
      </c>
      <c r="X406" s="30"/>
    </row>
    <row r="407" spans="1:28" x14ac:dyDescent="0.25">
      <c r="A407" s="30" t="s">
        <v>244</v>
      </c>
      <c r="B407" s="30" t="s">
        <v>245</v>
      </c>
      <c r="C407" s="30">
        <v>16</v>
      </c>
      <c r="D407" s="30">
        <v>14</v>
      </c>
      <c r="E407" s="30">
        <v>4</v>
      </c>
      <c r="F407" s="30">
        <v>1</v>
      </c>
      <c r="G407" s="30">
        <v>0</v>
      </c>
      <c r="H407" s="30">
        <v>0</v>
      </c>
      <c r="I407" s="30">
        <v>2</v>
      </c>
      <c r="J407" s="30">
        <v>1</v>
      </c>
      <c r="K407" s="30">
        <v>1</v>
      </c>
      <c r="L407" s="30">
        <v>2</v>
      </c>
      <c r="M407" s="30">
        <v>0</v>
      </c>
      <c r="N407" s="30">
        <v>0</v>
      </c>
      <c r="O407" s="30">
        <v>0</v>
      </c>
      <c r="P407" s="30">
        <v>0.25900000000000001</v>
      </c>
      <c r="Q407" s="30">
        <v>0.314</v>
      </c>
      <c r="R407" s="30">
        <v>0.34100000000000003</v>
      </c>
      <c r="S407" s="30">
        <v>0.65500000000000003</v>
      </c>
      <c r="T407" s="30">
        <v>0.29499999999999998</v>
      </c>
      <c r="U407" s="30">
        <v>0</v>
      </c>
      <c r="V407" s="30">
        <v>0</v>
      </c>
      <c r="W407" s="30">
        <v>0</v>
      </c>
      <c r="X407" s="30"/>
    </row>
    <row r="408" spans="1:28" x14ac:dyDescent="0.25">
      <c r="A408" s="30">
        <v>4952</v>
      </c>
      <c r="B408" s="30" t="s">
        <v>463</v>
      </c>
      <c r="C408" s="30">
        <v>278</v>
      </c>
      <c r="D408" s="30">
        <v>241</v>
      </c>
      <c r="E408" s="30">
        <v>58</v>
      </c>
      <c r="F408" s="30">
        <v>10</v>
      </c>
      <c r="G408" s="30">
        <v>0</v>
      </c>
      <c r="H408" s="30">
        <v>4</v>
      </c>
      <c r="I408" s="30">
        <v>28</v>
      </c>
      <c r="J408" s="30">
        <v>25</v>
      </c>
      <c r="K408" s="30">
        <v>30</v>
      </c>
      <c r="L408" s="30">
        <v>34</v>
      </c>
      <c r="M408" s="30">
        <v>3</v>
      </c>
      <c r="N408" s="30">
        <v>1</v>
      </c>
      <c r="O408" s="30">
        <v>1</v>
      </c>
      <c r="P408" s="30">
        <v>0.24199999999999999</v>
      </c>
      <c r="Q408" s="30">
        <v>0.32900000000000001</v>
      </c>
      <c r="R408" s="30">
        <v>0.33300000000000002</v>
      </c>
      <c r="S408" s="30">
        <v>0.66200000000000003</v>
      </c>
      <c r="T408" s="30">
        <v>0.29399999999999998</v>
      </c>
      <c r="U408" s="30">
        <v>-0.5</v>
      </c>
      <c r="V408" s="30">
        <v>4.7</v>
      </c>
      <c r="W408" s="30">
        <v>1.4</v>
      </c>
      <c r="X408" s="30"/>
    </row>
    <row r="409" spans="1:28" x14ac:dyDescent="0.25">
      <c r="A409" s="30">
        <v>4712</v>
      </c>
      <c r="B409" s="30" t="s">
        <v>318</v>
      </c>
      <c r="C409" s="30">
        <v>431</v>
      </c>
      <c r="D409" s="30">
        <v>400</v>
      </c>
      <c r="E409" s="30">
        <v>111</v>
      </c>
      <c r="F409" s="30">
        <v>12</v>
      </c>
      <c r="G409" s="30">
        <v>4</v>
      </c>
      <c r="H409" s="30">
        <v>2</v>
      </c>
      <c r="I409" s="30">
        <v>42</v>
      </c>
      <c r="J409" s="30">
        <v>29</v>
      </c>
      <c r="K409" s="30">
        <v>23</v>
      </c>
      <c r="L409" s="30">
        <v>46</v>
      </c>
      <c r="M409" s="30">
        <v>2</v>
      </c>
      <c r="N409" s="30">
        <v>24</v>
      </c>
      <c r="O409" s="30">
        <v>10</v>
      </c>
      <c r="P409" s="30">
        <v>0.27800000000000002</v>
      </c>
      <c r="Q409" s="30">
        <v>0.318</v>
      </c>
      <c r="R409" s="30">
        <v>0.33800000000000002</v>
      </c>
      <c r="S409" s="30">
        <v>0.65600000000000003</v>
      </c>
      <c r="T409" s="30">
        <v>0.29399999999999998</v>
      </c>
      <c r="U409" s="30">
        <v>1.6</v>
      </c>
      <c r="V409" s="30">
        <v>-0.6</v>
      </c>
      <c r="W409" s="30">
        <v>0.8</v>
      </c>
      <c r="X409" s="30"/>
    </row>
    <row r="410" spans="1:28" x14ac:dyDescent="0.25">
      <c r="A410" s="30">
        <v>8272</v>
      </c>
      <c r="B410" s="30" t="s">
        <v>112</v>
      </c>
      <c r="C410" s="30">
        <v>57</v>
      </c>
      <c r="D410" s="30">
        <v>50</v>
      </c>
      <c r="E410" s="30">
        <v>11</v>
      </c>
      <c r="F410" s="30">
        <v>2</v>
      </c>
      <c r="G410" s="30">
        <v>0</v>
      </c>
      <c r="H410" s="30">
        <v>2</v>
      </c>
      <c r="I410" s="30">
        <v>6</v>
      </c>
      <c r="J410" s="30">
        <v>6</v>
      </c>
      <c r="K410" s="30">
        <v>6</v>
      </c>
      <c r="L410" s="30">
        <v>16</v>
      </c>
      <c r="M410" s="30">
        <v>0</v>
      </c>
      <c r="N410" s="30">
        <v>0</v>
      </c>
      <c r="O410" s="30">
        <v>0</v>
      </c>
      <c r="P410" s="30">
        <v>0.214</v>
      </c>
      <c r="Q410" s="30">
        <v>0.29899999999999999</v>
      </c>
      <c r="R410" s="30">
        <v>0.35099999999999998</v>
      </c>
      <c r="S410" s="30">
        <v>0.65100000000000002</v>
      </c>
      <c r="T410" s="30">
        <v>0.29399999999999998</v>
      </c>
      <c r="U410" s="30">
        <v>-0.1</v>
      </c>
      <c r="V410" s="30">
        <v>-0.2</v>
      </c>
      <c r="W410" s="30">
        <v>0</v>
      </c>
      <c r="X410" s="30"/>
    </row>
    <row r="411" spans="1:28" x14ac:dyDescent="0.25">
      <c r="A411" s="30">
        <v>3395</v>
      </c>
      <c r="B411" s="30" t="s">
        <v>404</v>
      </c>
      <c r="C411" s="30">
        <v>164</v>
      </c>
      <c r="D411" s="30">
        <v>147</v>
      </c>
      <c r="E411" s="30">
        <v>36</v>
      </c>
      <c r="F411" s="30">
        <v>8</v>
      </c>
      <c r="G411" s="30">
        <v>1</v>
      </c>
      <c r="H411" s="30">
        <v>2</v>
      </c>
      <c r="I411" s="30">
        <v>15</v>
      </c>
      <c r="J411" s="30">
        <v>14</v>
      </c>
      <c r="K411" s="30">
        <v>13</v>
      </c>
      <c r="L411" s="30">
        <v>31</v>
      </c>
      <c r="M411" s="30">
        <v>1</v>
      </c>
      <c r="N411" s="30">
        <v>3</v>
      </c>
      <c r="O411" s="30">
        <v>1</v>
      </c>
      <c r="P411" s="30">
        <v>0.246</v>
      </c>
      <c r="Q411" s="30">
        <v>0.311</v>
      </c>
      <c r="R411" s="30">
        <v>0.34599999999999997</v>
      </c>
      <c r="S411" s="30">
        <v>0.65700000000000003</v>
      </c>
      <c r="T411" s="30">
        <v>0.29399999999999998</v>
      </c>
      <c r="U411" s="30">
        <v>0.1</v>
      </c>
      <c r="V411" s="30">
        <v>0.1</v>
      </c>
      <c r="W411" s="30">
        <v>0.3</v>
      </c>
      <c r="X411" s="30"/>
      <c r="Y411" s="1"/>
      <c r="Z411" s="1"/>
      <c r="AA411" s="1"/>
    </row>
    <row r="412" spans="1:28" x14ac:dyDescent="0.25">
      <c r="A412" s="30">
        <v>7888</v>
      </c>
      <c r="B412" s="30" t="s">
        <v>191</v>
      </c>
      <c r="C412" s="30">
        <v>236</v>
      </c>
      <c r="D412" s="30">
        <v>215</v>
      </c>
      <c r="E412" s="30">
        <v>50</v>
      </c>
      <c r="F412" s="30">
        <v>10</v>
      </c>
      <c r="G412" s="30">
        <v>1</v>
      </c>
      <c r="H412" s="30">
        <v>7</v>
      </c>
      <c r="I412" s="30">
        <v>25</v>
      </c>
      <c r="J412" s="30">
        <v>25</v>
      </c>
      <c r="K412" s="30">
        <v>15</v>
      </c>
      <c r="L412" s="30">
        <v>51</v>
      </c>
      <c r="M412" s="30">
        <v>2</v>
      </c>
      <c r="N412" s="30">
        <v>2</v>
      </c>
      <c r="O412" s="30">
        <v>1</v>
      </c>
      <c r="P412" s="30">
        <v>0.23200000000000001</v>
      </c>
      <c r="Q412" s="30">
        <v>0.28899999999999998</v>
      </c>
      <c r="R412" s="30">
        <v>0.375</v>
      </c>
      <c r="S412" s="30">
        <v>0.66300000000000003</v>
      </c>
      <c r="T412" s="30">
        <v>0.29399999999999998</v>
      </c>
      <c r="U412" s="30">
        <v>-0.1</v>
      </c>
      <c r="V412" s="30">
        <v>-0.4</v>
      </c>
      <c r="W412" s="30">
        <v>0.3</v>
      </c>
      <c r="X412" s="30"/>
    </row>
    <row r="413" spans="1:28" x14ac:dyDescent="0.25">
      <c r="A413" s="30">
        <v>12325</v>
      </c>
      <c r="B413" s="30" t="s">
        <v>1462</v>
      </c>
      <c r="C413" s="30">
        <v>40</v>
      </c>
      <c r="D413" s="30">
        <v>36</v>
      </c>
      <c r="E413" s="30">
        <v>9</v>
      </c>
      <c r="F413" s="30">
        <v>2</v>
      </c>
      <c r="G413" s="30">
        <v>0</v>
      </c>
      <c r="H413" s="30">
        <v>0</v>
      </c>
      <c r="I413" s="30">
        <v>4</v>
      </c>
      <c r="J413" s="30">
        <v>3</v>
      </c>
      <c r="K413" s="30">
        <v>3</v>
      </c>
      <c r="L413" s="30">
        <v>6</v>
      </c>
      <c r="M413" s="30">
        <v>0</v>
      </c>
      <c r="N413" s="30">
        <v>2</v>
      </c>
      <c r="O413" s="30">
        <v>1</v>
      </c>
      <c r="P413" s="30">
        <v>0.251</v>
      </c>
      <c r="Q413" s="30">
        <v>0.30599999999999999</v>
      </c>
      <c r="R413" s="30">
        <v>0.34799999999999998</v>
      </c>
      <c r="S413" s="30">
        <v>0.65400000000000003</v>
      </c>
      <c r="T413" s="30">
        <v>0.29399999999999998</v>
      </c>
      <c r="U413" s="30">
        <v>0</v>
      </c>
      <c r="V413" s="30">
        <v>-0.2</v>
      </c>
      <c r="W413" s="30">
        <v>0.1</v>
      </c>
      <c r="X413" s="30"/>
      <c r="Y413" s="1"/>
      <c r="Z413" s="1"/>
      <c r="AA413" s="1"/>
    </row>
    <row r="414" spans="1:28" x14ac:dyDescent="0.25">
      <c r="A414" s="30">
        <v>13510</v>
      </c>
      <c r="B414" s="30" t="s">
        <v>978</v>
      </c>
      <c r="C414" s="30">
        <v>23</v>
      </c>
      <c r="D414" s="30">
        <v>21</v>
      </c>
      <c r="E414" s="30">
        <v>6</v>
      </c>
      <c r="F414" s="30">
        <v>1</v>
      </c>
      <c r="G414" s="30">
        <v>0</v>
      </c>
      <c r="H414" s="30">
        <v>0</v>
      </c>
      <c r="I414" s="30">
        <v>2</v>
      </c>
      <c r="J414" s="30">
        <v>2</v>
      </c>
      <c r="K414" s="30">
        <v>1</v>
      </c>
      <c r="L414" s="30">
        <v>2</v>
      </c>
      <c r="M414" s="30">
        <v>0</v>
      </c>
      <c r="N414" s="30">
        <v>1</v>
      </c>
      <c r="O414" s="30">
        <v>1</v>
      </c>
      <c r="P414" s="30">
        <v>0.26400000000000001</v>
      </c>
      <c r="Q414" s="30">
        <v>0.30599999999999999</v>
      </c>
      <c r="R414" s="30">
        <v>0.35399999999999998</v>
      </c>
      <c r="S414" s="30">
        <v>0.66</v>
      </c>
      <c r="T414" s="30">
        <v>0.29399999999999998</v>
      </c>
      <c r="U414" s="30">
        <v>-0.1</v>
      </c>
      <c r="V414" s="30">
        <v>-0.2</v>
      </c>
      <c r="W414" s="30">
        <v>0</v>
      </c>
      <c r="X414" s="30"/>
      <c r="Y414" s="1"/>
      <c r="Z414" s="1"/>
      <c r="AB414" s="1"/>
    </row>
    <row r="415" spans="1:28" x14ac:dyDescent="0.25">
      <c r="A415" s="30">
        <v>1066</v>
      </c>
      <c r="B415" s="30" t="s">
        <v>179</v>
      </c>
      <c r="C415" s="30">
        <v>196</v>
      </c>
      <c r="D415" s="30">
        <v>182</v>
      </c>
      <c r="E415" s="30">
        <v>49</v>
      </c>
      <c r="F415" s="30">
        <v>8</v>
      </c>
      <c r="G415" s="30">
        <v>1</v>
      </c>
      <c r="H415" s="30">
        <v>1</v>
      </c>
      <c r="I415" s="30">
        <v>21</v>
      </c>
      <c r="J415" s="30">
        <v>15</v>
      </c>
      <c r="K415" s="30">
        <v>10</v>
      </c>
      <c r="L415" s="30">
        <v>27</v>
      </c>
      <c r="M415" s="30">
        <v>1</v>
      </c>
      <c r="N415" s="30">
        <v>4</v>
      </c>
      <c r="O415" s="30">
        <v>2</v>
      </c>
      <c r="P415" s="30">
        <v>0.26800000000000002</v>
      </c>
      <c r="Q415" s="30">
        <v>0.309</v>
      </c>
      <c r="R415" s="30">
        <v>0.34899999999999998</v>
      </c>
      <c r="S415" s="30">
        <v>0.65800000000000003</v>
      </c>
      <c r="T415" s="30">
        <v>0.29399999999999998</v>
      </c>
      <c r="U415" s="30">
        <v>-0.2</v>
      </c>
      <c r="V415" s="30">
        <v>-0.6</v>
      </c>
      <c r="W415" s="30">
        <v>-0.1</v>
      </c>
      <c r="X415" s="30"/>
    </row>
    <row r="416" spans="1:28" x14ac:dyDescent="0.25">
      <c r="A416" s="30">
        <v>3123</v>
      </c>
      <c r="B416" s="30" t="s">
        <v>263</v>
      </c>
      <c r="C416" s="30">
        <v>245</v>
      </c>
      <c r="D416" s="30">
        <v>214</v>
      </c>
      <c r="E416" s="30">
        <v>51</v>
      </c>
      <c r="F416" s="30">
        <v>8</v>
      </c>
      <c r="G416" s="30">
        <v>2</v>
      </c>
      <c r="H416" s="30">
        <v>2</v>
      </c>
      <c r="I416" s="30">
        <v>24</v>
      </c>
      <c r="J416" s="30">
        <v>18</v>
      </c>
      <c r="K416" s="30">
        <v>26</v>
      </c>
      <c r="L416" s="30">
        <v>49</v>
      </c>
      <c r="M416" s="30">
        <v>1</v>
      </c>
      <c r="N416" s="30">
        <v>8</v>
      </c>
      <c r="O416" s="30">
        <v>4</v>
      </c>
      <c r="P416" s="30">
        <v>0.23699999999999999</v>
      </c>
      <c r="Q416" s="30">
        <v>0.32100000000000001</v>
      </c>
      <c r="R416" s="30">
        <v>0.32400000000000001</v>
      </c>
      <c r="S416" s="30">
        <v>0.64600000000000002</v>
      </c>
      <c r="T416" s="30">
        <v>0.29299999999999998</v>
      </c>
      <c r="U416" s="30">
        <v>0.4</v>
      </c>
      <c r="V416" s="30">
        <v>1.9</v>
      </c>
      <c r="W416" s="30">
        <v>0.7</v>
      </c>
      <c r="X416" s="30"/>
    </row>
    <row r="417" spans="1:28" x14ac:dyDescent="0.25">
      <c r="A417" s="30" t="s">
        <v>230</v>
      </c>
      <c r="B417" s="30" t="s">
        <v>231</v>
      </c>
      <c r="C417" s="30">
        <v>28</v>
      </c>
      <c r="D417" s="30">
        <v>25</v>
      </c>
      <c r="E417" s="30">
        <v>5</v>
      </c>
      <c r="F417" s="30">
        <v>1</v>
      </c>
      <c r="G417" s="30">
        <v>0</v>
      </c>
      <c r="H417" s="30">
        <v>1</v>
      </c>
      <c r="I417" s="30">
        <v>3</v>
      </c>
      <c r="J417" s="30">
        <v>3</v>
      </c>
      <c r="K417" s="30">
        <v>2</v>
      </c>
      <c r="L417" s="30">
        <v>7</v>
      </c>
      <c r="M417" s="30">
        <v>0</v>
      </c>
      <c r="N417" s="30">
        <v>1</v>
      </c>
      <c r="O417" s="30">
        <v>0</v>
      </c>
      <c r="P417" s="30">
        <v>0.218</v>
      </c>
      <c r="Q417" s="30">
        <v>0.28599999999999998</v>
      </c>
      <c r="R417" s="30">
        <v>0.37</v>
      </c>
      <c r="S417" s="30">
        <v>0.65700000000000003</v>
      </c>
      <c r="T417" s="30">
        <v>0.29299999999999998</v>
      </c>
      <c r="U417" s="30">
        <v>0</v>
      </c>
      <c r="V417" s="30">
        <v>0</v>
      </c>
      <c r="W417" s="30">
        <v>0</v>
      </c>
      <c r="X417" s="30"/>
      <c r="Y417" s="1"/>
      <c r="Z417" s="1"/>
      <c r="AB417" s="1"/>
    </row>
    <row r="418" spans="1:28" x14ac:dyDescent="0.25">
      <c r="A418" s="30">
        <v>2650</v>
      </c>
      <c r="B418" s="30" t="s">
        <v>411</v>
      </c>
      <c r="C418" s="30">
        <v>28</v>
      </c>
      <c r="D418" s="30">
        <v>25</v>
      </c>
      <c r="E418" s="30">
        <v>6</v>
      </c>
      <c r="F418" s="30">
        <v>1</v>
      </c>
      <c r="G418" s="30">
        <v>0</v>
      </c>
      <c r="H418" s="30">
        <v>1</v>
      </c>
      <c r="I418" s="30">
        <v>3</v>
      </c>
      <c r="J418" s="30">
        <v>3</v>
      </c>
      <c r="K418" s="30">
        <v>2</v>
      </c>
      <c r="L418" s="30">
        <v>9</v>
      </c>
      <c r="M418" s="30">
        <v>0</v>
      </c>
      <c r="N418" s="30">
        <v>1</v>
      </c>
      <c r="O418" s="30">
        <v>0</v>
      </c>
      <c r="P418" s="30">
        <v>0.223</v>
      </c>
      <c r="Q418" s="30">
        <v>0.28699999999999998</v>
      </c>
      <c r="R418" s="30">
        <v>0.376</v>
      </c>
      <c r="S418" s="30">
        <v>0.66200000000000003</v>
      </c>
      <c r="T418" s="30">
        <v>0.29299999999999998</v>
      </c>
      <c r="U418" s="30">
        <v>0</v>
      </c>
      <c r="V418" s="30">
        <v>0</v>
      </c>
      <c r="W418" s="30">
        <v>0</v>
      </c>
      <c r="X418" s="30"/>
    </row>
    <row r="419" spans="1:28" x14ac:dyDescent="0.25">
      <c r="A419" s="30">
        <v>9063</v>
      </c>
      <c r="B419" s="30" t="s">
        <v>122</v>
      </c>
      <c r="C419" s="30">
        <v>297</v>
      </c>
      <c r="D419" s="30">
        <v>274</v>
      </c>
      <c r="E419" s="30">
        <v>68</v>
      </c>
      <c r="F419" s="30">
        <v>13</v>
      </c>
      <c r="G419" s="30">
        <v>3</v>
      </c>
      <c r="H419" s="30">
        <v>4</v>
      </c>
      <c r="I419" s="30">
        <v>28</v>
      </c>
      <c r="J419" s="30">
        <v>27</v>
      </c>
      <c r="K419" s="30">
        <v>18</v>
      </c>
      <c r="L419" s="30">
        <v>43</v>
      </c>
      <c r="M419" s="30">
        <v>1</v>
      </c>
      <c r="N419" s="30">
        <v>6</v>
      </c>
      <c r="O419" s="30">
        <v>4</v>
      </c>
      <c r="P419" s="30">
        <v>0.248</v>
      </c>
      <c r="Q419" s="30">
        <v>0.29499999999999998</v>
      </c>
      <c r="R419" s="30">
        <v>0.36599999999999999</v>
      </c>
      <c r="S419" s="30">
        <v>0.66</v>
      </c>
      <c r="T419" s="30">
        <v>0.29299999999999998</v>
      </c>
      <c r="U419" s="30">
        <v>-0.2</v>
      </c>
      <c r="V419" s="30">
        <v>-1</v>
      </c>
      <c r="W419" s="30">
        <v>0.5</v>
      </c>
      <c r="X419" s="30"/>
    </row>
    <row r="420" spans="1:28" x14ac:dyDescent="0.25">
      <c r="A420" s="30">
        <v>5297</v>
      </c>
      <c r="B420" s="30" t="s">
        <v>327</v>
      </c>
      <c r="C420" s="30">
        <v>395</v>
      </c>
      <c r="D420" s="30">
        <v>347</v>
      </c>
      <c r="E420" s="30">
        <v>77</v>
      </c>
      <c r="F420" s="30">
        <v>15</v>
      </c>
      <c r="G420" s="30">
        <v>3</v>
      </c>
      <c r="H420" s="30">
        <v>7</v>
      </c>
      <c r="I420" s="30">
        <v>39</v>
      </c>
      <c r="J420" s="30">
        <v>35</v>
      </c>
      <c r="K420" s="30">
        <v>40</v>
      </c>
      <c r="L420" s="30">
        <v>90</v>
      </c>
      <c r="M420" s="30">
        <v>2</v>
      </c>
      <c r="N420" s="30">
        <v>10</v>
      </c>
      <c r="O420" s="30">
        <v>6</v>
      </c>
      <c r="P420" s="30">
        <v>0.223</v>
      </c>
      <c r="Q420" s="30">
        <v>0.30399999999999999</v>
      </c>
      <c r="R420" s="30">
        <v>0.34499999999999997</v>
      </c>
      <c r="S420" s="30">
        <v>0.64900000000000002</v>
      </c>
      <c r="T420" s="30">
        <v>0.29299999999999998</v>
      </c>
      <c r="U420" s="30">
        <v>-0.2</v>
      </c>
      <c r="V420" s="30">
        <v>-1.9</v>
      </c>
      <c r="W420" s="30">
        <v>0.3</v>
      </c>
      <c r="X420" s="30"/>
      <c r="Y420" s="1"/>
      <c r="Z420" s="1"/>
      <c r="AB420" s="1"/>
    </row>
    <row r="421" spans="1:28" x14ac:dyDescent="0.25">
      <c r="A421" s="30">
        <v>10299</v>
      </c>
      <c r="B421" s="30" t="s">
        <v>119</v>
      </c>
      <c r="C421" s="30">
        <v>34</v>
      </c>
      <c r="D421" s="30">
        <v>33</v>
      </c>
      <c r="E421" s="30">
        <v>9</v>
      </c>
      <c r="F421" s="30">
        <v>1</v>
      </c>
      <c r="G421" s="30">
        <v>0</v>
      </c>
      <c r="H421" s="30">
        <v>0</v>
      </c>
      <c r="I421" s="30">
        <v>3</v>
      </c>
      <c r="J421" s="30">
        <v>3</v>
      </c>
      <c r="K421" s="30">
        <v>1</v>
      </c>
      <c r="L421" s="30">
        <v>5</v>
      </c>
      <c r="M421" s="30">
        <v>0</v>
      </c>
      <c r="N421" s="30">
        <v>2</v>
      </c>
      <c r="O421" s="30">
        <v>1</v>
      </c>
      <c r="P421" s="30">
        <v>0.27600000000000002</v>
      </c>
      <c r="Q421" s="30">
        <v>0.30499999999999999</v>
      </c>
      <c r="R421" s="30">
        <v>0.35199999999999998</v>
      </c>
      <c r="S421" s="30">
        <v>0.65600000000000003</v>
      </c>
      <c r="T421" s="30">
        <v>0.29299999999999998</v>
      </c>
      <c r="U421" s="30">
        <v>0</v>
      </c>
      <c r="V421" s="30">
        <v>0.3</v>
      </c>
      <c r="W421" s="30">
        <v>0</v>
      </c>
      <c r="X421" s="30"/>
      <c r="Y421" s="1"/>
      <c r="Z421" s="1"/>
      <c r="AB421" s="1"/>
    </row>
    <row r="422" spans="1:28" x14ac:dyDescent="0.25">
      <c r="A422" s="30">
        <v>10556</v>
      </c>
      <c r="B422" s="30" t="s">
        <v>204</v>
      </c>
      <c r="C422" s="30">
        <v>130</v>
      </c>
      <c r="D422" s="30">
        <v>119</v>
      </c>
      <c r="E422" s="30">
        <v>31</v>
      </c>
      <c r="F422" s="30">
        <v>5</v>
      </c>
      <c r="G422" s="30">
        <v>1</v>
      </c>
      <c r="H422" s="30">
        <v>1</v>
      </c>
      <c r="I422" s="30">
        <v>13</v>
      </c>
      <c r="J422" s="30">
        <v>9</v>
      </c>
      <c r="K422" s="30">
        <v>8</v>
      </c>
      <c r="L422" s="30">
        <v>22</v>
      </c>
      <c r="M422" s="30">
        <v>1</v>
      </c>
      <c r="N422" s="30">
        <v>4</v>
      </c>
      <c r="O422" s="30">
        <v>3</v>
      </c>
      <c r="P422" s="30">
        <v>0.26400000000000001</v>
      </c>
      <c r="Q422" s="30">
        <v>0.31</v>
      </c>
      <c r="R422" s="30">
        <v>0.34200000000000003</v>
      </c>
      <c r="S422" s="30">
        <v>0.65200000000000002</v>
      </c>
      <c r="T422" s="30">
        <v>0.29199999999999998</v>
      </c>
      <c r="U422" s="30">
        <v>-0.2</v>
      </c>
      <c r="V422" s="30">
        <v>0.5</v>
      </c>
      <c r="W422" s="30">
        <v>-0.2</v>
      </c>
      <c r="X422" s="30"/>
    </row>
    <row r="423" spans="1:28" x14ac:dyDescent="0.25">
      <c r="A423" s="30">
        <v>9632</v>
      </c>
      <c r="B423" s="30" t="s">
        <v>523</v>
      </c>
      <c r="C423" s="30">
        <v>28</v>
      </c>
      <c r="D423" s="30">
        <v>25</v>
      </c>
      <c r="E423" s="30">
        <v>5</v>
      </c>
      <c r="F423" s="30">
        <v>1</v>
      </c>
      <c r="G423" s="30">
        <v>0</v>
      </c>
      <c r="H423" s="30">
        <v>1</v>
      </c>
      <c r="I423" s="30">
        <v>3</v>
      </c>
      <c r="J423" s="30">
        <v>3</v>
      </c>
      <c r="K423" s="30">
        <v>3</v>
      </c>
      <c r="L423" s="30">
        <v>9</v>
      </c>
      <c r="M423" s="30">
        <v>0</v>
      </c>
      <c r="N423" s="30">
        <v>1</v>
      </c>
      <c r="O423" s="30">
        <v>1</v>
      </c>
      <c r="P423" s="30">
        <v>0.215</v>
      </c>
      <c r="Q423" s="30">
        <v>0.29299999999999998</v>
      </c>
      <c r="R423" s="30">
        <v>0.36</v>
      </c>
      <c r="S423" s="30">
        <v>0.65300000000000002</v>
      </c>
      <c r="T423" s="30">
        <v>0.29199999999999998</v>
      </c>
      <c r="U423" s="30">
        <v>0</v>
      </c>
      <c r="V423" s="30">
        <v>0</v>
      </c>
      <c r="W423" s="30">
        <v>0</v>
      </c>
      <c r="X423" s="30"/>
    </row>
    <row r="424" spans="1:28" x14ac:dyDescent="0.25">
      <c r="A424" s="30">
        <v>6777</v>
      </c>
      <c r="B424" s="30" t="s">
        <v>331</v>
      </c>
      <c r="C424" s="30">
        <v>79</v>
      </c>
      <c r="D424" s="30">
        <v>73</v>
      </c>
      <c r="E424" s="30">
        <v>19</v>
      </c>
      <c r="F424" s="30">
        <v>3</v>
      </c>
      <c r="G424" s="30">
        <v>1</v>
      </c>
      <c r="H424" s="30">
        <v>1</v>
      </c>
      <c r="I424" s="30">
        <v>7</v>
      </c>
      <c r="J424" s="30">
        <v>7</v>
      </c>
      <c r="K424" s="30">
        <v>5</v>
      </c>
      <c r="L424" s="30">
        <v>11</v>
      </c>
      <c r="M424" s="30">
        <v>0</v>
      </c>
      <c r="N424" s="30">
        <v>2</v>
      </c>
      <c r="O424" s="30">
        <v>1</v>
      </c>
      <c r="P424" s="30">
        <v>0.255</v>
      </c>
      <c r="Q424" s="30">
        <v>0.30499999999999999</v>
      </c>
      <c r="R424" s="30">
        <v>0.34899999999999998</v>
      </c>
      <c r="S424" s="30">
        <v>0.65400000000000003</v>
      </c>
      <c r="T424" s="30">
        <v>0.29199999999999998</v>
      </c>
      <c r="U424" s="30">
        <v>0</v>
      </c>
      <c r="V424" s="30">
        <v>-0.2</v>
      </c>
      <c r="W424" s="30">
        <v>-0.1</v>
      </c>
      <c r="X424" s="30"/>
    </row>
    <row r="425" spans="1:28" x14ac:dyDescent="0.25">
      <c r="A425" s="30">
        <v>10346</v>
      </c>
      <c r="B425" s="30" t="s">
        <v>5624</v>
      </c>
      <c r="C425" s="30">
        <v>16</v>
      </c>
      <c r="D425" s="30">
        <v>14</v>
      </c>
      <c r="E425" s="30">
        <v>3</v>
      </c>
      <c r="F425" s="30">
        <v>1</v>
      </c>
      <c r="G425" s="30">
        <v>0</v>
      </c>
      <c r="H425" s="30">
        <v>0</v>
      </c>
      <c r="I425" s="30">
        <v>2</v>
      </c>
      <c r="J425" s="30">
        <v>2</v>
      </c>
      <c r="K425" s="30">
        <v>1</v>
      </c>
      <c r="L425" s="30">
        <v>3</v>
      </c>
      <c r="M425" s="30">
        <v>0</v>
      </c>
      <c r="N425" s="30">
        <v>0</v>
      </c>
      <c r="O425" s="30">
        <v>0</v>
      </c>
      <c r="P425" s="30">
        <v>0.23699999999999999</v>
      </c>
      <c r="Q425" s="30">
        <v>0.28999999999999998</v>
      </c>
      <c r="R425" s="30">
        <v>0.36499999999999999</v>
      </c>
      <c r="S425" s="30">
        <v>0.65500000000000003</v>
      </c>
      <c r="T425" s="30">
        <v>0.29199999999999998</v>
      </c>
      <c r="U425" s="30">
        <v>0</v>
      </c>
      <c r="V425" s="30">
        <v>0</v>
      </c>
      <c r="W425" s="30">
        <v>0</v>
      </c>
      <c r="X425" s="30"/>
      <c r="Y425" s="1"/>
      <c r="Z425" s="1"/>
      <c r="AB425" s="1"/>
    </row>
    <row r="426" spans="1:28" x14ac:dyDescent="0.25">
      <c r="A426" s="30">
        <v>2616</v>
      </c>
      <c r="B426" s="30" t="s">
        <v>394</v>
      </c>
      <c r="C426" s="30">
        <v>511</v>
      </c>
      <c r="D426" s="30">
        <v>476</v>
      </c>
      <c r="E426" s="30">
        <v>116</v>
      </c>
      <c r="F426" s="30">
        <v>25</v>
      </c>
      <c r="G426" s="30">
        <v>2</v>
      </c>
      <c r="H426" s="30">
        <v>12</v>
      </c>
      <c r="I426" s="30">
        <v>51</v>
      </c>
      <c r="J426" s="30">
        <v>48</v>
      </c>
      <c r="K426" s="30">
        <v>25</v>
      </c>
      <c r="L426" s="30">
        <v>87</v>
      </c>
      <c r="M426" s="30">
        <v>3</v>
      </c>
      <c r="N426" s="30">
        <v>2</v>
      </c>
      <c r="O426" s="30">
        <v>1</v>
      </c>
      <c r="P426" s="30">
        <v>0.24299999999999999</v>
      </c>
      <c r="Q426" s="30">
        <v>0.28299999999999997</v>
      </c>
      <c r="R426" s="30">
        <v>0.377</v>
      </c>
      <c r="S426" s="30">
        <v>0.66100000000000003</v>
      </c>
      <c r="T426" s="30">
        <v>0.29199999999999998</v>
      </c>
      <c r="U426" s="30">
        <v>0.4</v>
      </c>
      <c r="V426" s="30">
        <v>4.5999999999999996</v>
      </c>
      <c r="W426" s="30">
        <v>1.6</v>
      </c>
      <c r="X426" s="30"/>
      <c r="Y426" s="1"/>
      <c r="Z426" s="1"/>
      <c r="AB426" s="1"/>
    </row>
    <row r="427" spans="1:28" x14ac:dyDescent="0.25">
      <c r="A427" s="30">
        <v>12723</v>
      </c>
      <c r="B427" s="30" t="s">
        <v>357</v>
      </c>
      <c r="C427" s="30">
        <v>86</v>
      </c>
      <c r="D427" s="30">
        <v>78</v>
      </c>
      <c r="E427" s="30">
        <v>18</v>
      </c>
      <c r="F427" s="30">
        <v>4</v>
      </c>
      <c r="G427" s="30">
        <v>0</v>
      </c>
      <c r="H427" s="30">
        <v>2</v>
      </c>
      <c r="I427" s="30">
        <v>9</v>
      </c>
      <c r="J427" s="30">
        <v>9</v>
      </c>
      <c r="K427" s="30">
        <v>6</v>
      </c>
      <c r="L427" s="30">
        <v>17</v>
      </c>
      <c r="M427" s="30">
        <v>1</v>
      </c>
      <c r="N427" s="30">
        <v>1</v>
      </c>
      <c r="O427" s="30">
        <v>1</v>
      </c>
      <c r="P427" s="30">
        <v>0.23499999999999999</v>
      </c>
      <c r="Q427" s="30">
        <v>0.28999999999999998</v>
      </c>
      <c r="R427" s="30">
        <v>0.36399999999999999</v>
      </c>
      <c r="S427" s="30">
        <v>0.65400000000000003</v>
      </c>
      <c r="T427" s="30">
        <v>0.29199999999999998</v>
      </c>
      <c r="U427" s="30">
        <v>0</v>
      </c>
      <c r="V427" s="30">
        <v>0.1</v>
      </c>
      <c r="W427" s="30">
        <v>0</v>
      </c>
      <c r="X427" s="30"/>
    </row>
    <row r="428" spans="1:28" x14ac:dyDescent="0.25">
      <c r="A428" s="30">
        <v>5275</v>
      </c>
      <c r="B428" s="30" t="s">
        <v>123</v>
      </c>
      <c r="C428" s="30">
        <v>79</v>
      </c>
      <c r="D428" s="30">
        <v>70</v>
      </c>
      <c r="E428" s="30">
        <v>16</v>
      </c>
      <c r="F428" s="30">
        <v>3</v>
      </c>
      <c r="G428" s="30">
        <v>0</v>
      </c>
      <c r="H428" s="30">
        <v>1</v>
      </c>
      <c r="I428" s="30">
        <v>8</v>
      </c>
      <c r="J428" s="30">
        <v>7</v>
      </c>
      <c r="K428" s="30">
        <v>7</v>
      </c>
      <c r="L428" s="30">
        <v>17</v>
      </c>
      <c r="M428" s="30">
        <v>1</v>
      </c>
      <c r="N428" s="30">
        <v>1</v>
      </c>
      <c r="O428" s="30">
        <v>1</v>
      </c>
      <c r="P428" s="30">
        <v>0.23300000000000001</v>
      </c>
      <c r="Q428" s="30">
        <v>0.309</v>
      </c>
      <c r="R428" s="30">
        <v>0.33300000000000002</v>
      </c>
      <c r="S428" s="30">
        <v>0.64200000000000002</v>
      </c>
      <c r="T428" s="30">
        <v>0.29199999999999998</v>
      </c>
      <c r="U428" s="30">
        <v>-0.1</v>
      </c>
      <c r="V428" s="30">
        <v>-0.2</v>
      </c>
      <c r="W428" s="30">
        <v>0.2</v>
      </c>
      <c r="X428" s="30"/>
    </row>
    <row r="429" spans="1:28" x14ac:dyDescent="0.25">
      <c r="A429" s="30" t="s">
        <v>151</v>
      </c>
      <c r="B429" s="30" t="s">
        <v>152</v>
      </c>
      <c r="C429" s="30">
        <v>28</v>
      </c>
      <c r="D429" s="30">
        <v>26</v>
      </c>
      <c r="E429" s="30">
        <v>7</v>
      </c>
      <c r="F429" s="30">
        <v>1</v>
      </c>
      <c r="G429" s="30">
        <v>0</v>
      </c>
      <c r="H429" s="30">
        <v>0</v>
      </c>
      <c r="I429" s="30">
        <v>3</v>
      </c>
      <c r="J429" s="30">
        <v>3</v>
      </c>
      <c r="K429" s="30">
        <v>2</v>
      </c>
      <c r="L429" s="30">
        <v>3</v>
      </c>
      <c r="M429" s="30">
        <v>0</v>
      </c>
      <c r="N429" s="30">
        <v>1</v>
      </c>
      <c r="O429" s="30">
        <v>0</v>
      </c>
      <c r="P429" s="30">
        <v>0.25600000000000001</v>
      </c>
      <c r="Q429" s="30">
        <v>0.30399999999999999</v>
      </c>
      <c r="R429" s="30">
        <v>0.34799999999999998</v>
      </c>
      <c r="S429" s="30">
        <v>0.65200000000000002</v>
      </c>
      <c r="T429" s="30">
        <v>0.29199999999999998</v>
      </c>
      <c r="U429" s="30">
        <v>0</v>
      </c>
      <c r="V429" s="30">
        <v>0</v>
      </c>
      <c r="W429" s="30">
        <v>0.1</v>
      </c>
      <c r="X429" s="30"/>
    </row>
    <row r="430" spans="1:28" x14ac:dyDescent="0.25">
      <c r="A430" s="30">
        <v>10071</v>
      </c>
      <c r="B430" s="30" t="s">
        <v>53</v>
      </c>
      <c r="C430" s="30">
        <v>505</v>
      </c>
      <c r="D430" s="30">
        <v>457</v>
      </c>
      <c r="E430" s="30">
        <v>107</v>
      </c>
      <c r="F430" s="30">
        <v>19</v>
      </c>
      <c r="G430" s="30">
        <v>4</v>
      </c>
      <c r="H430" s="30">
        <v>10</v>
      </c>
      <c r="I430" s="30">
        <v>56</v>
      </c>
      <c r="J430" s="30">
        <v>44</v>
      </c>
      <c r="K430" s="30">
        <v>37</v>
      </c>
      <c r="L430" s="30">
        <v>131</v>
      </c>
      <c r="M430" s="30">
        <v>3</v>
      </c>
      <c r="N430" s="30">
        <v>31</v>
      </c>
      <c r="O430" s="30">
        <v>14</v>
      </c>
      <c r="P430" s="30">
        <v>0.23400000000000001</v>
      </c>
      <c r="Q430" s="30">
        <v>0.29499999999999998</v>
      </c>
      <c r="R430" s="30">
        <v>0.35699999999999998</v>
      </c>
      <c r="S430" s="30">
        <v>0.65200000000000002</v>
      </c>
      <c r="T430" s="30">
        <v>0.29199999999999998</v>
      </c>
      <c r="U430" s="30">
        <v>0.8</v>
      </c>
      <c r="V430" s="30">
        <v>-2.8</v>
      </c>
      <c r="W430" s="30">
        <v>0.8</v>
      </c>
      <c r="X430" s="30"/>
      <c r="Y430" s="1"/>
      <c r="Z430" s="1"/>
      <c r="AB430" s="1"/>
    </row>
    <row r="431" spans="1:28" x14ac:dyDescent="0.25">
      <c r="A431" s="30">
        <v>2172</v>
      </c>
      <c r="B431" s="30" t="s">
        <v>252</v>
      </c>
      <c r="C431" s="30">
        <v>25</v>
      </c>
      <c r="D431" s="30">
        <v>23</v>
      </c>
      <c r="E431" s="30">
        <v>5</v>
      </c>
      <c r="F431" s="30">
        <v>1</v>
      </c>
      <c r="G431" s="30">
        <v>0</v>
      </c>
      <c r="H431" s="30">
        <v>1</v>
      </c>
      <c r="I431" s="30">
        <v>3</v>
      </c>
      <c r="J431" s="30">
        <v>3</v>
      </c>
      <c r="K431" s="30">
        <v>2</v>
      </c>
      <c r="L431" s="30">
        <v>6</v>
      </c>
      <c r="M431" s="30">
        <v>0</v>
      </c>
      <c r="N431" s="30">
        <v>0</v>
      </c>
      <c r="O431" s="30">
        <v>0</v>
      </c>
      <c r="P431" s="30">
        <v>0.222</v>
      </c>
      <c r="Q431" s="30">
        <v>0.29299999999999998</v>
      </c>
      <c r="R431" s="30">
        <v>0.35699999999999998</v>
      </c>
      <c r="S431" s="30">
        <v>0.65100000000000002</v>
      </c>
      <c r="T431" s="30">
        <v>0.29099999999999998</v>
      </c>
      <c r="U431" s="30">
        <v>0</v>
      </c>
      <c r="V431" s="30">
        <v>0</v>
      </c>
      <c r="W431" s="30">
        <v>0.1</v>
      </c>
      <c r="X431" s="30"/>
    </row>
    <row r="432" spans="1:28" x14ac:dyDescent="0.25">
      <c r="A432" s="30">
        <v>1443</v>
      </c>
      <c r="B432" s="30" t="s">
        <v>232</v>
      </c>
      <c r="C432" s="30">
        <v>229</v>
      </c>
      <c r="D432" s="30">
        <v>208</v>
      </c>
      <c r="E432" s="30">
        <v>52</v>
      </c>
      <c r="F432" s="30">
        <v>9</v>
      </c>
      <c r="G432" s="30">
        <v>1</v>
      </c>
      <c r="H432" s="30">
        <v>3</v>
      </c>
      <c r="I432" s="30">
        <v>22</v>
      </c>
      <c r="J432" s="30">
        <v>18</v>
      </c>
      <c r="K432" s="30">
        <v>15</v>
      </c>
      <c r="L432" s="30">
        <v>37</v>
      </c>
      <c r="M432" s="30">
        <v>3</v>
      </c>
      <c r="N432" s="30">
        <v>2</v>
      </c>
      <c r="O432" s="30">
        <v>1</v>
      </c>
      <c r="P432" s="30">
        <v>0.249</v>
      </c>
      <c r="Q432" s="30">
        <v>0.307</v>
      </c>
      <c r="R432" s="30">
        <v>0.34</v>
      </c>
      <c r="S432" s="30">
        <v>0.64600000000000002</v>
      </c>
      <c r="T432" s="30">
        <v>0.29099999999999998</v>
      </c>
      <c r="U432" s="30">
        <v>-0.3</v>
      </c>
      <c r="V432" s="30">
        <v>1.4</v>
      </c>
      <c r="W432" s="30">
        <v>0.6</v>
      </c>
      <c r="X432" s="30"/>
    </row>
    <row r="433" spans="1:28" x14ac:dyDescent="0.25">
      <c r="A433" s="30" t="s">
        <v>197</v>
      </c>
      <c r="B433" s="30" t="s">
        <v>198</v>
      </c>
      <c r="C433" s="30">
        <v>26</v>
      </c>
      <c r="D433" s="30">
        <v>24</v>
      </c>
      <c r="E433" s="30">
        <v>6</v>
      </c>
      <c r="F433" s="30">
        <v>1</v>
      </c>
      <c r="G433" s="30">
        <v>0</v>
      </c>
      <c r="H433" s="30">
        <v>0</v>
      </c>
      <c r="I433" s="30">
        <v>3</v>
      </c>
      <c r="J433" s="30">
        <v>3</v>
      </c>
      <c r="K433" s="30">
        <v>1</v>
      </c>
      <c r="L433" s="30">
        <v>4</v>
      </c>
      <c r="M433" s="30">
        <v>0</v>
      </c>
      <c r="N433" s="30">
        <v>0</v>
      </c>
      <c r="O433" s="30">
        <v>0</v>
      </c>
      <c r="P433" s="30">
        <v>0.251</v>
      </c>
      <c r="Q433" s="30">
        <v>0.29199999999999998</v>
      </c>
      <c r="R433" s="30">
        <v>0.36099999999999999</v>
      </c>
      <c r="S433" s="30">
        <v>0.65300000000000002</v>
      </c>
      <c r="T433" s="30">
        <v>0.29099999999999998</v>
      </c>
      <c r="U433" s="30">
        <v>0</v>
      </c>
      <c r="V433" s="30">
        <v>0</v>
      </c>
      <c r="W433" s="30">
        <v>0.1</v>
      </c>
      <c r="X433" s="30"/>
    </row>
    <row r="434" spans="1:28" x14ac:dyDescent="0.25">
      <c r="A434" s="30">
        <v>8623</v>
      </c>
      <c r="B434" s="30" t="s">
        <v>144</v>
      </c>
      <c r="C434" s="30">
        <v>195</v>
      </c>
      <c r="D434" s="30">
        <v>179</v>
      </c>
      <c r="E434" s="30">
        <v>47</v>
      </c>
      <c r="F434" s="30">
        <v>8</v>
      </c>
      <c r="G434" s="30">
        <v>1</v>
      </c>
      <c r="H434" s="30">
        <v>2</v>
      </c>
      <c r="I434" s="30">
        <v>18</v>
      </c>
      <c r="J434" s="30">
        <v>15</v>
      </c>
      <c r="K434" s="30">
        <v>11</v>
      </c>
      <c r="L434" s="30">
        <v>30</v>
      </c>
      <c r="M434" s="30">
        <v>2</v>
      </c>
      <c r="N434" s="30">
        <v>2</v>
      </c>
      <c r="O434" s="30">
        <v>1</v>
      </c>
      <c r="P434" s="30">
        <v>0.26</v>
      </c>
      <c r="Q434" s="30">
        <v>0.307</v>
      </c>
      <c r="R434" s="30">
        <v>0.34300000000000003</v>
      </c>
      <c r="S434" s="30">
        <v>0.65</v>
      </c>
      <c r="T434" s="30">
        <v>0.29099999999999998</v>
      </c>
      <c r="U434" s="30">
        <v>-0.2</v>
      </c>
      <c r="V434" s="30">
        <v>-1.3</v>
      </c>
      <c r="W434" s="30">
        <v>0.1</v>
      </c>
      <c r="X434" s="30"/>
      <c r="Y434" s="1"/>
      <c r="Z434" s="1"/>
      <c r="AA434" s="1"/>
    </row>
    <row r="435" spans="1:28" x14ac:dyDescent="0.25">
      <c r="A435" s="30">
        <v>9423</v>
      </c>
      <c r="B435" s="30" t="s">
        <v>4048</v>
      </c>
      <c r="C435" s="30">
        <v>17</v>
      </c>
      <c r="D435" s="30">
        <v>15</v>
      </c>
      <c r="E435" s="30">
        <v>3</v>
      </c>
      <c r="F435" s="30">
        <v>1</v>
      </c>
      <c r="G435" s="30">
        <v>0</v>
      </c>
      <c r="H435" s="30">
        <v>0</v>
      </c>
      <c r="I435" s="30">
        <v>2</v>
      </c>
      <c r="J435" s="30">
        <v>2</v>
      </c>
      <c r="K435" s="30">
        <v>2</v>
      </c>
      <c r="L435" s="30">
        <v>4</v>
      </c>
      <c r="M435" s="30">
        <v>0</v>
      </c>
      <c r="N435" s="30">
        <v>0</v>
      </c>
      <c r="O435" s="30">
        <v>0</v>
      </c>
      <c r="P435" s="30">
        <v>0.22</v>
      </c>
      <c r="Q435" s="30">
        <v>0.3</v>
      </c>
      <c r="R435" s="30">
        <v>0.34599999999999997</v>
      </c>
      <c r="S435" s="30">
        <v>0.64500000000000002</v>
      </c>
      <c r="T435" s="30">
        <v>0.29099999999999998</v>
      </c>
      <c r="U435" s="30">
        <v>0</v>
      </c>
      <c r="V435" s="30">
        <v>0</v>
      </c>
      <c r="W435" s="30">
        <v>0</v>
      </c>
      <c r="X435" s="30"/>
      <c r="Y435" s="1"/>
      <c r="Z435" s="1"/>
      <c r="AA435" s="1"/>
    </row>
    <row r="436" spans="1:28" x14ac:dyDescent="0.25">
      <c r="A436" s="30" t="s">
        <v>1503</v>
      </c>
      <c r="B436" s="30" t="s">
        <v>1504</v>
      </c>
      <c r="C436" s="30">
        <v>40</v>
      </c>
      <c r="D436" s="30">
        <v>37</v>
      </c>
      <c r="E436" s="30">
        <v>9</v>
      </c>
      <c r="F436" s="30">
        <v>2</v>
      </c>
      <c r="G436" s="30">
        <v>0</v>
      </c>
      <c r="H436" s="30">
        <v>1</v>
      </c>
      <c r="I436" s="30">
        <v>4</v>
      </c>
      <c r="J436" s="30">
        <v>4</v>
      </c>
      <c r="K436" s="30">
        <v>3</v>
      </c>
      <c r="L436" s="30">
        <v>8</v>
      </c>
      <c r="M436" s="30">
        <v>0</v>
      </c>
      <c r="N436" s="30">
        <v>0</v>
      </c>
      <c r="O436" s="30">
        <v>0</v>
      </c>
      <c r="P436" s="30">
        <v>0.23899999999999999</v>
      </c>
      <c r="Q436" s="30">
        <v>0.29599999999999999</v>
      </c>
      <c r="R436" s="30">
        <v>0.36599999999999999</v>
      </c>
      <c r="S436" s="30">
        <v>0.66100000000000003</v>
      </c>
      <c r="T436" s="30">
        <v>0.28999999999999998</v>
      </c>
      <c r="U436" s="30">
        <v>0</v>
      </c>
      <c r="V436" s="30">
        <v>0</v>
      </c>
      <c r="W436" s="30">
        <v>0</v>
      </c>
      <c r="X436" s="30"/>
      <c r="Y436" s="1"/>
      <c r="Z436" s="1"/>
      <c r="AB436" s="1"/>
    </row>
    <row r="437" spans="1:28" x14ac:dyDescent="0.25">
      <c r="A437" s="30">
        <v>3231</v>
      </c>
      <c r="B437" s="30" t="s">
        <v>158</v>
      </c>
      <c r="C437" s="30">
        <v>163</v>
      </c>
      <c r="D437" s="30">
        <v>151</v>
      </c>
      <c r="E437" s="30">
        <v>38</v>
      </c>
      <c r="F437" s="30">
        <v>8</v>
      </c>
      <c r="G437" s="30">
        <v>0</v>
      </c>
      <c r="H437" s="30">
        <v>3</v>
      </c>
      <c r="I437" s="30">
        <v>14</v>
      </c>
      <c r="J437" s="30">
        <v>16</v>
      </c>
      <c r="K437" s="30">
        <v>8</v>
      </c>
      <c r="L437" s="30">
        <v>22</v>
      </c>
      <c r="M437" s="30">
        <v>1</v>
      </c>
      <c r="N437" s="30">
        <v>2</v>
      </c>
      <c r="O437" s="30">
        <v>1</v>
      </c>
      <c r="P437" s="30">
        <v>0.253</v>
      </c>
      <c r="Q437" s="30">
        <v>0.29299999999999998</v>
      </c>
      <c r="R437" s="30">
        <v>0.36299999999999999</v>
      </c>
      <c r="S437" s="30">
        <v>0.65600000000000003</v>
      </c>
      <c r="T437" s="30">
        <v>0.28999999999999998</v>
      </c>
      <c r="U437" s="30">
        <v>-0.9</v>
      </c>
      <c r="V437" s="30">
        <v>0</v>
      </c>
      <c r="W437" s="30">
        <v>0.3</v>
      </c>
      <c r="X437" s="30"/>
      <c r="Y437" s="1"/>
      <c r="Z437" s="1"/>
      <c r="AA437" s="1"/>
    </row>
    <row r="438" spans="1:28" x14ac:dyDescent="0.25">
      <c r="A438" s="30">
        <v>9591</v>
      </c>
      <c r="B438" s="30" t="s">
        <v>22</v>
      </c>
      <c r="C438" s="30">
        <v>181</v>
      </c>
      <c r="D438" s="30">
        <v>168</v>
      </c>
      <c r="E438" s="30">
        <v>45</v>
      </c>
      <c r="F438" s="30">
        <v>7</v>
      </c>
      <c r="G438" s="30">
        <v>1</v>
      </c>
      <c r="H438" s="30">
        <v>1</v>
      </c>
      <c r="I438" s="30">
        <v>17</v>
      </c>
      <c r="J438" s="30">
        <v>15</v>
      </c>
      <c r="K438" s="30">
        <v>9</v>
      </c>
      <c r="L438" s="30">
        <v>30</v>
      </c>
      <c r="M438" s="30">
        <v>1</v>
      </c>
      <c r="N438" s="30">
        <v>12</v>
      </c>
      <c r="O438" s="30">
        <v>6</v>
      </c>
      <c r="P438" s="30">
        <v>0.26700000000000002</v>
      </c>
      <c r="Q438" s="30">
        <v>0.307</v>
      </c>
      <c r="R438" s="30">
        <v>0.34100000000000003</v>
      </c>
      <c r="S438" s="30">
        <v>0.64800000000000002</v>
      </c>
      <c r="T438" s="30">
        <v>0.28999999999999998</v>
      </c>
      <c r="U438" s="30">
        <v>0.3</v>
      </c>
      <c r="V438" s="30">
        <v>0</v>
      </c>
      <c r="W438" s="30">
        <v>0.3</v>
      </c>
      <c r="X438" s="30"/>
      <c r="Y438" s="1"/>
      <c r="Z438" s="1"/>
      <c r="AB438" s="1"/>
    </row>
    <row r="439" spans="1:28" x14ac:dyDescent="0.25">
      <c r="A439" s="30">
        <v>11265</v>
      </c>
      <c r="B439" s="30" t="s">
        <v>328</v>
      </c>
      <c r="C439" s="30">
        <v>226</v>
      </c>
      <c r="D439" s="30">
        <v>209</v>
      </c>
      <c r="E439" s="30">
        <v>50</v>
      </c>
      <c r="F439" s="30">
        <v>9</v>
      </c>
      <c r="G439" s="30">
        <v>0</v>
      </c>
      <c r="H439" s="30">
        <v>5</v>
      </c>
      <c r="I439" s="30">
        <v>23</v>
      </c>
      <c r="J439" s="30">
        <v>23</v>
      </c>
      <c r="K439" s="30">
        <v>12</v>
      </c>
      <c r="L439" s="30">
        <v>45</v>
      </c>
      <c r="M439" s="30">
        <v>2</v>
      </c>
      <c r="N439" s="30">
        <v>2</v>
      </c>
      <c r="O439" s="30">
        <v>1</v>
      </c>
      <c r="P439" s="30">
        <v>0.24099999999999999</v>
      </c>
      <c r="Q439" s="30">
        <v>0.28599999999999998</v>
      </c>
      <c r="R439" s="30">
        <v>0.36499999999999999</v>
      </c>
      <c r="S439" s="30">
        <v>0.65200000000000002</v>
      </c>
      <c r="T439" s="30">
        <v>0.28999999999999998</v>
      </c>
      <c r="U439" s="30">
        <v>-0.1</v>
      </c>
      <c r="V439" s="30">
        <v>-1.7</v>
      </c>
      <c r="W439" s="30">
        <v>0</v>
      </c>
      <c r="X439" s="30"/>
      <c r="Y439" s="1"/>
      <c r="Z439" s="1"/>
      <c r="AA439" s="1"/>
    </row>
    <row r="440" spans="1:28" x14ac:dyDescent="0.25">
      <c r="A440" s="30" t="s">
        <v>1468</v>
      </c>
      <c r="B440" s="30" t="s">
        <v>1469</v>
      </c>
      <c r="C440" s="30">
        <v>28</v>
      </c>
      <c r="D440" s="30">
        <v>25</v>
      </c>
      <c r="E440" s="30">
        <v>6</v>
      </c>
      <c r="F440" s="30">
        <v>1</v>
      </c>
      <c r="G440" s="30">
        <v>0</v>
      </c>
      <c r="H440" s="30">
        <v>0</v>
      </c>
      <c r="I440" s="30">
        <v>3</v>
      </c>
      <c r="J440" s="30">
        <v>3</v>
      </c>
      <c r="K440" s="30">
        <v>2</v>
      </c>
      <c r="L440" s="30">
        <v>6</v>
      </c>
      <c r="M440" s="30">
        <v>0</v>
      </c>
      <c r="N440" s="30">
        <v>1</v>
      </c>
      <c r="O440" s="30">
        <v>0</v>
      </c>
      <c r="P440" s="30">
        <v>0.23300000000000001</v>
      </c>
      <c r="Q440" s="30">
        <v>0.28999999999999998</v>
      </c>
      <c r="R440" s="30">
        <v>0.35799999999999998</v>
      </c>
      <c r="S440" s="30">
        <v>0.64800000000000002</v>
      </c>
      <c r="T440" s="30">
        <v>0.28999999999999998</v>
      </c>
      <c r="U440" s="30">
        <v>0</v>
      </c>
      <c r="V440" s="30">
        <v>0</v>
      </c>
      <c r="W440" s="30">
        <v>0.1</v>
      </c>
      <c r="X440" s="30"/>
      <c r="Y440" s="1"/>
      <c r="Z440" s="1"/>
      <c r="AB440" s="1"/>
    </row>
    <row r="441" spans="1:28" x14ac:dyDescent="0.25">
      <c r="A441" s="30">
        <v>5371</v>
      </c>
      <c r="B441" s="30" t="s">
        <v>61</v>
      </c>
      <c r="C441" s="30">
        <v>63</v>
      </c>
      <c r="D441" s="30">
        <v>59</v>
      </c>
      <c r="E441" s="30">
        <v>15</v>
      </c>
      <c r="F441" s="30">
        <v>3</v>
      </c>
      <c r="G441" s="30">
        <v>0</v>
      </c>
      <c r="H441" s="30">
        <v>1</v>
      </c>
      <c r="I441" s="30">
        <v>6</v>
      </c>
      <c r="J441" s="30">
        <v>6</v>
      </c>
      <c r="K441" s="30">
        <v>3</v>
      </c>
      <c r="L441" s="30">
        <v>12</v>
      </c>
      <c r="M441" s="30">
        <v>1</v>
      </c>
      <c r="N441" s="30">
        <v>2</v>
      </c>
      <c r="O441" s="30">
        <v>1</v>
      </c>
      <c r="P441" s="30">
        <v>0.252</v>
      </c>
      <c r="Q441" s="30">
        <v>0.28799999999999998</v>
      </c>
      <c r="R441" s="30">
        <v>0.36399999999999999</v>
      </c>
      <c r="S441" s="30">
        <v>0.65200000000000002</v>
      </c>
      <c r="T441" s="30">
        <v>0.28899999999999998</v>
      </c>
      <c r="U441" s="30">
        <v>-0.1</v>
      </c>
      <c r="V441" s="30">
        <v>0.7</v>
      </c>
      <c r="W441" s="30">
        <v>0.2</v>
      </c>
      <c r="X441" s="30"/>
    </row>
    <row r="442" spans="1:28" x14ac:dyDescent="0.25">
      <c r="A442" s="30">
        <v>1159</v>
      </c>
      <c r="B442" s="30" t="s">
        <v>16</v>
      </c>
      <c r="C442" s="30">
        <v>349</v>
      </c>
      <c r="D442" s="30">
        <v>315</v>
      </c>
      <c r="E442" s="30">
        <v>80</v>
      </c>
      <c r="F442" s="30">
        <v>11</v>
      </c>
      <c r="G442" s="30">
        <v>2</v>
      </c>
      <c r="H442" s="30">
        <v>3</v>
      </c>
      <c r="I442" s="30">
        <v>34</v>
      </c>
      <c r="J442" s="30">
        <v>30</v>
      </c>
      <c r="K442" s="30">
        <v>26</v>
      </c>
      <c r="L442" s="30">
        <v>61</v>
      </c>
      <c r="M442" s="30">
        <v>3</v>
      </c>
      <c r="N442" s="30">
        <v>11</v>
      </c>
      <c r="O442" s="30">
        <v>6</v>
      </c>
      <c r="P442" s="30">
        <v>0.252</v>
      </c>
      <c r="Q442" s="30">
        <v>0.313</v>
      </c>
      <c r="R442" s="30">
        <v>0.32700000000000001</v>
      </c>
      <c r="S442" s="30">
        <v>0.64</v>
      </c>
      <c r="T442" s="30">
        <v>0.28899999999999998</v>
      </c>
      <c r="U442" s="30">
        <v>-0.1</v>
      </c>
      <c r="V442" s="30">
        <v>-1.7</v>
      </c>
      <c r="W442" s="30">
        <v>0.4</v>
      </c>
      <c r="X442" s="30"/>
      <c r="Y442" s="1"/>
      <c r="Z442" s="1"/>
      <c r="AA442" s="1"/>
    </row>
    <row r="443" spans="1:28" x14ac:dyDescent="0.25">
      <c r="A443" s="30">
        <v>10289</v>
      </c>
      <c r="B443" s="30" t="s">
        <v>173</v>
      </c>
      <c r="C443" s="30">
        <v>78</v>
      </c>
      <c r="D443" s="30">
        <v>72</v>
      </c>
      <c r="E443" s="30">
        <v>17</v>
      </c>
      <c r="F443" s="30">
        <v>4</v>
      </c>
      <c r="G443" s="30">
        <v>0</v>
      </c>
      <c r="H443" s="30">
        <v>2</v>
      </c>
      <c r="I443" s="30">
        <v>7</v>
      </c>
      <c r="J443" s="30">
        <v>8</v>
      </c>
      <c r="K443" s="30">
        <v>4</v>
      </c>
      <c r="L443" s="30">
        <v>16</v>
      </c>
      <c r="M443" s="30">
        <v>1</v>
      </c>
      <c r="N443" s="30">
        <v>0</v>
      </c>
      <c r="O443" s="30">
        <v>0</v>
      </c>
      <c r="P443" s="30">
        <v>0.24099999999999999</v>
      </c>
      <c r="Q443" s="30">
        <v>0.28699999999999998</v>
      </c>
      <c r="R443" s="30">
        <v>0.36199999999999999</v>
      </c>
      <c r="S443" s="30">
        <v>0.64900000000000002</v>
      </c>
      <c r="T443" s="30">
        <v>0.28799999999999998</v>
      </c>
      <c r="U443" s="30">
        <v>-0.1</v>
      </c>
      <c r="V443" s="30">
        <v>-0.4</v>
      </c>
      <c r="W443" s="30">
        <v>0.1</v>
      </c>
      <c r="X443" s="30"/>
    </row>
    <row r="444" spans="1:28" x14ac:dyDescent="0.25">
      <c r="A444" s="30">
        <v>3692</v>
      </c>
      <c r="B444" s="30" t="s">
        <v>288</v>
      </c>
      <c r="C444" s="30">
        <v>115</v>
      </c>
      <c r="D444" s="30">
        <v>102</v>
      </c>
      <c r="E444" s="30">
        <v>23</v>
      </c>
      <c r="F444" s="30">
        <v>5</v>
      </c>
      <c r="G444" s="30">
        <v>0</v>
      </c>
      <c r="H444" s="30">
        <v>2</v>
      </c>
      <c r="I444" s="30">
        <v>10</v>
      </c>
      <c r="J444" s="30">
        <v>10</v>
      </c>
      <c r="K444" s="30">
        <v>11</v>
      </c>
      <c r="L444" s="30">
        <v>26</v>
      </c>
      <c r="M444" s="30">
        <v>1</v>
      </c>
      <c r="N444" s="30">
        <v>1</v>
      </c>
      <c r="O444" s="30">
        <v>1</v>
      </c>
      <c r="P444" s="30">
        <v>0.224</v>
      </c>
      <c r="Q444" s="30">
        <v>0.30199999999999999</v>
      </c>
      <c r="R444" s="30">
        <v>0.33500000000000002</v>
      </c>
      <c r="S444" s="30">
        <v>0.63700000000000001</v>
      </c>
      <c r="T444" s="30">
        <v>0.28799999999999998</v>
      </c>
      <c r="U444" s="30">
        <v>-0.4</v>
      </c>
      <c r="V444" s="30">
        <v>0.5</v>
      </c>
      <c r="W444" s="30">
        <v>0.1</v>
      </c>
      <c r="X444" s="30"/>
    </row>
    <row r="445" spans="1:28" x14ac:dyDescent="0.25">
      <c r="A445" s="30">
        <v>5827</v>
      </c>
      <c r="B445" s="30" t="s">
        <v>268</v>
      </c>
      <c r="C445" s="30">
        <v>46</v>
      </c>
      <c r="D445" s="30">
        <v>43</v>
      </c>
      <c r="E445" s="30">
        <v>11</v>
      </c>
      <c r="F445" s="30">
        <v>2</v>
      </c>
      <c r="G445" s="30">
        <v>0</v>
      </c>
      <c r="H445" s="30">
        <v>1</v>
      </c>
      <c r="I445" s="30">
        <v>4</v>
      </c>
      <c r="J445" s="30">
        <v>5</v>
      </c>
      <c r="K445" s="30">
        <v>2</v>
      </c>
      <c r="L445" s="30">
        <v>7</v>
      </c>
      <c r="M445" s="30">
        <v>0</v>
      </c>
      <c r="N445" s="30">
        <v>0</v>
      </c>
      <c r="O445" s="30">
        <v>0</v>
      </c>
      <c r="P445" s="30">
        <v>0.246</v>
      </c>
      <c r="Q445" s="30">
        <v>0.28499999999999998</v>
      </c>
      <c r="R445" s="30">
        <v>0.36699999999999999</v>
      </c>
      <c r="S445" s="30">
        <v>0.65100000000000002</v>
      </c>
      <c r="T445" s="30">
        <v>0.28799999999999998</v>
      </c>
      <c r="U445" s="30">
        <v>0</v>
      </c>
      <c r="V445" s="30">
        <v>-0.2</v>
      </c>
      <c r="W445" s="30">
        <v>0.1</v>
      </c>
      <c r="X445" s="30"/>
      <c r="Y445" s="1"/>
      <c r="Z445" s="1"/>
      <c r="AA445" s="1"/>
    </row>
    <row r="446" spans="1:28" x14ac:dyDescent="0.25">
      <c r="A446" s="30">
        <v>10231</v>
      </c>
      <c r="B446" s="30" t="s">
        <v>54</v>
      </c>
      <c r="C446" s="30">
        <v>55</v>
      </c>
      <c r="D446" s="30">
        <v>51</v>
      </c>
      <c r="E446" s="30">
        <v>13</v>
      </c>
      <c r="F446" s="30">
        <v>2</v>
      </c>
      <c r="G446" s="30">
        <v>0</v>
      </c>
      <c r="H446" s="30">
        <v>0</v>
      </c>
      <c r="I446" s="30">
        <v>5</v>
      </c>
      <c r="J446" s="30">
        <v>5</v>
      </c>
      <c r="K446" s="30">
        <v>3</v>
      </c>
      <c r="L446" s="30">
        <v>8</v>
      </c>
      <c r="M446" s="30">
        <v>1</v>
      </c>
      <c r="N446" s="30">
        <v>1</v>
      </c>
      <c r="O446" s="30">
        <v>1</v>
      </c>
      <c r="P446" s="30">
        <v>0.25900000000000001</v>
      </c>
      <c r="Q446" s="30">
        <v>0.30299999999999999</v>
      </c>
      <c r="R446" s="30">
        <v>0.33800000000000002</v>
      </c>
      <c r="S446" s="30">
        <v>0.64100000000000001</v>
      </c>
      <c r="T446" s="30">
        <v>0.28799999999999998</v>
      </c>
      <c r="U446" s="30">
        <v>0</v>
      </c>
      <c r="V446" s="30">
        <v>0.2</v>
      </c>
      <c r="W446" s="30">
        <v>0.1</v>
      </c>
      <c r="X446" s="30"/>
      <c r="Y446" s="1"/>
      <c r="Z446" s="1"/>
      <c r="AB446" s="1"/>
    </row>
    <row r="447" spans="1:28" x14ac:dyDescent="0.25">
      <c r="A447" s="30">
        <v>7532</v>
      </c>
      <c r="B447" s="30" t="s">
        <v>1497</v>
      </c>
      <c r="C447" s="30">
        <v>6</v>
      </c>
      <c r="D447" s="30">
        <v>5</v>
      </c>
      <c r="E447" s="30">
        <v>1</v>
      </c>
      <c r="F447" s="30">
        <v>0</v>
      </c>
      <c r="G447" s="30">
        <v>0</v>
      </c>
      <c r="H447" s="30">
        <v>0</v>
      </c>
      <c r="I447" s="30">
        <v>1</v>
      </c>
      <c r="J447" s="30">
        <v>1</v>
      </c>
      <c r="K447" s="30">
        <v>0</v>
      </c>
      <c r="L447" s="30">
        <v>1</v>
      </c>
      <c r="M447" s="30">
        <v>0</v>
      </c>
      <c r="N447" s="30">
        <v>0</v>
      </c>
      <c r="O447" s="30">
        <v>0</v>
      </c>
      <c r="P447" s="30">
        <v>0.245</v>
      </c>
      <c r="Q447" s="30">
        <v>0.29699999999999999</v>
      </c>
      <c r="R447" s="30">
        <v>0.34599999999999997</v>
      </c>
      <c r="S447" s="30">
        <v>0.64300000000000002</v>
      </c>
      <c r="T447" s="30">
        <v>0.28799999999999998</v>
      </c>
      <c r="U447" s="30">
        <v>0</v>
      </c>
      <c r="V447" s="30">
        <v>-0.1</v>
      </c>
      <c r="W447" s="30">
        <v>0</v>
      </c>
      <c r="X447" s="30"/>
    </row>
    <row r="448" spans="1:28" x14ac:dyDescent="0.25">
      <c r="A448" s="30">
        <v>5986</v>
      </c>
      <c r="B448" s="30" t="s">
        <v>246</v>
      </c>
      <c r="C448" s="30">
        <v>233</v>
      </c>
      <c r="D448" s="30">
        <v>218</v>
      </c>
      <c r="E448" s="30">
        <v>54</v>
      </c>
      <c r="F448" s="30">
        <v>10</v>
      </c>
      <c r="G448" s="30">
        <v>0</v>
      </c>
      <c r="H448" s="30">
        <v>5</v>
      </c>
      <c r="I448" s="30">
        <v>23</v>
      </c>
      <c r="J448" s="30">
        <v>23</v>
      </c>
      <c r="K448" s="30">
        <v>10</v>
      </c>
      <c r="L448" s="30">
        <v>30</v>
      </c>
      <c r="M448" s="30">
        <v>1</v>
      </c>
      <c r="N448" s="30">
        <v>6</v>
      </c>
      <c r="O448" s="30">
        <v>3</v>
      </c>
      <c r="P448" s="30">
        <v>0.249</v>
      </c>
      <c r="Q448" s="30">
        <v>0.28399999999999997</v>
      </c>
      <c r="R448" s="30">
        <v>0.36399999999999999</v>
      </c>
      <c r="S448" s="30">
        <v>0.64800000000000002</v>
      </c>
      <c r="T448" s="30">
        <v>0.28799999999999998</v>
      </c>
      <c r="U448" s="30">
        <v>0.1</v>
      </c>
      <c r="V448" s="30">
        <v>-1.8</v>
      </c>
      <c r="W448" s="30">
        <v>0.1</v>
      </c>
      <c r="X448" s="30"/>
      <c r="Y448" s="1"/>
      <c r="Z448" s="1"/>
      <c r="AA448" s="1"/>
    </row>
    <row r="449" spans="1:28" x14ac:dyDescent="0.25">
      <c r="A449" s="30">
        <v>3376</v>
      </c>
      <c r="B449" s="30" t="s">
        <v>153</v>
      </c>
      <c r="C449" s="30">
        <v>77</v>
      </c>
      <c r="D449" s="30">
        <v>70</v>
      </c>
      <c r="E449" s="30">
        <v>16</v>
      </c>
      <c r="F449" s="30">
        <v>4</v>
      </c>
      <c r="G449" s="30">
        <v>0</v>
      </c>
      <c r="H449" s="30">
        <v>2</v>
      </c>
      <c r="I449" s="30">
        <v>7</v>
      </c>
      <c r="J449" s="30">
        <v>8</v>
      </c>
      <c r="K449" s="30">
        <v>5</v>
      </c>
      <c r="L449" s="30">
        <v>18</v>
      </c>
      <c r="M449" s="30">
        <v>1</v>
      </c>
      <c r="N449" s="30">
        <v>0</v>
      </c>
      <c r="O449" s="30">
        <v>0</v>
      </c>
      <c r="P449" s="30">
        <v>0.22800000000000001</v>
      </c>
      <c r="Q449" s="30">
        <v>0.28599999999999998</v>
      </c>
      <c r="R449" s="30">
        <v>0.36599999999999999</v>
      </c>
      <c r="S449" s="30">
        <v>0.65200000000000002</v>
      </c>
      <c r="T449" s="30">
        <v>0.28799999999999998</v>
      </c>
      <c r="U449" s="30">
        <v>-0.2</v>
      </c>
      <c r="V449" s="30">
        <v>0</v>
      </c>
      <c r="W449" s="30">
        <v>0.2</v>
      </c>
      <c r="X449" s="30"/>
    </row>
    <row r="450" spans="1:28" x14ac:dyDescent="0.25">
      <c r="A450" s="30">
        <v>8392</v>
      </c>
      <c r="B450" s="30" t="s">
        <v>347</v>
      </c>
      <c r="C450" s="30">
        <v>208</v>
      </c>
      <c r="D450" s="30">
        <v>187</v>
      </c>
      <c r="E450" s="30">
        <v>45</v>
      </c>
      <c r="F450" s="30">
        <v>10</v>
      </c>
      <c r="G450" s="30">
        <v>1</v>
      </c>
      <c r="H450" s="30">
        <v>2</v>
      </c>
      <c r="I450" s="30">
        <v>18</v>
      </c>
      <c r="J450" s="30">
        <v>18</v>
      </c>
      <c r="K450" s="30">
        <v>16</v>
      </c>
      <c r="L450" s="30">
        <v>35</v>
      </c>
      <c r="M450" s="30">
        <v>2</v>
      </c>
      <c r="N450" s="30">
        <v>4</v>
      </c>
      <c r="O450" s="30">
        <v>2</v>
      </c>
      <c r="P450" s="30">
        <v>0.24099999999999999</v>
      </c>
      <c r="Q450" s="30">
        <v>0.30399999999999999</v>
      </c>
      <c r="R450" s="30">
        <v>0.34399999999999997</v>
      </c>
      <c r="S450" s="30">
        <v>0.64800000000000002</v>
      </c>
      <c r="T450" s="30">
        <v>0.28799999999999998</v>
      </c>
      <c r="U450" s="30">
        <v>0.3</v>
      </c>
      <c r="V450" s="30">
        <v>-2.2999999999999998</v>
      </c>
      <c r="W450" s="30">
        <v>0.1</v>
      </c>
      <c r="X450" s="30"/>
    </row>
    <row r="451" spans="1:28" x14ac:dyDescent="0.25">
      <c r="A451" s="30">
        <v>5235</v>
      </c>
      <c r="B451" s="30" t="s">
        <v>418</v>
      </c>
      <c r="C451" s="30">
        <v>131</v>
      </c>
      <c r="D451" s="30">
        <v>120</v>
      </c>
      <c r="E451" s="30">
        <v>30</v>
      </c>
      <c r="F451" s="30">
        <v>7</v>
      </c>
      <c r="G451" s="30">
        <v>0</v>
      </c>
      <c r="H451" s="30">
        <v>1</v>
      </c>
      <c r="I451" s="30">
        <v>12</v>
      </c>
      <c r="J451" s="30">
        <v>11</v>
      </c>
      <c r="K451" s="30">
        <v>8</v>
      </c>
      <c r="L451" s="30">
        <v>21</v>
      </c>
      <c r="M451" s="30">
        <v>2</v>
      </c>
      <c r="N451" s="30">
        <v>1</v>
      </c>
      <c r="O451" s="30">
        <v>1</v>
      </c>
      <c r="P451" s="30">
        <v>0.248</v>
      </c>
      <c r="Q451" s="30">
        <v>0.3</v>
      </c>
      <c r="R451" s="30">
        <v>0.34100000000000003</v>
      </c>
      <c r="S451" s="30">
        <v>0.64100000000000001</v>
      </c>
      <c r="T451" s="30">
        <v>0.28799999999999998</v>
      </c>
      <c r="U451" s="30">
        <v>-0.1</v>
      </c>
      <c r="V451" s="30">
        <v>-1.6</v>
      </c>
      <c r="W451" s="30">
        <v>0</v>
      </c>
      <c r="X451" s="30"/>
      <c r="Y451" s="1"/>
      <c r="Z451" s="1"/>
      <c r="AA451" s="1"/>
    </row>
    <row r="452" spans="1:28" x14ac:dyDescent="0.25">
      <c r="A452" s="30">
        <v>11038</v>
      </c>
      <c r="B452" s="30" t="s">
        <v>1495</v>
      </c>
      <c r="C452" s="30">
        <v>58</v>
      </c>
      <c r="D452" s="30">
        <v>53</v>
      </c>
      <c r="E452" s="30">
        <v>13</v>
      </c>
      <c r="F452" s="30">
        <v>2</v>
      </c>
      <c r="G452" s="30">
        <v>1</v>
      </c>
      <c r="H452" s="30">
        <v>1</v>
      </c>
      <c r="I452" s="30">
        <v>6</v>
      </c>
      <c r="J452" s="30">
        <v>5</v>
      </c>
      <c r="K452" s="30">
        <v>4</v>
      </c>
      <c r="L452" s="30">
        <v>10</v>
      </c>
      <c r="M452" s="30">
        <v>1</v>
      </c>
      <c r="N452" s="30">
        <v>2</v>
      </c>
      <c r="O452" s="30">
        <v>1</v>
      </c>
      <c r="P452" s="30">
        <v>0.245</v>
      </c>
      <c r="Q452" s="30">
        <v>0.29699999999999999</v>
      </c>
      <c r="R452" s="30">
        <v>0.34599999999999997</v>
      </c>
      <c r="S452" s="30">
        <v>0.64300000000000002</v>
      </c>
      <c r="T452" s="30">
        <v>0.28699999999999998</v>
      </c>
      <c r="U452" s="30">
        <v>-0.1</v>
      </c>
      <c r="V452" s="30">
        <v>0.4</v>
      </c>
      <c r="W452" s="30">
        <v>0</v>
      </c>
      <c r="X452" s="30"/>
      <c r="Y452" s="1"/>
      <c r="Z452" s="1"/>
      <c r="AA452" s="1"/>
    </row>
    <row r="453" spans="1:28" x14ac:dyDescent="0.25">
      <c r="A453" s="30">
        <v>6262</v>
      </c>
      <c r="B453" s="30" t="s">
        <v>31</v>
      </c>
      <c r="C453" s="30">
        <v>74</v>
      </c>
      <c r="D453" s="30">
        <v>66</v>
      </c>
      <c r="E453" s="30">
        <v>15</v>
      </c>
      <c r="F453" s="30">
        <v>3</v>
      </c>
      <c r="G453" s="30">
        <v>0</v>
      </c>
      <c r="H453" s="30">
        <v>1</v>
      </c>
      <c r="I453" s="30">
        <v>7</v>
      </c>
      <c r="J453" s="30">
        <v>7</v>
      </c>
      <c r="K453" s="30">
        <v>5</v>
      </c>
      <c r="L453" s="30">
        <v>15</v>
      </c>
      <c r="M453" s="30">
        <v>1</v>
      </c>
      <c r="N453" s="30">
        <v>1</v>
      </c>
      <c r="O453" s="30">
        <v>0</v>
      </c>
      <c r="P453" s="30">
        <v>0.23200000000000001</v>
      </c>
      <c r="Q453" s="30">
        <v>0.29399999999999998</v>
      </c>
      <c r="R453" s="30">
        <v>0.34399999999999997</v>
      </c>
      <c r="S453" s="30">
        <v>0.63800000000000001</v>
      </c>
      <c r="T453" s="30">
        <v>0.28699999999999998</v>
      </c>
      <c r="U453" s="30">
        <v>0</v>
      </c>
      <c r="V453" s="30">
        <v>-0.4</v>
      </c>
      <c r="W453" s="30">
        <v>0.1</v>
      </c>
      <c r="X453" s="30"/>
    </row>
    <row r="454" spans="1:28" x14ac:dyDescent="0.25">
      <c r="A454" s="30">
        <v>7158</v>
      </c>
      <c r="B454" s="30" t="s">
        <v>533</v>
      </c>
      <c r="C454" s="30">
        <v>427</v>
      </c>
      <c r="D454" s="30">
        <v>379</v>
      </c>
      <c r="E454" s="30">
        <v>90</v>
      </c>
      <c r="F454" s="30">
        <v>15</v>
      </c>
      <c r="G454" s="30">
        <v>4</v>
      </c>
      <c r="H454" s="30">
        <v>3</v>
      </c>
      <c r="I454" s="30">
        <v>45</v>
      </c>
      <c r="J454" s="30">
        <v>29</v>
      </c>
      <c r="K454" s="30">
        <v>38</v>
      </c>
      <c r="L454" s="30">
        <v>80</v>
      </c>
      <c r="M454" s="30">
        <v>4</v>
      </c>
      <c r="N454" s="30">
        <v>30</v>
      </c>
      <c r="O454" s="30">
        <v>10</v>
      </c>
      <c r="P454" s="30">
        <v>0.23599999999999999</v>
      </c>
      <c r="Q454" s="30">
        <v>0.309</v>
      </c>
      <c r="R454" s="30">
        <v>0.32300000000000001</v>
      </c>
      <c r="S454" s="30">
        <v>0.63200000000000001</v>
      </c>
      <c r="T454" s="30">
        <v>0.28699999999999998</v>
      </c>
      <c r="U454" s="30">
        <v>2.8</v>
      </c>
      <c r="V454" s="30">
        <v>0.1</v>
      </c>
      <c r="W454" s="30">
        <v>0.4</v>
      </c>
      <c r="X454" s="30"/>
    </row>
    <row r="455" spans="1:28" x14ac:dyDescent="0.25">
      <c r="A455" s="30" t="s">
        <v>1464</v>
      </c>
      <c r="B455" s="30" t="s">
        <v>1465</v>
      </c>
      <c r="C455" s="30">
        <v>26</v>
      </c>
      <c r="D455" s="30">
        <v>23</v>
      </c>
      <c r="E455" s="30">
        <v>5</v>
      </c>
      <c r="F455" s="30">
        <v>1</v>
      </c>
      <c r="G455" s="30">
        <v>0</v>
      </c>
      <c r="H455" s="30">
        <v>0</v>
      </c>
      <c r="I455" s="30">
        <v>3</v>
      </c>
      <c r="J455" s="30">
        <v>2</v>
      </c>
      <c r="K455" s="30">
        <v>2</v>
      </c>
      <c r="L455" s="30">
        <v>5</v>
      </c>
      <c r="M455" s="30">
        <v>0</v>
      </c>
      <c r="N455" s="30">
        <v>0</v>
      </c>
      <c r="O455" s="30">
        <v>0</v>
      </c>
      <c r="P455" s="30">
        <v>0.23200000000000001</v>
      </c>
      <c r="Q455" s="30">
        <v>0.29699999999999999</v>
      </c>
      <c r="R455" s="30">
        <v>0.33900000000000002</v>
      </c>
      <c r="S455" s="30">
        <v>0.63700000000000001</v>
      </c>
      <c r="T455" s="30">
        <v>0.28699999999999998</v>
      </c>
      <c r="U455" s="30">
        <v>0</v>
      </c>
      <c r="V455" s="30">
        <v>0</v>
      </c>
      <c r="W455" s="30">
        <v>0.1</v>
      </c>
      <c r="X455" s="30"/>
      <c r="Y455" s="1"/>
      <c r="Z455" s="1"/>
      <c r="AB455" s="1"/>
    </row>
    <row r="456" spans="1:28" x14ac:dyDescent="0.25">
      <c r="A456" s="30">
        <v>1165</v>
      </c>
      <c r="B456" s="30" t="s">
        <v>66</v>
      </c>
      <c r="C456" s="30">
        <v>52</v>
      </c>
      <c r="D456" s="30">
        <v>48</v>
      </c>
      <c r="E456" s="30">
        <v>12</v>
      </c>
      <c r="F456" s="30">
        <v>2</v>
      </c>
      <c r="G456" s="30">
        <v>0</v>
      </c>
      <c r="H456" s="30">
        <v>1</v>
      </c>
      <c r="I456" s="30">
        <v>4</v>
      </c>
      <c r="J456" s="30">
        <v>5</v>
      </c>
      <c r="K456" s="30">
        <v>2</v>
      </c>
      <c r="L456" s="30">
        <v>9</v>
      </c>
      <c r="M456" s="30">
        <v>1</v>
      </c>
      <c r="N456" s="30">
        <v>0</v>
      </c>
      <c r="O456" s="30">
        <v>0</v>
      </c>
      <c r="P456" s="30">
        <v>0.248</v>
      </c>
      <c r="Q456" s="30">
        <v>0.29099999999999998</v>
      </c>
      <c r="R456" s="30">
        <v>0.35199999999999998</v>
      </c>
      <c r="S456" s="30">
        <v>0.64300000000000002</v>
      </c>
      <c r="T456" s="30">
        <v>0.28699999999999998</v>
      </c>
      <c r="U456" s="30">
        <v>0</v>
      </c>
      <c r="V456" s="30">
        <v>-0.2</v>
      </c>
      <c r="W456" s="30">
        <v>0</v>
      </c>
      <c r="X456" s="30"/>
    </row>
    <row r="457" spans="1:28" x14ac:dyDescent="0.25">
      <c r="A457" s="30">
        <v>6310</v>
      </c>
      <c r="B457" s="30" t="s">
        <v>310</v>
      </c>
      <c r="C457" s="30">
        <v>481</v>
      </c>
      <c r="D457" s="30">
        <v>448</v>
      </c>
      <c r="E457" s="30">
        <v>116</v>
      </c>
      <c r="F457" s="30">
        <v>21</v>
      </c>
      <c r="G457" s="30">
        <v>3</v>
      </c>
      <c r="H457" s="30">
        <v>4</v>
      </c>
      <c r="I457" s="30">
        <v>50</v>
      </c>
      <c r="J457" s="30">
        <v>42</v>
      </c>
      <c r="K457" s="30">
        <v>22</v>
      </c>
      <c r="L457" s="30">
        <v>67</v>
      </c>
      <c r="M457" s="30">
        <v>4</v>
      </c>
      <c r="N457" s="30">
        <v>17</v>
      </c>
      <c r="O457" s="30">
        <v>6</v>
      </c>
      <c r="P457" s="30">
        <v>0.26</v>
      </c>
      <c r="Q457" s="30">
        <v>0.29699999999999999</v>
      </c>
      <c r="R457" s="30">
        <v>0.34699999999999998</v>
      </c>
      <c r="S457" s="30">
        <v>0.64400000000000002</v>
      </c>
      <c r="T457" s="30">
        <v>0.28599999999999998</v>
      </c>
      <c r="U457" s="30">
        <v>2</v>
      </c>
      <c r="V457" s="30">
        <v>2.2000000000000002</v>
      </c>
      <c r="W457" s="30">
        <v>1.2</v>
      </c>
      <c r="X457" s="30"/>
      <c r="Y457" s="1"/>
      <c r="Z457" s="1"/>
      <c r="AB457" s="1"/>
    </row>
    <row r="458" spans="1:28" x14ac:dyDescent="0.25">
      <c r="A458" s="30">
        <v>4003</v>
      </c>
      <c r="B458" s="30" t="s">
        <v>157</v>
      </c>
      <c r="C458" s="30">
        <v>191</v>
      </c>
      <c r="D458" s="30">
        <v>171</v>
      </c>
      <c r="E458" s="30">
        <v>37</v>
      </c>
      <c r="F458" s="30">
        <v>8</v>
      </c>
      <c r="G458" s="30">
        <v>1</v>
      </c>
      <c r="H458" s="30">
        <v>5</v>
      </c>
      <c r="I458" s="30">
        <v>18</v>
      </c>
      <c r="J458" s="30">
        <v>19</v>
      </c>
      <c r="K458" s="30">
        <v>15</v>
      </c>
      <c r="L458" s="30">
        <v>61</v>
      </c>
      <c r="M458" s="30">
        <v>2</v>
      </c>
      <c r="N458" s="30">
        <v>3</v>
      </c>
      <c r="O458" s="30">
        <v>2</v>
      </c>
      <c r="P458" s="30">
        <v>0.215</v>
      </c>
      <c r="Q458" s="30">
        <v>0.28399999999999997</v>
      </c>
      <c r="R458" s="30">
        <v>0.35499999999999998</v>
      </c>
      <c r="S458" s="30">
        <v>0.64</v>
      </c>
      <c r="T458" s="30">
        <v>0.28599999999999998</v>
      </c>
      <c r="U458" s="30">
        <v>-0.1</v>
      </c>
      <c r="V458" s="30">
        <v>-0.3</v>
      </c>
      <c r="W458" s="30">
        <v>0.3</v>
      </c>
      <c r="X458" s="30"/>
    </row>
    <row r="459" spans="1:28" x14ac:dyDescent="0.25">
      <c r="A459" s="30">
        <v>10822</v>
      </c>
      <c r="B459" s="30" t="s">
        <v>190</v>
      </c>
      <c r="C459" s="30">
        <v>57</v>
      </c>
      <c r="D459" s="30">
        <v>52</v>
      </c>
      <c r="E459" s="30">
        <v>13</v>
      </c>
      <c r="F459" s="30">
        <v>2</v>
      </c>
      <c r="G459" s="30">
        <v>0</v>
      </c>
      <c r="H459" s="30">
        <v>0</v>
      </c>
      <c r="I459" s="30">
        <v>5</v>
      </c>
      <c r="J459" s="30">
        <v>5</v>
      </c>
      <c r="K459" s="30">
        <v>3</v>
      </c>
      <c r="L459" s="30">
        <v>8</v>
      </c>
      <c r="M459" s="30">
        <v>1</v>
      </c>
      <c r="N459" s="30">
        <v>2</v>
      </c>
      <c r="O459" s="30">
        <v>1</v>
      </c>
      <c r="P459" s="30">
        <v>0.252</v>
      </c>
      <c r="Q459" s="30">
        <v>0.30299999999999999</v>
      </c>
      <c r="R459" s="30">
        <v>0.33300000000000002</v>
      </c>
      <c r="S459" s="30">
        <v>0.63600000000000001</v>
      </c>
      <c r="T459" s="30">
        <v>0.28599999999999998</v>
      </c>
      <c r="U459" s="30">
        <v>-0.1</v>
      </c>
      <c r="V459" s="30">
        <v>-0.3</v>
      </c>
      <c r="W459" s="30">
        <v>-0.1</v>
      </c>
      <c r="X459" s="30"/>
    </row>
    <row r="460" spans="1:28" x14ac:dyDescent="0.25">
      <c r="A460" s="30">
        <v>9308</v>
      </c>
      <c r="B460" s="30" t="s">
        <v>113</v>
      </c>
      <c r="C460" s="30">
        <v>50</v>
      </c>
      <c r="D460" s="30">
        <v>46</v>
      </c>
      <c r="E460" s="30">
        <v>11</v>
      </c>
      <c r="F460" s="30">
        <v>2</v>
      </c>
      <c r="G460" s="30">
        <v>0</v>
      </c>
      <c r="H460" s="30">
        <v>1</v>
      </c>
      <c r="I460" s="30">
        <v>5</v>
      </c>
      <c r="J460" s="30">
        <v>5</v>
      </c>
      <c r="K460" s="30">
        <v>2</v>
      </c>
      <c r="L460" s="30">
        <v>9</v>
      </c>
      <c r="M460" s="30">
        <v>0</v>
      </c>
      <c r="N460" s="30">
        <v>0</v>
      </c>
      <c r="O460" s="30">
        <v>0</v>
      </c>
      <c r="P460" s="30">
        <v>0.23699999999999999</v>
      </c>
      <c r="Q460" s="30">
        <v>0.27800000000000002</v>
      </c>
      <c r="R460" s="30">
        <v>0.36799999999999999</v>
      </c>
      <c r="S460" s="30">
        <v>0.64600000000000002</v>
      </c>
      <c r="T460" s="30">
        <v>0.28599999999999998</v>
      </c>
      <c r="U460" s="30">
        <v>0</v>
      </c>
      <c r="V460" s="30">
        <v>-0.2</v>
      </c>
      <c r="W460" s="30">
        <v>0.1</v>
      </c>
      <c r="X460" s="30"/>
    </row>
    <row r="461" spans="1:28" x14ac:dyDescent="0.25">
      <c r="A461" s="30">
        <v>8203</v>
      </c>
      <c r="B461" s="30" t="s">
        <v>72</v>
      </c>
      <c r="C461" s="30">
        <v>324</v>
      </c>
      <c r="D461" s="30">
        <v>295</v>
      </c>
      <c r="E461" s="30">
        <v>75</v>
      </c>
      <c r="F461" s="30">
        <v>10</v>
      </c>
      <c r="G461" s="30">
        <v>3</v>
      </c>
      <c r="H461" s="30">
        <v>1</v>
      </c>
      <c r="I461" s="30">
        <v>33</v>
      </c>
      <c r="J461" s="30">
        <v>23</v>
      </c>
      <c r="K461" s="30">
        <v>22</v>
      </c>
      <c r="L461" s="30">
        <v>54</v>
      </c>
      <c r="M461" s="30">
        <v>2</v>
      </c>
      <c r="N461" s="30">
        <v>26</v>
      </c>
      <c r="O461" s="30">
        <v>11</v>
      </c>
      <c r="P461" s="30">
        <v>0.254</v>
      </c>
      <c r="Q461" s="30">
        <v>0.308</v>
      </c>
      <c r="R461" s="30">
        <v>0.32600000000000001</v>
      </c>
      <c r="S461" s="30">
        <v>0.63400000000000001</v>
      </c>
      <c r="T461" s="30">
        <v>0.28599999999999998</v>
      </c>
      <c r="U461" s="30">
        <v>1.1000000000000001</v>
      </c>
      <c r="V461" s="30">
        <v>-1</v>
      </c>
      <c r="W461" s="30">
        <v>0.5</v>
      </c>
      <c r="X461" s="30"/>
    </row>
    <row r="462" spans="1:28" x14ac:dyDescent="0.25">
      <c r="A462" s="30" t="s">
        <v>1466</v>
      </c>
      <c r="B462" s="30" t="s">
        <v>1467</v>
      </c>
      <c r="C462" s="30">
        <v>17</v>
      </c>
      <c r="D462" s="30">
        <v>15</v>
      </c>
      <c r="E462" s="30">
        <v>4</v>
      </c>
      <c r="F462" s="30">
        <v>1</v>
      </c>
      <c r="G462" s="30">
        <v>0</v>
      </c>
      <c r="H462" s="30">
        <v>0</v>
      </c>
      <c r="I462" s="30">
        <v>2</v>
      </c>
      <c r="J462" s="30">
        <v>1</v>
      </c>
      <c r="K462" s="30">
        <v>1</v>
      </c>
      <c r="L462" s="30">
        <v>2</v>
      </c>
      <c r="M462" s="30">
        <v>0</v>
      </c>
      <c r="N462" s="30">
        <v>1</v>
      </c>
      <c r="O462" s="30">
        <v>0</v>
      </c>
      <c r="P462" s="30">
        <v>0.248</v>
      </c>
      <c r="Q462" s="30">
        <v>0.30099999999999999</v>
      </c>
      <c r="R462" s="30">
        <v>0.33600000000000002</v>
      </c>
      <c r="S462" s="30">
        <v>0.63700000000000001</v>
      </c>
      <c r="T462" s="30">
        <v>0.28599999999999998</v>
      </c>
      <c r="U462" s="30">
        <v>0</v>
      </c>
      <c r="V462" s="30">
        <v>0</v>
      </c>
      <c r="W462" s="30">
        <v>0</v>
      </c>
      <c r="X462" s="30"/>
    </row>
    <row r="463" spans="1:28" x14ac:dyDescent="0.25">
      <c r="A463" s="30">
        <v>4918</v>
      </c>
      <c r="B463" s="30" t="s">
        <v>172</v>
      </c>
      <c r="C463" s="30">
        <v>80</v>
      </c>
      <c r="D463" s="30">
        <v>74</v>
      </c>
      <c r="E463" s="30">
        <v>19</v>
      </c>
      <c r="F463" s="30">
        <v>3</v>
      </c>
      <c r="G463" s="30">
        <v>1</v>
      </c>
      <c r="H463" s="30">
        <v>1</v>
      </c>
      <c r="I463" s="30">
        <v>8</v>
      </c>
      <c r="J463" s="30">
        <v>8</v>
      </c>
      <c r="K463" s="30">
        <v>4</v>
      </c>
      <c r="L463" s="30">
        <v>15</v>
      </c>
      <c r="M463" s="30">
        <v>1</v>
      </c>
      <c r="N463" s="30">
        <v>3</v>
      </c>
      <c r="O463" s="30">
        <v>2</v>
      </c>
      <c r="P463" s="30">
        <v>0.25</v>
      </c>
      <c r="Q463" s="30">
        <v>0.29099999999999998</v>
      </c>
      <c r="R463" s="30">
        <v>0.35199999999999998</v>
      </c>
      <c r="S463" s="30">
        <v>0.64200000000000002</v>
      </c>
      <c r="T463" s="30">
        <v>0.28599999999999998</v>
      </c>
      <c r="U463" s="30">
        <v>-0.1</v>
      </c>
      <c r="V463" s="30">
        <v>0.3</v>
      </c>
      <c r="W463" s="30">
        <v>0</v>
      </c>
      <c r="X463" s="30"/>
      <c r="Y463" s="1"/>
      <c r="Z463" s="1"/>
      <c r="AB463" s="1"/>
    </row>
    <row r="464" spans="1:28" x14ac:dyDescent="0.25">
      <c r="A464" s="30">
        <v>6887</v>
      </c>
      <c r="B464" s="30" t="s">
        <v>242</v>
      </c>
      <c r="C464" s="30">
        <v>178</v>
      </c>
      <c r="D464" s="30">
        <v>161</v>
      </c>
      <c r="E464" s="30">
        <v>36</v>
      </c>
      <c r="F464" s="30">
        <v>7</v>
      </c>
      <c r="G464" s="30">
        <v>1</v>
      </c>
      <c r="H464" s="30">
        <v>4</v>
      </c>
      <c r="I464" s="30">
        <v>16</v>
      </c>
      <c r="J464" s="30">
        <v>17</v>
      </c>
      <c r="K464" s="30">
        <v>12</v>
      </c>
      <c r="L464" s="30">
        <v>41</v>
      </c>
      <c r="M464" s="30">
        <v>2</v>
      </c>
      <c r="N464" s="30">
        <v>1</v>
      </c>
      <c r="O464" s="30">
        <v>1</v>
      </c>
      <c r="P464" s="30">
        <v>0.223</v>
      </c>
      <c r="Q464" s="30">
        <v>0.28599999999999998</v>
      </c>
      <c r="R464" s="30">
        <v>0.35099999999999998</v>
      </c>
      <c r="S464" s="30">
        <v>0.63700000000000001</v>
      </c>
      <c r="T464" s="30">
        <v>0.28499999999999998</v>
      </c>
      <c r="U464" s="30">
        <v>-0.2</v>
      </c>
      <c r="V464" s="30">
        <v>0.6</v>
      </c>
      <c r="W464" s="30">
        <v>0.5</v>
      </c>
      <c r="X464" s="30"/>
    </row>
    <row r="465" spans="1:28" x14ac:dyDescent="0.25">
      <c r="A465" s="30">
        <v>11146</v>
      </c>
      <c r="B465" s="30" t="s">
        <v>1480</v>
      </c>
      <c r="C465" s="30">
        <v>79</v>
      </c>
      <c r="D465" s="30">
        <v>72</v>
      </c>
      <c r="E465" s="30">
        <v>16</v>
      </c>
      <c r="F465" s="30">
        <v>3</v>
      </c>
      <c r="G465" s="30">
        <v>0</v>
      </c>
      <c r="H465" s="30">
        <v>2</v>
      </c>
      <c r="I465" s="30">
        <v>7</v>
      </c>
      <c r="J465" s="30">
        <v>8</v>
      </c>
      <c r="K465" s="30">
        <v>5</v>
      </c>
      <c r="L465" s="30">
        <v>20</v>
      </c>
      <c r="M465" s="30">
        <v>1</v>
      </c>
      <c r="N465" s="30">
        <v>0</v>
      </c>
      <c r="O465" s="30">
        <v>0</v>
      </c>
      <c r="P465" s="30">
        <v>0.22600000000000001</v>
      </c>
      <c r="Q465" s="30">
        <v>0.28199999999999997</v>
      </c>
      <c r="R465" s="30">
        <v>0.35799999999999998</v>
      </c>
      <c r="S465" s="30">
        <v>0.63900000000000001</v>
      </c>
      <c r="T465" s="30">
        <v>0.28499999999999998</v>
      </c>
      <c r="U465" s="30">
        <v>0</v>
      </c>
      <c r="V465" s="30">
        <v>0</v>
      </c>
      <c r="W465" s="30">
        <v>0.2</v>
      </c>
      <c r="X465" s="30"/>
    </row>
    <row r="466" spans="1:28" x14ac:dyDescent="0.25">
      <c r="A466" s="30">
        <v>2430</v>
      </c>
      <c r="B466" s="30" t="s">
        <v>274</v>
      </c>
      <c r="C466" s="30">
        <v>414</v>
      </c>
      <c r="D466" s="30">
        <v>378</v>
      </c>
      <c r="E466" s="30">
        <v>93</v>
      </c>
      <c r="F466" s="30">
        <v>18</v>
      </c>
      <c r="G466" s="30">
        <v>1</v>
      </c>
      <c r="H466" s="30">
        <v>4</v>
      </c>
      <c r="I466" s="30">
        <v>36</v>
      </c>
      <c r="J466" s="30">
        <v>33</v>
      </c>
      <c r="K466" s="30">
        <v>26</v>
      </c>
      <c r="L466" s="30">
        <v>49</v>
      </c>
      <c r="M466" s="30">
        <v>4</v>
      </c>
      <c r="N466" s="30">
        <v>4</v>
      </c>
      <c r="O466" s="30">
        <v>2</v>
      </c>
      <c r="P466" s="30">
        <v>0.247</v>
      </c>
      <c r="Q466" s="30">
        <v>0.3</v>
      </c>
      <c r="R466" s="30">
        <v>0.33800000000000002</v>
      </c>
      <c r="S466" s="30">
        <v>0.63900000000000001</v>
      </c>
      <c r="T466" s="30">
        <v>0.28499999999999998</v>
      </c>
      <c r="U466" s="30">
        <v>1.1000000000000001</v>
      </c>
      <c r="V466" s="30">
        <v>7.2</v>
      </c>
      <c r="W466" s="30">
        <v>1.1000000000000001</v>
      </c>
      <c r="X466" s="30"/>
    </row>
    <row r="467" spans="1:28" x14ac:dyDescent="0.25">
      <c r="A467" s="30">
        <v>13153</v>
      </c>
      <c r="B467" s="30" t="s">
        <v>1470</v>
      </c>
      <c r="C467" s="30">
        <v>56</v>
      </c>
      <c r="D467" s="30">
        <v>52</v>
      </c>
      <c r="E467" s="30">
        <v>14</v>
      </c>
      <c r="F467" s="30">
        <v>2</v>
      </c>
      <c r="G467" s="30">
        <v>0</v>
      </c>
      <c r="H467" s="30">
        <v>0</v>
      </c>
      <c r="I467" s="30">
        <v>6</v>
      </c>
      <c r="J467" s="30">
        <v>5</v>
      </c>
      <c r="K467" s="30">
        <v>2</v>
      </c>
      <c r="L467" s="30">
        <v>7</v>
      </c>
      <c r="M467" s="30">
        <v>1</v>
      </c>
      <c r="N467" s="30">
        <v>2</v>
      </c>
      <c r="O467" s="30">
        <v>1</v>
      </c>
      <c r="P467" s="30">
        <v>0.26300000000000001</v>
      </c>
      <c r="Q467" s="30">
        <v>0.30099999999999999</v>
      </c>
      <c r="R467" s="30">
        <v>0.33600000000000002</v>
      </c>
      <c r="S467" s="30">
        <v>0.63700000000000001</v>
      </c>
      <c r="T467" s="30">
        <v>0.28499999999999998</v>
      </c>
      <c r="U467" s="30">
        <v>0</v>
      </c>
      <c r="V467" s="30">
        <v>-0.1</v>
      </c>
      <c r="W467" s="30">
        <v>0</v>
      </c>
      <c r="X467" s="30"/>
    </row>
    <row r="468" spans="1:28" x14ac:dyDescent="0.25">
      <c r="A468" s="30">
        <v>6421</v>
      </c>
      <c r="B468" s="30" t="s">
        <v>438</v>
      </c>
      <c r="C468" s="30">
        <v>192</v>
      </c>
      <c r="D468" s="30">
        <v>171</v>
      </c>
      <c r="E468" s="30">
        <v>38</v>
      </c>
      <c r="F468" s="30">
        <v>7</v>
      </c>
      <c r="G468" s="30">
        <v>1</v>
      </c>
      <c r="H468" s="30">
        <v>4</v>
      </c>
      <c r="I468" s="30">
        <v>18</v>
      </c>
      <c r="J468" s="30">
        <v>17</v>
      </c>
      <c r="K468" s="30">
        <v>16</v>
      </c>
      <c r="L468" s="30">
        <v>47</v>
      </c>
      <c r="M468" s="30">
        <v>2</v>
      </c>
      <c r="N468" s="30">
        <v>6</v>
      </c>
      <c r="O468" s="30">
        <v>2</v>
      </c>
      <c r="P468" s="30">
        <v>0.221</v>
      </c>
      <c r="Q468" s="30">
        <v>0.29399999999999998</v>
      </c>
      <c r="R468" s="30">
        <v>0.33800000000000002</v>
      </c>
      <c r="S468" s="30">
        <v>0.63300000000000001</v>
      </c>
      <c r="T468" s="30">
        <v>0.28499999999999998</v>
      </c>
      <c r="U468" s="30">
        <v>0.2</v>
      </c>
      <c r="V468" s="30">
        <v>-1.2</v>
      </c>
      <c r="W468" s="30">
        <v>0</v>
      </c>
      <c r="X468" s="30"/>
      <c r="Y468" s="1"/>
      <c r="Z468" s="1"/>
      <c r="AA468" s="1"/>
    </row>
    <row r="469" spans="1:28" x14ac:dyDescent="0.25">
      <c r="A469" s="30">
        <v>5491</v>
      </c>
      <c r="B469" s="30" t="s">
        <v>235</v>
      </c>
      <c r="C469" s="30">
        <v>50</v>
      </c>
      <c r="D469" s="30">
        <v>45</v>
      </c>
      <c r="E469" s="30">
        <v>11</v>
      </c>
      <c r="F469" s="30">
        <v>2</v>
      </c>
      <c r="G469" s="30">
        <v>0</v>
      </c>
      <c r="H469" s="30">
        <v>1</v>
      </c>
      <c r="I469" s="30">
        <v>5</v>
      </c>
      <c r="J469" s="30">
        <v>5</v>
      </c>
      <c r="K469" s="30">
        <v>3</v>
      </c>
      <c r="L469" s="30">
        <v>10</v>
      </c>
      <c r="M469" s="30">
        <v>0</v>
      </c>
      <c r="N469" s="30">
        <v>1</v>
      </c>
      <c r="O469" s="30">
        <v>0</v>
      </c>
      <c r="P469" s="30">
        <v>0.23200000000000001</v>
      </c>
      <c r="Q469" s="30">
        <v>0.28899999999999998</v>
      </c>
      <c r="R469" s="30">
        <v>0.34499999999999997</v>
      </c>
      <c r="S469" s="30">
        <v>0.63400000000000001</v>
      </c>
      <c r="T469" s="30">
        <v>0.28399999999999997</v>
      </c>
      <c r="U469" s="30">
        <v>0</v>
      </c>
      <c r="V469" s="30">
        <v>-0.1</v>
      </c>
      <c r="W469" s="30">
        <v>0.1</v>
      </c>
      <c r="X469" s="30"/>
      <c r="Y469" s="1"/>
      <c r="Z469" s="1"/>
      <c r="AB469" s="1"/>
    </row>
    <row r="470" spans="1:28" x14ac:dyDescent="0.25">
      <c r="A470" s="30">
        <v>1698</v>
      </c>
      <c r="B470" s="30" t="s">
        <v>218</v>
      </c>
      <c r="C470" s="30">
        <v>78</v>
      </c>
      <c r="D470" s="30">
        <v>69</v>
      </c>
      <c r="E470" s="30">
        <v>16</v>
      </c>
      <c r="F470" s="30">
        <v>3</v>
      </c>
      <c r="G470" s="30">
        <v>0</v>
      </c>
      <c r="H470" s="30">
        <v>1</v>
      </c>
      <c r="I470" s="30">
        <v>7</v>
      </c>
      <c r="J470" s="30">
        <v>7</v>
      </c>
      <c r="K470" s="30">
        <v>6</v>
      </c>
      <c r="L470" s="30">
        <v>14</v>
      </c>
      <c r="M470" s="30">
        <v>1</v>
      </c>
      <c r="N470" s="30">
        <v>1</v>
      </c>
      <c r="O470" s="30">
        <v>0</v>
      </c>
      <c r="P470" s="30">
        <v>0.23300000000000001</v>
      </c>
      <c r="Q470" s="30">
        <v>0.30299999999999999</v>
      </c>
      <c r="R470" s="30">
        <v>0.32800000000000001</v>
      </c>
      <c r="S470" s="30">
        <v>0.63100000000000001</v>
      </c>
      <c r="T470" s="30">
        <v>0.28399999999999997</v>
      </c>
      <c r="U470" s="30">
        <v>-0.1</v>
      </c>
      <c r="V470" s="30">
        <v>0.7</v>
      </c>
      <c r="W470" s="30">
        <v>0.3</v>
      </c>
      <c r="X470" s="30"/>
      <c r="Y470" s="1"/>
      <c r="Z470" s="1"/>
      <c r="AB470" s="1"/>
    </row>
    <row r="471" spans="1:28" x14ac:dyDescent="0.25">
      <c r="A471" s="30">
        <v>6141</v>
      </c>
      <c r="B471" s="30" t="s">
        <v>96</v>
      </c>
      <c r="C471" s="30">
        <v>231</v>
      </c>
      <c r="D471" s="30">
        <v>206</v>
      </c>
      <c r="E471" s="30">
        <v>49</v>
      </c>
      <c r="F471" s="30">
        <v>8</v>
      </c>
      <c r="G471" s="30">
        <v>2</v>
      </c>
      <c r="H471" s="30">
        <v>2</v>
      </c>
      <c r="I471" s="30">
        <v>21</v>
      </c>
      <c r="J471" s="30">
        <v>17</v>
      </c>
      <c r="K471" s="30">
        <v>20</v>
      </c>
      <c r="L471" s="30">
        <v>41</v>
      </c>
      <c r="M471" s="30">
        <v>1</v>
      </c>
      <c r="N471" s="30">
        <v>7</v>
      </c>
      <c r="O471" s="30">
        <v>3</v>
      </c>
      <c r="P471" s="30">
        <v>0.23799999999999999</v>
      </c>
      <c r="Q471" s="30">
        <v>0.309</v>
      </c>
      <c r="R471" s="30">
        <v>0.31900000000000001</v>
      </c>
      <c r="S471" s="30">
        <v>0.628</v>
      </c>
      <c r="T471" s="30">
        <v>0.28399999999999997</v>
      </c>
      <c r="U471" s="30">
        <v>0.1</v>
      </c>
      <c r="V471" s="30">
        <v>1.3</v>
      </c>
      <c r="W471" s="30">
        <v>0.3</v>
      </c>
      <c r="X471" s="30"/>
    </row>
    <row r="472" spans="1:28" x14ac:dyDescent="0.25">
      <c r="A472" s="30" t="s">
        <v>1485</v>
      </c>
      <c r="B472" s="30" t="s">
        <v>1486</v>
      </c>
      <c r="C472" s="30">
        <v>17</v>
      </c>
      <c r="D472" s="30">
        <v>15</v>
      </c>
      <c r="E472" s="30">
        <v>4</v>
      </c>
      <c r="F472" s="30">
        <v>1</v>
      </c>
      <c r="G472" s="30">
        <v>0</v>
      </c>
      <c r="H472" s="30">
        <v>0</v>
      </c>
      <c r="I472" s="30">
        <v>2</v>
      </c>
      <c r="J472" s="30">
        <v>2</v>
      </c>
      <c r="K472" s="30">
        <v>1</v>
      </c>
      <c r="L472" s="30">
        <v>4</v>
      </c>
      <c r="M472" s="30">
        <v>0</v>
      </c>
      <c r="N472" s="30">
        <v>1</v>
      </c>
      <c r="O472" s="30">
        <v>0</v>
      </c>
      <c r="P472" s="30">
        <v>0.23799999999999999</v>
      </c>
      <c r="Q472" s="30">
        <v>0.28999999999999998</v>
      </c>
      <c r="R472" s="30">
        <v>0.34399999999999997</v>
      </c>
      <c r="S472" s="30">
        <v>0.63500000000000001</v>
      </c>
      <c r="T472" s="30">
        <v>0.28399999999999997</v>
      </c>
      <c r="U472" s="30">
        <v>0</v>
      </c>
      <c r="V472" s="30">
        <v>0</v>
      </c>
      <c r="W472" s="30">
        <v>0</v>
      </c>
      <c r="X472" s="30"/>
      <c r="Y472" s="1"/>
      <c r="Z472" s="1"/>
      <c r="AA472" s="1"/>
    </row>
    <row r="473" spans="1:28" x14ac:dyDescent="0.25">
      <c r="A473" s="30">
        <v>5384</v>
      </c>
      <c r="B473" s="30" t="s">
        <v>213</v>
      </c>
      <c r="C473" s="30">
        <v>218</v>
      </c>
      <c r="D473" s="30">
        <v>203</v>
      </c>
      <c r="E473" s="30">
        <v>50</v>
      </c>
      <c r="F473" s="30">
        <v>9</v>
      </c>
      <c r="G473" s="30">
        <v>2</v>
      </c>
      <c r="H473" s="30">
        <v>3</v>
      </c>
      <c r="I473" s="30">
        <v>19</v>
      </c>
      <c r="J473" s="30">
        <v>19</v>
      </c>
      <c r="K473" s="30">
        <v>11</v>
      </c>
      <c r="L473" s="30">
        <v>44</v>
      </c>
      <c r="M473" s="30">
        <v>1</v>
      </c>
      <c r="N473" s="30">
        <v>5</v>
      </c>
      <c r="O473" s="30">
        <v>3</v>
      </c>
      <c r="P473" s="30">
        <v>0.249</v>
      </c>
      <c r="Q473" s="30">
        <v>0.28899999999999998</v>
      </c>
      <c r="R473" s="30">
        <v>0.35399999999999998</v>
      </c>
      <c r="S473" s="30">
        <v>0.64200000000000002</v>
      </c>
      <c r="T473" s="30">
        <v>0.28399999999999997</v>
      </c>
      <c r="U473" s="30">
        <v>-0.1</v>
      </c>
      <c r="V473" s="30">
        <v>4.9000000000000004</v>
      </c>
      <c r="W473" s="30">
        <v>0.8</v>
      </c>
      <c r="X473" s="30"/>
      <c r="Y473" s="1"/>
      <c r="Z473" s="1"/>
      <c r="AA473" s="1"/>
    </row>
    <row r="474" spans="1:28" x14ac:dyDescent="0.25">
      <c r="A474" s="30">
        <v>13047</v>
      </c>
      <c r="B474" s="30" t="s">
        <v>11</v>
      </c>
      <c r="C474" s="30">
        <v>28</v>
      </c>
      <c r="D474" s="30">
        <v>25</v>
      </c>
      <c r="E474" s="30">
        <v>6</v>
      </c>
      <c r="F474" s="30">
        <v>1</v>
      </c>
      <c r="G474" s="30">
        <v>0</v>
      </c>
      <c r="H474" s="30">
        <v>0</v>
      </c>
      <c r="I474" s="30">
        <v>3</v>
      </c>
      <c r="J474" s="30">
        <v>2</v>
      </c>
      <c r="K474" s="30">
        <v>2</v>
      </c>
      <c r="L474" s="30">
        <v>4</v>
      </c>
      <c r="M474" s="30">
        <v>0</v>
      </c>
      <c r="N474" s="30">
        <v>1</v>
      </c>
      <c r="O474" s="30">
        <v>0</v>
      </c>
      <c r="P474" s="30">
        <v>0.23499999999999999</v>
      </c>
      <c r="Q474" s="30">
        <v>0.308</v>
      </c>
      <c r="R474" s="30">
        <v>0.314</v>
      </c>
      <c r="S474" s="30">
        <v>0.623</v>
      </c>
      <c r="T474" s="30">
        <v>0.28399999999999997</v>
      </c>
      <c r="U474" s="30">
        <v>0</v>
      </c>
      <c r="V474" s="30">
        <v>0.1</v>
      </c>
      <c r="W474" s="30">
        <v>0</v>
      </c>
      <c r="X474" s="30"/>
    </row>
    <row r="475" spans="1:28" x14ac:dyDescent="0.25">
      <c r="A475" s="30" t="s">
        <v>174</v>
      </c>
      <c r="B475" s="30" t="s">
        <v>175</v>
      </c>
      <c r="C475" s="30">
        <v>28</v>
      </c>
      <c r="D475" s="30">
        <v>26</v>
      </c>
      <c r="E475" s="30">
        <v>6</v>
      </c>
      <c r="F475" s="30">
        <v>1</v>
      </c>
      <c r="G475" s="30">
        <v>0</v>
      </c>
      <c r="H475" s="30">
        <v>0</v>
      </c>
      <c r="I475" s="30">
        <v>3</v>
      </c>
      <c r="J475" s="30">
        <v>3</v>
      </c>
      <c r="K475" s="30">
        <v>2</v>
      </c>
      <c r="L475" s="30">
        <v>6</v>
      </c>
      <c r="M475" s="30">
        <v>0</v>
      </c>
      <c r="N475" s="30">
        <v>1</v>
      </c>
      <c r="O475" s="30">
        <v>0</v>
      </c>
      <c r="P475" s="30">
        <v>0.23699999999999999</v>
      </c>
      <c r="Q475" s="30">
        <v>0.28999999999999998</v>
      </c>
      <c r="R475" s="30">
        <v>0.34200000000000003</v>
      </c>
      <c r="S475" s="30">
        <v>0.63200000000000001</v>
      </c>
      <c r="T475" s="30">
        <v>0.28299999999999997</v>
      </c>
      <c r="U475" s="30">
        <v>0</v>
      </c>
      <c r="V475" s="30">
        <v>0</v>
      </c>
      <c r="W475" s="30">
        <v>0</v>
      </c>
      <c r="X475" s="30"/>
      <c r="Y475" s="1"/>
      <c r="Z475" s="1"/>
      <c r="AB475" s="1"/>
    </row>
    <row r="476" spans="1:28" x14ac:dyDescent="0.25">
      <c r="A476" s="30">
        <v>8841</v>
      </c>
      <c r="B476" s="30" t="s">
        <v>33</v>
      </c>
      <c r="C476" s="30">
        <v>274</v>
      </c>
      <c r="D476" s="30">
        <v>249</v>
      </c>
      <c r="E476" s="30">
        <v>60</v>
      </c>
      <c r="F476" s="30">
        <v>11</v>
      </c>
      <c r="G476" s="30">
        <v>1</v>
      </c>
      <c r="H476" s="30">
        <v>4</v>
      </c>
      <c r="I476" s="30">
        <v>24</v>
      </c>
      <c r="J476" s="30">
        <v>24</v>
      </c>
      <c r="K476" s="30">
        <v>19</v>
      </c>
      <c r="L476" s="30">
        <v>52</v>
      </c>
      <c r="M476" s="30">
        <v>2</v>
      </c>
      <c r="N476" s="30">
        <v>3</v>
      </c>
      <c r="O476" s="30">
        <v>2</v>
      </c>
      <c r="P476" s="30">
        <v>0.24</v>
      </c>
      <c r="Q476" s="30">
        <v>0.29599999999999999</v>
      </c>
      <c r="R476" s="30">
        <v>0.33600000000000002</v>
      </c>
      <c r="S476" s="30">
        <v>0.63200000000000001</v>
      </c>
      <c r="T476" s="30">
        <v>0.28299999999999997</v>
      </c>
      <c r="U476" s="30">
        <v>-0.3</v>
      </c>
      <c r="V476" s="30">
        <v>-0.6</v>
      </c>
      <c r="W476" s="30">
        <v>0.2</v>
      </c>
      <c r="X476" s="30"/>
      <c r="Y476" s="1"/>
      <c r="Z476" s="1"/>
      <c r="AA476" s="1"/>
    </row>
    <row r="477" spans="1:28" x14ac:dyDescent="0.25">
      <c r="A477" s="30">
        <v>4293</v>
      </c>
      <c r="B477" s="30" t="s">
        <v>41</v>
      </c>
      <c r="C477" s="30">
        <v>77</v>
      </c>
      <c r="D477" s="30">
        <v>72</v>
      </c>
      <c r="E477" s="30">
        <v>16</v>
      </c>
      <c r="F477" s="30">
        <v>4</v>
      </c>
      <c r="G477" s="30">
        <v>0</v>
      </c>
      <c r="H477" s="30">
        <v>2</v>
      </c>
      <c r="I477" s="30">
        <v>8</v>
      </c>
      <c r="J477" s="30">
        <v>8</v>
      </c>
      <c r="K477" s="30">
        <v>4</v>
      </c>
      <c r="L477" s="30">
        <v>18</v>
      </c>
      <c r="M477" s="30">
        <v>0</v>
      </c>
      <c r="N477" s="30">
        <v>1</v>
      </c>
      <c r="O477" s="30">
        <v>0</v>
      </c>
      <c r="P477" s="30">
        <v>0.22900000000000001</v>
      </c>
      <c r="Q477" s="30">
        <v>0.27100000000000002</v>
      </c>
      <c r="R477" s="30">
        <v>0.374</v>
      </c>
      <c r="S477" s="30">
        <v>0.64400000000000002</v>
      </c>
      <c r="T477" s="30">
        <v>0.28299999999999997</v>
      </c>
      <c r="U477" s="30">
        <v>-0.1</v>
      </c>
      <c r="V477" s="30">
        <v>-0.1</v>
      </c>
      <c r="W477" s="30">
        <v>0.1</v>
      </c>
      <c r="X477" s="30"/>
      <c r="Y477" s="1"/>
      <c r="Z477" s="1"/>
      <c r="AB477" s="1"/>
    </row>
    <row r="478" spans="1:28" x14ac:dyDescent="0.25">
      <c r="A478" s="30">
        <v>1429</v>
      </c>
      <c r="B478" s="30" t="s">
        <v>161</v>
      </c>
      <c r="C478" s="30">
        <v>201</v>
      </c>
      <c r="D478" s="30">
        <v>176</v>
      </c>
      <c r="E478" s="30">
        <v>41</v>
      </c>
      <c r="F478" s="30">
        <v>8</v>
      </c>
      <c r="G478" s="30">
        <v>1</v>
      </c>
      <c r="H478" s="30">
        <v>1</v>
      </c>
      <c r="I478" s="30">
        <v>20</v>
      </c>
      <c r="J478" s="30">
        <v>15</v>
      </c>
      <c r="K478" s="30">
        <v>21</v>
      </c>
      <c r="L478" s="30">
        <v>39</v>
      </c>
      <c r="M478" s="30">
        <v>1</v>
      </c>
      <c r="N478" s="30">
        <v>3</v>
      </c>
      <c r="O478" s="30">
        <v>1</v>
      </c>
      <c r="P478" s="30">
        <v>0.23200000000000001</v>
      </c>
      <c r="Q478" s="30">
        <v>0.313</v>
      </c>
      <c r="R478" s="30">
        <v>0.30299999999999999</v>
      </c>
      <c r="S478" s="30">
        <v>0.61699999999999999</v>
      </c>
      <c r="T478" s="30">
        <v>0.28299999999999997</v>
      </c>
      <c r="U478" s="30">
        <v>-0.1</v>
      </c>
      <c r="V478" s="30">
        <v>-0.1</v>
      </c>
      <c r="W478" s="30">
        <v>0.2</v>
      </c>
      <c r="X478" s="30"/>
      <c r="Y478" s="1"/>
      <c r="Z478" s="1"/>
      <c r="AB478" s="1"/>
    </row>
    <row r="479" spans="1:28" x14ac:dyDescent="0.25">
      <c r="A479" s="30" t="s">
        <v>75</v>
      </c>
      <c r="B479" s="30" t="s">
        <v>76</v>
      </c>
      <c r="C479" s="30">
        <v>56</v>
      </c>
      <c r="D479" s="30">
        <v>51</v>
      </c>
      <c r="E479" s="30">
        <v>12</v>
      </c>
      <c r="F479" s="30">
        <v>2</v>
      </c>
      <c r="G479" s="30">
        <v>0</v>
      </c>
      <c r="H479" s="30">
        <v>0</v>
      </c>
      <c r="I479" s="30">
        <v>6</v>
      </c>
      <c r="J479" s="30">
        <v>5</v>
      </c>
      <c r="K479" s="30">
        <v>4</v>
      </c>
      <c r="L479" s="30">
        <v>10</v>
      </c>
      <c r="M479" s="30">
        <v>0</v>
      </c>
      <c r="N479" s="30">
        <v>3</v>
      </c>
      <c r="O479" s="30">
        <v>1</v>
      </c>
      <c r="P479" s="30">
        <v>0.24199999999999999</v>
      </c>
      <c r="Q479" s="30">
        <v>0.30099999999999999</v>
      </c>
      <c r="R479" s="30">
        <v>0.32600000000000001</v>
      </c>
      <c r="S479" s="30">
        <v>0.626</v>
      </c>
      <c r="T479" s="30">
        <v>0.28299999999999997</v>
      </c>
      <c r="U479" s="30">
        <v>0</v>
      </c>
      <c r="V479" s="30">
        <v>0</v>
      </c>
      <c r="W479" s="30">
        <v>0.1</v>
      </c>
      <c r="X479" s="30"/>
      <c r="Y479" s="1"/>
      <c r="Z479" s="1"/>
      <c r="AB479" s="1"/>
    </row>
    <row r="480" spans="1:28" x14ac:dyDescent="0.25">
      <c r="A480" s="30">
        <v>11339</v>
      </c>
      <c r="B480" s="30" t="s">
        <v>298</v>
      </c>
      <c r="C480" s="30">
        <v>39</v>
      </c>
      <c r="D480" s="30">
        <v>36</v>
      </c>
      <c r="E480" s="30">
        <v>9</v>
      </c>
      <c r="F480" s="30">
        <v>2</v>
      </c>
      <c r="G480" s="30">
        <v>0</v>
      </c>
      <c r="H480" s="30">
        <v>1</v>
      </c>
      <c r="I480" s="30">
        <v>3</v>
      </c>
      <c r="J480" s="30">
        <v>4</v>
      </c>
      <c r="K480" s="30">
        <v>2</v>
      </c>
      <c r="L480" s="30">
        <v>8</v>
      </c>
      <c r="M480" s="30">
        <v>1</v>
      </c>
      <c r="N480" s="30">
        <v>1</v>
      </c>
      <c r="O480" s="30">
        <v>1</v>
      </c>
      <c r="P480" s="30">
        <v>0.23599999999999999</v>
      </c>
      <c r="Q480" s="30">
        <v>0.28299999999999997</v>
      </c>
      <c r="R480" s="30">
        <v>0.35199999999999998</v>
      </c>
      <c r="S480" s="30">
        <v>0.63400000000000001</v>
      </c>
      <c r="T480" s="30">
        <v>0.28299999999999997</v>
      </c>
      <c r="U480" s="30">
        <v>0</v>
      </c>
      <c r="V480" s="30">
        <v>0.1</v>
      </c>
      <c r="W480" s="30">
        <v>0</v>
      </c>
      <c r="X480" s="30"/>
    </row>
    <row r="481" spans="1:28" x14ac:dyDescent="0.25">
      <c r="A481" s="30">
        <v>4182</v>
      </c>
      <c r="B481" s="30" t="s">
        <v>216</v>
      </c>
      <c r="C481" s="30">
        <v>241</v>
      </c>
      <c r="D481" s="30">
        <v>218</v>
      </c>
      <c r="E481" s="30">
        <v>54</v>
      </c>
      <c r="F481" s="30">
        <v>9</v>
      </c>
      <c r="G481" s="30">
        <v>1</v>
      </c>
      <c r="H481" s="30">
        <v>2</v>
      </c>
      <c r="I481" s="30">
        <v>24</v>
      </c>
      <c r="J481" s="30">
        <v>20</v>
      </c>
      <c r="K481" s="30">
        <v>18</v>
      </c>
      <c r="L481" s="30">
        <v>36</v>
      </c>
      <c r="M481" s="30">
        <v>2</v>
      </c>
      <c r="N481" s="30">
        <v>4</v>
      </c>
      <c r="O481" s="30">
        <v>2</v>
      </c>
      <c r="P481" s="30">
        <v>0.246</v>
      </c>
      <c r="Q481" s="30">
        <v>0.30599999999999999</v>
      </c>
      <c r="R481" s="30">
        <v>0.32300000000000001</v>
      </c>
      <c r="S481" s="30">
        <v>0.629</v>
      </c>
      <c r="T481" s="30">
        <v>0.28199999999999997</v>
      </c>
      <c r="U481" s="30">
        <v>-0.2</v>
      </c>
      <c r="V481" s="30">
        <v>-0.8</v>
      </c>
      <c r="W481" s="30">
        <v>-0.1</v>
      </c>
      <c r="X481" s="30"/>
    </row>
    <row r="482" spans="1:28" x14ac:dyDescent="0.25">
      <c r="A482" s="30">
        <v>6402</v>
      </c>
      <c r="B482" s="30" t="s">
        <v>165</v>
      </c>
      <c r="C482" s="30">
        <v>11</v>
      </c>
      <c r="D482" s="30">
        <v>10</v>
      </c>
      <c r="E482" s="30">
        <v>2</v>
      </c>
      <c r="F482" s="30">
        <v>1</v>
      </c>
      <c r="G482" s="30">
        <v>0</v>
      </c>
      <c r="H482" s="30">
        <v>0</v>
      </c>
      <c r="I482" s="30">
        <v>1</v>
      </c>
      <c r="J482" s="30">
        <v>1</v>
      </c>
      <c r="K482" s="30">
        <v>1</v>
      </c>
      <c r="L482" s="30">
        <v>2</v>
      </c>
      <c r="M482" s="30">
        <v>0</v>
      </c>
      <c r="N482" s="30">
        <v>0</v>
      </c>
      <c r="O482" s="30">
        <v>0</v>
      </c>
      <c r="P482" s="30">
        <v>0.23699999999999999</v>
      </c>
      <c r="Q482" s="30">
        <v>0.28999999999999998</v>
      </c>
      <c r="R482" s="30">
        <v>0.33900000000000002</v>
      </c>
      <c r="S482" s="30">
        <v>0.63</v>
      </c>
      <c r="T482" s="30">
        <v>0.28199999999999997</v>
      </c>
      <c r="U482" s="30">
        <v>0</v>
      </c>
      <c r="V482" s="30">
        <v>0</v>
      </c>
      <c r="W482" s="30">
        <v>0</v>
      </c>
      <c r="X482" s="30"/>
    </row>
    <row r="483" spans="1:28" x14ac:dyDescent="0.25">
      <c r="A483" s="30">
        <v>9958</v>
      </c>
      <c r="B483" s="30" t="s">
        <v>110</v>
      </c>
      <c r="C483" s="30">
        <v>253</v>
      </c>
      <c r="D483" s="30">
        <v>234</v>
      </c>
      <c r="E483" s="30">
        <v>58</v>
      </c>
      <c r="F483" s="30">
        <v>10</v>
      </c>
      <c r="G483" s="30">
        <v>1</v>
      </c>
      <c r="H483" s="30">
        <v>3</v>
      </c>
      <c r="I483" s="30">
        <v>22</v>
      </c>
      <c r="J483" s="30">
        <v>22</v>
      </c>
      <c r="K483" s="30">
        <v>14</v>
      </c>
      <c r="L483" s="30">
        <v>44</v>
      </c>
      <c r="M483" s="30">
        <v>1</v>
      </c>
      <c r="N483" s="30">
        <v>5</v>
      </c>
      <c r="O483" s="30">
        <v>3</v>
      </c>
      <c r="P483" s="30">
        <v>0.248</v>
      </c>
      <c r="Q483" s="30">
        <v>0.29199999999999998</v>
      </c>
      <c r="R483" s="30">
        <v>0.33900000000000002</v>
      </c>
      <c r="S483" s="30">
        <v>0.63100000000000001</v>
      </c>
      <c r="T483" s="30">
        <v>0.28199999999999997</v>
      </c>
      <c r="U483" s="30">
        <v>0</v>
      </c>
      <c r="V483" s="30">
        <v>0.6</v>
      </c>
      <c r="W483" s="30">
        <v>-0.6</v>
      </c>
      <c r="X483" s="30"/>
      <c r="Y483" s="1"/>
      <c r="Z483" s="1"/>
      <c r="AA483" s="1"/>
    </row>
    <row r="484" spans="1:28" x14ac:dyDescent="0.25">
      <c r="A484" s="30">
        <v>5519</v>
      </c>
      <c r="B484" s="30" t="s">
        <v>333</v>
      </c>
      <c r="C484" s="30">
        <v>446</v>
      </c>
      <c r="D484" s="30">
        <v>402</v>
      </c>
      <c r="E484" s="30">
        <v>99</v>
      </c>
      <c r="F484" s="30">
        <v>20</v>
      </c>
      <c r="G484" s="30">
        <v>1</v>
      </c>
      <c r="H484" s="30">
        <v>2</v>
      </c>
      <c r="I484" s="30">
        <v>40</v>
      </c>
      <c r="J484" s="30">
        <v>30</v>
      </c>
      <c r="K484" s="30">
        <v>33</v>
      </c>
      <c r="L484" s="30">
        <v>61</v>
      </c>
      <c r="M484" s="30">
        <v>4</v>
      </c>
      <c r="N484" s="30">
        <v>4</v>
      </c>
      <c r="O484" s="30">
        <v>2</v>
      </c>
      <c r="P484" s="30">
        <v>0.247</v>
      </c>
      <c r="Q484" s="30">
        <v>0.308</v>
      </c>
      <c r="R484" s="30">
        <v>0.31900000000000001</v>
      </c>
      <c r="S484" s="30">
        <v>0.627</v>
      </c>
      <c r="T484" s="30">
        <v>0.28199999999999997</v>
      </c>
      <c r="U484" s="30">
        <v>-0.2</v>
      </c>
      <c r="V484" s="30">
        <v>-0.4</v>
      </c>
      <c r="W484" s="30">
        <v>0.8</v>
      </c>
      <c r="X484" s="30"/>
    </row>
    <row r="485" spans="1:28" x14ac:dyDescent="0.25">
      <c r="A485" s="30">
        <v>5587</v>
      </c>
      <c r="B485" s="30" t="s">
        <v>73</v>
      </c>
      <c r="C485" s="30">
        <v>89</v>
      </c>
      <c r="D485" s="30">
        <v>82</v>
      </c>
      <c r="E485" s="30">
        <v>18</v>
      </c>
      <c r="F485" s="30">
        <v>4</v>
      </c>
      <c r="G485" s="30">
        <v>0</v>
      </c>
      <c r="H485" s="30">
        <v>2</v>
      </c>
      <c r="I485" s="30">
        <v>9</v>
      </c>
      <c r="J485" s="30">
        <v>9</v>
      </c>
      <c r="K485" s="30">
        <v>5</v>
      </c>
      <c r="L485" s="30">
        <v>21</v>
      </c>
      <c r="M485" s="30">
        <v>2</v>
      </c>
      <c r="N485" s="30">
        <v>0</v>
      </c>
      <c r="O485" s="30">
        <v>0</v>
      </c>
      <c r="P485" s="30">
        <v>0.22500000000000001</v>
      </c>
      <c r="Q485" s="30">
        <v>0.27900000000000003</v>
      </c>
      <c r="R485" s="30">
        <v>0.36</v>
      </c>
      <c r="S485" s="30">
        <v>0.63800000000000001</v>
      </c>
      <c r="T485" s="30">
        <v>0.28199999999999997</v>
      </c>
      <c r="U485" s="30">
        <v>-0.2</v>
      </c>
      <c r="V485" s="30">
        <v>-0.3</v>
      </c>
      <c r="W485" s="30">
        <v>0.2</v>
      </c>
      <c r="X485" s="30"/>
      <c r="Y485" s="1"/>
      <c r="Z485" s="1"/>
      <c r="AA485" s="1"/>
    </row>
    <row r="486" spans="1:28" x14ac:dyDescent="0.25">
      <c r="A486" s="30">
        <v>5097</v>
      </c>
      <c r="B486" s="30" t="s">
        <v>294</v>
      </c>
      <c r="C486" s="30">
        <v>56</v>
      </c>
      <c r="D486" s="30">
        <v>50</v>
      </c>
      <c r="E486" s="30">
        <v>11</v>
      </c>
      <c r="F486" s="30">
        <v>2</v>
      </c>
      <c r="G486" s="30">
        <v>1</v>
      </c>
      <c r="H486" s="30">
        <v>1</v>
      </c>
      <c r="I486" s="30">
        <v>6</v>
      </c>
      <c r="J486" s="30">
        <v>5</v>
      </c>
      <c r="K486" s="30">
        <v>4</v>
      </c>
      <c r="L486" s="30">
        <v>14</v>
      </c>
      <c r="M486" s="30">
        <v>1</v>
      </c>
      <c r="N486" s="30">
        <v>3</v>
      </c>
      <c r="O486" s="30">
        <v>2</v>
      </c>
      <c r="P486" s="30">
        <v>0.22700000000000001</v>
      </c>
      <c r="Q486" s="30">
        <v>0.29199999999999998</v>
      </c>
      <c r="R486" s="30">
        <v>0.33500000000000002</v>
      </c>
      <c r="S486" s="30">
        <v>0.627</v>
      </c>
      <c r="T486" s="30">
        <v>0.28199999999999997</v>
      </c>
      <c r="U486" s="30">
        <v>0.1</v>
      </c>
      <c r="V486" s="30">
        <v>-0.5</v>
      </c>
      <c r="W486" s="30">
        <v>0</v>
      </c>
      <c r="X486" s="30"/>
      <c r="Y486" s="1"/>
      <c r="Z486" s="1"/>
      <c r="AA486" s="1"/>
    </row>
    <row r="487" spans="1:28" x14ac:dyDescent="0.25">
      <c r="A487" s="30" t="s">
        <v>1472</v>
      </c>
      <c r="B487" s="30" t="s">
        <v>1473</v>
      </c>
      <c r="C487" s="30">
        <v>28</v>
      </c>
      <c r="D487" s="30">
        <v>26</v>
      </c>
      <c r="E487" s="30">
        <v>6</v>
      </c>
      <c r="F487" s="30">
        <v>1</v>
      </c>
      <c r="G487" s="30">
        <v>0</v>
      </c>
      <c r="H487" s="30">
        <v>1</v>
      </c>
      <c r="I487" s="30">
        <v>3</v>
      </c>
      <c r="J487" s="30">
        <v>3</v>
      </c>
      <c r="K487" s="30">
        <v>1</v>
      </c>
      <c r="L487" s="30">
        <v>5</v>
      </c>
      <c r="M487" s="30">
        <v>0</v>
      </c>
      <c r="N487" s="30">
        <v>1</v>
      </c>
      <c r="O487" s="30">
        <v>0</v>
      </c>
      <c r="P487" s="30">
        <v>0.23599999999999999</v>
      </c>
      <c r="Q487" s="30">
        <v>0.27900000000000003</v>
      </c>
      <c r="R487" s="30">
        <v>0.35499999999999998</v>
      </c>
      <c r="S487" s="30">
        <v>0.63500000000000001</v>
      </c>
      <c r="T487" s="30">
        <v>0.28199999999999997</v>
      </c>
      <c r="U487" s="30">
        <v>0</v>
      </c>
      <c r="V487" s="30">
        <v>0</v>
      </c>
      <c r="W487" s="30">
        <v>0</v>
      </c>
      <c r="X487" s="30"/>
      <c r="Y487" s="1"/>
      <c r="Z487" s="1"/>
      <c r="AA487" s="1"/>
    </row>
    <row r="488" spans="1:28" x14ac:dyDescent="0.25">
      <c r="A488" s="30">
        <v>1658</v>
      </c>
      <c r="B488" s="30" t="s">
        <v>40</v>
      </c>
      <c r="C488" s="30">
        <v>131</v>
      </c>
      <c r="D488" s="30">
        <v>119</v>
      </c>
      <c r="E488" s="30">
        <v>27</v>
      </c>
      <c r="F488" s="30">
        <v>5</v>
      </c>
      <c r="G488" s="30">
        <v>0</v>
      </c>
      <c r="H488" s="30">
        <v>3</v>
      </c>
      <c r="I488" s="30">
        <v>12</v>
      </c>
      <c r="J488" s="30">
        <v>13</v>
      </c>
      <c r="K488" s="30">
        <v>8</v>
      </c>
      <c r="L488" s="30">
        <v>29</v>
      </c>
      <c r="M488" s="30">
        <v>1</v>
      </c>
      <c r="N488" s="30">
        <v>1</v>
      </c>
      <c r="O488" s="30">
        <v>0</v>
      </c>
      <c r="P488" s="30">
        <v>0.22600000000000001</v>
      </c>
      <c r="Q488" s="30">
        <v>0.28100000000000003</v>
      </c>
      <c r="R488" s="30">
        <v>0.34899999999999998</v>
      </c>
      <c r="S488" s="30">
        <v>0.63</v>
      </c>
      <c r="T488" s="30">
        <v>0.28100000000000003</v>
      </c>
      <c r="U488" s="30">
        <v>-0.2</v>
      </c>
      <c r="V488" s="30">
        <v>-0.4</v>
      </c>
      <c r="W488" s="30">
        <v>0</v>
      </c>
      <c r="X488" s="30"/>
    </row>
    <row r="489" spans="1:28" x14ac:dyDescent="0.25">
      <c r="A489" s="30">
        <v>10199</v>
      </c>
      <c r="B489" s="30" t="s">
        <v>356</v>
      </c>
      <c r="C489" s="30">
        <v>479</v>
      </c>
      <c r="D489" s="30">
        <v>438</v>
      </c>
      <c r="E489" s="30">
        <v>107</v>
      </c>
      <c r="F489" s="30">
        <v>17</v>
      </c>
      <c r="G489" s="30">
        <v>4</v>
      </c>
      <c r="H489" s="30">
        <v>5</v>
      </c>
      <c r="I489" s="30">
        <v>47</v>
      </c>
      <c r="J489" s="30">
        <v>37</v>
      </c>
      <c r="K489" s="30">
        <v>32</v>
      </c>
      <c r="L489" s="30">
        <v>95</v>
      </c>
      <c r="M489" s="30">
        <v>2</v>
      </c>
      <c r="N489" s="30">
        <v>57</v>
      </c>
      <c r="O489" s="30">
        <v>23</v>
      </c>
      <c r="P489" s="30">
        <v>0.24399999999999999</v>
      </c>
      <c r="Q489" s="30">
        <v>0.29599999999999999</v>
      </c>
      <c r="R489" s="30">
        <v>0.32900000000000001</v>
      </c>
      <c r="S489" s="30">
        <v>0.625</v>
      </c>
      <c r="T489" s="30">
        <v>0.28100000000000003</v>
      </c>
      <c r="U489" s="30">
        <v>2.7</v>
      </c>
      <c r="V489" s="30">
        <v>1.5</v>
      </c>
      <c r="W489" s="30">
        <v>0.7</v>
      </c>
      <c r="X489" s="30"/>
    </row>
    <row r="490" spans="1:28" x14ac:dyDescent="0.25">
      <c r="A490" s="30">
        <v>11287</v>
      </c>
      <c r="B490" s="30" t="s">
        <v>29</v>
      </c>
      <c r="C490" s="30">
        <v>126</v>
      </c>
      <c r="D490" s="30">
        <v>116</v>
      </c>
      <c r="E490" s="30">
        <v>28</v>
      </c>
      <c r="F490" s="30">
        <v>6</v>
      </c>
      <c r="G490" s="30">
        <v>0</v>
      </c>
      <c r="H490" s="30">
        <v>2</v>
      </c>
      <c r="I490" s="30">
        <v>12</v>
      </c>
      <c r="J490" s="30">
        <v>12</v>
      </c>
      <c r="K490" s="30">
        <v>7</v>
      </c>
      <c r="L490" s="30">
        <v>22</v>
      </c>
      <c r="M490" s="30">
        <v>1</v>
      </c>
      <c r="N490" s="30">
        <v>1</v>
      </c>
      <c r="O490" s="30">
        <v>1</v>
      </c>
      <c r="P490" s="30">
        <v>0.24</v>
      </c>
      <c r="Q490" s="30">
        <v>0.28699999999999998</v>
      </c>
      <c r="R490" s="30">
        <v>0.34100000000000003</v>
      </c>
      <c r="S490" s="30">
        <v>0.628</v>
      </c>
      <c r="T490" s="30">
        <v>0.28100000000000003</v>
      </c>
      <c r="U490" s="30">
        <v>-0.1</v>
      </c>
      <c r="V490" s="30">
        <v>-0.6</v>
      </c>
      <c r="W490" s="30">
        <v>0.2</v>
      </c>
      <c r="X490" s="30"/>
    </row>
    <row r="491" spans="1:28" x14ac:dyDescent="0.25">
      <c r="A491" s="30">
        <v>6335</v>
      </c>
      <c r="B491" s="30" t="s">
        <v>129</v>
      </c>
      <c r="C491" s="30">
        <v>166</v>
      </c>
      <c r="D491" s="30">
        <v>148</v>
      </c>
      <c r="E491" s="30">
        <v>34</v>
      </c>
      <c r="F491" s="30">
        <v>6</v>
      </c>
      <c r="G491" s="30">
        <v>1</v>
      </c>
      <c r="H491" s="30">
        <v>2</v>
      </c>
      <c r="I491" s="30">
        <v>14</v>
      </c>
      <c r="J491" s="30">
        <v>13</v>
      </c>
      <c r="K491" s="30">
        <v>14</v>
      </c>
      <c r="L491" s="30">
        <v>32</v>
      </c>
      <c r="M491" s="30">
        <v>1</v>
      </c>
      <c r="N491" s="30">
        <v>1</v>
      </c>
      <c r="O491" s="30">
        <v>1</v>
      </c>
      <c r="P491" s="30">
        <v>0.23200000000000001</v>
      </c>
      <c r="Q491" s="30">
        <v>0.30199999999999999</v>
      </c>
      <c r="R491" s="30">
        <v>0.32500000000000001</v>
      </c>
      <c r="S491" s="30">
        <v>0.626</v>
      </c>
      <c r="T491" s="30">
        <v>0.28100000000000003</v>
      </c>
      <c r="U491" s="30">
        <v>-0.2</v>
      </c>
      <c r="V491" s="30">
        <v>-1</v>
      </c>
      <c r="W491" s="30">
        <v>0.1</v>
      </c>
      <c r="X491" s="30"/>
    </row>
    <row r="492" spans="1:28" x14ac:dyDescent="0.25">
      <c r="A492" s="30">
        <v>5248</v>
      </c>
      <c r="B492" s="30" t="s">
        <v>184</v>
      </c>
      <c r="C492" s="30">
        <v>22</v>
      </c>
      <c r="D492" s="30">
        <v>20</v>
      </c>
      <c r="E492" s="30">
        <v>5</v>
      </c>
      <c r="F492" s="30">
        <v>1</v>
      </c>
      <c r="G492" s="30">
        <v>0</v>
      </c>
      <c r="H492" s="30">
        <v>0</v>
      </c>
      <c r="I492" s="30">
        <v>2</v>
      </c>
      <c r="J492" s="30">
        <v>2</v>
      </c>
      <c r="K492" s="30">
        <v>1</v>
      </c>
      <c r="L492" s="30">
        <v>4</v>
      </c>
      <c r="M492" s="30">
        <v>0</v>
      </c>
      <c r="N492" s="30">
        <v>1</v>
      </c>
      <c r="O492" s="30">
        <v>0</v>
      </c>
      <c r="P492" s="30">
        <v>0.24</v>
      </c>
      <c r="Q492" s="30">
        <v>0.29399999999999998</v>
      </c>
      <c r="R492" s="30">
        <v>0.32700000000000001</v>
      </c>
      <c r="S492" s="30">
        <v>0.622</v>
      </c>
      <c r="T492" s="30">
        <v>0.28000000000000003</v>
      </c>
      <c r="U492" s="30">
        <v>0</v>
      </c>
      <c r="V492" s="30">
        <v>-0.3</v>
      </c>
      <c r="W492" s="30">
        <v>0</v>
      </c>
      <c r="X492" s="30"/>
    </row>
    <row r="493" spans="1:28" x14ac:dyDescent="0.25">
      <c r="A493" s="30">
        <v>6153</v>
      </c>
      <c r="B493" s="30" t="s">
        <v>30</v>
      </c>
      <c r="C493" s="30">
        <v>284</v>
      </c>
      <c r="D493" s="30">
        <v>262</v>
      </c>
      <c r="E493" s="30">
        <v>64</v>
      </c>
      <c r="F493" s="30">
        <v>11</v>
      </c>
      <c r="G493" s="30">
        <v>2</v>
      </c>
      <c r="H493" s="30">
        <v>3</v>
      </c>
      <c r="I493" s="30">
        <v>27</v>
      </c>
      <c r="J493" s="30">
        <v>24</v>
      </c>
      <c r="K493" s="30">
        <v>16</v>
      </c>
      <c r="L493" s="30">
        <v>52</v>
      </c>
      <c r="M493" s="30">
        <v>2</v>
      </c>
      <c r="N493" s="30">
        <v>5</v>
      </c>
      <c r="O493" s="30">
        <v>3</v>
      </c>
      <c r="P493" s="30">
        <v>0.24399999999999999</v>
      </c>
      <c r="Q493" s="30">
        <v>0.28899999999999998</v>
      </c>
      <c r="R493" s="30">
        <v>0.33600000000000002</v>
      </c>
      <c r="S493" s="30">
        <v>0.625</v>
      </c>
      <c r="T493" s="30">
        <v>0.28000000000000003</v>
      </c>
      <c r="U493" s="30">
        <v>-0.2</v>
      </c>
      <c r="V493" s="30">
        <v>0</v>
      </c>
      <c r="W493" s="30">
        <v>0.2</v>
      </c>
      <c r="X493" s="30"/>
      <c r="Y493" s="1"/>
      <c r="Z493" s="1"/>
      <c r="AB493" s="1"/>
    </row>
    <row r="494" spans="1:28" x14ac:dyDescent="0.25">
      <c r="A494" s="30">
        <v>11385</v>
      </c>
      <c r="B494" s="30" t="s">
        <v>5625</v>
      </c>
      <c r="C494" s="30">
        <v>17</v>
      </c>
      <c r="D494" s="30">
        <v>15</v>
      </c>
      <c r="E494" s="30">
        <v>4</v>
      </c>
      <c r="F494" s="30">
        <v>1</v>
      </c>
      <c r="G494" s="30">
        <v>0</v>
      </c>
      <c r="H494" s="30">
        <v>0</v>
      </c>
      <c r="I494" s="30">
        <v>1</v>
      </c>
      <c r="J494" s="30">
        <v>2</v>
      </c>
      <c r="K494" s="30">
        <v>1</v>
      </c>
      <c r="L494" s="30">
        <v>4</v>
      </c>
      <c r="M494" s="30">
        <v>0</v>
      </c>
      <c r="N494" s="30">
        <v>0</v>
      </c>
      <c r="O494" s="30">
        <v>0</v>
      </c>
      <c r="P494" s="30">
        <v>0.22900000000000001</v>
      </c>
      <c r="Q494" s="30">
        <v>0.27900000000000003</v>
      </c>
      <c r="R494" s="30">
        <v>0.35099999999999998</v>
      </c>
      <c r="S494" s="30">
        <v>0.629</v>
      </c>
      <c r="T494" s="30">
        <v>0.28000000000000003</v>
      </c>
      <c r="U494" s="30">
        <v>0</v>
      </c>
      <c r="V494" s="30">
        <v>-0.1</v>
      </c>
      <c r="W494" s="30">
        <v>0</v>
      </c>
      <c r="X494" s="30"/>
    </row>
    <row r="495" spans="1:28" x14ac:dyDescent="0.25">
      <c r="A495" s="30">
        <v>9414</v>
      </c>
      <c r="B495" s="30" t="s">
        <v>93</v>
      </c>
      <c r="C495" s="30">
        <v>61</v>
      </c>
      <c r="D495" s="30">
        <v>54</v>
      </c>
      <c r="E495" s="30">
        <v>12</v>
      </c>
      <c r="F495" s="30">
        <v>2</v>
      </c>
      <c r="G495" s="30">
        <v>0</v>
      </c>
      <c r="H495" s="30">
        <v>1</v>
      </c>
      <c r="I495" s="30">
        <v>6</v>
      </c>
      <c r="J495" s="30">
        <v>5</v>
      </c>
      <c r="K495" s="30">
        <v>5</v>
      </c>
      <c r="L495" s="30">
        <v>15</v>
      </c>
      <c r="M495" s="30">
        <v>1</v>
      </c>
      <c r="N495" s="30">
        <v>3</v>
      </c>
      <c r="O495" s="30">
        <v>1</v>
      </c>
      <c r="P495" s="30">
        <v>0.22700000000000001</v>
      </c>
      <c r="Q495" s="30">
        <v>0.30299999999999999</v>
      </c>
      <c r="R495" s="30">
        <v>0.31</v>
      </c>
      <c r="S495" s="30">
        <v>0.61299999999999999</v>
      </c>
      <c r="T495" s="30">
        <v>0.28000000000000003</v>
      </c>
      <c r="U495" s="30">
        <v>0.2</v>
      </c>
      <c r="V495" s="30">
        <v>-1.1000000000000001</v>
      </c>
      <c r="W495" s="30">
        <v>-0.1</v>
      </c>
      <c r="X495" s="30"/>
    </row>
    <row r="496" spans="1:28" x14ac:dyDescent="0.25">
      <c r="A496" s="30">
        <v>10655</v>
      </c>
      <c r="B496" s="30" t="s">
        <v>316</v>
      </c>
      <c r="C496" s="30">
        <v>26</v>
      </c>
      <c r="D496" s="30">
        <v>24</v>
      </c>
      <c r="E496" s="30">
        <v>6</v>
      </c>
      <c r="F496" s="30">
        <v>1</v>
      </c>
      <c r="G496" s="30">
        <v>0</v>
      </c>
      <c r="H496" s="30">
        <v>0</v>
      </c>
      <c r="I496" s="30">
        <v>2</v>
      </c>
      <c r="J496" s="30">
        <v>2</v>
      </c>
      <c r="K496" s="30">
        <v>1</v>
      </c>
      <c r="L496" s="30">
        <v>4</v>
      </c>
      <c r="M496" s="30">
        <v>0</v>
      </c>
      <c r="N496" s="30">
        <v>0</v>
      </c>
      <c r="O496" s="30">
        <v>0</v>
      </c>
      <c r="P496" s="30">
        <v>0.24299999999999999</v>
      </c>
      <c r="Q496" s="30">
        <v>0.28899999999999998</v>
      </c>
      <c r="R496" s="30">
        <v>0.33700000000000002</v>
      </c>
      <c r="S496" s="30">
        <v>0.627</v>
      </c>
      <c r="T496" s="30">
        <v>0.28000000000000003</v>
      </c>
      <c r="U496" s="30">
        <v>0</v>
      </c>
      <c r="V496" s="30">
        <v>-0.1</v>
      </c>
      <c r="W496" s="30">
        <v>0</v>
      </c>
      <c r="X496" s="30"/>
    </row>
    <row r="497" spans="1:28" x14ac:dyDescent="0.25">
      <c r="A497" s="30">
        <v>1417</v>
      </c>
      <c r="B497" s="30" t="s">
        <v>217</v>
      </c>
      <c r="C497" s="30">
        <v>50</v>
      </c>
      <c r="D497" s="30">
        <v>45</v>
      </c>
      <c r="E497" s="30">
        <v>10</v>
      </c>
      <c r="F497" s="30">
        <v>2</v>
      </c>
      <c r="G497" s="30">
        <v>0</v>
      </c>
      <c r="H497" s="30">
        <v>1</v>
      </c>
      <c r="I497" s="30">
        <v>4</v>
      </c>
      <c r="J497" s="30">
        <v>4</v>
      </c>
      <c r="K497" s="30">
        <v>4</v>
      </c>
      <c r="L497" s="30">
        <v>8</v>
      </c>
      <c r="M497" s="30">
        <v>0</v>
      </c>
      <c r="N497" s="30">
        <v>0</v>
      </c>
      <c r="O497" s="30">
        <v>0</v>
      </c>
      <c r="P497" s="30">
        <v>0.23300000000000001</v>
      </c>
      <c r="Q497" s="30">
        <v>0.29799999999999999</v>
      </c>
      <c r="R497" s="30">
        <v>0.318</v>
      </c>
      <c r="S497" s="30">
        <v>0.61599999999999999</v>
      </c>
      <c r="T497" s="30">
        <v>0.28000000000000003</v>
      </c>
      <c r="U497" s="30">
        <v>-0.1</v>
      </c>
      <c r="V497" s="30">
        <v>-0.4</v>
      </c>
      <c r="W497" s="30">
        <v>0</v>
      </c>
      <c r="X497" s="30"/>
    </row>
    <row r="498" spans="1:28" x14ac:dyDescent="0.25">
      <c r="A498" s="30" t="s">
        <v>27</v>
      </c>
      <c r="B498" s="30" t="s">
        <v>28</v>
      </c>
      <c r="C498" s="30">
        <v>28</v>
      </c>
      <c r="D498" s="30">
        <v>26</v>
      </c>
      <c r="E498" s="30">
        <v>6</v>
      </c>
      <c r="F498" s="30">
        <v>1</v>
      </c>
      <c r="G498" s="30">
        <v>0</v>
      </c>
      <c r="H498" s="30">
        <v>0</v>
      </c>
      <c r="I498" s="30">
        <v>3</v>
      </c>
      <c r="J498" s="30">
        <v>3</v>
      </c>
      <c r="K498" s="30">
        <v>2</v>
      </c>
      <c r="L498" s="30">
        <v>5</v>
      </c>
      <c r="M498" s="30">
        <v>0</v>
      </c>
      <c r="N498" s="30">
        <v>0</v>
      </c>
      <c r="O498" s="30">
        <v>0</v>
      </c>
      <c r="P498" s="30">
        <v>0.23400000000000001</v>
      </c>
      <c r="Q498" s="30">
        <v>0.28599999999999998</v>
      </c>
      <c r="R498" s="30">
        <v>0.33900000000000002</v>
      </c>
      <c r="S498" s="30">
        <v>0.625</v>
      </c>
      <c r="T498" s="30">
        <v>0.28000000000000003</v>
      </c>
      <c r="U498" s="30">
        <v>0</v>
      </c>
      <c r="V498" s="30">
        <v>0</v>
      </c>
      <c r="W498" s="30">
        <v>0</v>
      </c>
      <c r="X498" s="30"/>
      <c r="Y498" s="1"/>
      <c r="Z498" s="1"/>
      <c r="AB498" s="1"/>
    </row>
    <row r="499" spans="1:28" x14ac:dyDescent="0.25">
      <c r="A499" s="30">
        <v>2158</v>
      </c>
      <c r="B499" s="30" t="s">
        <v>136</v>
      </c>
      <c r="C499" s="30">
        <v>162</v>
      </c>
      <c r="D499" s="30">
        <v>149</v>
      </c>
      <c r="E499" s="30">
        <v>36</v>
      </c>
      <c r="F499" s="30">
        <v>7</v>
      </c>
      <c r="G499" s="30">
        <v>0</v>
      </c>
      <c r="H499" s="30">
        <v>2</v>
      </c>
      <c r="I499" s="30">
        <v>14</v>
      </c>
      <c r="J499" s="30">
        <v>15</v>
      </c>
      <c r="K499" s="30">
        <v>10</v>
      </c>
      <c r="L499" s="30">
        <v>28</v>
      </c>
      <c r="M499" s="30">
        <v>1</v>
      </c>
      <c r="N499" s="30">
        <v>1</v>
      </c>
      <c r="O499" s="30">
        <v>1</v>
      </c>
      <c r="P499" s="30">
        <v>0.24199999999999999</v>
      </c>
      <c r="Q499" s="30">
        <v>0.29299999999999998</v>
      </c>
      <c r="R499" s="30">
        <v>0.34100000000000003</v>
      </c>
      <c r="S499" s="30">
        <v>0.63400000000000001</v>
      </c>
      <c r="T499" s="30">
        <v>0.28000000000000003</v>
      </c>
      <c r="U499" s="30">
        <v>-0.4</v>
      </c>
      <c r="V499" s="30">
        <v>-0.7</v>
      </c>
      <c r="W499" s="30">
        <v>-0.1</v>
      </c>
      <c r="X499" s="30"/>
    </row>
    <row r="500" spans="1:28" x14ac:dyDescent="0.25">
      <c r="A500" s="30">
        <v>9246</v>
      </c>
      <c r="B500" s="30" t="s">
        <v>140</v>
      </c>
      <c r="C500" s="30">
        <v>10</v>
      </c>
      <c r="D500" s="30">
        <v>9</v>
      </c>
      <c r="E500" s="30">
        <v>2</v>
      </c>
      <c r="F500" s="30">
        <v>0</v>
      </c>
      <c r="G500" s="30">
        <v>0</v>
      </c>
      <c r="H500" s="30">
        <v>0</v>
      </c>
      <c r="I500" s="30">
        <v>1</v>
      </c>
      <c r="J500" s="30">
        <v>1</v>
      </c>
      <c r="K500" s="30">
        <v>1</v>
      </c>
      <c r="L500" s="30">
        <v>2</v>
      </c>
      <c r="M500" s="30">
        <v>0</v>
      </c>
      <c r="N500" s="30">
        <v>0</v>
      </c>
      <c r="O500" s="30">
        <v>0</v>
      </c>
      <c r="P500" s="30">
        <v>0.23899999999999999</v>
      </c>
      <c r="Q500" s="30">
        <v>0.28499999999999998</v>
      </c>
      <c r="R500" s="30">
        <v>0.34399999999999997</v>
      </c>
      <c r="S500" s="30">
        <v>0.629</v>
      </c>
      <c r="T500" s="30">
        <v>0.28000000000000003</v>
      </c>
      <c r="U500" s="30">
        <v>0</v>
      </c>
      <c r="V500" s="30">
        <v>0</v>
      </c>
      <c r="W500" s="30">
        <v>0</v>
      </c>
      <c r="X500" s="30"/>
      <c r="Y500" s="1"/>
      <c r="Z500" s="1"/>
      <c r="AA500" s="1"/>
    </row>
    <row r="501" spans="1:28" x14ac:dyDescent="0.25">
      <c r="A501" s="30">
        <v>520</v>
      </c>
      <c r="B501" s="30" t="s">
        <v>348</v>
      </c>
      <c r="C501" s="30">
        <v>172</v>
      </c>
      <c r="D501" s="30">
        <v>161</v>
      </c>
      <c r="E501" s="30">
        <v>38</v>
      </c>
      <c r="F501" s="30">
        <v>8</v>
      </c>
      <c r="G501" s="30">
        <v>1</v>
      </c>
      <c r="H501" s="30">
        <v>3</v>
      </c>
      <c r="I501" s="30">
        <v>17</v>
      </c>
      <c r="J501" s="30">
        <v>18</v>
      </c>
      <c r="K501" s="30">
        <v>8</v>
      </c>
      <c r="L501" s="30">
        <v>32</v>
      </c>
      <c r="M501" s="30">
        <v>1</v>
      </c>
      <c r="N501" s="30">
        <v>1</v>
      </c>
      <c r="O501" s="30">
        <v>1</v>
      </c>
      <c r="P501" s="30">
        <v>0.23400000000000001</v>
      </c>
      <c r="Q501" s="30">
        <v>0.27200000000000002</v>
      </c>
      <c r="R501" s="30">
        <v>0.36</v>
      </c>
      <c r="S501" s="30">
        <v>0.63200000000000001</v>
      </c>
      <c r="T501" s="30">
        <v>0.28000000000000003</v>
      </c>
      <c r="U501" s="30">
        <v>-0.4</v>
      </c>
      <c r="V501" s="30">
        <v>-0.8</v>
      </c>
      <c r="W501" s="30">
        <v>0</v>
      </c>
      <c r="X501" s="30"/>
      <c r="Y501" s="1"/>
      <c r="Z501" s="1"/>
      <c r="AA501" s="1"/>
    </row>
    <row r="502" spans="1:28" x14ac:dyDescent="0.25">
      <c r="A502" s="30">
        <v>6003</v>
      </c>
      <c r="B502" s="30" t="s">
        <v>164</v>
      </c>
      <c r="C502" s="30">
        <v>45</v>
      </c>
      <c r="D502" s="30">
        <v>41</v>
      </c>
      <c r="E502" s="30">
        <v>11</v>
      </c>
      <c r="F502" s="30">
        <v>1</v>
      </c>
      <c r="G502" s="30">
        <v>0</v>
      </c>
      <c r="H502" s="30">
        <v>0</v>
      </c>
      <c r="I502" s="30">
        <v>4</v>
      </c>
      <c r="J502" s="30">
        <v>3</v>
      </c>
      <c r="K502" s="30">
        <v>3</v>
      </c>
      <c r="L502" s="30">
        <v>7</v>
      </c>
      <c r="M502" s="30">
        <v>0</v>
      </c>
      <c r="N502" s="30">
        <v>2</v>
      </c>
      <c r="O502" s="30">
        <v>1</v>
      </c>
      <c r="P502" s="30">
        <v>0.25600000000000001</v>
      </c>
      <c r="Q502" s="30">
        <v>0.307</v>
      </c>
      <c r="R502" s="30">
        <v>0.313</v>
      </c>
      <c r="S502" s="30">
        <v>0.62</v>
      </c>
      <c r="T502" s="30">
        <v>0.28000000000000003</v>
      </c>
      <c r="U502" s="30">
        <v>0.1</v>
      </c>
      <c r="V502" s="30">
        <v>-0.5</v>
      </c>
      <c r="W502" s="30">
        <v>0</v>
      </c>
      <c r="X502" s="30"/>
      <c r="Y502" s="1"/>
      <c r="Z502" s="1"/>
      <c r="AA502" s="1"/>
    </row>
    <row r="503" spans="1:28" x14ac:dyDescent="0.25">
      <c r="A503" s="30">
        <v>3878</v>
      </c>
      <c r="B503" s="30" t="s">
        <v>139</v>
      </c>
      <c r="C503" s="30">
        <v>183</v>
      </c>
      <c r="D503" s="30">
        <v>165</v>
      </c>
      <c r="E503" s="30">
        <v>39</v>
      </c>
      <c r="F503" s="30">
        <v>7</v>
      </c>
      <c r="G503" s="30">
        <v>0</v>
      </c>
      <c r="H503" s="30">
        <v>2</v>
      </c>
      <c r="I503" s="30">
        <v>16</v>
      </c>
      <c r="J503" s="30">
        <v>15</v>
      </c>
      <c r="K503" s="30">
        <v>13</v>
      </c>
      <c r="L503" s="30">
        <v>25</v>
      </c>
      <c r="M503" s="30">
        <v>2</v>
      </c>
      <c r="N503" s="30">
        <v>2</v>
      </c>
      <c r="O503" s="30">
        <v>1</v>
      </c>
      <c r="P503" s="30">
        <v>0.23400000000000001</v>
      </c>
      <c r="Q503" s="30">
        <v>0.29799999999999999</v>
      </c>
      <c r="R503" s="30">
        <v>0.31900000000000001</v>
      </c>
      <c r="S503" s="30">
        <v>0.61699999999999999</v>
      </c>
      <c r="T503" s="30">
        <v>0.27900000000000003</v>
      </c>
      <c r="U503" s="30">
        <v>-0.2</v>
      </c>
      <c r="V503" s="30">
        <v>0.2</v>
      </c>
      <c r="W503" s="30">
        <v>0.4</v>
      </c>
      <c r="X503" s="30"/>
      <c r="Y503" s="1"/>
      <c r="Z503" s="1"/>
      <c r="AA503" s="1"/>
    </row>
    <row r="504" spans="1:28" x14ac:dyDescent="0.25">
      <c r="A504" s="30">
        <v>10459</v>
      </c>
      <c r="B504" s="30" t="s">
        <v>137</v>
      </c>
      <c r="C504" s="30">
        <v>485</v>
      </c>
      <c r="D504" s="30">
        <v>450</v>
      </c>
      <c r="E504" s="30">
        <v>110</v>
      </c>
      <c r="F504" s="30">
        <v>17</v>
      </c>
      <c r="G504" s="30">
        <v>6</v>
      </c>
      <c r="H504" s="30">
        <v>4</v>
      </c>
      <c r="I504" s="30">
        <v>39</v>
      </c>
      <c r="J504" s="30">
        <v>39</v>
      </c>
      <c r="K504" s="30">
        <v>26</v>
      </c>
      <c r="L504" s="30">
        <v>82</v>
      </c>
      <c r="M504" s="30">
        <v>2</v>
      </c>
      <c r="N504" s="30">
        <v>10</v>
      </c>
      <c r="O504" s="30">
        <v>7</v>
      </c>
      <c r="P504" s="30">
        <v>0.245</v>
      </c>
      <c r="Q504" s="30">
        <v>0.28699999999999998</v>
      </c>
      <c r="R504" s="30">
        <v>0.33700000000000002</v>
      </c>
      <c r="S504" s="30">
        <v>0.624</v>
      </c>
      <c r="T504" s="30">
        <v>0.27800000000000002</v>
      </c>
      <c r="U504" s="30">
        <v>-0.9</v>
      </c>
      <c r="V504" s="30">
        <v>-3.6</v>
      </c>
      <c r="W504" s="30">
        <v>0.1</v>
      </c>
      <c r="X504" s="30"/>
    </row>
    <row r="505" spans="1:28" x14ac:dyDescent="0.25">
      <c r="A505" s="30">
        <v>4964</v>
      </c>
      <c r="B505" s="30" t="s">
        <v>95</v>
      </c>
      <c r="C505" s="30">
        <v>176</v>
      </c>
      <c r="D505" s="30">
        <v>161</v>
      </c>
      <c r="E505" s="30">
        <v>41</v>
      </c>
      <c r="F505" s="30">
        <v>5</v>
      </c>
      <c r="G505" s="30">
        <v>2</v>
      </c>
      <c r="H505" s="30">
        <v>1</v>
      </c>
      <c r="I505" s="30">
        <v>17</v>
      </c>
      <c r="J505" s="30">
        <v>13</v>
      </c>
      <c r="K505" s="30">
        <v>11</v>
      </c>
      <c r="L505" s="30">
        <v>38</v>
      </c>
      <c r="M505" s="30">
        <v>1</v>
      </c>
      <c r="N505" s="30">
        <v>13</v>
      </c>
      <c r="O505" s="30">
        <v>5</v>
      </c>
      <c r="P505" s="30">
        <v>0.251</v>
      </c>
      <c r="Q505" s="30">
        <v>0.3</v>
      </c>
      <c r="R505" s="30">
        <v>0.318</v>
      </c>
      <c r="S505" s="30">
        <v>0.61699999999999999</v>
      </c>
      <c r="T505" s="30">
        <v>0.27800000000000002</v>
      </c>
      <c r="U505" s="30">
        <v>0.7</v>
      </c>
      <c r="V505" s="30">
        <v>1</v>
      </c>
      <c r="W505" s="30">
        <v>0.1</v>
      </c>
      <c r="X505" s="30"/>
    </row>
    <row r="506" spans="1:28" x14ac:dyDescent="0.25">
      <c r="A506" s="30">
        <v>7316</v>
      </c>
      <c r="B506" s="30" t="s">
        <v>98</v>
      </c>
      <c r="C506" s="30">
        <v>118</v>
      </c>
      <c r="D506" s="30">
        <v>107</v>
      </c>
      <c r="E506" s="30">
        <v>25</v>
      </c>
      <c r="F506" s="30">
        <v>4</v>
      </c>
      <c r="G506" s="30">
        <v>1</v>
      </c>
      <c r="H506" s="30">
        <v>1</v>
      </c>
      <c r="I506" s="30">
        <v>11</v>
      </c>
      <c r="J506" s="30">
        <v>9</v>
      </c>
      <c r="K506" s="30">
        <v>9</v>
      </c>
      <c r="L506" s="30">
        <v>26</v>
      </c>
      <c r="M506" s="30">
        <v>1</v>
      </c>
      <c r="N506" s="30">
        <v>5</v>
      </c>
      <c r="O506" s="30">
        <v>2</v>
      </c>
      <c r="P506" s="30">
        <v>0.23499999999999999</v>
      </c>
      <c r="Q506" s="30">
        <v>0.3</v>
      </c>
      <c r="R506" s="30">
        <v>0.312</v>
      </c>
      <c r="S506" s="30">
        <v>0.61199999999999999</v>
      </c>
      <c r="T506" s="30">
        <v>0.27800000000000002</v>
      </c>
      <c r="U506" s="30">
        <v>0.1</v>
      </c>
      <c r="V506" s="30">
        <v>-0.7</v>
      </c>
      <c r="W506" s="30">
        <v>0</v>
      </c>
      <c r="X506" s="30"/>
      <c r="Y506" s="1"/>
      <c r="Z506" s="1"/>
      <c r="AB506" s="1"/>
    </row>
    <row r="507" spans="1:28" x14ac:dyDescent="0.25">
      <c r="A507" s="30">
        <v>2802</v>
      </c>
      <c r="B507" s="30" t="s">
        <v>99</v>
      </c>
      <c r="C507" s="30">
        <v>130</v>
      </c>
      <c r="D507" s="30">
        <v>120</v>
      </c>
      <c r="E507" s="30">
        <v>28</v>
      </c>
      <c r="F507" s="30">
        <v>6</v>
      </c>
      <c r="G507" s="30">
        <v>1</v>
      </c>
      <c r="H507" s="30">
        <v>2</v>
      </c>
      <c r="I507" s="30">
        <v>11</v>
      </c>
      <c r="J507" s="30">
        <v>12</v>
      </c>
      <c r="K507" s="30">
        <v>7</v>
      </c>
      <c r="L507" s="30">
        <v>22</v>
      </c>
      <c r="M507" s="30">
        <v>1</v>
      </c>
      <c r="N507" s="30">
        <v>1</v>
      </c>
      <c r="O507" s="30">
        <v>1</v>
      </c>
      <c r="P507" s="30">
        <v>0.23499999999999999</v>
      </c>
      <c r="Q507" s="30">
        <v>0.28199999999999997</v>
      </c>
      <c r="R507" s="30">
        <v>0.34200000000000003</v>
      </c>
      <c r="S507" s="30">
        <v>0.625</v>
      </c>
      <c r="T507" s="30">
        <v>0.27800000000000002</v>
      </c>
      <c r="U507" s="30">
        <v>0</v>
      </c>
      <c r="V507" s="30">
        <v>0.3</v>
      </c>
      <c r="W507" s="30">
        <v>0.3</v>
      </c>
      <c r="X507" s="30"/>
    </row>
    <row r="508" spans="1:28" x14ac:dyDescent="0.25">
      <c r="A508" s="30">
        <v>5199</v>
      </c>
      <c r="B508" s="30" t="s">
        <v>51</v>
      </c>
      <c r="C508" s="30">
        <v>15</v>
      </c>
      <c r="D508" s="30">
        <v>14</v>
      </c>
      <c r="E508" s="30">
        <v>3</v>
      </c>
      <c r="F508" s="30">
        <v>1</v>
      </c>
      <c r="G508" s="30">
        <v>0</v>
      </c>
      <c r="H508" s="30">
        <v>0</v>
      </c>
      <c r="I508" s="30">
        <v>1</v>
      </c>
      <c r="J508" s="30">
        <v>2</v>
      </c>
      <c r="K508" s="30">
        <v>1</v>
      </c>
      <c r="L508" s="30">
        <v>4</v>
      </c>
      <c r="M508" s="30">
        <v>0</v>
      </c>
      <c r="N508" s="30">
        <v>0</v>
      </c>
      <c r="O508" s="30">
        <v>0</v>
      </c>
      <c r="P508" s="30">
        <v>0.20799999999999999</v>
      </c>
      <c r="Q508" s="30">
        <v>0.26700000000000002</v>
      </c>
      <c r="R508" s="30">
        <v>0.35299999999999998</v>
      </c>
      <c r="S508" s="30">
        <v>0.62</v>
      </c>
      <c r="T508" s="30">
        <v>0.27700000000000002</v>
      </c>
      <c r="U508" s="30">
        <v>0</v>
      </c>
      <c r="V508" s="30">
        <v>0</v>
      </c>
      <c r="W508" s="30">
        <v>0</v>
      </c>
      <c r="X508" s="30"/>
    </row>
    <row r="509" spans="1:28" x14ac:dyDescent="0.25">
      <c r="A509" s="30">
        <v>5751</v>
      </c>
      <c r="B509" s="30" t="s">
        <v>12</v>
      </c>
      <c r="C509" s="30">
        <v>29</v>
      </c>
      <c r="D509" s="30">
        <v>27</v>
      </c>
      <c r="E509" s="30">
        <v>7</v>
      </c>
      <c r="F509" s="30">
        <v>1</v>
      </c>
      <c r="G509" s="30">
        <v>0</v>
      </c>
      <c r="H509" s="30">
        <v>0</v>
      </c>
      <c r="I509" s="30">
        <v>3</v>
      </c>
      <c r="J509" s="30">
        <v>3</v>
      </c>
      <c r="K509" s="30">
        <v>1</v>
      </c>
      <c r="L509" s="30">
        <v>4</v>
      </c>
      <c r="M509" s="30">
        <v>0</v>
      </c>
      <c r="N509" s="30">
        <v>1</v>
      </c>
      <c r="O509" s="30">
        <v>1</v>
      </c>
      <c r="P509" s="30">
        <v>0.253</v>
      </c>
      <c r="Q509" s="30">
        <v>0.28499999999999998</v>
      </c>
      <c r="R509" s="30">
        <v>0.33700000000000002</v>
      </c>
      <c r="S509" s="30">
        <v>0.622</v>
      </c>
      <c r="T509" s="30">
        <v>0.27700000000000002</v>
      </c>
      <c r="U509" s="30">
        <v>0</v>
      </c>
      <c r="V509" s="30">
        <v>0</v>
      </c>
      <c r="W509" s="30">
        <v>0</v>
      </c>
      <c r="X509" s="30"/>
    </row>
    <row r="510" spans="1:28" x14ac:dyDescent="0.25">
      <c r="A510" s="30" t="s">
        <v>64</v>
      </c>
      <c r="B510" s="30" t="s">
        <v>65</v>
      </c>
      <c r="C510" s="30">
        <v>39</v>
      </c>
      <c r="D510" s="30">
        <v>37</v>
      </c>
      <c r="E510" s="30">
        <v>9</v>
      </c>
      <c r="F510" s="30">
        <v>2</v>
      </c>
      <c r="G510" s="30">
        <v>0</v>
      </c>
      <c r="H510" s="30">
        <v>0</v>
      </c>
      <c r="I510" s="30">
        <v>4</v>
      </c>
      <c r="J510" s="30">
        <v>4</v>
      </c>
      <c r="K510" s="30">
        <v>1</v>
      </c>
      <c r="L510" s="30">
        <v>7</v>
      </c>
      <c r="M510" s="30">
        <v>0</v>
      </c>
      <c r="N510" s="30">
        <v>1</v>
      </c>
      <c r="O510" s="30">
        <v>1</v>
      </c>
      <c r="P510" s="30">
        <v>0.252</v>
      </c>
      <c r="Q510" s="30">
        <v>0.28499999999999998</v>
      </c>
      <c r="R510" s="30">
        <v>0.33900000000000002</v>
      </c>
      <c r="S510" s="30">
        <v>0.623</v>
      </c>
      <c r="T510" s="30">
        <v>0.27700000000000002</v>
      </c>
      <c r="U510" s="30">
        <v>-0.1</v>
      </c>
      <c r="V510" s="30">
        <v>0</v>
      </c>
      <c r="W510" s="30">
        <v>0</v>
      </c>
      <c r="X510" s="30"/>
    </row>
    <row r="511" spans="1:28" x14ac:dyDescent="0.25">
      <c r="A511" s="30">
        <v>8609</v>
      </c>
      <c r="B511" s="30" t="s">
        <v>131</v>
      </c>
      <c r="C511" s="30">
        <v>127</v>
      </c>
      <c r="D511" s="30">
        <v>115</v>
      </c>
      <c r="E511" s="30">
        <v>25</v>
      </c>
      <c r="F511" s="30">
        <v>6</v>
      </c>
      <c r="G511" s="30">
        <v>0</v>
      </c>
      <c r="H511" s="30">
        <v>2</v>
      </c>
      <c r="I511" s="30">
        <v>11</v>
      </c>
      <c r="J511" s="30">
        <v>12</v>
      </c>
      <c r="K511" s="30">
        <v>10</v>
      </c>
      <c r="L511" s="30">
        <v>31</v>
      </c>
      <c r="M511" s="30">
        <v>1</v>
      </c>
      <c r="N511" s="30">
        <v>0</v>
      </c>
      <c r="O511" s="30">
        <v>0</v>
      </c>
      <c r="P511" s="30">
        <v>0.22</v>
      </c>
      <c r="Q511" s="30">
        <v>0.28399999999999997</v>
      </c>
      <c r="R511" s="30">
        <v>0.33500000000000002</v>
      </c>
      <c r="S511" s="30">
        <v>0.62</v>
      </c>
      <c r="T511" s="30">
        <v>0.27700000000000002</v>
      </c>
      <c r="U511" s="30">
        <v>-0.2</v>
      </c>
      <c r="V511" s="30">
        <v>-0.1</v>
      </c>
      <c r="W511" s="30">
        <v>0.3</v>
      </c>
      <c r="X511" s="30"/>
    </row>
    <row r="512" spans="1:28" x14ac:dyDescent="0.25">
      <c r="A512" s="30">
        <v>5278</v>
      </c>
      <c r="B512" s="30" t="s">
        <v>103</v>
      </c>
      <c r="C512" s="30">
        <v>114</v>
      </c>
      <c r="D512" s="30">
        <v>107</v>
      </c>
      <c r="E512" s="30">
        <v>27</v>
      </c>
      <c r="F512" s="30">
        <v>5</v>
      </c>
      <c r="G512" s="30">
        <v>1</v>
      </c>
      <c r="H512" s="30">
        <v>1</v>
      </c>
      <c r="I512" s="30">
        <v>11</v>
      </c>
      <c r="J512" s="30">
        <v>10</v>
      </c>
      <c r="K512" s="30">
        <v>4</v>
      </c>
      <c r="L512" s="30">
        <v>19</v>
      </c>
      <c r="M512" s="30">
        <v>1</v>
      </c>
      <c r="N512" s="30">
        <v>4</v>
      </c>
      <c r="O512" s="30">
        <v>2</v>
      </c>
      <c r="P512" s="30">
        <v>0.255</v>
      </c>
      <c r="Q512" s="30">
        <v>0.28299999999999997</v>
      </c>
      <c r="R512" s="30">
        <v>0.34200000000000003</v>
      </c>
      <c r="S512" s="30">
        <v>0.625</v>
      </c>
      <c r="T512" s="30">
        <v>0.27700000000000002</v>
      </c>
      <c r="U512" s="30">
        <v>0.1</v>
      </c>
      <c r="V512" s="30">
        <v>-1.6</v>
      </c>
      <c r="W512" s="30">
        <v>-0.1</v>
      </c>
      <c r="X512" s="30"/>
      <c r="Y512" s="1"/>
      <c r="Z512" s="1"/>
      <c r="AA512" s="1"/>
    </row>
    <row r="513" spans="1:28" x14ac:dyDescent="0.25">
      <c r="A513" s="30">
        <v>10294</v>
      </c>
      <c r="B513" s="30" t="s">
        <v>1463</v>
      </c>
      <c r="C513" s="30">
        <v>133</v>
      </c>
      <c r="D513" s="30">
        <v>120</v>
      </c>
      <c r="E513" s="30">
        <v>26</v>
      </c>
      <c r="F513" s="30">
        <v>5</v>
      </c>
      <c r="G513" s="30">
        <v>0</v>
      </c>
      <c r="H513" s="30">
        <v>2</v>
      </c>
      <c r="I513" s="30">
        <v>13</v>
      </c>
      <c r="J513" s="30">
        <v>12</v>
      </c>
      <c r="K513" s="30">
        <v>10</v>
      </c>
      <c r="L513" s="30">
        <v>30</v>
      </c>
      <c r="M513" s="30">
        <v>1</v>
      </c>
      <c r="N513" s="30">
        <v>1</v>
      </c>
      <c r="O513" s="30">
        <v>1</v>
      </c>
      <c r="P513" s="30">
        <v>0.219</v>
      </c>
      <c r="Q513" s="30">
        <v>0.28199999999999997</v>
      </c>
      <c r="R513" s="30">
        <v>0.32900000000000001</v>
      </c>
      <c r="S513" s="30">
        <v>0.61099999999999999</v>
      </c>
      <c r="T513" s="30">
        <v>0.27600000000000002</v>
      </c>
      <c r="U513" s="30">
        <v>-0.1</v>
      </c>
      <c r="V513" s="30">
        <v>-0.1</v>
      </c>
      <c r="W513" s="30">
        <v>0.1</v>
      </c>
      <c r="X513" s="30"/>
    </row>
    <row r="514" spans="1:28" x14ac:dyDescent="0.25">
      <c r="A514" s="30">
        <v>5497</v>
      </c>
      <c r="B514" s="30" t="s">
        <v>85</v>
      </c>
      <c r="C514" s="30">
        <v>176</v>
      </c>
      <c r="D514" s="30">
        <v>163</v>
      </c>
      <c r="E514" s="30">
        <v>39</v>
      </c>
      <c r="F514" s="30">
        <v>8</v>
      </c>
      <c r="G514" s="30">
        <v>0</v>
      </c>
      <c r="H514" s="30">
        <v>2</v>
      </c>
      <c r="I514" s="30">
        <v>17</v>
      </c>
      <c r="J514" s="30">
        <v>16</v>
      </c>
      <c r="K514" s="30">
        <v>9</v>
      </c>
      <c r="L514" s="30">
        <v>25</v>
      </c>
      <c r="M514" s="30">
        <v>1</v>
      </c>
      <c r="N514" s="30">
        <v>4</v>
      </c>
      <c r="O514" s="30">
        <v>2</v>
      </c>
      <c r="P514" s="30">
        <v>0.24</v>
      </c>
      <c r="Q514" s="30">
        <v>0.28199999999999997</v>
      </c>
      <c r="R514" s="30">
        <v>0.33700000000000002</v>
      </c>
      <c r="S514" s="30">
        <v>0.61899999999999999</v>
      </c>
      <c r="T514" s="30">
        <v>0.27600000000000002</v>
      </c>
      <c r="U514" s="30">
        <v>-0.3</v>
      </c>
      <c r="V514" s="30">
        <v>0</v>
      </c>
      <c r="W514" s="30">
        <v>0.1</v>
      </c>
      <c r="X514" s="30"/>
    </row>
    <row r="515" spans="1:28" x14ac:dyDescent="0.25">
      <c r="A515" s="30">
        <v>10200</v>
      </c>
      <c r="B515" s="30" t="s">
        <v>128</v>
      </c>
      <c r="C515" s="30">
        <v>54</v>
      </c>
      <c r="D515" s="30">
        <v>49</v>
      </c>
      <c r="E515" s="30">
        <v>11</v>
      </c>
      <c r="F515" s="30">
        <v>2</v>
      </c>
      <c r="G515" s="30">
        <v>0</v>
      </c>
      <c r="H515" s="30">
        <v>1</v>
      </c>
      <c r="I515" s="30">
        <v>4</v>
      </c>
      <c r="J515" s="30">
        <v>4</v>
      </c>
      <c r="K515" s="30">
        <v>4</v>
      </c>
      <c r="L515" s="30">
        <v>9</v>
      </c>
      <c r="M515" s="30">
        <v>0</v>
      </c>
      <c r="N515" s="30">
        <v>0</v>
      </c>
      <c r="O515" s="30">
        <v>0</v>
      </c>
      <c r="P515" s="30">
        <v>0.22700000000000001</v>
      </c>
      <c r="Q515" s="30">
        <v>0.28899999999999998</v>
      </c>
      <c r="R515" s="30">
        <v>0.32200000000000001</v>
      </c>
      <c r="S515" s="30">
        <v>0.61099999999999999</v>
      </c>
      <c r="T515" s="30">
        <v>0.27500000000000002</v>
      </c>
      <c r="U515" s="30">
        <v>0</v>
      </c>
      <c r="V515" s="30">
        <v>0.1</v>
      </c>
      <c r="W515" s="30">
        <v>0.1</v>
      </c>
      <c r="X515" s="30"/>
    </row>
    <row r="516" spans="1:28" x14ac:dyDescent="0.25">
      <c r="A516" s="30">
        <v>5950</v>
      </c>
      <c r="B516" s="30" t="s">
        <v>254</v>
      </c>
      <c r="C516" s="30">
        <v>131</v>
      </c>
      <c r="D516" s="30">
        <v>116</v>
      </c>
      <c r="E516" s="30">
        <v>23</v>
      </c>
      <c r="F516" s="30">
        <v>4</v>
      </c>
      <c r="G516" s="30">
        <v>1</v>
      </c>
      <c r="H516" s="30">
        <v>4</v>
      </c>
      <c r="I516" s="30">
        <v>13</v>
      </c>
      <c r="J516" s="30">
        <v>13</v>
      </c>
      <c r="K516" s="30">
        <v>12</v>
      </c>
      <c r="L516" s="30">
        <v>41</v>
      </c>
      <c r="M516" s="30">
        <v>1</v>
      </c>
      <c r="N516" s="30">
        <v>1</v>
      </c>
      <c r="O516" s="30">
        <v>1</v>
      </c>
      <c r="P516" s="30">
        <v>0.19500000000000001</v>
      </c>
      <c r="Q516" s="30">
        <v>0.27500000000000002</v>
      </c>
      <c r="R516" s="30">
        <v>0.34200000000000003</v>
      </c>
      <c r="S516" s="30">
        <v>0.61699999999999999</v>
      </c>
      <c r="T516" s="30">
        <v>0.27500000000000002</v>
      </c>
      <c r="U516" s="30">
        <v>-0.1</v>
      </c>
      <c r="V516" s="30">
        <v>-0.1</v>
      </c>
      <c r="W516" s="30">
        <v>0</v>
      </c>
      <c r="X516" s="30"/>
    </row>
    <row r="517" spans="1:28" x14ac:dyDescent="0.25">
      <c r="A517" s="30">
        <v>7168</v>
      </c>
      <c r="B517" s="30" t="s">
        <v>68</v>
      </c>
      <c r="C517" s="30">
        <v>26</v>
      </c>
      <c r="D517" s="30">
        <v>24</v>
      </c>
      <c r="E517" s="30">
        <v>6</v>
      </c>
      <c r="F517" s="30">
        <v>1</v>
      </c>
      <c r="G517" s="30">
        <v>0</v>
      </c>
      <c r="H517" s="30">
        <v>0</v>
      </c>
      <c r="I517" s="30">
        <v>2</v>
      </c>
      <c r="J517" s="30">
        <v>2</v>
      </c>
      <c r="K517" s="30">
        <v>1</v>
      </c>
      <c r="L517" s="30">
        <v>4</v>
      </c>
      <c r="M517" s="30">
        <v>0</v>
      </c>
      <c r="N517" s="30">
        <v>0</v>
      </c>
      <c r="O517" s="30">
        <v>0</v>
      </c>
      <c r="P517" s="30">
        <v>0.247</v>
      </c>
      <c r="Q517" s="30">
        <v>0.29299999999999998</v>
      </c>
      <c r="R517" s="30">
        <v>0.31900000000000001</v>
      </c>
      <c r="S517" s="30">
        <v>0.61199999999999999</v>
      </c>
      <c r="T517" s="30">
        <v>0.27500000000000002</v>
      </c>
      <c r="U517" s="30">
        <v>0</v>
      </c>
      <c r="V517" s="30">
        <v>0</v>
      </c>
      <c r="W517" s="30">
        <v>0.1</v>
      </c>
      <c r="X517" s="30"/>
    </row>
    <row r="518" spans="1:28" x14ac:dyDescent="0.25">
      <c r="A518" s="30">
        <v>9883</v>
      </c>
      <c r="B518" s="30" t="s">
        <v>15</v>
      </c>
      <c r="C518" s="30">
        <v>244</v>
      </c>
      <c r="D518" s="30">
        <v>217</v>
      </c>
      <c r="E518" s="30">
        <v>48</v>
      </c>
      <c r="F518" s="30">
        <v>9</v>
      </c>
      <c r="G518" s="30">
        <v>1</v>
      </c>
      <c r="H518" s="30">
        <v>3</v>
      </c>
      <c r="I518" s="30">
        <v>24</v>
      </c>
      <c r="J518" s="30">
        <v>17</v>
      </c>
      <c r="K518" s="30">
        <v>22</v>
      </c>
      <c r="L518" s="30">
        <v>60</v>
      </c>
      <c r="M518" s="30">
        <v>1</v>
      </c>
      <c r="N518" s="30">
        <v>14</v>
      </c>
      <c r="O518" s="30">
        <v>7</v>
      </c>
      <c r="P518" s="30">
        <v>0.221</v>
      </c>
      <c r="Q518" s="30">
        <v>0.29499999999999998</v>
      </c>
      <c r="R518" s="30">
        <v>0.31</v>
      </c>
      <c r="S518" s="30">
        <v>0.60499999999999998</v>
      </c>
      <c r="T518" s="30">
        <v>0.27400000000000002</v>
      </c>
      <c r="U518" s="30">
        <v>0.3</v>
      </c>
      <c r="V518" s="30">
        <v>-0.6</v>
      </c>
      <c r="W518" s="30">
        <v>0</v>
      </c>
      <c r="X518" s="30"/>
    </row>
    <row r="519" spans="1:28" x14ac:dyDescent="0.25">
      <c r="A519" s="30">
        <v>3790</v>
      </c>
      <c r="B519" s="30" t="s">
        <v>304</v>
      </c>
      <c r="C519" s="30">
        <v>170</v>
      </c>
      <c r="D519" s="30">
        <v>154</v>
      </c>
      <c r="E519" s="30">
        <v>33</v>
      </c>
      <c r="F519" s="30">
        <v>7</v>
      </c>
      <c r="G519" s="30">
        <v>1</v>
      </c>
      <c r="H519" s="30">
        <v>3</v>
      </c>
      <c r="I519" s="30">
        <v>15</v>
      </c>
      <c r="J519" s="30">
        <v>15</v>
      </c>
      <c r="K519" s="30">
        <v>11</v>
      </c>
      <c r="L519" s="30">
        <v>46</v>
      </c>
      <c r="M519" s="30">
        <v>2</v>
      </c>
      <c r="N519" s="30">
        <v>4</v>
      </c>
      <c r="O519" s="30">
        <v>2</v>
      </c>
      <c r="P519" s="30">
        <v>0.215</v>
      </c>
      <c r="Q519" s="30">
        <v>0.27600000000000002</v>
      </c>
      <c r="R519" s="30">
        <v>0.33500000000000002</v>
      </c>
      <c r="S519" s="30">
        <v>0.61099999999999999</v>
      </c>
      <c r="T519" s="30">
        <v>0.27400000000000002</v>
      </c>
      <c r="U519" s="30">
        <v>0</v>
      </c>
      <c r="V519" s="30">
        <v>-0.1</v>
      </c>
      <c r="W519" s="30">
        <v>0</v>
      </c>
      <c r="X519" s="30"/>
      <c r="Y519" s="1"/>
      <c r="Z519" s="1"/>
      <c r="AB519" s="1"/>
    </row>
    <row r="520" spans="1:28" x14ac:dyDescent="0.25">
      <c r="A520" s="30">
        <v>877</v>
      </c>
      <c r="B520" s="30" t="s">
        <v>60</v>
      </c>
      <c r="C520" s="30">
        <v>26</v>
      </c>
      <c r="D520" s="30">
        <v>23</v>
      </c>
      <c r="E520" s="30">
        <v>5</v>
      </c>
      <c r="F520" s="30">
        <v>1</v>
      </c>
      <c r="G520" s="30">
        <v>0</v>
      </c>
      <c r="H520" s="30">
        <v>0</v>
      </c>
      <c r="I520" s="30">
        <v>3</v>
      </c>
      <c r="J520" s="30">
        <v>2</v>
      </c>
      <c r="K520" s="30">
        <v>2</v>
      </c>
      <c r="L520" s="30">
        <v>7</v>
      </c>
      <c r="M520" s="30">
        <v>0</v>
      </c>
      <c r="N520" s="30">
        <v>0</v>
      </c>
      <c r="O520" s="30">
        <v>0</v>
      </c>
      <c r="P520" s="30">
        <v>0.216</v>
      </c>
      <c r="Q520" s="30">
        <v>0.27700000000000002</v>
      </c>
      <c r="R520" s="30">
        <v>0.33200000000000002</v>
      </c>
      <c r="S520" s="30">
        <v>0.60899999999999999</v>
      </c>
      <c r="T520" s="30">
        <v>0.27400000000000002</v>
      </c>
      <c r="U520" s="30">
        <v>0</v>
      </c>
      <c r="V520" s="30">
        <v>-0.1</v>
      </c>
      <c r="W520" s="30">
        <v>0</v>
      </c>
      <c r="X520" s="30"/>
    </row>
    <row r="521" spans="1:28" x14ac:dyDescent="0.25">
      <c r="A521" s="30">
        <v>10953</v>
      </c>
      <c r="B521" s="30" t="s">
        <v>1493</v>
      </c>
      <c r="C521" s="30">
        <v>6</v>
      </c>
      <c r="D521" s="30">
        <v>5</v>
      </c>
      <c r="E521" s="30">
        <v>1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1</v>
      </c>
      <c r="M521" s="30">
        <v>0</v>
      </c>
      <c r="N521" s="30">
        <v>0</v>
      </c>
      <c r="O521" s="30">
        <v>0</v>
      </c>
      <c r="P521" s="30">
        <v>0.24399999999999999</v>
      </c>
      <c r="Q521" s="30">
        <v>0.28899999999999998</v>
      </c>
      <c r="R521" s="30">
        <v>0.32100000000000001</v>
      </c>
      <c r="S521" s="30">
        <v>0.61</v>
      </c>
      <c r="T521" s="30">
        <v>0.27400000000000002</v>
      </c>
      <c r="U521" s="30">
        <v>0</v>
      </c>
      <c r="V521" s="30">
        <v>0</v>
      </c>
      <c r="W521" s="30">
        <v>0</v>
      </c>
      <c r="X521" s="30"/>
      <c r="Y521" s="1"/>
      <c r="Z521" s="1"/>
      <c r="AA521" s="1"/>
    </row>
    <row r="522" spans="1:28" x14ac:dyDescent="0.25">
      <c r="A522" s="30">
        <v>4900</v>
      </c>
      <c r="B522" s="30" t="s">
        <v>62</v>
      </c>
      <c r="C522" s="30">
        <v>16</v>
      </c>
      <c r="D522" s="30">
        <v>15</v>
      </c>
      <c r="E522" s="30">
        <v>4</v>
      </c>
      <c r="F522" s="30">
        <v>1</v>
      </c>
      <c r="G522" s="30">
        <v>0</v>
      </c>
      <c r="H522" s="30">
        <v>0</v>
      </c>
      <c r="I522" s="30">
        <v>1</v>
      </c>
      <c r="J522" s="30">
        <v>1</v>
      </c>
      <c r="K522" s="30">
        <v>1</v>
      </c>
      <c r="L522" s="30">
        <v>3</v>
      </c>
      <c r="M522" s="30">
        <v>0</v>
      </c>
      <c r="N522" s="30">
        <v>0</v>
      </c>
      <c r="O522" s="30">
        <v>0</v>
      </c>
      <c r="P522" s="30">
        <v>0.23300000000000001</v>
      </c>
      <c r="Q522" s="30">
        <v>0.28599999999999998</v>
      </c>
      <c r="R522" s="30">
        <v>0.32</v>
      </c>
      <c r="S522" s="30">
        <v>0.60499999999999998</v>
      </c>
      <c r="T522" s="30">
        <v>0.27300000000000002</v>
      </c>
      <c r="U522" s="30">
        <v>0</v>
      </c>
      <c r="V522" s="30">
        <v>-0.1</v>
      </c>
      <c r="W522" s="30">
        <v>0</v>
      </c>
      <c r="X522" s="30"/>
    </row>
    <row r="523" spans="1:28" x14ac:dyDescent="0.25">
      <c r="A523" s="30">
        <v>8418</v>
      </c>
      <c r="B523" s="30" t="s">
        <v>36</v>
      </c>
      <c r="C523" s="30">
        <v>148</v>
      </c>
      <c r="D523" s="30">
        <v>134</v>
      </c>
      <c r="E523" s="30">
        <v>30</v>
      </c>
      <c r="F523" s="30">
        <v>6</v>
      </c>
      <c r="G523" s="30">
        <v>1</v>
      </c>
      <c r="H523" s="30">
        <v>1</v>
      </c>
      <c r="I523" s="30">
        <v>12</v>
      </c>
      <c r="J523" s="30">
        <v>12</v>
      </c>
      <c r="K523" s="30">
        <v>11</v>
      </c>
      <c r="L523" s="30">
        <v>26</v>
      </c>
      <c r="M523" s="30">
        <v>1</v>
      </c>
      <c r="N523" s="30">
        <v>4</v>
      </c>
      <c r="O523" s="30">
        <v>2</v>
      </c>
      <c r="P523" s="30">
        <v>0.22700000000000001</v>
      </c>
      <c r="Q523" s="30">
        <v>0.28899999999999998</v>
      </c>
      <c r="R523" s="30">
        <v>0.313</v>
      </c>
      <c r="S523" s="30">
        <v>0.60299999999999998</v>
      </c>
      <c r="T523" s="30">
        <v>0.27300000000000002</v>
      </c>
      <c r="U523" s="30">
        <v>-0.1</v>
      </c>
      <c r="V523" s="30">
        <v>0.3</v>
      </c>
      <c r="W523" s="30">
        <v>0.1</v>
      </c>
      <c r="X523" s="30"/>
      <c r="Y523" s="1"/>
      <c r="Z523" s="1"/>
      <c r="AA523" s="1"/>
    </row>
    <row r="524" spans="1:28" x14ac:dyDescent="0.25">
      <c r="A524" s="30">
        <v>8385</v>
      </c>
      <c r="B524" s="30" t="s">
        <v>86</v>
      </c>
      <c r="C524" s="30">
        <v>348</v>
      </c>
      <c r="D524" s="30">
        <v>316</v>
      </c>
      <c r="E524" s="30">
        <v>71</v>
      </c>
      <c r="F524" s="30">
        <v>14</v>
      </c>
      <c r="G524" s="30">
        <v>2</v>
      </c>
      <c r="H524" s="30">
        <v>5</v>
      </c>
      <c r="I524" s="30">
        <v>33</v>
      </c>
      <c r="J524" s="30">
        <v>29</v>
      </c>
      <c r="K524" s="30">
        <v>24</v>
      </c>
      <c r="L524" s="30">
        <v>84</v>
      </c>
      <c r="M524" s="30">
        <v>2</v>
      </c>
      <c r="N524" s="30">
        <v>12</v>
      </c>
      <c r="O524" s="30">
        <v>6</v>
      </c>
      <c r="P524" s="30">
        <v>0.22500000000000001</v>
      </c>
      <c r="Q524" s="30">
        <v>0.28299999999999997</v>
      </c>
      <c r="R524" s="30">
        <v>0.32300000000000001</v>
      </c>
      <c r="S524" s="30">
        <v>0.60599999999999998</v>
      </c>
      <c r="T524" s="30">
        <v>0.27200000000000002</v>
      </c>
      <c r="U524" s="30">
        <v>0.6</v>
      </c>
      <c r="V524" s="30">
        <v>1</v>
      </c>
      <c r="W524" s="30">
        <v>0.4</v>
      </c>
      <c r="X524" s="30"/>
    </row>
    <row r="525" spans="1:28" x14ac:dyDescent="0.25">
      <c r="A525" s="30">
        <v>9284</v>
      </c>
      <c r="B525" s="30" t="s">
        <v>63</v>
      </c>
      <c r="C525" s="30">
        <v>171</v>
      </c>
      <c r="D525" s="30">
        <v>154</v>
      </c>
      <c r="E525" s="30">
        <v>34</v>
      </c>
      <c r="F525" s="30">
        <v>6</v>
      </c>
      <c r="G525" s="30">
        <v>1</v>
      </c>
      <c r="H525" s="30">
        <v>2</v>
      </c>
      <c r="I525" s="30">
        <v>16</v>
      </c>
      <c r="J525" s="30">
        <v>14</v>
      </c>
      <c r="K525" s="30">
        <v>14</v>
      </c>
      <c r="L525" s="30">
        <v>36</v>
      </c>
      <c r="M525" s="30">
        <v>1</v>
      </c>
      <c r="N525" s="30">
        <v>2</v>
      </c>
      <c r="O525" s="30">
        <v>1</v>
      </c>
      <c r="P525" s="30">
        <v>0.221</v>
      </c>
      <c r="Q525" s="30">
        <v>0.28799999999999998</v>
      </c>
      <c r="R525" s="30">
        <v>0.312</v>
      </c>
      <c r="S525" s="30">
        <v>0.6</v>
      </c>
      <c r="T525" s="30">
        <v>0.27200000000000002</v>
      </c>
      <c r="U525" s="30">
        <v>-0.1</v>
      </c>
      <c r="V525" s="30">
        <v>-0.7</v>
      </c>
      <c r="W525" s="30">
        <v>-0.4</v>
      </c>
      <c r="X525" s="30"/>
      <c r="Y525" s="1"/>
      <c r="Z525" s="1"/>
      <c r="AA525" s="1"/>
    </row>
    <row r="526" spans="1:28" x14ac:dyDescent="0.25">
      <c r="A526" s="30" t="s">
        <v>1476</v>
      </c>
      <c r="B526" s="30" t="s">
        <v>1477</v>
      </c>
      <c r="C526" s="30">
        <v>17</v>
      </c>
      <c r="D526" s="30">
        <v>16</v>
      </c>
      <c r="E526" s="30">
        <v>4</v>
      </c>
      <c r="F526" s="30">
        <v>1</v>
      </c>
      <c r="G526" s="30">
        <v>0</v>
      </c>
      <c r="H526" s="30">
        <v>0</v>
      </c>
      <c r="I526" s="30">
        <v>1</v>
      </c>
      <c r="J526" s="30">
        <v>1</v>
      </c>
      <c r="K526" s="30">
        <v>1</v>
      </c>
      <c r="L526" s="30">
        <v>3</v>
      </c>
      <c r="M526" s="30">
        <v>0</v>
      </c>
      <c r="N526" s="30">
        <v>1</v>
      </c>
      <c r="O526" s="30">
        <v>1</v>
      </c>
      <c r="P526" s="30">
        <v>0.23400000000000001</v>
      </c>
      <c r="Q526" s="30">
        <v>0.27600000000000002</v>
      </c>
      <c r="R526" s="30">
        <v>0.33300000000000002</v>
      </c>
      <c r="S526" s="30">
        <v>0.61</v>
      </c>
      <c r="T526" s="30">
        <v>0.27200000000000002</v>
      </c>
      <c r="U526" s="30">
        <v>-0.1</v>
      </c>
      <c r="V526" s="30">
        <v>0</v>
      </c>
      <c r="W526" s="30">
        <v>0</v>
      </c>
      <c r="X526" s="30"/>
      <c r="Y526" s="1"/>
      <c r="Z526" s="1"/>
      <c r="AA526" s="1"/>
    </row>
    <row r="527" spans="1:28" x14ac:dyDescent="0.25">
      <c r="A527" s="30">
        <v>7515</v>
      </c>
      <c r="B527" s="30" t="s">
        <v>116</v>
      </c>
      <c r="C527" s="30">
        <v>10</v>
      </c>
      <c r="D527" s="30">
        <v>9</v>
      </c>
      <c r="E527" s="30">
        <v>2</v>
      </c>
      <c r="F527" s="30">
        <v>0</v>
      </c>
      <c r="G527" s="30">
        <v>0</v>
      </c>
      <c r="H527" s="30">
        <v>0</v>
      </c>
      <c r="I527" s="30">
        <v>1</v>
      </c>
      <c r="J527" s="30">
        <v>1</v>
      </c>
      <c r="K527" s="30">
        <v>1</v>
      </c>
      <c r="L527" s="30">
        <v>1</v>
      </c>
      <c r="M527" s="30">
        <v>0</v>
      </c>
      <c r="N527" s="30">
        <v>0</v>
      </c>
      <c r="O527" s="30">
        <v>0</v>
      </c>
      <c r="P527" s="30">
        <v>0.23499999999999999</v>
      </c>
      <c r="Q527" s="30">
        <v>0.27700000000000002</v>
      </c>
      <c r="R527" s="30">
        <v>0.33400000000000002</v>
      </c>
      <c r="S527" s="30">
        <v>0.61099999999999999</v>
      </c>
      <c r="T527" s="30">
        <v>0.27200000000000002</v>
      </c>
      <c r="U527" s="30">
        <v>0</v>
      </c>
      <c r="V527" s="30">
        <v>0</v>
      </c>
      <c r="W527" s="30">
        <v>0</v>
      </c>
      <c r="X527" s="30"/>
      <c r="Y527" s="1"/>
      <c r="Z527" s="1"/>
      <c r="AA527" s="1"/>
    </row>
    <row r="528" spans="1:28" x14ac:dyDescent="0.25">
      <c r="A528" s="30">
        <v>3817</v>
      </c>
      <c r="B528" s="30" t="s">
        <v>94</v>
      </c>
      <c r="C528" s="30">
        <v>268</v>
      </c>
      <c r="D528" s="30">
        <v>252</v>
      </c>
      <c r="E528" s="30">
        <v>62</v>
      </c>
      <c r="F528" s="30">
        <v>11</v>
      </c>
      <c r="G528" s="30">
        <v>2</v>
      </c>
      <c r="H528" s="30">
        <v>3</v>
      </c>
      <c r="I528" s="30">
        <v>22</v>
      </c>
      <c r="J528" s="30">
        <v>23</v>
      </c>
      <c r="K528" s="30">
        <v>11</v>
      </c>
      <c r="L528" s="30">
        <v>38</v>
      </c>
      <c r="M528" s="30">
        <v>2</v>
      </c>
      <c r="N528" s="30">
        <v>2</v>
      </c>
      <c r="O528" s="30">
        <v>1</v>
      </c>
      <c r="P528" s="30">
        <v>0.247</v>
      </c>
      <c r="Q528" s="30">
        <v>0.28100000000000003</v>
      </c>
      <c r="R528" s="30">
        <v>0.33400000000000002</v>
      </c>
      <c r="S528" s="30">
        <v>0.61499999999999999</v>
      </c>
      <c r="T528" s="30">
        <v>0.27100000000000002</v>
      </c>
      <c r="U528" s="30">
        <v>0.2</v>
      </c>
      <c r="V528" s="30">
        <v>-1</v>
      </c>
      <c r="W528" s="30">
        <v>0.1</v>
      </c>
      <c r="X528" s="30"/>
    </row>
    <row r="529" spans="1:28" x14ac:dyDescent="0.25">
      <c r="A529" s="30">
        <v>5942</v>
      </c>
      <c r="B529" s="30" t="s">
        <v>1</v>
      </c>
      <c r="C529" s="30">
        <v>10</v>
      </c>
      <c r="D529" s="30">
        <v>10</v>
      </c>
      <c r="E529" s="30">
        <v>2</v>
      </c>
      <c r="F529" s="30">
        <v>0</v>
      </c>
      <c r="G529" s="30">
        <v>0</v>
      </c>
      <c r="H529" s="30">
        <v>0</v>
      </c>
      <c r="I529" s="30">
        <v>1</v>
      </c>
      <c r="J529" s="30">
        <v>1</v>
      </c>
      <c r="K529" s="30">
        <v>0</v>
      </c>
      <c r="L529" s="30">
        <v>1</v>
      </c>
      <c r="M529" s="30">
        <v>0</v>
      </c>
      <c r="N529" s="30">
        <v>0</v>
      </c>
      <c r="O529" s="30">
        <v>0</v>
      </c>
      <c r="P529" s="30">
        <v>0.24299999999999999</v>
      </c>
      <c r="Q529" s="30">
        <v>0.28000000000000003</v>
      </c>
      <c r="R529" s="30">
        <v>0.32700000000000001</v>
      </c>
      <c r="S529" s="30">
        <v>0.60699999999999998</v>
      </c>
      <c r="T529" s="30">
        <v>0.27100000000000002</v>
      </c>
      <c r="U529" s="30">
        <v>0</v>
      </c>
      <c r="V529" s="30">
        <v>0</v>
      </c>
      <c r="W529" s="30">
        <v>0</v>
      </c>
      <c r="X529" s="30"/>
      <c r="Y529" s="1"/>
      <c r="Z529" s="1"/>
      <c r="AB529" s="1"/>
    </row>
    <row r="530" spans="1:28" x14ac:dyDescent="0.25">
      <c r="A530" s="30">
        <v>1556</v>
      </c>
      <c r="B530" s="30" t="s">
        <v>5</v>
      </c>
      <c r="C530" s="30">
        <v>103</v>
      </c>
      <c r="D530" s="30">
        <v>96</v>
      </c>
      <c r="E530" s="30">
        <v>23</v>
      </c>
      <c r="F530" s="30">
        <v>4</v>
      </c>
      <c r="G530" s="30">
        <v>0</v>
      </c>
      <c r="H530" s="30">
        <v>1</v>
      </c>
      <c r="I530" s="30">
        <v>8</v>
      </c>
      <c r="J530" s="30">
        <v>9</v>
      </c>
      <c r="K530" s="30">
        <v>5</v>
      </c>
      <c r="L530" s="30">
        <v>19</v>
      </c>
      <c r="M530" s="30">
        <v>1</v>
      </c>
      <c r="N530" s="30">
        <v>1</v>
      </c>
      <c r="O530" s="30">
        <v>0</v>
      </c>
      <c r="P530" s="30">
        <v>0.24199999999999999</v>
      </c>
      <c r="Q530" s="30">
        <v>0.27900000000000003</v>
      </c>
      <c r="R530" s="30">
        <v>0.33</v>
      </c>
      <c r="S530" s="30">
        <v>0.60899999999999999</v>
      </c>
      <c r="T530" s="30">
        <v>0.27</v>
      </c>
      <c r="U530" s="30">
        <v>-0.5</v>
      </c>
      <c r="V530" s="30">
        <v>0</v>
      </c>
      <c r="W530" s="30">
        <v>0.1</v>
      </c>
      <c r="X530" s="30"/>
    </row>
    <row r="531" spans="1:28" x14ac:dyDescent="0.25">
      <c r="A531" s="30">
        <v>8029</v>
      </c>
      <c r="B531" s="30" t="s">
        <v>97</v>
      </c>
      <c r="C531" s="30">
        <v>26</v>
      </c>
      <c r="D531" s="30">
        <v>23</v>
      </c>
      <c r="E531" s="30">
        <v>5</v>
      </c>
      <c r="F531" s="30">
        <v>1</v>
      </c>
      <c r="G531" s="30">
        <v>0</v>
      </c>
      <c r="H531" s="30">
        <v>0</v>
      </c>
      <c r="I531" s="30">
        <v>2</v>
      </c>
      <c r="J531" s="30">
        <v>2</v>
      </c>
      <c r="K531" s="30">
        <v>2</v>
      </c>
      <c r="L531" s="30">
        <v>5</v>
      </c>
      <c r="M531" s="30">
        <v>0</v>
      </c>
      <c r="N531" s="30">
        <v>0</v>
      </c>
      <c r="O531" s="30">
        <v>0</v>
      </c>
      <c r="P531" s="30">
        <v>0.216</v>
      </c>
      <c r="Q531" s="30">
        <v>0.27900000000000003</v>
      </c>
      <c r="R531" s="30">
        <v>0.32400000000000001</v>
      </c>
      <c r="S531" s="30">
        <v>0.60299999999999998</v>
      </c>
      <c r="T531" s="30">
        <v>0.27</v>
      </c>
      <c r="U531" s="30">
        <v>0</v>
      </c>
      <c r="V531" s="30">
        <v>-0.1</v>
      </c>
      <c r="W531" s="30">
        <v>0</v>
      </c>
      <c r="X531" s="30"/>
    </row>
    <row r="532" spans="1:28" x14ac:dyDescent="0.25">
      <c r="A532" s="30">
        <v>1580</v>
      </c>
      <c r="B532" s="30" t="s">
        <v>186</v>
      </c>
      <c r="C532" s="30">
        <v>94</v>
      </c>
      <c r="D532" s="30">
        <v>84</v>
      </c>
      <c r="E532" s="30">
        <v>19</v>
      </c>
      <c r="F532" s="30">
        <v>3</v>
      </c>
      <c r="G532" s="30">
        <v>0</v>
      </c>
      <c r="H532" s="30">
        <v>1</v>
      </c>
      <c r="I532" s="30">
        <v>8</v>
      </c>
      <c r="J532" s="30">
        <v>7</v>
      </c>
      <c r="K532" s="30">
        <v>8</v>
      </c>
      <c r="L532" s="30">
        <v>18</v>
      </c>
      <c r="M532" s="30">
        <v>0</v>
      </c>
      <c r="N532" s="30">
        <v>2</v>
      </c>
      <c r="O532" s="30">
        <v>1</v>
      </c>
      <c r="P532" s="30">
        <v>0.22800000000000001</v>
      </c>
      <c r="Q532" s="30">
        <v>0.29399999999999998</v>
      </c>
      <c r="R532" s="30">
        <v>0.29699999999999999</v>
      </c>
      <c r="S532" s="30">
        <v>0.59199999999999997</v>
      </c>
      <c r="T532" s="30">
        <v>0.27</v>
      </c>
      <c r="U532" s="30">
        <v>0.1</v>
      </c>
      <c r="V532" s="30">
        <v>0</v>
      </c>
      <c r="W532" s="30">
        <v>0</v>
      </c>
      <c r="X532" s="30"/>
    </row>
    <row r="533" spans="1:28" x14ac:dyDescent="0.25">
      <c r="A533" s="30">
        <v>3648</v>
      </c>
      <c r="B533" s="30" t="s">
        <v>55</v>
      </c>
      <c r="C533" s="30">
        <v>127</v>
      </c>
      <c r="D533" s="30">
        <v>117</v>
      </c>
      <c r="E533" s="30">
        <v>26</v>
      </c>
      <c r="F533" s="30">
        <v>5</v>
      </c>
      <c r="G533" s="30">
        <v>0</v>
      </c>
      <c r="H533" s="30">
        <v>2</v>
      </c>
      <c r="I533" s="30">
        <v>10</v>
      </c>
      <c r="J533" s="30">
        <v>11</v>
      </c>
      <c r="K533" s="30">
        <v>7</v>
      </c>
      <c r="L533" s="30">
        <v>26</v>
      </c>
      <c r="M533" s="30">
        <v>1</v>
      </c>
      <c r="N533" s="30">
        <v>1</v>
      </c>
      <c r="O533" s="30">
        <v>0</v>
      </c>
      <c r="P533" s="30">
        <v>0.22500000000000001</v>
      </c>
      <c r="Q533" s="30">
        <v>0.27300000000000002</v>
      </c>
      <c r="R533" s="30">
        <v>0.33100000000000002</v>
      </c>
      <c r="S533" s="30">
        <v>0.60399999999999998</v>
      </c>
      <c r="T533" s="30">
        <v>0.27</v>
      </c>
      <c r="U533" s="30">
        <v>-0.2</v>
      </c>
      <c r="V533" s="30">
        <v>0.7</v>
      </c>
      <c r="W533" s="30">
        <v>0.3</v>
      </c>
      <c r="X533" s="30"/>
      <c r="Y533" s="1"/>
      <c r="Z533" s="1"/>
      <c r="AA533" s="1"/>
    </row>
    <row r="534" spans="1:28" x14ac:dyDescent="0.25">
      <c r="A534" s="30">
        <v>198</v>
      </c>
      <c r="B534" s="30" t="s">
        <v>92</v>
      </c>
      <c r="C534" s="30">
        <v>70</v>
      </c>
      <c r="D534" s="30">
        <v>63</v>
      </c>
      <c r="E534" s="30">
        <v>14</v>
      </c>
      <c r="F534" s="30">
        <v>3</v>
      </c>
      <c r="G534" s="30">
        <v>0</v>
      </c>
      <c r="H534" s="30">
        <v>1</v>
      </c>
      <c r="I534" s="30">
        <v>7</v>
      </c>
      <c r="J534" s="30">
        <v>6</v>
      </c>
      <c r="K534" s="30">
        <v>5</v>
      </c>
      <c r="L534" s="30">
        <v>18</v>
      </c>
      <c r="M534" s="30">
        <v>0</v>
      </c>
      <c r="N534" s="30">
        <v>2</v>
      </c>
      <c r="O534" s="30">
        <v>1</v>
      </c>
      <c r="P534" s="30">
        <v>0.223</v>
      </c>
      <c r="Q534" s="30">
        <v>0.28499999999999998</v>
      </c>
      <c r="R534" s="30">
        <v>0.31</v>
      </c>
      <c r="S534" s="30">
        <v>0.59499999999999997</v>
      </c>
      <c r="T534" s="30">
        <v>0.27</v>
      </c>
      <c r="U534" s="30">
        <v>-0.1</v>
      </c>
      <c r="V534" s="30">
        <v>-1</v>
      </c>
      <c r="W534" s="30">
        <v>-0.1</v>
      </c>
      <c r="X534" s="30"/>
    </row>
    <row r="535" spans="1:28" x14ac:dyDescent="0.25">
      <c r="A535" s="30" t="s">
        <v>2</v>
      </c>
      <c r="B535" s="30" t="s">
        <v>3</v>
      </c>
      <c r="C535" s="30">
        <v>17</v>
      </c>
      <c r="D535" s="30">
        <v>16</v>
      </c>
      <c r="E535" s="30">
        <v>4</v>
      </c>
      <c r="F535" s="30">
        <v>1</v>
      </c>
      <c r="G535" s="30">
        <v>0</v>
      </c>
      <c r="H535" s="30">
        <v>0</v>
      </c>
      <c r="I535" s="30">
        <v>2</v>
      </c>
      <c r="J535" s="30">
        <v>2</v>
      </c>
      <c r="K535" s="30">
        <v>1</v>
      </c>
      <c r="L535" s="30">
        <v>3</v>
      </c>
      <c r="M535" s="30">
        <v>0</v>
      </c>
      <c r="N535" s="30">
        <v>1</v>
      </c>
      <c r="O535" s="30">
        <v>0</v>
      </c>
      <c r="P535" s="30">
        <v>0.23899999999999999</v>
      </c>
      <c r="Q535" s="30">
        <v>0.28100000000000003</v>
      </c>
      <c r="R535" s="30">
        <v>0.32100000000000001</v>
      </c>
      <c r="S535" s="30">
        <v>0.60199999999999998</v>
      </c>
      <c r="T535" s="30">
        <v>0.27</v>
      </c>
      <c r="U535" s="30">
        <v>0</v>
      </c>
      <c r="V535" s="30">
        <v>0</v>
      </c>
      <c r="W535" s="30">
        <v>0</v>
      </c>
      <c r="X535" s="30"/>
    </row>
    <row r="536" spans="1:28" x14ac:dyDescent="0.25">
      <c r="A536" s="30">
        <v>5273</v>
      </c>
      <c r="B536" s="30" t="s">
        <v>145</v>
      </c>
      <c r="C536" s="30">
        <v>167</v>
      </c>
      <c r="D536" s="30">
        <v>150</v>
      </c>
      <c r="E536" s="30">
        <v>33</v>
      </c>
      <c r="F536" s="30">
        <v>7</v>
      </c>
      <c r="G536" s="30">
        <v>0</v>
      </c>
      <c r="H536" s="30">
        <v>2</v>
      </c>
      <c r="I536" s="30">
        <v>14</v>
      </c>
      <c r="J536" s="30">
        <v>13</v>
      </c>
      <c r="K536" s="30">
        <v>13</v>
      </c>
      <c r="L536" s="30">
        <v>30</v>
      </c>
      <c r="M536" s="30">
        <v>1</v>
      </c>
      <c r="N536" s="30">
        <v>1</v>
      </c>
      <c r="O536" s="30">
        <v>0</v>
      </c>
      <c r="P536" s="30">
        <v>0.219</v>
      </c>
      <c r="Q536" s="30">
        <v>0.28599999999999998</v>
      </c>
      <c r="R536" s="30">
        <v>0.31</v>
      </c>
      <c r="S536" s="30">
        <v>0.59599999999999997</v>
      </c>
      <c r="T536" s="30">
        <v>0.27</v>
      </c>
      <c r="U536" s="30">
        <v>-0.1</v>
      </c>
      <c r="V536" s="30">
        <v>0</v>
      </c>
      <c r="W536" s="30">
        <v>0.2</v>
      </c>
      <c r="X536" s="30"/>
    </row>
    <row r="537" spans="1:28" x14ac:dyDescent="0.25">
      <c r="A537" s="30">
        <v>6609</v>
      </c>
      <c r="B537" s="30" t="s">
        <v>303</v>
      </c>
      <c r="C537" s="30">
        <v>228</v>
      </c>
      <c r="D537" s="30">
        <v>213</v>
      </c>
      <c r="E537" s="30">
        <v>49</v>
      </c>
      <c r="F537" s="30">
        <v>9</v>
      </c>
      <c r="G537" s="30">
        <v>2</v>
      </c>
      <c r="H537" s="30">
        <v>3</v>
      </c>
      <c r="I537" s="30">
        <v>19</v>
      </c>
      <c r="J537" s="30">
        <v>20</v>
      </c>
      <c r="K537" s="30">
        <v>11</v>
      </c>
      <c r="L537" s="30">
        <v>40</v>
      </c>
      <c r="M537" s="30">
        <v>1</v>
      </c>
      <c r="N537" s="30">
        <v>2</v>
      </c>
      <c r="O537" s="30">
        <v>1</v>
      </c>
      <c r="P537" s="30">
        <v>0.22900000000000001</v>
      </c>
      <c r="Q537" s="30">
        <v>0.27</v>
      </c>
      <c r="R537" s="30">
        <v>0.33800000000000002</v>
      </c>
      <c r="S537" s="30">
        <v>0.60799999999999998</v>
      </c>
      <c r="T537" s="30">
        <v>0.26900000000000002</v>
      </c>
      <c r="U537" s="30">
        <v>-0.3</v>
      </c>
      <c r="V537" s="30">
        <v>-0.4</v>
      </c>
      <c r="W537" s="30">
        <v>-0.2</v>
      </c>
      <c r="X537" s="30"/>
      <c r="Y537" s="1"/>
      <c r="Z537" s="1"/>
      <c r="AB537" s="1"/>
    </row>
    <row r="538" spans="1:28" x14ac:dyDescent="0.25">
      <c r="A538" s="30">
        <v>4751</v>
      </c>
      <c r="B538" s="30" t="s">
        <v>375</v>
      </c>
      <c r="C538" s="30">
        <v>95</v>
      </c>
      <c r="D538" s="30">
        <v>87</v>
      </c>
      <c r="E538" s="30">
        <v>19</v>
      </c>
      <c r="F538" s="30">
        <v>4</v>
      </c>
      <c r="G538" s="30">
        <v>0</v>
      </c>
      <c r="H538" s="30">
        <v>1</v>
      </c>
      <c r="I538" s="30">
        <v>9</v>
      </c>
      <c r="J538" s="30">
        <v>8</v>
      </c>
      <c r="K538" s="30">
        <v>6</v>
      </c>
      <c r="L538" s="30">
        <v>24</v>
      </c>
      <c r="M538" s="30">
        <v>1</v>
      </c>
      <c r="N538" s="30">
        <v>5</v>
      </c>
      <c r="O538" s="30">
        <v>2</v>
      </c>
      <c r="P538" s="30">
        <v>0.223</v>
      </c>
      <c r="Q538" s="30">
        <v>0.27600000000000002</v>
      </c>
      <c r="R538" s="30">
        <v>0.32400000000000001</v>
      </c>
      <c r="S538" s="30">
        <v>0.6</v>
      </c>
      <c r="T538" s="30">
        <v>0.26900000000000002</v>
      </c>
      <c r="U538" s="30">
        <v>0.1</v>
      </c>
      <c r="V538" s="30">
        <v>-0.7</v>
      </c>
      <c r="W538" s="30">
        <v>0</v>
      </c>
      <c r="X538" s="30"/>
    </row>
    <row r="539" spans="1:28" x14ac:dyDescent="0.25">
      <c r="A539" s="30">
        <v>5277</v>
      </c>
      <c r="B539" s="30" t="s">
        <v>69</v>
      </c>
      <c r="C539" s="30">
        <v>66</v>
      </c>
      <c r="D539" s="30">
        <v>61</v>
      </c>
      <c r="E539" s="30">
        <v>13</v>
      </c>
      <c r="F539" s="30">
        <v>3</v>
      </c>
      <c r="G539" s="30">
        <v>0</v>
      </c>
      <c r="H539" s="30">
        <v>1</v>
      </c>
      <c r="I539" s="30">
        <v>6</v>
      </c>
      <c r="J539" s="30">
        <v>6</v>
      </c>
      <c r="K539" s="30">
        <v>3</v>
      </c>
      <c r="L539" s="30">
        <v>12</v>
      </c>
      <c r="M539" s="30">
        <v>1</v>
      </c>
      <c r="N539" s="30">
        <v>1</v>
      </c>
      <c r="O539" s="30">
        <v>0</v>
      </c>
      <c r="P539" s="30">
        <v>0.222</v>
      </c>
      <c r="Q539" s="30">
        <v>0.26700000000000002</v>
      </c>
      <c r="R539" s="30">
        <v>0.33700000000000002</v>
      </c>
      <c r="S539" s="30">
        <v>0.60399999999999998</v>
      </c>
      <c r="T539" s="30">
        <v>0.26900000000000002</v>
      </c>
      <c r="U539" s="30">
        <v>-0.1</v>
      </c>
      <c r="V539" s="30">
        <v>-0.1</v>
      </c>
      <c r="W539" s="30">
        <v>0</v>
      </c>
      <c r="X539" s="30"/>
    </row>
    <row r="540" spans="1:28" x14ac:dyDescent="0.25">
      <c r="A540" s="30">
        <v>2102</v>
      </c>
      <c r="B540" s="30" t="s">
        <v>84</v>
      </c>
      <c r="C540" s="30">
        <v>182</v>
      </c>
      <c r="D540" s="30">
        <v>169</v>
      </c>
      <c r="E540" s="30">
        <v>39</v>
      </c>
      <c r="F540" s="30">
        <v>8</v>
      </c>
      <c r="G540" s="30">
        <v>1</v>
      </c>
      <c r="H540" s="30">
        <v>2</v>
      </c>
      <c r="I540" s="30">
        <v>17</v>
      </c>
      <c r="J540" s="30">
        <v>16</v>
      </c>
      <c r="K540" s="30">
        <v>10</v>
      </c>
      <c r="L540" s="30">
        <v>39</v>
      </c>
      <c r="M540" s="30">
        <v>1</v>
      </c>
      <c r="N540" s="30">
        <v>2</v>
      </c>
      <c r="O540" s="30">
        <v>1</v>
      </c>
      <c r="P540" s="30">
        <v>0.23</v>
      </c>
      <c r="Q540" s="30">
        <v>0.27500000000000002</v>
      </c>
      <c r="R540" s="30">
        <v>0.32500000000000001</v>
      </c>
      <c r="S540" s="30">
        <v>0.6</v>
      </c>
      <c r="T540" s="30">
        <v>0.26900000000000002</v>
      </c>
      <c r="U540" s="30">
        <v>-0.2</v>
      </c>
      <c r="V540" s="30">
        <v>-0.7</v>
      </c>
      <c r="W540" s="30">
        <v>-0.3</v>
      </c>
      <c r="X540" s="30"/>
      <c r="Y540" s="1"/>
      <c r="Z540" s="1"/>
      <c r="AB540" s="1"/>
    </row>
    <row r="541" spans="1:28" x14ac:dyDescent="0.25">
      <c r="A541" s="30">
        <v>9807</v>
      </c>
      <c r="B541" s="30" t="s">
        <v>35</v>
      </c>
      <c r="C541" s="30">
        <v>428</v>
      </c>
      <c r="D541" s="30">
        <v>398</v>
      </c>
      <c r="E541" s="30">
        <v>93</v>
      </c>
      <c r="F541" s="30">
        <v>20</v>
      </c>
      <c r="G541" s="30">
        <v>1</v>
      </c>
      <c r="H541" s="30">
        <v>5</v>
      </c>
      <c r="I541" s="30">
        <v>40</v>
      </c>
      <c r="J541" s="30">
        <v>37</v>
      </c>
      <c r="K541" s="30">
        <v>23</v>
      </c>
      <c r="L541" s="30">
        <v>82</v>
      </c>
      <c r="M541" s="30">
        <v>1</v>
      </c>
      <c r="N541" s="30">
        <v>5</v>
      </c>
      <c r="O541" s="30">
        <v>3</v>
      </c>
      <c r="P541" s="30">
        <v>0.23300000000000001</v>
      </c>
      <c r="Q541" s="30">
        <v>0.27500000000000002</v>
      </c>
      <c r="R541" s="30">
        <v>0.32500000000000001</v>
      </c>
      <c r="S541" s="30">
        <v>0.6</v>
      </c>
      <c r="T541" s="30">
        <v>0.26800000000000002</v>
      </c>
      <c r="U541" s="30">
        <v>-1.1000000000000001</v>
      </c>
      <c r="V541" s="30">
        <v>1.9</v>
      </c>
      <c r="W541" s="30">
        <v>-0.2</v>
      </c>
      <c r="X541" s="30"/>
    </row>
    <row r="542" spans="1:28" x14ac:dyDescent="0.25">
      <c r="A542" s="30">
        <v>25</v>
      </c>
      <c r="B542" s="30" t="s">
        <v>171</v>
      </c>
      <c r="C542" s="30">
        <v>227</v>
      </c>
      <c r="D542" s="30">
        <v>206</v>
      </c>
      <c r="E542" s="30">
        <v>46</v>
      </c>
      <c r="F542" s="30">
        <v>9</v>
      </c>
      <c r="G542" s="30">
        <v>0</v>
      </c>
      <c r="H542" s="30">
        <v>3</v>
      </c>
      <c r="I542" s="30">
        <v>20</v>
      </c>
      <c r="J542" s="30">
        <v>20</v>
      </c>
      <c r="K542" s="30">
        <v>15</v>
      </c>
      <c r="L542" s="30">
        <v>49</v>
      </c>
      <c r="M542" s="30">
        <v>2</v>
      </c>
      <c r="N542" s="30">
        <v>2</v>
      </c>
      <c r="O542" s="30">
        <v>1</v>
      </c>
      <c r="P542" s="30">
        <v>0.223</v>
      </c>
      <c r="Q542" s="30">
        <v>0.27800000000000002</v>
      </c>
      <c r="R542" s="30">
        <v>0.314</v>
      </c>
      <c r="S542" s="30">
        <v>0.59299999999999997</v>
      </c>
      <c r="T542" s="30">
        <v>0.26700000000000002</v>
      </c>
      <c r="U542" s="30">
        <v>-1</v>
      </c>
      <c r="V542" s="30">
        <v>0.8</v>
      </c>
      <c r="W542" s="30">
        <v>0.3</v>
      </c>
      <c r="X542" s="30"/>
      <c r="Y542" s="1"/>
      <c r="Z542" s="1"/>
      <c r="AA542" s="1"/>
    </row>
    <row r="543" spans="1:28" x14ac:dyDescent="0.25">
      <c r="A543" s="30">
        <v>395</v>
      </c>
      <c r="B543" s="30" t="s">
        <v>130</v>
      </c>
      <c r="C543" s="30">
        <v>107</v>
      </c>
      <c r="D543" s="30">
        <v>99</v>
      </c>
      <c r="E543" s="30">
        <v>23</v>
      </c>
      <c r="F543" s="30">
        <v>4</v>
      </c>
      <c r="G543" s="30">
        <v>0</v>
      </c>
      <c r="H543" s="30">
        <v>1</v>
      </c>
      <c r="I543" s="30">
        <v>10</v>
      </c>
      <c r="J543" s="30">
        <v>10</v>
      </c>
      <c r="K543" s="30">
        <v>5</v>
      </c>
      <c r="L543" s="30">
        <v>17</v>
      </c>
      <c r="M543" s="30">
        <v>1</v>
      </c>
      <c r="N543" s="30">
        <v>1</v>
      </c>
      <c r="O543" s="30">
        <v>1</v>
      </c>
      <c r="P543" s="30">
        <v>0.23</v>
      </c>
      <c r="Q543" s="30">
        <v>0.27500000000000002</v>
      </c>
      <c r="R543" s="30">
        <v>0.32400000000000001</v>
      </c>
      <c r="S543" s="30">
        <v>0.59899999999999998</v>
      </c>
      <c r="T543" s="30">
        <v>0.26700000000000002</v>
      </c>
      <c r="U543" s="30">
        <v>-0.3</v>
      </c>
      <c r="V543" s="30">
        <v>-0.5</v>
      </c>
      <c r="W543" s="30">
        <v>-0.1</v>
      </c>
      <c r="X543" s="30"/>
    </row>
    <row r="544" spans="1:28" x14ac:dyDescent="0.25">
      <c r="A544" s="30">
        <v>1824</v>
      </c>
      <c r="B544" s="30" t="s">
        <v>7</v>
      </c>
      <c r="C544" s="30">
        <v>10</v>
      </c>
      <c r="D544" s="30">
        <v>10</v>
      </c>
      <c r="E544" s="30">
        <v>2</v>
      </c>
      <c r="F544" s="30">
        <v>0</v>
      </c>
      <c r="G544" s="30">
        <v>0</v>
      </c>
      <c r="H544" s="30">
        <v>0</v>
      </c>
      <c r="I544" s="30">
        <v>1</v>
      </c>
      <c r="J544" s="30">
        <v>1</v>
      </c>
      <c r="K544" s="30">
        <v>0</v>
      </c>
      <c r="L544" s="30">
        <v>2</v>
      </c>
      <c r="M544" s="30">
        <v>0</v>
      </c>
      <c r="N544" s="30">
        <v>0</v>
      </c>
      <c r="O544" s="30">
        <v>0</v>
      </c>
      <c r="P544" s="30">
        <v>0.23200000000000001</v>
      </c>
      <c r="Q544" s="30">
        <v>0.26700000000000002</v>
      </c>
      <c r="R544" s="30">
        <v>0.33600000000000002</v>
      </c>
      <c r="S544" s="30">
        <v>0.60299999999999998</v>
      </c>
      <c r="T544" s="30">
        <v>0.26700000000000002</v>
      </c>
      <c r="U544" s="30">
        <v>0</v>
      </c>
      <c r="V544" s="30">
        <v>0</v>
      </c>
      <c r="W544" s="30">
        <v>0</v>
      </c>
      <c r="X544" s="30"/>
      <c r="Y544" s="1"/>
      <c r="Z544" s="1"/>
      <c r="AA544" s="1"/>
    </row>
    <row r="545" spans="1:28" x14ac:dyDescent="0.25">
      <c r="A545" s="30">
        <v>4756</v>
      </c>
      <c r="B545" s="30" t="s">
        <v>90</v>
      </c>
      <c r="C545" s="30">
        <v>197</v>
      </c>
      <c r="D545" s="30">
        <v>175</v>
      </c>
      <c r="E545" s="30">
        <v>37</v>
      </c>
      <c r="F545" s="30">
        <v>7</v>
      </c>
      <c r="G545" s="30">
        <v>1</v>
      </c>
      <c r="H545" s="30">
        <v>2</v>
      </c>
      <c r="I545" s="30">
        <v>15</v>
      </c>
      <c r="J545" s="30">
        <v>15</v>
      </c>
      <c r="K545" s="30">
        <v>18</v>
      </c>
      <c r="L545" s="30">
        <v>47</v>
      </c>
      <c r="M545" s="30">
        <v>1</v>
      </c>
      <c r="N545" s="30">
        <v>2</v>
      </c>
      <c r="O545" s="30">
        <v>1</v>
      </c>
      <c r="P545" s="30">
        <v>0.21199999999999999</v>
      </c>
      <c r="Q545" s="30">
        <v>0.28799999999999998</v>
      </c>
      <c r="R545" s="30">
        <v>0.29599999999999999</v>
      </c>
      <c r="S545" s="30">
        <v>0.58399999999999996</v>
      </c>
      <c r="T545" s="30">
        <v>0.26700000000000002</v>
      </c>
      <c r="U545" s="30">
        <v>-0.5</v>
      </c>
      <c r="V545" s="30">
        <v>-1.6</v>
      </c>
      <c r="W545" s="30">
        <v>-0.1</v>
      </c>
      <c r="X545" s="30"/>
    </row>
    <row r="546" spans="1:28" x14ac:dyDescent="0.25">
      <c r="A546" s="30">
        <v>2265</v>
      </c>
      <c r="B546" s="30" t="s">
        <v>234</v>
      </c>
      <c r="C546" s="30">
        <v>51</v>
      </c>
      <c r="D546" s="30">
        <v>45</v>
      </c>
      <c r="E546" s="30">
        <v>9</v>
      </c>
      <c r="F546" s="30">
        <v>2</v>
      </c>
      <c r="G546" s="30">
        <v>0</v>
      </c>
      <c r="H546" s="30">
        <v>1</v>
      </c>
      <c r="I546" s="30">
        <v>5</v>
      </c>
      <c r="J546" s="30">
        <v>4</v>
      </c>
      <c r="K546" s="30">
        <v>5</v>
      </c>
      <c r="L546" s="30">
        <v>12</v>
      </c>
      <c r="M546" s="30">
        <v>1</v>
      </c>
      <c r="N546" s="30">
        <v>1</v>
      </c>
      <c r="O546" s="30">
        <v>0</v>
      </c>
      <c r="P546" s="30">
        <v>0.20300000000000001</v>
      </c>
      <c r="Q546" s="30">
        <v>0.28499999999999998</v>
      </c>
      <c r="R546" s="30">
        <v>0.29499999999999998</v>
      </c>
      <c r="S546" s="30">
        <v>0.58099999999999996</v>
      </c>
      <c r="T546" s="30">
        <v>0.26600000000000001</v>
      </c>
      <c r="U546" s="30">
        <v>-0.2</v>
      </c>
      <c r="V546" s="30">
        <v>0</v>
      </c>
      <c r="W546" s="30">
        <v>0</v>
      </c>
      <c r="X546" s="30"/>
      <c r="Y546" s="1"/>
      <c r="Z546" s="1"/>
      <c r="AA546" s="1"/>
    </row>
    <row r="547" spans="1:28" x14ac:dyDescent="0.25">
      <c r="A547" s="30" t="s">
        <v>79</v>
      </c>
      <c r="B547" s="30" t="s">
        <v>80</v>
      </c>
      <c r="C547" s="30">
        <v>28</v>
      </c>
      <c r="D547" s="30">
        <v>24</v>
      </c>
      <c r="E547" s="30">
        <v>4</v>
      </c>
      <c r="F547" s="30">
        <v>1</v>
      </c>
      <c r="G547" s="30">
        <v>0</v>
      </c>
      <c r="H547" s="30">
        <v>0</v>
      </c>
      <c r="I547" s="30">
        <v>3</v>
      </c>
      <c r="J547" s="30">
        <v>2</v>
      </c>
      <c r="K547" s="30">
        <v>3</v>
      </c>
      <c r="L547" s="30">
        <v>10</v>
      </c>
      <c r="M547" s="30">
        <v>0</v>
      </c>
      <c r="N547" s="30">
        <v>1</v>
      </c>
      <c r="O547" s="30">
        <v>0</v>
      </c>
      <c r="P547" s="30">
        <v>0.186</v>
      </c>
      <c r="Q547" s="30">
        <v>0.27900000000000003</v>
      </c>
      <c r="R547" s="30">
        <v>0.29899999999999999</v>
      </c>
      <c r="S547" s="30">
        <v>0.57799999999999996</v>
      </c>
      <c r="T547" s="30">
        <v>0.26500000000000001</v>
      </c>
      <c r="U547" s="30">
        <v>0</v>
      </c>
      <c r="V547" s="30">
        <v>0</v>
      </c>
      <c r="W547" s="30">
        <v>0</v>
      </c>
      <c r="X547" s="30"/>
    </row>
    <row r="548" spans="1:28" x14ac:dyDescent="0.25">
      <c r="A548" s="30">
        <v>4142</v>
      </c>
      <c r="B548" s="30" t="s">
        <v>5626</v>
      </c>
      <c r="C548" s="30">
        <v>227</v>
      </c>
      <c r="D548" s="30">
        <v>201</v>
      </c>
      <c r="E548" s="30">
        <v>42</v>
      </c>
      <c r="F548" s="30">
        <v>8</v>
      </c>
      <c r="G548" s="30">
        <v>1</v>
      </c>
      <c r="H548" s="30">
        <v>2</v>
      </c>
      <c r="I548" s="30">
        <v>20</v>
      </c>
      <c r="J548" s="30">
        <v>17</v>
      </c>
      <c r="K548" s="30">
        <v>21</v>
      </c>
      <c r="L548" s="30">
        <v>44</v>
      </c>
      <c r="M548" s="30">
        <v>3</v>
      </c>
      <c r="N548" s="30">
        <v>4</v>
      </c>
      <c r="O548" s="30">
        <v>2</v>
      </c>
      <c r="P548" s="30">
        <v>0.21099999999999999</v>
      </c>
      <c r="Q548" s="30">
        <v>0.29199999999999998</v>
      </c>
      <c r="R548" s="30">
        <v>0.28000000000000003</v>
      </c>
      <c r="S548" s="30">
        <v>0.57199999999999995</v>
      </c>
      <c r="T548" s="30">
        <v>0.26500000000000001</v>
      </c>
      <c r="U548" s="30">
        <v>-0.3</v>
      </c>
      <c r="V548" s="30">
        <v>1.3</v>
      </c>
      <c r="W548" s="30">
        <v>-0.1</v>
      </c>
      <c r="X548" s="30"/>
    </row>
    <row r="549" spans="1:28" x14ac:dyDescent="0.25">
      <c r="A549" s="30">
        <v>1830</v>
      </c>
      <c r="B549" s="30" t="s">
        <v>124</v>
      </c>
      <c r="C549" s="30">
        <v>258</v>
      </c>
      <c r="D549" s="30">
        <v>237</v>
      </c>
      <c r="E549" s="30">
        <v>52</v>
      </c>
      <c r="F549" s="30">
        <v>11</v>
      </c>
      <c r="G549" s="30">
        <v>0</v>
      </c>
      <c r="H549" s="30">
        <v>4</v>
      </c>
      <c r="I549" s="30">
        <v>21</v>
      </c>
      <c r="J549" s="30">
        <v>23</v>
      </c>
      <c r="K549" s="30">
        <v>14</v>
      </c>
      <c r="L549" s="30">
        <v>53</v>
      </c>
      <c r="M549" s="30">
        <v>3</v>
      </c>
      <c r="N549" s="30">
        <v>1</v>
      </c>
      <c r="O549" s="30">
        <v>1</v>
      </c>
      <c r="P549" s="30">
        <v>0.221</v>
      </c>
      <c r="Q549" s="30">
        <v>0.27</v>
      </c>
      <c r="R549" s="30">
        <v>0.32400000000000001</v>
      </c>
      <c r="S549" s="30">
        <v>0.59399999999999997</v>
      </c>
      <c r="T549" s="30">
        <v>0.26400000000000001</v>
      </c>
      <c r="U549" s="30">
        <v>0</v>
      </c>
      <c r="V549" s="30">
        <v>1.7</v>
      </c>
      <c r="W549" s="30">
        <v>0.3</v>
      </c>
      <c r="X549" s="30"/>
    </row>
    <row r="550" spans="1:28" x14ac:dyDescent="0.25">
      <c r="A550" s="30">
        <v>6073</v>
      </c>
      <c r="B550" s="30" t="s">
        <v>44</v>
      </c>
      <c r="C550" s="30">
        <v>164</v>
      </c>
      <c r="D550" s="30">
        <v>147</v>
      </c>
      <c r="E550" s="30">
        <v>32</v>
      </c>
      <c r="F550" s="30">
        <v>7</v>
      </c>
      <c r="G550" s="30">
        <v>0</v>
      </c>
      <c r="H550" s="30">
        <v>1</v>
      </c>
      <c r="I550" s="30">
        <v>15</v>
      </c>
      <c r="J550" s="30">
        <v>13</v>
      </c>
      <c r="K550" s="30">
        <v>12</v>
      </c>
      <c r="L550" s="30">
        <v>32</v>
      </c>
      <c r="M550" s="30">
        <v>2</v>
      </c>
      <c r="N550" s="30">
        <v>3</v>
      </c>
      <c r="O550" s="30">
        <v>1</v>
      </c>
      <c r="P550" s="30">
        <v>0.217</v>
      </c>
      <c r="Q550" s="30">
        <v>0.28299999999999997</v>
      </c>
      <c r="R550" s="30">
        <v>0.29699999999999999</v>
      </c>
      <c r="S550" s="30">
        <v>0.57899999999999996</v>
      </c>
      <c r="T550" s="30">
        <v>0.26400000000000001</v>
      </c>
      <c r="U550" s="30">
        <v>0.1</v>
      </c>
      <c r="V550" s="30">
        <v>2.2000000000000002</v>
      </c>
      <c r="W550" s="30">
        <v>0.2</v>
      </c>
      <c r="X550" s="30"/>
      <c r="Y550" s="1"/>
      <c r="Z550" s="1"/>
      <c r="AA550" s="1"/>
    </row>
    <row r="551" spans="1:28" x14ac:dyDescent="0.25">
      <c r="A551" s="30">
        <v>10416</v>
      </c>
      <c r="B551" s="30" t="s">
        <v>88</v>
      </c>
      <c r="C551" s="30">
        <v>57</v>
      </c>
      <c r="D551" s="30">
        <v>52</v>
      </c>
      <c r="E551" s="30">
        <v>12</v>
      </c>
      <c r="F551" s="30">
        <v>2</v>
      </c>
      <c r="G551" s="30">
        <v>0</v>
      </c>
      <c r="H551" s="30">
        <v>0</v>
      </c>
      <c r="I551" s="30">
        <v>4</v>
      </c>
      <c r="J551" s="30">
        <v>4</v>
      </c>
      <c r="K551" s="30">
        <v>3</v>
      </c>
      <c r="L551" s="30">
        <v>6</v>
      </c>
      <c r="M551" s="30">
        <v>1</v>
      </c>
      <c r="N551" s="30">
        <v>1</v>
      </c>
      <c r="O551" s="30">
        <v>1</v>
      </c>
      <c r="P551" s="30">
        <v>0.23400000000000001</v>
      </c>
      <c r="Q551" s="30">
        <v>0.28000000000000003</v>
      </c>
      <c r="R551" s="30">
        <v>0.30399999999999999</v>
      </c>
      <c r="S551" s="30">
        <v>0.58399999999999996</v>
      </c>
      <c r="T551" s="30">
        <v>0.26400000000000001</v>
      </c>
      <c r="U551" s="30">
        <v>-0.1</v>
      </c>
      <c r="V551" s="30">
        <v>0.1</v>
      </c>
      <c r="W551" s="30">
        <v>0</v>
      </c>
      <c r="X551" s="30"/>
      <c r="Y551" s="1"/>
      <c r="Z551" s="1"/>
      <c r="AA551" s="1"/>
    </row>
    <row r="552" spans="1:28" x14ac:dyDescent="0.25">
      <c r="A552" s="30">
        <v>2539</v>
      </c>
      <c r="B552" s="30" t="s">
        <v>49</v>
      </c>
      <c r="C552" s="30">
        <v>27</v>
      </c>
      <c r="D552" s="30">
        <v>25</v>
      </c>
      <c r="E552" s="30">
        <v>5</v>
      </c>
      <c r="F552" s="30">
        <v>1</v>
      </c>
      <c r="G552" s="30">
        <v>0</v>
      </c>
      <c r="H552" s="30">
        <v>0</v>
      </c>
      <c r="I552" s="30">
        <v>2</v>
      </c>
      <c r="J552" s="30">
        <v>2</v>
      </c>
      <c r="K552" s="30">
        <v>2</v>
      </c>
      <c r="L552" s="30">
        <v>5</v>
      </c>
      <c r="M552" s="30">
        <v>0</v>
      </c>
      <c r="N552" s="30">
        <v>0</v>
      </c>
      <c r="O552" s="30">
        <v>0</v>
      </c>
      <c r="P552" s="30">
        <v>0.222</v>
      </c>
      <c r="Q552" s="30">
        <v>0.28000000000000003</v>
      </c>
      <c r="R552" s="30">
        <v>0.311</v>
      </c>
      <c r="S552" s="30">
        <v>0.59</v>
      </c>
      <c r="T552" s="30">
        <v>0.26400000000000001</v>
      </c>
      <c r="U552" s="30">
        <v>0</v>
      </c>
      <c r="V552" s="30">
        <v>0</v>
      </c>
      <c r="W552" s="30">
        <v>0</v>
      </c>
      <c r="X552" s="30"/>
    </row>
    <row r="553" spans="1:28" x14ac:dyDescent="0.25">
      <c r="A553" s="30">
        <v>9176</v>
      </c>
      <c r="B553" s="30" t="s">
        <v>1492</v>
      </c>
      <c r="C553" s="30">
        <v>16</v>
      </c>
      <c r="D553" s="30">
        <v>15</v>
      </c>
      <c r="E553" s="30">
        <v>4</v>
      </c>
      <c r="F553" s="30">
        <v>1</v>
      </c>
      <c r="G553" s="30">
        <v>0</v>
      </c>
      <c r="H553" s="30">
        <v>0</v>
      </c>
      <c r="I553" s="30">
        <v>1</v>
      </c>
      <c r="J553" s="30">
        <v>1</v>
      </c>
      <c r="K553" s="30">
        <v>0</v>
      </c>
      <c r="L553" s="30">
        <v>3</v>
      </c>
      <c r="M553" s="30">
        <v>0</v>
      </c>
      <c r="N553" s="30">
        <v>0</v>
      </c>
      <c r="O553" s="30">
        <v>0</v>
      </c>
      <c r="P553" s="30">
        <v>0.23400000000000001</v>
      </c>
      <c r="Q553" s="30">
        <v>0.25800000000000001</v>
      </c>
      <c r="R553" s="30">
        <v>0.33200000000000002</v>
      </c>
      <c r="S553" s="30">
        <v>0.59</v>
      </c>
      <c r="T553" s="30">
        <v>0.26100000000000001</v>
      </c>
      <c r="U553" s="30">
        <v>0</v>
      </c>
      <c r="V553" s="30">
        <v>0</v>
      </c>
      <c r="W553" s="30">
        <v>0</v>
      </c>
      <c r="X553" s="30"/>
    </row>
    <row r="554" spans="1:28" x14ac:dyDescent="0.25">
      <c r="A554" s="30">
        <v>5913</v>
      </c>
      <c r="B554" s="30" t="s">
        <v>114</v>
      </c>
      <c r="C554" s="30">
        <v>69</v>
      </c>
      <c r="D554" s="30">
        <v>64</v>
      </c>
      <c r="E554" s="30">
        <v>15</v>
      </c>
      <c r="F554" s="30">
        <v>2</v>
      </c>
      <c r="G554" s="30">
        <v>0</v>
      </c>
      <c r="H554" s="30">
        <v>1</v>
      </c>
      <c r="I554" s="30">
        <v>6</v>
      </c>
      <c r="J554" s="30">
        <v>5</v>
      </c>
      <c r="K554" s="30">
        <v>4</v>
      </c>
      <c r="L554" s="30">
        <v>16</v>
      </c>
      <c r="M554" s="30">
        <v>0</v>
      </c>
      <c r="N554" s="30">
        <v>4</v>
      </c>
      <c r="O554" s="30">
        <v>2</v>
      </c>
      <c r="P554" s="30">
        <v>0.22800000000000001</v>
      </c>
      <c r="Q554" s="30">
        <v>0.27300000000000002</v>
      </c>
      <c r="R554" s="30">
        <v>0.307</v>
      </c>
      <c r="S554" s="30">
        <v>0.57999999999999996</v>
      </c>
      <c r="T554" s="30">
        <v>0.26100000000000001</v>
      </c>
      <c r="U554" s="30">
        <v>0.1</v>
      </c>
      <c r="V554" s="30">
        <v>-0.6</v>
      </c>
      <c r="W554" s="30">
        <v>-0.2</v>
      </c>
      <c r="X554" s="30"/>
    </row>
    <row r="555" spans="1:28" x14ac:dyDescent="0.25">
      <c r="A555" s="30">
        <v>5306</v>
      </c>
      <c r="B555" s="30" t="s">
        <v>67</v>
      </c>
      <c r="C555" s="30">
        <v>34</v>
      </c>
      <c r="D555" s="30">
        <v>31</v>
      </c>
      <c r="E555" s="30">
        <v>6</v>
      </c>
      <c r="F555" s="30">
        <v>1</v>
      </c>
      <c r="G555" s="30">
        <v>0</v>
      </c>
      <c r="H555" s="30">
        <v>1</v>
      </c>
      <c r="I555" s="30">
        <v>3</v>
      </c>
      <c r="J555" s="30">
        <v>3</v>
      </c>
      <c r="K555" s="30">
        <v>2</v>
      </c>
      <c r="L555" s="30">
        <v>9</v>
      </c>
      <c r="M555" s="30">
        <v>0</v>
      </c>
      <c r="N555" s="30">
        <v>1</v>
      </c>
      <c r="O555" s="30">
        <v>0</v>
      </c>
      <c r="P555" s="30">
        <v>0.20699999999999999</v>
      </c>
      <c r="Q555" s="30">
        <v>0.25800000000000001</v>
      </c>
      <c r="R555" s="30">
        <v>0.30199999999999999</v>
      </c>
      <c r="S555" s="30">
        <v>0.56000000000000005</v>
      </c>
      <c r="T555" s="30">
        <v>0.253</v>
      </c>
      <c r="U555" s="30">
        <v>0</v>
      </c>
      <c r="V555" s="30">
        <v>0</v>
      </c>
      <c r="W555" s="30">
        <v>0</v>
      </c>
      <c r="X555" s="30"/>
      <c r="Y555" s="1"/>
      <c r="Z555" s="1"/>
      <c r="AB555" s="1"/>
    </row>
    <row r="556" spans="1:28" x14ac:dyDescent="0.25">
      <c r="A556" s="30">
        <v>3448</v>
      </c>
      <c r="B556" s="30" t="s">
        <v>19</v>
      </c>
      <c r="C556" s="30">
        <v>101</v>
      </c>
      <c r="D556" s="30">
        <v>92</v>
      </c>
      <c r="E556" s="30">
        <v>18</v>
      </c>
      <c r="F556" s="30">
        <v>4</v>
      </c>
      <c r="G556" s="30">
        <v>0</v>
      </c>
      <c r="H556" s="30">
        <v>2</v>
      </c>
      <c r="I556" s="30">
        <v>8</v>
      </c>
      <c r="J556" s="30">
        <v>8</v>
      </c>
      <c r="K556" s="30">
        <v>7</v>
      </c>
      <c r="L556" s="30">
        <v>30</v>
      </c>
      <c r="M556" s="30">
        <v>1</v>
      </c>
      <c r="N556" s="30">
        <v>1</v>
      </c>
      <c r="O556" s="30">
        <v>0</v>
      </c>
      <c r="P556" s="30">
        <v>0.19800000000000001</v>
      </c>
      <c r="Q556" s="30">
        <v>0.255</v>
      </c>
      <c r="R556" s="30">
        <v>0.30599999999999999</v>
      </c>
      <c r="S556" s="30">
        <v>0.56100000000000005</v>
      </c>
      <c r="T556" s="30">
        <v>0.251</v>
      </c>
      <c r="U556" s="30">
        <v>-0.2</v>
      </c>
      <c r="V556" s="30">
        <v>0.3</v>
      </c>
      <c r="W556" s="30">
        <v>0</v>
      </c>
      <c r="X556" s="30"/>
    </row>
    <row r="557" spans="1:28" x14ac:dyDescent="0.25">
      <c r="A557" s="30">
        <v>6019</v>
      </c>
      <c r="B557" s="30" t="s">
        <v>6</v>
      </c>
      <c r="C557" s="30">
        <v>26</v>
      </c>
      <c r="D557" s="30">
        <v>24</v>
      </c>
      <c r="E557" s="30">
        <v>5</v>
      </c>
      <c r="F557" s="30">
        <v>1</v>
      </c>
      <c r="G557" s="30">
        <v>0</v>
      </c>
      <c r="H557" s="30">
        <v>0</v>
      </c>
      <c r="I557" s="30">
        <v>2</v>
      </c>
      <c r="J557" s="30">
        <v>2</v>
      </c>
      <c r="K557" s="30">
        <v>1</v>
      </c>
      <c r="L557" s="30">
        <v>6</v>
      </c>
      <c r="M557" s="30">
        <v>0</v>
      </c>
      <c r="N557" s="30">
        <v>0</v>
      </c>
      <c r="O557" s="30">
        <v>0</v>
      </c>
      <c r="P557" s="30">
        <v>0.20100000000000001</v>
      </c>
      <c r="Q557" s="30">
        <v>0.247</v>
      </c>
      <c r="R557" s="30">
        <v>0.29299999999999998</v>
      </c>
      <c r="S557" s="30">
        <v>0.54</v>
      </c>
      <c r="T557" s="30">
        <v>0.24399999999999999</v>
      </c>
      <c r="U557" s="30">
        <v>0</v>
      </c>
      <c r="V557" s="30">
        <v>0.1</v>
      </c>
      <c r="W557" s="30">
        <v>0</v>
      </c>
      <c r="X557" s="30"/>
      <c r="Y557" s="1"/>
      <c r="Z557" s="1"/>
      <c r="AA557" s="1"/>
    </row>
    <row r="558" spans="1:28" x14ac:dyDescent="0.25">
      <c r="A558" s="30">
        <v>3411</v>
      </c>
      <c r="B558" s="30" t="s">
        <v>20</v>
      </c>
      <c r="C558" s="30">
        <v>102</v>
      </c>
      <c r="D558" s="30">
        <v>94</v>
      </c>
      <c r="E558" s="30">
        <v>18</v>
      </c>
      <c r="F558" s="30">
        <v>4</v>
      </c>
      <c r="G558" s="30">
        <v>0</v>
      </c>
      <c r="H558" s="30">
        <v>1</v>
      </c>
      <c r="I558" s="30">
        <v>7</v>
      </c>
      <c r="J558" s="30">
        <v>8</v>
      </c>
      <c r="K558" s="30">
        <v>5</v>
      </c>
      <c r="L558" s="30">
        <v>23</v>
      </c>
      <c r="M558" s="30">
        <v>1</v>
      </c>
      <c r="N558" s="30">
        <v>1</v>
      </c>
      <c r="O558" s="30">
        <v>0</v>
      </c>
      <c r="P558" s="30">
        <v>0.189</v>
      </c>
      <c r="Q558" s="30">
        <v>0.23699999999999999</v>
      </c>
      <c r="R558" s="30">
        <v>0.27100000000000002</v>
      </c>
      <c r="S558" s="30">
        <v>0.50800000000000001</v>
      </c>
      <c r="T558" s="30">
        <v>0.23</v>
      </c>
      <c r="U558" s="30">
        <v>-0.2</v>
      </c>
      <c r="V558" s="30">
        <v>0.3</v>
      </c>
      <c r="W558" s="30">
        <v>-0.1</v>
      </c>
      <c r="X558" s="30"/>
    </row>
    <row r="561" spans="25:28" x14ac:dyDescent="0.25">
      <c r="Y561" s="1"/>
      <c r="Z561" s="1"/>
      <c r="AA561" s="1"/>
    </row>
    <row r="564" spans="25:28" x14ac:dyDescent="0.25">
      <c r="Y564" s="1"/>
      <c r="Z564" s="1"/>
      <c r="AA564" s="1"/>
    </row>
    <row r="568" spans="25:28" x14ac:dyDescent="0.25">
      <c r="Y568" s="1"/>
      <c r="Z568" s="1"/>
      <c r="AB568" s="1"/>
    </row>
    <row r="570" spans="25:28" x14ac:dyDescent="0.25">
      <c r="Y570" s="1"/>
      <c r="Z570" s="1"/>
      <c r="AB570" s="1"/>
    </row>
    <row r="574" spans="25:28" x14ac:dyDescent="0.25">
      <c r="Y574" s="1"/>
      <c r="Z574" s="1"/>
      <c r="AB574" s="1"/>
    </row>
    <row r="576" spans="25:28" x14ac:dyDescent="0.25">
      <c r="Y576" s="1"/>
      <c r="Z576" s="1"/>
      <c r="AA576" s="1"/>
    </row>
    <row r="579" spans="25:28" x14ac:dyDescent="0.25">
      <c r="Y579" s="1"/>
      <c r="Z579" s="1"/>
      <c r="AA579" s="1"/>
    </row>
    <row r="582" spans="25:28" x14ac:dyDescent="0.25">
      <c r="Y582" s="1"/>
      <c r="Z582" s="1"/>
      <c r="AA582" s="1"/>
    </row>
    <row r="586" spans="25:28" x14ac:dyDescent="0.25">
      <c r="Y586" s="1"/>
      <c r="Z586" s="1"/>
      <c r="AB586" s="1"/>
    </row>
    <row r="587" spans="25:28" x14ac:dyDescent="0.25">
      <c r="Y587" s="1"/>
      <c r="Z587" s="1"/>
      <c r="AA587" s="1"/>
    </row>
    <row r="592" spans="25:28" x14ac:dyDescent="0.25">
      <c r="Y592" s="1"/>
      <c r="Z592" s="1"/>
      <c r="AB592" s="1"/>
    </row>
    <row r="593" spans="25:28" x14ac:dyDescent="0.25">
      <c r="Y593" s="1"/>
      <c r="Z593" s="1"/>
      <c r="AA593" s="1"/>
    </row>
    <row r="595" spans="25:28" x14ac:dyDescent="0.25">
      <c r="Y595" s="1"/>
      <c r="Z595" s="1"/>
      <c r="AB595" s="1"/>
    </row>
    <row r="597" spans="25:28" x14ac:dyDescent="0.25">
      <c r="Y597" s="1"/>
      <c r="Z597" s="1"/>
      <c r="AB597" s="1"/>
    </row>
    <row r="601" spans="25:28" x14ac:dyDescent="0.25">
      <c r="Y601" s="1"/>
      <c r="Z601" s="1"/>
      <c r="AB601" s="1"/>
    </row>
    <row r="604" spans="25:28" x14ac:dyDescent="0.25">
      <c r="Y604" s="1"/>
      <c r="Z604" s="1"/>
      <c r="AA604" s="1"/>
    </row>
    <row r="608" spans="25:28" x14ac:dyDescent="0.25">
      <c r="Y608" s="1"/>
      <c r="Z608" s="1"/>
      <c r="AB608" s="1"/>
    </row>
    <row r="614" spans="25:28" x14ac:dyDescent="0.25">
      <c r="Y614" s="1"/>
      <c r="Z614" s="1"/>
      <c r="AB614" s="1"/>
    </row>
    <row r="616" spans="25:28" x14ac:dyDescent="0.25">
      <c r="Y616" s="1"/>
      <c r="Z616" s="1"/>
      <c r="AA616" s="1"/>
    </row>
    <row r="618" spans="25:28" x14ac:dyDescent="0.25">
      <c r="Y618" s="1"/>
      <c r="Z618" s="1"/>
      <c r="AA618" s="1"/>
    </row>
    <row r="622" spans="25:28" x14ac:dyDescent="0.25">
      <c r="Y622" s="1"/>
      <c r="Z622" s="1"/>
      <c r="AB622" s="1"/>
    </row>
    <row r="629" spans="25:28" x14ac:dyDescent="0.25">
      <c r="Y629" s="1"/>
      <c r="Z629" s="1"/>
      <c r="AA629" s="1"/>
    </row>
    <row r="631" spans="25:28" x14ac:dyDescent="0.25">
      <c r="Y631" s="1"/>
      <c r="Z631" s="1"/>
      <c r="AA631" s="1"/>
    </row>
    <row r="634" spans="25:28" x14ac:dyDescent="0.25">
      <c r="Y634" s="1"/>
      <c r="Z634" s="1"/>
      <c r="AB634" s="1"/>
    </row>
    <row r="637" spans="25:28" x14ac:dyDescent="0.25">
      <c r="Y637" s="1"/>
      <c r="Z637" s="1"/>
      <c r="AA637" s="1"/>
    </row>
    <row r="640" spans="25:28" x14ac:dyDescent="0.25">
      <c r="Y640" s="1"/>
      <c r="Z640" s="1"/>
      <c r="AB640" s="1"/>
    </row>
    <row r="643" spans="25:28" x14ac:dyDescent="0.25">
      <c r="Y643" s="1"/>
      <c r="Z643" s="1"/>
      <c r="AA643" s="1"/>
    </row>
    <row r="644" spans="25:28" x14ac:dyDescent="0.25">
      <c r="Y644" s="1"/>
      <c r="Z644" s="1"/>
      <c r="AA644" s="1"/>
    </row>
    <row r="645" spans="25:28" x14ac:dyDescent="0.25">
      <c r="Y645" s="1"/>
      <c r="Z645" s="1"/>
      <c r="AA645" s="1"/>
    </row>
    <row r="649" spans="25:28" x14ac:dyDescent="0.25">
      <c r="Y649" s="1"/>
      <c r="Z649" s="1"/>
      <c r="AA649" s="1"/>
    </row>
    <row r="654" spans="25:28" x14ac:dyDescent="0.25">
      <c r="Y654" s="1"/>
      <c r="Z654" s="1"/>
      <c r="AB654" s="1"/>
    </row>
    <row r="661" spans="25:28" x14ac:dyDescent="0.25">
      <c r="Y661" s="1"/>
      <c r="Z661" s="1"/>
      <c r="AB661" s="1"/>
    </row>
    <row r="662" spans="25:28" x14ac:dyDescent="0.25">
      <c r="Y662" s="1"/>
      <c r="Z662" s="1"/>
      <c r="AA662" s="1"/>
    </row>
    <row r="665" spans="25:28" x14ac:dyDescent="0.25">
      <c r="Y665" s="1"/>
      <c r="Z665" s="1"/>
      <c r="AB665" s="1"/>
    </row>
    <row r="666" spans="25:28" x14ac:dyDescent="0.25">
      <c r="Y666" s="1"/>
      <c r="Z666" s="1"/>
      <c r="AB666" s="1"/>
    </row>
    <row r="668" spans="25:28" x14ac:dyDescent="0.25">
      <c r="Y668" s="1"/>
      <c r="Z668" s="1"/>
      <c r="AA668" s="1"/>
    </row>
    <row r="677" spans="25:28" x14ac:dyDescent="0.25">
      <c r="Y677" s="1"/>
      <c r="Z677" s="1"/>
      <c r="AB677" s="1"/>
    </row>
    <row r="678" spans="25:28" x14ac:dyDescent="0.25">
      <c r="Y678" s="1"/>
      <c r="Z678" s="1"/>
      <c r="AA678" s="1"/>
    </row>
    <row r="685" spans="25:28" x14ac:dyDescent="0.25">
      <c r="Y685" s="1"/>
      <c r="Z685" s="1"/>
      <c r="AA685" s="1"/>
    </row>
    <row r="689" spans="25:28" x14ac:dyDescent="0.25">
      <c r="Y689" s="1"/>
      <c r="Z689" s="1"/>
      <c r="AA689" s="1"/>
    </row>
    <row r="695" spans="25:28" x14ac:dyDescent="0.25">
      <c r="Y695" s="1"/>
      <c r="Z695" s="1"/>
      <c r="AB695" s="1"/>
    </row>
    <row r="701" spans="25:28" x14ac:dyDescent="0.25">
      <c r="Y701" s="1"/>
      <c r="Z701" s="1"/>
      <c r="AB701" s="1"/>
    </row>
    <row r="702" spans="25:28" x14ac:dyDescent="0.25">
      <c r="Y702" s="1"/>
      <c r="Z702" s="1"/>
      <c r="AA702" s="1"/>
    </row>
    <row r="710" spans="25:28" x14ac:dyDescent="0.25">
      <c r="Y710" s="1"/>
      <c r="Z710" s="1"/>
      <c r="AA710" s="1"/>
    </row>
    <row r="712" spans="25:28" x14ac:dyDescent="0.25">
      <c r="Y712" s="1"/>
      <c r="Z712" s="1"/>
      <c r="AB712" s="1"/>
    </row>
    <row r="714" spans="25:28" x14ac:dyDescent="0.25">
      <c r="Y714" s="1"/>
      <c r="Z714" s="1"/>
      <c r="AA714" s="1"/>
    </row>
    <row r="716" spans="25:28" x14ac:dyDescent="0.25">
      <c r="Y716" s="1"/>
      <c r="Z716" s="1"/>
      <c r="AB716" s="1"/>
    </row>
    <row r="719" spans="25:28" x14ac:dyDescent="0.25">
      <c r="Y719" s="1"/>
      <c r="Z719" s="1"/>
      <c r="AA719" s="1"/>
    </row>
    <row r="722" spans="25:28" x14ac:dyDescent="0.25">
      <c r="Y722" s="1"/>
      <c r="Z722" s="1"/>
      <c r="AA722" s="1"/>
    </row>
    <row r="724" spans="25:28" x14ac:dyDescent="0.25">
      <c r="Y724" s="1"/>
      <c r="Z724" s="1"/>
      <c r="AB724" s="1"/>
    </row>
    <row r="729" spans="25:28" x14ac:dyDescent="0.25">
      <c r="Y729" s="1"/>
      <c r="Z729" s="1"/>
      <c r="AA729" s="1"/>
    </row>
    <row r="742" spans="25:28" x14ac:dyDescent="0.25">
      <c r="Y742" s="1"/>
      <c r="Z742" s="1"/>
      <c r="AB742" s="1"/>
    </row>
    <row r="744" spans="25:28" x14ac:dyDescent="0.25">
      <c r="Y744" s="1"/>
      <c r="Z744" s="1"/>
      <c r="AB744" s="1"/>
    </row>
    <row r="745" spans="25:28" x14ac:dyDescent="0.25">
      <c r="Y745" s="1"/>
      <c r="Z745" s="1"/>
      <c r="AA745" s="1"/>
    </row>
    <row r="746" spans="25:28" x14ac:dyDescent="0.25">
      <c r="Y746" s="1"/>
      <c r="Z746" s="1"/>
      <c r="AB746" s="1"/>
    </row>
    <row r="747" spans="25:28" x14ac:dyDescent="0.25">
      <c r="Y747" s="1"/>
      <c r="Z747" s="1"/>
      <c r="AB747" s="1"/>
    </row>
    <row r="753" spans="25:28" x14ac:dyDescent="0.25">
      <c r="Y753" s="1"/>
      <c r="Z753" s="1"/>
      <c r="AB753" s="1"/>
    </row>
    <row r="758" spans="25:28" x14ac:dyDescent="0.25">
      <c r="Y758" s="1"/>
      <c r="Z758" s="1"/>
      <c r="AB758" s="1"/>
    </row>
    <row r="760" spans="25:28" x14ac:dyDescent="0.25">
      <c r="Y760" s="1"/>
      <c r="Z760" s="1"/>
      <c r="AA760" s="1"/>
    </row>
    <row r="778" spans="25:27" x14ac:dyDescent="0.25">
      <c r="Y778" s="1"/>
      <c r="Z778" s="1"/>
      <c r="AA778" s="1"/>
    </row>
    <row r="790" spans="25:28" x14ac:dyDescent="0.25">
      <c r="Y790" s="1"/>
      <c r="Z790" s="1"/>
      <c r="AB790" s="1"/>
    </row>
    <row r="791" spans="25:28" x14ac:dyDescent="0.25">
      <c r="Y791" s="1"/>
      <c r="Z791" s="1"/>
      <c r="AA791" s="1"/>
    </row>
    <row r="797" spans="25:28" x14ac:dyDescent="0.25">
      <c r="Y797" s="1"/>
      <c r="Z797" s="1"/>
      <c r="AB797" s="1"/>
    </row>
    <row r="804" spans="25:28" x14ac:dyDescent="0.25">
      <c r="Y804" s="1"/>
      <c r="Z804" s="1"/>
      <c r="AB804" s="1"/>
    </row>
    <row r="805" spans="25:28" x14ac:dyDescent="0.25">
      <c r="Y805" s="1"/>
      <c r="Z805" s="1"/>
      <c r="AA805" s="1"/>
    </row>
    <row r="813" spans="25:28" x14ac:dyDescent="0.25">
      <c r="Y813" s="1"/>
      <c r="Z813" s="1"/>
      <c r="AB813" s="1"/>
    </row>
    <row r="832" spans="25:27" x14ac:dyDescent="0.25">
      <c r="Y832" s="1"/>
      <c r="Z832" s="1"/>
      <c r="AA832" s="1"/>
    </row>
    <row r="837" spans="25:28" x14ac:dyDescent="0.25">
      <c r="Y837" s="1"/>
      <c r="Z837" s="1"/>
      <c r="AB837" s="1"/>
    </row>
    <row r="842" spans="25:28" x14ac:dyDescent="0.25">
      <c r="Y842" s="1"/>
      <c r="Z842" s="1"/>
      <c r="AB842" s="1"/>
    </row>
    <row r="860" spans="25:28" x14ac:dyDescent="0.25">
      <c r="Y860" s="1"/>
      <c r="Z860" s="1"/>
      <c r="AB860" s="1"/>
    </row>
    <row r="867" spans="25:28" x14ac:dyDescent="0.25">
      <c r="Y867" s="1"/>
      <c r="Z867" s="1"/>
      <c r="AB867" s="1"/>
    </row>
    <row r="877" spans="25:28" x14ac:dyDescent="0.25">
      <c r="Y877" s="1"/>
      <c r="Z877" s="1"/>
      <c r="AB877" s="1"/>
    </row>
    <row r="890" spans="25:28" x14ac:dyDescent="0.25">
      <c r="Y890" s="1"/>
      <c r="Z890" s="1"/>
      <c r="AB890" s="1"/>
    </row>
    <row r="896" spans="25:28" x14ac:dyDescent="0.25">
      <c r="Y896" s="1"/>
      <c r="Z896" s="1"/>
      <c r="AA896" s="1"/>
    </row>
    <row r="898" spans="25:28" x14ac:dyDescent="0.25">
      <c r="Y898" s="1"/>
      <c r="Z898" s="1"/>
      <c r="AB898" s="1"/>
    </row>
    <row r="902" spans="25:28" x14ac:dyDescent="0.25">
      <c r="Y902" s="1"/>
      <c r="Z902" s="1"/>
      <c r="AB902" s="1"/>
    </row>
    <row r="903" spans="25:28" x14ac:dyDescent="0.25">
      <c r="Y903" s="1"/>
      <c r="Z903" s="1"/>
      <c r="AB903" s="1"/>
    </row>
    <row r="905" spans="25:28" x14ac:dyDescent="0.25">
      <c r="Y905" s="1"/>
      <c r="Z905" s="1"/>
      <c r="AB905" s="1"/>
    </row>
    <row r="907" spans="25:28" x14ac:dyDescent="0.25">
      <c r="Y907" s="1"/>
      <c r="Z907" s="1"/>
      <c r="AB907" s="1"/>
    </row>
    <row r="908" spans="25:28" x14ac:dyDescent="0.25">
      <c r="Y908" s="1"/>
      <c r="Z908" s="1"/>
      <c r="AB908" s="1"/>
    </row>
    <row r="911" spans="25:28" x14ac:dyDescent="0.25">
      <c r="Y911" s="1"/>
      <c r="Z911" s="1"/>
      <c r="AB911" s="1"/>
    </row>
    <row r="916" spans="25:28" x14ac:dyDescent="0.25">
      <c r="Y916" s="1"/>
      <c r="Z916" s="1"/>
      <c r="AB916" s="1"/>
    </row>
    <row r="942" spans="25:28" x14ac:dyDescent="0.25">
      <c r="Y942" s="1"/>
      <c r="Z942" s="1"/>
      <c r="AB942" s="1"/>
    </row>
    <row r="946" spans="25:28" x14ac:dyDescent="0.25">
      <c r="Y946" s="1"/>
      <c r="Z946" s="1"/>
      <c r="AB946" s="1"/>
    </row>
    <row r="950" spans="25:28" x14ac:dyDescent="0.25">
      <c r="Y950" s="1"/>
      <c r="Z950" s="1"/>
      <c r="AA950" s="1"/>
    </row>
    <row r="954" spans="25:28" x14ac:dyDescent="0.25">
      <c r="Y954" s="1"/>
      <c r="Z954" s="1"/>
      <c r="AB954" s="1"/>
    </row>
    <row r="958" spans="25:28" x14ac:dyDescent="0.25">
      <c r="Y958" s="1"/>
      <c r="Z958" s="1"/>
      <c r="AB958" s="1"/>
    </row>
    <row r="960" spans="25:28" x14ac:dyDescent="0.25">
      <c r="Y960" s="1"/>
      <c r="Z960" s="1"/>
      <c r="AA960" s="1"/>
    </row>
    <row r="962" spans="25:28" x14ac:dyDescent="0.25">
      <c r="Y962" s="1"/>
      <c r="Z962" s="1"/>
      <c r="AB962" s="1"/>
    </row>
    <row r="966" spans="25:28" x14ac:dyDescent="0.25">
      <c r="Y966" s="1"/>
      <c r="Z966" s="1"/>
      <c r="AB966" s="1"/>
    </row>
    <row r="967" spans="25:28" x14ac:dyDescent="0.25">
      <c r="Y967" s="1"/>
      <c r="Z967" s="1"/>
      <c r="AA967" s="1"/>
    </row>
    <row r="969" spans="25:28" x14ac:dyDescent="0.25">
      <c r="Y969" s="1"/>
      <c r="Z969" s="1"/>
      <c r="AA969" s="1"/>
    </row>
    <row r="977" spans="25:28" x14ac:dyDescent="0.25">
      <c r="Y977" s="1"/>
      <c r="Z977" s="1"/>
      <c r="AA977" s="1"/>
    </row>
    <row r="978" spans="25:28" x14ac:dyDescent="0.25">
      <c r="Y978" s="1"/>
      <c r="Z978" s="1"/>
      <c r="AA978" s="1"/>
    </row>
    <row r="981" spans="25:28" x14ac:dyDescent="0.25">
      <c r="Y981" s="1"/>
      <c r="Z981" s="1"/>
      <c r="AA981" s="1"/>
    </row>
    <row r="984" spans="25:28" x14ac:dyDescent="0.25">
      <c r="Y984" s="1"/>
      <c r="Z984" s="1"/>
      <c r="AB984" s="1"/>
    </row>
    <row r="1004" spans="25:28" x14ac:dyDescent="0.25">
      <c r="Y1004" s="1"/>
      <c r="Z1004" s="1"/>
      <c r="AB1004" s="1"/>
    </row>
    <row r="1006" spans="25:28" x14ac:dyDescent="0.25">
      <c r="Y1006" s="1"/>
      <c r="Z1006" s="1"/>
      <c r="AA1006" s="1"/>
    </row>
    <row r="1016" spans="25:28" x14ac:dyDescent="0.25">
      <c r="Y1016" s="1"/>
      <c r="Z1016" s="1"/>
      <c r="AB1016" s="1"/>
    </row>
    <row r="1022" spans="25:28" x14ac:dyDescent="0.25">
      <c r="Y1022" s="1"/>
      <c r="Z1022" s="1"/>
      <c r="AA1022" s="1"/>
    </row>
    <row r="1032" spans="25:28" x14ac:dyDescent="0.25">
      <c r="Y1032" s="1"/>
      <c r="Z1032" s="1"/>
      <c r="AB1032" s="1"/>
    </row>
    <row r="1042" spans="25:28" x14ac:dyDescent="0.25">
      <c r="Y1042" s="1"/>
      <c r="Z1042" s="1"/>
      <c r="AB1042" s="1"/>
    </row>
    <row r="1044" spans="25:28" x14ac:dyDescent="0.25">
      <c r="Y1044" s="1"/>
      <c r="Z1044" s="1"/>
      <c r="AB1044" s="1"/>
    </row>
    <row r="1045" spans="25:28" x14ac:dyDescent="0.25">
      <c r="Y1045" s="1"/>
      <c r="Z1045" s="1"/>
      <c r="AA1045" s="1"/>
    </row>
    <row r="1054" spans="25:28" x14ac:dyDescent="0.25">
      <c r="Y1054" s="1"/>
      <c r="Z1054" s="1"/>
      <c r="AB1054" s="1"/>
    </row>
    <row r="1059" spans="25:28" x14ac:dyDescent="0.25">
      <c r="Y1059" s="1"/>
      <c r="Z1059" s="1"/>
      <c r="AA1059" s="1"/>
    </row>
    <row r="1065" spans="25:28" x14ac:dyDescent="0.25">
      <c r="Y1065" s="1"/>
      <c r="Z1065" s="1"/>
      <c r="AA1065" s="1"/>
    </row>
    <row r="1071" spans="25:28" x14ac:dyDescent="0.25">
      <c r="Y1071" s="1"/>
      <c r="Z1071" s="1"/>
      <c r="AB1071" s="1"/>
    </row>
    <row r="1087" spans="25:27" x14ac:dyDescent="0.25">
      <c r="Y1087" s="1"/>
      <c r="Z1087" s="1"/>
      <c r="AA1087" s="1"/>
    </row>
    <row r="1098" spans="25:28" x14ac:dyDescent="0.25">
      <c r="Y1098" s="1"/>
      <c r="Z1098" s="1"/>
      <c r="AA1098" s="1"/>
    </row>
    <row r="1099" spans="25:28" x14ac:dyDescent="0.25">
      <c r="Y1099" s="1"/>
      <c r="Z1099" s="1"/>
      <c r="AB1099" s="1"/>
    </row>
    <row r="1112" spans="25:28" x14ac:dyDescent="0.25">
      <c r="Y1112" s="1"/>
      <c r="Z1112" s="1"/>
      <c r="AA1112" s="1"/>
    </row>
    <row r="1114" spans="25:28" x14ac:dyDescent="0.25">
      <c r="Y1114" s="1"/>
      <c r="Z1114" s="1"/>
      <c r="AB1114" s="1"/>
    </row>
    <row r="1115" spans="25:28" x14ac:dyDescent="0.25">
      <c r="Y1115" s="1"/>
      <c r="Z1115" s="1"/>
      <c r="AB1115" s="1"/>
    </row>
    <row r="1116" spans="25:28" x14ac:dyDescent="0.25">
      <c r="Y1116" s="1"/>
      <c r="Z1116" s="1"/>
      <c r="AA1116" s="1"/>
    </row>
    <row r="1118" spans="25:28" x14ac:dyDescent="0.25">
      <c r="Y1118" s="1"/>
      <c r="Z1118" s="1"/>
      <c r="AB1118" s="1"/>
    </row>
    <row r="1119" spans="25:28" x14ac:dyDescent="0.25">
      <c r="Y1119" s="1"/>
      <c r="Z1119" s="1"/>
      <c r="AB1119" s="1"/>
    </row>
    <row r="1120" spans="25:28" x14ac:dyDescent="0.25">
      <c r="Y1120" s="1"/>
      <c r="Z1120" s="1"/>
      <c r="AA1120" s="1"/>
    </row>
    <row r="1121" spans="25:28" x14ac:dyDescent="0.25">
      <c r="Y1121" s="1"/>
      <c r="Z1121" s="1"/>
      <c r="AA1121" s="1"/>
    </row>
    <row r="1128" spans="25:28" x14ac:dyDescent="0.25">
      <c r="Y1128" s="1"/>
      <c r="Z1128" s="1"/>
      <c r="AB1128" s="1"/>
    </row>
    <row r="1173" spans="25:28" x14ac:dyDescent="0.25">
      <c r="Y1173" s="1"/>
      <c r="Z1173" s="1"/>
      <c r="AA1173" s="1"/>
    </row>
    <row r="1175" spans="25:28" x14ac:dyDescent="0.25">
      <c r="Y1175" s="1"/>
      <c r="Z1175" s="1"/>
      <c r="AB1175" s="1"/>
    </row>
    <row r="1186" spans="25:28" x14ac:dyDescent="0.25">
      <c r="Y1186" s="1"/>
      <c r="Z1186" s="1"/>
      <c r="AB1186" s="1"/>
    </row>
    <row r="1187" spans="25:28" x14ac:dyDescent="0.25">
      <c r="Y1187" s="1"/>
      <c r="Z1187" s="1"/>
      <c r="AA1187" s="1"/>
    </row>
    <row r="1195" spans="25:28" x14ac:dyDescent="0.25">
      <c r="Y1195" s="1"/>
      <c r="Z1195" s="1"/>
      <c r="AB1195" s="1"/>
    </row>
    <row r="1226" spans="25:27" x14ac:dyDescent="0.25">
      <c r="Y1226" s="1"/>
      <c r="Z1226" s="1"/>
      <c r="AA1226" s="1"/>
    </row>
    <row r="1233" spans="25:28" x14ac:dyDescent="0.25">
      <c r="Y1233" s="1"/>
      <c r="Z1233" s="1"/>
      <c r="AB1233" s="1"/>
    </row>
    <row r="1246" spans="25:28" x14ac:dyDescent="0.25">
      <c r="Y1246" s="1"/>
      <c r="Z1246" s="1"/>
      <c r="AB1246" s="1"/>
    </row>
    <row r="1261" spans="25:28" x14ac:dyDescent="0.25">
      <c r="Y1261" s="1"/>
      <c r="Z1261" s="1"/>
      <c r="AB1261" s="1"/>
    </row>
    <row r="1268" spans="25:28" x14ac:dyDescent="0.25">
      <c r="Y1268" s="1"/>
      <c r="Z1268" s="1"/>
      <c r="AB1268" s="1"/>
    </row>
    <row r="1269" spans="25:28" x14ac:dyDescent="0.25">
      <c r="Y1269" s="1"/>
      <c r="Z1269" s="1"/>
      <c r="AB1269" s="1"/>
    </row>
    <row r="1290" spans="25:27" x14ac:dyDescent="0.25">
      <c r="Y1290" s="1"/>
      <c r="Z1290" s="1"/>
      <c r="AA1290" s="1"/>
    </row>
    <row r="1293" spans="25:27" x14ac:dyDescent="0.25">
      <c r="Y1293" s="1"/>
      <c r="Z1293" s="1"/>
      <c r="AA1293" s="1"/>
    </row>
    <row r="1298" spans="25:28" x14ac:dyDescent="0.25">
      <c r="Y1298" s="1"/>
      <c r="Z1298" s="1"/>
      <c r="AA1298" s="1"/>
    </row>
    <row r="1310" spans="25:28" x14ac:dyDescent="0.25">
      <c r="Y1310" s="1"/>
      <c r="Z1310" s="1"/>
      <c r="AA1310" s="1"/>
    </row>
    <row r="1311" spans="25:28" x14ac:dyDescent="0.25">
      <c r="Y1311" s="1"/>
      <c r="Z1311" s="1"/>
      <c r="AB1311" s="1"/>
    </row>
    <row r="1315" spans="25:28" x14ac:dyDescent="0.25">
      <c r="Y1315" s="1"/>
      <c r="Z1315" s="1"/>
      <c r="AB1315" s="1"/>
    </row>
    <row r="1355" spans="25:28" x14ac:dyDescent="0.25">
      <c r="Y1355" s="1"/>
      <c r="Z1355" s="1"/>
      <c r="AB1355" s="1"/>
    </row>
    <row r="1356" spans="25:28" x14ac:dyDescent="0.25">
      <c r="Y1356" s="1"/>
      <c r="Z1356" s="1"/>
      <c r="AB1356" s="1"/>
    </row>
    <row r="1361" spans="25:28" x14ac:dyDescent="0.25">
      <c r="Y1361" s="1"/>
      <c r="Z1361" s="1"/>
      <c r="AA1361" s="1"/>
    </row>
    <row r="1372" spans="25:28" x14ac:dyDescent="0.25">
      <c r="Y1372" s="1"/>
      <c r="Z1372" s="1"/>
      <c r="AB1372" s="1"/>
    </row>
    <row r="1379" spans="25:28" x14ac:dyDescent="0.25">
      <c r="Y1379" s="1"/>
      <c r="Z1379" s="1"/>
      <c r="AB1379" s="1"/>
    </row>
    <row r="1398" spans="25:28" x14ac:dyDescent="0.25">
      <c r="Y1398" s="1"/>
      <c r="Z1398" s="1"/>
      <c r="AA1398" s="1"/>
    </row>
    <row r="1403" spans="25:28" x14ac:dyDescent="0.25">
      <c r="Y1403" s="1"/>
      <c r="Z1403" s="1"/>
      <c r="AA1403" s="1"/>
    </row>
    <row r="1405" spans="25:28" x14ac:dyDescent="0.25">
      <c r="Y1405" s="1"/>
      <c r="Z1405" s="1"/>
      <c r="AB1405" s="1"/>
    </row>
    <row r="1433" spans="25:28" x14ac:dyDescent="0.25">
      <c r="Y1433" s="1"/>
      <c r="Z1433" s="1"/>
      <c r="AA1433" s="1"/>
    </row>
    <row r="1436" spans="25:28" x14ac:dyDescent="0.25">
      <c r="Y1436" s="1"/>
      <c r="Z1436" s="1"/>
      <c r="AB1436" s="1"/>
    </row>
    <row r="1452" spans="25:27" x14ac:dyDescent="0.25">
      <c r="Y1452" s="1"/>
      <c r="Z1452" s="1"/>
      <c r="AA1452" s="1"/>
    </row>
    <row r="1461" spans="25:28" x14ac:dyDescent="0.25">
      <c r="Y1461" s="1"/>
      <c r="Z1461" s="1"/>
      <c r="AA1461" s="1"/>
    </row>
    <row r="1462" spans="25:28" x14ac:dyDescent="0.25">
      <c r="Y1462" s="1"/>
      <c r="Z1462" s="1"/>
      <c r="AB1462" s="1"/>
    </row>
    <row r="1465" spans="25:28" x14ac:dyDescent="0.25">
      <c r="Y1465" s="1"/>
      <c r="Z1465" s="1"/>
      <c r="AA1465" s="1"/>
    </row>
    <row r="1540" spans="25:28" x14ac:dyDescent="0.25">
      <c r="Y1540" s="1"/>
      <c r="Z1540" s="1"/>
      <c r="AB1540" s="1"/>
    </row>
    <row r="1569" spans="25:28" x14ac:dyDescent="0.25">
      <c r="Y1569" s="1"/>
      <c r="Z1569" s="1"/>
      <c r="AB1569" s="1"/>
    </row>
    <row r="1677" spans="25:27" x14ac:dyDescent="0.25">
      <c r="Y1677" s="1"/>
      <c r="Z1677" s="1"/>
      <c r="AA1677" s="1"/>
    </row>
    <row r="1701" spans="25:28" x14ac:dyDescent="0.25">
      <c r="Y1701" s="1"/>
      <c r="Z1701" s="1"/>
      <c r="AB1701" s="1"/>
    </row>
    <row r="1819" spans="25:28" x14ac:dyDescent="0.25">
      <c r="Y1819" s="1"/>
      <c r="Z1819" s="1"/>
      <c r="AB1819" s="1"/>
    </row>
    <row r="1930" spans="25:27" x14ac:dyDescent="0.25">
      <c r="Y1930" s="1"/>
      <c r="Z1930" s="1"/>
      <c r="AA1930" s="1"/>
    </row>
    <row r="1965" spans="25:28" x14ac:dyDescent="0.25">
      <c r="Y1965" s="1"/>
      <c r="Z1965" s="1"/>
      <c r="AB1965" s="1"/>
    </row>
    <row r="1974" spans="25:28" x14ac:dyDescent="0.25">
      <c r="Y1974" s="1"/>
      <c r="Z1974" s="1"/>
      <c r="AB1974" s="1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89B7"/>
  </sheetPr>
  <dimension ref="A1:X2145"/>
  <sheetViews>
    <sheetView zoomScale="90" zoomScaleNormal="90" workbookViewId="0">
      <selection activeCell="G2" sqref="G2"/>
    </sheetView>
  </sheetViews>
  <sheetFormatPr defaultRowHeight="15" x14ac:dyDescent="0.25"/>
  <cols>
    <col min="1" max="1" width="10.42578125" customWidth="1"/>
  </cols>
  <sheetData>
    <row r="1" spans="1:24" x14ac:dyDescent="0.25">
      <c r="A1" t="s">
        <v>723</v>
      </c>
      <c r="B1" t="s">
        <v>746</v>
      </c>
      <c r="C1" t="s">
        <v>747</v>
      </c>
      <c r="D1" t="s">
        <v>748</v>
      </c>
      <c r="E1" t="s">
        <v>749</v>
      </c>
      <c r="F1" t="s">
        <v>750</v>
      </c>
      <c r="G1" t="s">
        <v>745</v>
      </c>
      <c r="H1" t="s">
        <v>751</v>
      </c>
      <c r="I1" t="s">
        <v>752</v>
      </c>
      <c r="J1" t="s">
        <v>742</v>
      </c>
      <c r="K1" t="s">
        <v>753</v>
      </c>
      <c r="L1" t="s">
        <v>739</v>
      </c>
      <c r="M1" t="s">
        <v>735</v>
      </c>
      <c r="N1" t="s">
        <v>736</v>
      </c>
      <c r="O1" t="s">
        <v>754</v>
      </c>
      <c r="P1" t="s">
        <v>755</v>
      </c>
      <c r="Q1" t="s">
        <v>756</v>
      </c>
      <c r="R1" t="s">
        <v>757</v>
      </c>
      <c r="S1" t="s">
        <v>724</v>
      </c>
      <c r="T1" t="s">
        <v>5600</v>
      </c>
      <c r="U1" t="s">
        <v>1519</v>
      </c>
      <c r="V1" t="s">
        <v>1518</v>
      </c>
      <c r="W1" t="s">
        <v>1517</v>
      </c>
      <c r="X1" t="s">
        <v>1516</v>
      </c>
    </row>
    <row r="2" spans="1:24" x14ac:dyDescent="0.25">
      <c r="A2" s="30">
        <v>6655</v>
      </c>
      <c r="B2" s="30" t="s">
        <v>758</v>
      </c>
      <c r="C2" s="30">
        <v>4</v>
      </c>
      <c r="D2" s="30">
        <v>1</v>
      </c>
      <c r="E2" s="30">
        <v>1.74</v>
      </c>
      <c r="F2" s="30">
        <v>0</v>
      </c>
      <c r="G2" s="30">
        <v>55</v>
      </c>
      <c r="H2" s="30">
        <v>29</v>
      </c>
      <c r="I2" s="30">
        <v>55</v>
      </c>
      <c r="J2" s="30">
        <v>35</v>
      </c>
      <c r="K2" s="30">
        <v>11</v>
      </c>
      <c r="L2" s="30">
        <v>3</v>
      </c>
      <c r="M2" s="30">
        <v>83</v>
      </c>
      <c r="N2" s="30">
        <v>17</v>
      </c>
      <c r="O2" s="30">
        <v>0.94</v>
      </c>
      <c r="P2" s="30">
        <v>13.47</v>
      </c>
      <c r="Q2" s="30">
        <v>2.74</v>
      </c>
      <c r="R2" s="30">
        <v>1.81</v>
      </c>
      <c r="S2" s="30">
        <v>1.2</v>
      </c>
      <c r="T2" s="30"/>
      <c r="U2" s="1"/>
      <c r="V2" s="1"/>
      <c r="X2" s="1"/>
    </row>
    <row r="3" spans="1:24" x14ac:dyDescent="0.25">
      <c r="A3" s="30">
        <v>10233</v>
      </c>
      <c r="B3" s="30" t="s">
        <v>770</v>
      </c>
      <c r="C3" s="30">
        <v>1</v>
      </c>
      <c r="D3" s="30">
        <v>0</v>
      </c>
      <c r="E3" s="30">
        <v>1.92</v>
      </c>
      <c r="F3" s="30">
        <v>0</v>
      </c>
      <c r="G3" s="30">
        <v>17</v>
      </c>
      <c r="H3" s="30">
        <v>5</v>
      </c>
      <c r="I3" s="30">
        <v>17</v>
      </c>
      <c r="J3" s="30">
        <v>10</v>
      </c>
      <c r="K3" s="30">
        <v>4</v>
      </c>
      <c r="L3" s="30">
        <v>1</v>
      </c>
      <c r="M3" s="30">
        <v>27</v>
      </c>
      <c r="N3" s="30">
        <v>7</v>
      </c>
      <c r="O3" s="30">
        <v>0.99</v>
      </c>
      <c r="P3" s="30">
        <v>14.21</v>
      </c>
      <c r="Q3" s="30">
        <v>3.54</v>
      </c>
      <c r="R3" s="30">
        <v>2.25</v>
      </c>
      <c r="S3" s="30">
        <v>0.3</v>
      </c>
      <c r="T3" s="30"/>
      <c r="U3" s="1"/>
      <c r="V3" s="1"/>
      <c r="W3" s="1"/>
    </row>
    <row r="4" spans="1:24" x14ac:dyDescent="0.25">
      <c r="A4" s="30">
        <v>3096</v>
      </c>
      <c r="B4" s="30" t="s">
        <v>762</v>
      </c>
      <c r="C4" s="30">
        <v>4</v>
      </c>
      <c r="D4" s="30">
        <v>1</v>
      </c>
      <c r="E4" s="30">
        <v>1.97</v>
      </c>
      <c r="F4" s="30">
        <v>0</v>
      </c>
      <c r="G4" s="30">
        <v>55</v>
      </c>
      <c r="H4" s="30">
        <v>26</v>
      </c>
      <c r="I4" s="30">
        <v>55</v>
      </c>
      <c r="J4" s="30">
        <v>37</v>
      </c>
      <c r="K4" s="30">
        <v>12</v>
      </c>
      <c r="L4" s="30">
        <v>4</v>
      </c>
      <c r="M4" s="30">
        <v>77</v>
      </c>
      <c r="N4" s="30">
        <v>16</v>
      </c>
      <c r="O4" s="30">
        <v>0.96</v>
      </c>
      <c r="P4" s="30">
        <v>12.62</v>
      </c>
      <c r="Q4" s="30">
        <v>2.64</v>
      </c>
      <c r="R4" s="30">
        <v>2.31</v>
      </c>
      <c r="S4" s="30">
        <v>0.8</v>
      </c>
      <c r="T4" s="30"/>
      <c r="U4" s="1"/>
      <c r="V4" s="1"/>
      <c r="W4" s="1"/>
    </row>
    <row r="5" spans="1:24" x14ac:dyDescent="0.25">
      <c r="A5" s="30">
        <v>7196</v>
      </c>
      <c r="B5" s="30" t="s">
        <v>765</v>
      </c>
      <c r="C5" s="30">
        <v>4</v>
      </c>
      <c r="D5" s="30">
        <v>1</v>
      </c>
      <c r="E5" s="30">
        <v>2.2799999999999998</v>
      </c>
      <c r="F5" s="30">
        <v>0</v>
      </c>
      <c r="G5" s="30">
        <v>55</v>
      </c>
      <c r="H5" s="30">
        <v>28</v>
      </c>
      <c r="I5" s="30">
        <v>55</v>
      </c>
      <c r="J5" s="30">
        <v>39</v>
      </c>
      <c r="K5" s="30">
        <v>14</v>
      </c>
      <c r="L5" s="30">
        <v>4</v>
      </c>
      <c r="M5" s="30">
        <v>73</v>
      </c>
      <c r="N5" s="30">
        <v>18</v>
      </c>
      <c r="O5" s="30">
        <v>1.03</v>
      </c>
      <c r="P5" s="30">
        <v>11.83</v>
      </c>
      <c r="Q5" s="30">
        <v>2.87</v>
      </c>
      <c r="R5" s="30">
        <v>2.39</v>
      </c>
      <c r="S5" s="30">
        <v>1.2</v>
      </c>
      <c r="T5" s="30"/>
      <c r="U5" s="1"/>
      <c r="V5" s="1"/>
      <c r="W5" s="1"/>
    </row>
    <row r="6" spans="1:24" x14ac:dyDescent="0.25">
      <c r="A6" s="30">
        <v>9227</v>
      </c>
      <c r="B6" s="30" t="s">
        <v>767</v>
      </c>
      <c r="C6" s="30">
        <v>4</v>
      </c>
      <c r="D6" s="30">
        <v>1</v>
      </c>
      <c r="E6" s="30">
        <v>2</v>
      </c>
      <c r="F6" s="30">
        <v>0</v>
      </c>
      <c r="G6" s="30">
        <v>55</v>
      </c>
      <c r="H6" s="30">
        <v>24</v>
      </c>
      <c r="I6" s="30">
        <v>55</v>
      </c>
      <c r="J6" s="30">
        <v>43</v>
      </c>
      <c r="K6" s="30">
        <v>12</v>
      </c>
      <c r="L6" s="30">
        <v>6</v>
      </c>
      <c r="M6" s="30">
        <v>65</v>
      </c>
      <c r="N6" s="30">
        <v>9</v>
      </c>
      <c r="O6" s="30">
        <v>0.95</v>
      </c>
      <c r="P6" s="30">
        <v>10.76</v>
      </c>
      <c r="Q6" s="30">
        <v>1.54</v>
      </c>
      <c r="R6" s="30">
        <v>2.61</v>
      </c>
      <c r="S6" s="30">
        <v>1.2</v>
      </c>
      <c r="T6" s="30"/>
      <c r="U6" s="1"/>
      <c r="V6" s="1"/>
      <c r="W6" s="1"/>
    </row>
    <row r="7" spans="1:24" x14ac:dyDescent="0.25">
      <c r="A7" s="30">
        <v>4264</v>
      </c>
      <c r="B7" s="30" t="s">
        <v>1444</v>
      </c>
      <c r="C7" s="30">
        <v>4</v>
      </c>
      <c r="D7" s="30">
        <v>2</v>
      </c>
      <c r="E7" s="30">
        <v>2.7</v>
      </c>
      <c r="F7" s="30">
        <v>0</v>
      </c>
      <c r="G7" s="30">
        <v>55</v>
      </c>
      <c r="H7" s="30">
        <v>14</v>
      </c>
      <c r="I7" s="30">
        <v>55</v>
      </c>
      <c r="J7" s="30">
        <v>50</v>
      </c>
      <c r="K7" s="30">
        <v>16</v>
      </c>
      <c r="L7" s="30">
        <v>3</v>
      </c>
      <c r="M7" s="30">
        <v>49</v>
      </c>
      <c r="N7" s="30">
        <v>11</v>
      </c>
      <c r="O7" s="30">
        <v>1.1200000000000001</v>
      </c>
      <c r="P7" s="30">
        <v>8.1</v>
      </c>
      <c r="Q7" s="30">
        <v>1.88</v>
      </c>
      <c r="R7" s="30">
        <v>2.77</v>
      </c>
      <c r="S7" s="30">
        <v>0.5</v>
      </c>
      <c r="T7" s="30"/>
      <c r="U7" s="1"/>
      <c r="V7" s="1"/>
      <c r="X7" s="1"/>
    </row>
    <row r="8" spans="1:24" x14ac:dyDescent="0.25">
      <c r="A8" s="30">
        <v>6033</v>
      </c>
      <c r="B8" s="30" t="s">
        <v>773</v>
      </c>
      <c r="C8" s="30">
        <v>3</v>
      </c>
      <c r="D8" s="30">
        <v>1</v>
      </c>
      <c r="E8" s="30">
        <v>2.62</v>
      </c>
      <c r="F8" s="30">
        <v>0</v>
      </c>
      <c r="G8" s="30">
        <v>47</v>
      </c>
      <c r="H8" s="30">
        <v>2</v>
      </c>
      <c r="I8" s="30">
        <v>47</v>
      </c>
      <c r="J8" s="30">
        <v>37</v>
      </c>
      <c r="K8" s="30">
        <v>14</v>
      </c>
      <c r="L8" s="30">
        <v>3</v>
      </c>
      <c r="M8" s="30">
        <v>52</v>
      </c>
      <c r="N8" s="30">
        <v>14</v>
      </c>
      <c r="O8" s="30">
        <v>1.1000000000000001</v>
      </c>
      <c r="P8" s="30">
        <v>9.9499999999999993</v>
      </c>
      <c r="Q8" s="30">
        <v>2.68</v>
      </c>
      <c r="R8" s="30">
        <v>2.78</v>
      </c>
      <c r="S8" s="30">
        <v>0.8</v>
      </c>
      <c r="T8" s="30"/>
      <c r="U8" s="1"/>
      <c r="V8" s="1"/>
      <c r="X8" s="1"/>
    </row>
    <row r="9" spans="1:24" x14ac:dyDescent="0.25">
      <c r="A9" s="30">
        <v>3271</v>
      </c>
      <c r="B9" s="30" t="s">
        <v>791</v>
      </c>
      <c r="C9" s="30">
        <v>3</v>
      </c>
      <c r="D9" s="30">
        <v>1</v>
      </c>
      <c r="E9" s="30">
        <v>2.62</v>
      </c>
      <c r="F9" s="30">
        <v>0</v>
      </c>
      <c r="G9" s="30">
        <v>47</v>
      </c>
      <c r="H9" s="30">
        <v>1</v>
      </c>
      <c r="I9" s="30">
        <v>47</v>
      </c>
      <c r="J9" s="30">
        <v>36</v>
      </c>
      <c r="K9" s="30">
        <v>14</v>
      </c>
      <c r="L9" s="30">
        <v>4</v>
      </c>
      <c r="M9" s="30">
        <v>58</v>
      </c>
      <c r="N9" s="30">
        <v>16</v>
      </c>
      <c r="O9" s="30">
        <v>1.1000000000000001</v>
      </c>
      <c r="P9" s="30">
        <v>11.17</v>
      </c>
      <c r="Q9" s="30">
        <v>3.01</v>
      </c>
      <c r="R9" s="30">
        <v>2.78</v>
      </c>
      <c r="S9" s="30">
        <v>0.4</v>
      </c>
      <c r="T9" s="30"/>
      <c r="U9" s="1"/>
      <c r="V9" s="1"/>
      <c r="X9" s="1"/>
    </row>
    <row r="10" spans="1:24" x14ac:dyDescent="0.25">
      <c r="A10" s="30">
        <v>11530</v>
      </c>
      <c r="B10" s="30" t="s">
        <v>1461</v>
      </c>
      <c r="C10" s="30">
        <v>11</v>
      </c>
      <c r="D10" s="30">
        <v>9</v>
      </c>
      <c r="E10" s="30">
        <v>2.99</v>
      </c>
      <c r="F10" s="30">
        <v>26</v>
      </c>
      <c r="G10" s="30">
        <v>26</v>
      </c>
      <c r="H10" s="30">
        <v>0</v>
      </c>
      <c r="I10" s="30">
        <v>162</v>
      </c>
      <c r="J10" s="30">
        <v>130</v>
      </c>
      <c r="K10" s="30">
        <v>54</v>
      </c>
      <c r="L10" s="30">
        <v>12</v>
      </c>
      <c r="M10" s="30">
        <v>192</v>
      </c>
      <c r="N10" s="30">
        <v>54</v>
      </c>
      <c r="O10" s="30">
        <v>1.1399999999999999</v>
      </c>
      <c r="P10" s="30">
        <v>10.67</v>
      </c>
      <c r="Q10" s="30">
        <v>3.01</v>
      </c>
      <c r="R10" s="30">
        <v>2.79</v>
      </c>
      <c r="S10" s="30">
        <v>3.3</v>
      </c>
      <c r="T10" s="30"/>
      <c r="U10" s="1"/>
      <c r="V10" s="1"/>
      <c r="W10" s="1"/>
    </row>
    <row r="11" spans="1:24" x14ac:dyDescent="0.25">
      <c r="A11" s="30">
        <v>10745</v>
      </c>
      <c r="B11" s="30" t="s">
        <v>797</v>
      </c>
      <c r="C11" s="30">
        <v>4</v>
      </c>
      <c r="D11" s="30">
        <v>2</v>
      </c>
      <c r="E11" s="30">
        <v>2.59</v>
      </c>
      <c r="F11" s="30">
        <v>0</v>
      </c>
      <c r="G11" s="30">
        <v>54</v>
      </c>
      <c r="H11" s="30">
        <v>28</v>
      </c>
      <c r="I11" s="30">
        <v>54</v>
      </c>
      <c r="J11" s="30">
        <v>42</v>
      </c>
      <c r="K11" s="30">
        <v>16</v>
      </c>
      <c r="L11" s="30">
        <v>4</v>
      </c>
      <c r="M11" s="30">
        <v>65</v>
      </c>
      <c r="N11" s="30">
        <v>18</v>
      </c>
      <c r="O11" s="30">
        <v>1.1000000000000001</v>
      </c>
      <c r="P11" s="30">
        <v>10.86</v>
      </c>
      <c r="Q11" s="30">
        <v>2.96</v>
      </c>
      <c r="R11" s="30">
        <v>2.83</v>
      </c>
      <c r="S11" s="30">
        <v>0.5</v>
      </c>
      <c r="T11" s="30"/>
      <c r="U11" s="1"/>
      <c r="V11" s="1"/>
      <c r="X11" s="1"/>
    </row>
    <row r="12" spans="1:24" x14ac:dyDescent="0.25">
      <c r="A12" s="30">
        <v>12803</v>
      </c>
      <c r="B12" s="30" t="s">
        <v>1305</v>
      </c>
      <c r="C12" s="30">
        <v>1</v>
      </c>
      <c r="D12" s="30">
        <v>1</v>
      </c>
      <c r="E12" s="30">
        <v>2.84</v>
      </c>
      <c r="F12" s="30">
        <v>0</v>
      </c>
      <c r="G12" s="30">
        <v>21</v>
      </c>
      <c r="H12" s="30">
        <v>0</v>
      </c>
      <c r="I12" s="30">
        <v>21</v>
      </c>
      <c r="J12" s="30">
        <v>17</v>
      </c>
      <c r="K12" s="30">
        <v>7</v>
      </c>
      <c r="L12" s="30">
        <v>2</v>
      </c>
      <c r="M12" s="30">
        <v>25</v>
      </c>
      <c r="N12" s="30">
        <v>8</v>
      </c>
      <c r="O12" s="30">
        <v>1.1499999999999999</v>
      </c>
      <c r="P12" s="30">
        <v>10.59</v>
      </c>
      <c r="Q12" s="30">
        <v>3.23</v>
      </c>
      <c r="R12" s="30">
        <v>2.86</v>
      </c>
      <c r="S12" s="30">
        <v>0.2</v>
      </c>
      <c r="T12" s="30"/>
      <c r="U12" s="1"/>
      <c r="V12" s="1"/>
      <c r="X12" s="1"/>
    </row>
    <row r="13" spans="1:24" x14ac:dyDescent="0.25">
      <c r="A13" s="30">
        <v>10131</v>
      </c>
      <c r="B13" s="30" t="s">
        <v>766</v>
      </c>
      <c r="C13" s="30">
        <v>11</v>
      </c>
      <c r="D13" s="30">
        <v>8</v>
      </c>
      <c r="E13" s="30">
        <v>3.09</v>
      </c>
      <c r="F13" s="30">
        <v>24</v>
      </c>
      <c r="G13" s="30">
        <v>24</v>
      </c>
      <c r="H13" s="30">
        <v>0</v>
      </c>
      <c r="I13" s="30">
        <v>153</v>
      </c>
      <c r="J13" s="30">
        <v>126</v>
      </c>
      <c r="K13" s="30">
        <v>53</v>
      </c>
      <c r="L13" s="30">
        <v>12</v>
      </c>
      <c r="M13" s="30">
        <v>176</v>
      </c>
      <c r="N13" s="30">
        <v>46</v>
      </c>
      <c r="O13" s="30">
        <v>1.1299999999999999</v>
      </c>
      <c r="P13" s="30">
        <v>10.36</v>
      </c>
      <c r="Q13" s="30">
        <v>2.73</v>
      </c>
      <c r="R13" s="30">
        <v>2.88</v>
      </c>
      <c r="S13" s="30">
        <v>3</v>
      </c>
      <c r="T13" s="30"/>
      <c r="U13" s="1"/>
      <c r="V13" s="1"/>
      <c r="W13" s="1"/>
    </row>
    <row r="14" spans="1:24" x14ac:dyDescent="0.25">
      <c r="A14" s="30">
        <v>8041</v>
      </c>
      <c r="B14" s="30" t="s">
        <v>801</v>
      </c>
      <c r="C14" s="30">
        <v>4</v>
      </c>
      <c r="D14" s="30">
        <v>2</v>
      </c>
      <c r="E14" s="30">
        <v>2.67</v>
      </c>
      <c r="F14" s="30">
        <v>0</v>
      </c>
      <c r="G14" s="30">
        <v>56</v>
      </c>
      <c r="H14" s="30">
        <v>27</v>
      </c>
      <c r="I14" s="30">
        <v>56</v>
      </c>
      <c r="J14" s="30">
        <v>47</v>
      </c>
      <c r="K14" s="30">
        <v>17</v>
      </c>
      <c r="L14" s="30">
        <v>5</v>
      </c>
      <c r="M14" s="30">
        <v>63</v>
      </c>
      <c r="N14" s="30">
        <v>15</v>
      </c>
      <c r="O14" s="30">
        <v>1.1100000000000001</v>
      </c>
      <c r="P14" s="30">
        <v>10.210000000000001</v>
      </c>
      <c r="Q14" s="30">
        <v>2.44</v>
      </c>
      <c r="R14" s="30">
        <v>2.9</v>
      </c>
      <c r="S14" s="30">
        <v>0.9</v>
      </c>
      <c r="T14" s="30"/>
      <c r="U14" s="1"/>
      <c r="V14" s="1"/>
      <c r="W14" s="1"/>
    </row>
    <row r="15" spans="1:24" x14ac:dyDescent="0.25">
      <c r="A15" s="30">
        <v>7550</v>
      </c>
      <c r="B15" s="30" t="s">
        <v>769</v>
      </c>
      <c r="C15" s="30">
        <v>4</v>
      </c>
      <c r="D15" s="30">
        <v>2</v>
      </c>
      <c r="E15" s="30">
        <v>2.52</v>
      </c>
      <c r="F15" s="30">
        <v>0</v>
      </c>
      <c r="G15" s="30">
        <v>55</v>
      </c>
      <c r="H15" s="30">
        <v>5</v>
      </c>
      <c r="I15" s="30">
        <v>55</v>
      </c>
      <c r="J15" s="30">
        <v>42</v>
      </c>
      <c r="K15" s="30">
        <v>15</v>
      </c>
      <c r="L15" s="30">
        <v>5</v>
      </c>
      <c r="M15" s="30">
        <v>64</v>
      </c>
      <c r="N15" s="30">
        <v>17</v>
      </c>
      <c r="O15" s="30">
        <v>1.08</v>
      </c>
      <c r="P15" s="30">
        <v>10.51</v>
      </c>
      <c r="Q15" s="30">
        <v>2.73</v>
      </c>
      <c r="R15" s="30">
        <v>2.92</v>
      </c>
      <c r="S15" s="30">
        <v>0.7</v>
      </c>
      <c r="T15" s="30"/>
      <c r="U15" s="1"/>
      <c r="V15" s="1"/>
      <c r="W15" s="1"/>
    </row>
    <row r="16" spans="1:24" x14ac:dyDescent="0.25">
      <c r="A16" s="30">
        <v>7175</v>
      </c>
      <c r="B16" s="30" t="s">
        <v>792</v>
      </c>
      <c r="C16" s="30">
        <v>1</v>
      </c>
      <c r="D16" s="30">
        <v>0</v>
      </c>
      <c r="E16" s="30">
        <v>2.93</v>
      </c>
      <c r="F16" s="30">
        <v>0</v>
      </c>
      <c r="G16" s="30">
        <v>9</v>
      </c>
      <c r="H16" s="30">
        <v>0</v>
      </c>
      <c r="I16" s="30">
        <v>9</v>
      </c>
      <c r="J16" s="30">
        <v>7</v>
      </c>
      <c r="K16" s="30">
        <v>3</v>
      </c>
      <c r="L16" s="30">
        <v>0</v>
      </c>
      <c r="M16" s="30">
        <v>9</v>
      </c>
      <c r="N16" s="30">
        <v>3</v>
      </c>
      <c r="O16" s="30">
        <v>1.22</v>
      </c>
      <c r="P16" s="30">
        <v>9.4700000000000006</v>
      </c>
      <c r="Q16" s="30">
        <v>3.35</v>
      </c>
      <c r="R16" s="30">
        <v>2.93</v>
      </c>
      <c r="S16" s="30">
        <v>0.1</v>
      </c>
      <c r="T16" s="30"/>
      <c r="U16" s="1"/>
      <c r="V16" s="1"/>
      <c r="X16" s="1"/>
    </row>
    <row r="17" spans="1:24" x14ac:dyDescent="0.25">
      <c r="A17" s="30">
        <v>5861</v>
      </c>
      <c r="B17" s="30" t="s">
        <v>788</v>
      </c>
      <c r="C17" s="30">
        <v>1</v>
      </c>
      <c r="D17" s="30">
        <v>0</v>
      </c>
      <c r="E17" s="30">
        <v>2.7</v>
      </c>
      <c r="F17" s="30">
        <v>0</v>
      </c>
      <c r="G17" s="30">
        <v>8</v>
      </c>
      <c r="H17" s="30">
        <v>0</v>
      </c>
      <c r="I17" s="30">
        <v>8</v>
      </c>
      <c r="J17" s="30">
        <v>7</v>
      </c>
      <c r="K17" s="30">
        <v>2</v>
      </c>
      <c r="L17" s="30">
        <v>1</v>
      </c>
      <c r="M17" s="30">
        <v>9</v>
      </c>
      <c r="N17" s="30">
        <v>2</v>
      </c>
      <c r="O17" s="30">
        <v>1.0900000000000001</v>
      </c>
      <c r="P17" s="30">
        <v>9.77</v>
      </c>
      <c r="Q17" s="30">
        <v>2.29</v>
      </c>
      <c r="R17" s="30">
        <v>2.93</v>
      </c>
      <c r="S17" s="30">
        <v>0.1</v>
      </c>
      <c r="T17" s="30"/>
      <c r="U17" s="1"/>
      <c r="V17" s="1"/>
      <c r="W17" s="1"/>
    </row>
    <row r="18" spans="1:24" x14ac:dyDescent="0.25">
      <c r="A18" s="30">
        <v>4772</v>
      </c>
      <c r="B18" s="30" t="s">
        <v>775</v>
      </c>
      <c r="C18" s="30">
        <v>12</v>
      </c>
      <c r="D18" s="30">
        <v>8</v>
      </c>
      <c r="E18" s="30">
        <v>3.15</v>
      </c>
      <c r="F18" s="30">
        <v>26</v>
      </c>
      <c r="G18" s="30">
        <v>26</v>
      </c>
      <c r="H18" s="30">
        <v>0</v>
      </c>
      <c r="I18" s="30">
        <v>163</v>
      </c>
      <c r="J18" s="30">
        <v>145</v>
      </c>
      <c r="K18" s="30">
        <v>57</v>
      </c>
      <c r="L18" s="30">
        <v>13</v>
      </c>
      <c r="M18" s="30">
        <v>162</v>
      </c>
      <c r="N18" s="30">
        <v>39</v>
      </c>
      <c r="O18" s="30">
        <v>1.1200000000000001</v>
      </c>
      <c r="P18" s="30">
        <v>8.94</v>
      </c>
      <c r="Q18" s="30">
        <v>2.15</v>
      </c>
      <c r="R18" s="30">
        <v>2.97</v>
      </c>
      <c r="S18" s="30">
        <v>3.8</v>
      </c>
      <c r="T18" s="30"/>
      <c r="U18" s="1"/>
      <c r="V18" s="1"/>
      <c r="X18" s="1"/>
    </row>
    <row r="19" spans="1:24" x14ac:dyDescent="0.25">
      <c r="A19" s="30">
        <v>521</v>
      </c>
      <c r="B19" s="30" t="s">
        <v>787</v>
      </c>
      <c r="C19" s="30">
        <v>1</v>
      </c>
      <c r="D19" s="30">
        <v>0</v>
      </c>
      <c r="E19" s="30">
        <v>2.4700000000000002</v>
      </c>
      <c r="F19" s="30">
        <v>0</v>
      </c>
      <c r="G19" s="30">
        <v>8</v>
      </c>
      <c r="H19" s="30">
        <v>2</v>
      </c>
      <c r="I19" s="30">
        <v>8</v>
      </c>
      <c r="J19" s="30">
        <v>7</v>
      </c>
      <c r="K19" s="30">
        <v>2</v>
      </c>
      <c r="L19" s="30">
        <v>1</v>
      </c>
      <c r="M19" s="30">
        <v>10</v>
      </c>
      <c r="N19" s="30">
        <v>3</v>
      </c>
      <c r="O19" s="30">
        <v>1.0900000000000001</v>
      </c>
      <c r="P19" s="30">
        <v>10.39</v>
      </c>
      <c r="Q19" s="30">
        <v>2.71</v>
      </c>
      <c r="R19" s="30">
        <v>3</v>
      </c>
      <c r="S19" s="30">
        <v>0.1</v>
      </c>
      <c r="T19" s="30"/>
      <c r="U19" s="1"/>
      <c r="V19" s="1"/>
      <c r="X19" s="1"/>
    </row>
    <row r="20" spans="1:24" x14ac:dyDescent="0.25">
      <c r="A20" s="30">
        <v>4734</v>
      </c>
      <c r="B20" s="30" t="s">
        <v>884</v>
      </c>
      <c r="C20" s="30">
        <v>4</v>
      </c>
      <c r="D20" s="30">
        <v>2</v>
      </c>
      <c r="E20" s="30">
        <v>2.99</v>
      </c>
      <c r="F20" s="30">
        <v>0</v>
      </c>
      <c r="G20" s="30">
        <v>55</v>
      </c>
      <c r="H20" s="30">
        <v>17</v>
      </c>
      <c r="I20" s="30">
        <v>55</v>
      </c>
      <c r="J20" s="30">
        <v>44</v>
      </c>
      <c r="K20" s="30">
        <v>18</v>
      </c>
      <c r="L20" s="30">
        <v>5</v>
      </c>
      <c r="M20" s="30">
        <v>65</v>
      </c>
      <c r="N20" s="30">
        <v>19</v>
      </c>
      <c r="O20" s="30">
        <v>1.1499999999999999</v>
      </c>
      <c r="P20" s="30">
        <v>10.63</v>
      </c>
      <c r="Q20" s="30">
        <v>3.14</v>
      </c>
      <c r="R20" s="30">
        <v>3.05</v>
      </c>
      <c r="S20" s="30">
        <v>0.7</v>
      </c>
      <c r="T20" s="30"/>
      <c r="U20" s="1"/>
      <c r="V20" s="1"/>
      <c r="X20" s="1"/>
    </row>
    <row r="21" spans="1:24" x14ac:dyDescent="0.25">
      <c r="A21" s="30">
        <v>2036</v>
      </c>
      <c r="B21" s="30" t="s">
        <v>771</v>
      </c>
      <c r="C21" s="30">
        <v>7</v>
      </c>
      <c r="D21" s="30">
        <v>5</v>
      </c>
      <c r="E21" s="30">
        <v>2.91</v>
      </c>
      <c r="F21" s="30">
        <v>17</v>
      </c>
      <c r="G21" s="30">
        <v>17</v>
      </c>
      <c r="H21" s="30">
        <v>0</v>
      </c>
      <c r="I21" s="30">
        <v>97</v>
      </c>
      <c r="J21" s="30">
        <v>83</v>
      </c>
      <c r="K21" s="30">
        <v>31</v>
      </c>
      <c r="L21" s="30">
        <v>9</v>
      </c>
      <c r="M21" s="30">
        <v>99</v>
      </c>
      <c r="N21" s="30">
        <v>25</v>
      </c>
      <c r="O21" s="30">
        <v>1.1100000000000001</v>
      </c>
      <c r="P21" s="30">
        <v>9.19</v>
      </c>
      <c r="Q21" s="30">
        <v>2.31</v>
      </c>
      <c r="R21" s="30">
        <v>3.06</v>
      </c>
      <c r="S21" s="30">
        <v>1.3</v>
      </c>
      <c r="T21" s="30"/>
      <c r="U21" s="1"/>
      <c r="V21" s="1"/>
      <c r="X21" s="1"/>
    </row>
    <row r="22" spans="1:24" x14ac:dyDescent="0.25">
      <c r="A22" s="30">
        <v>494</v>
      </c>
      <c r="B22" s="30" t="s">
        <v>774</v>
      </c>
      <c r="C22" s="30">
        <v>4</v>
      </c>
      <c r="D22" s="30">
        <v>2</v>
      </c>
      <c r="E22" s="30">
        <v>3.1</v>
      </c>
      <c r="F22" s="30">
        <v>0</v>
      </c>
      <c r="G22" s="30">
        <v>55</v>
      </c>
      <c r="H22" s="30">
        <v>22</v>
      </c>
      <c r="I22" s="30">
        <v>55</v>
      </c>
      <c r="J22" s="30">
        <v>45</v>
      </c>
      <c r="K22" s="30">
        <v>19</v>
      </c>
      <c r="L22" s="30">
        <v>4</v>
      </c>
      <c r="M22" s="30">
        <v>60</v>
      </c>
      <c r="N22" s="30">
        <v>21</v>
      </c>
      <c r="O22" s="30">
        <v>1.2</v>
      </c>
      <c r="P22" s="30">
        <v>9.75</v>
      </c>
      <c r="Q22" s="30">
        <v>3.49</v>
      </c>
      <c r="R22" s="30">
        <v>3.07</v>
      </c>
      <c r="S22" s="30">
        <v>0.7</v>
      </c>
      <c r="T22" s="30"/>
      <c r="U22" s="1"/>
      <c r="V22" s="1"/>
      <c r="X22" s="1"/>
    </row>
    <row r="23" spans="1:24" x14ac:dyDescent="0.25">
      <c r="A23" s="30">
        <v>1437</v>
      </c>
      <c r="B23" s="30" t="s">
        <v>860</v>
      </c>
      <c r="C23" s="30">
        <v>4</v>
      </c>
      <c r="D23" s="30">
        <v>2</v>
      </c>
      <c r="E23" s="30">
        <v>2.72</v>
      </c>
      <c r="F23" s="30">
        <v>0</v>
      </c>
      <c r="G23" s="30">
        <v>54</v>
      </c>
      <c r="H23" s="30">
        <v>8</v>
      </c>
      <c r="I23" s="30">
        <v>54</v>
      </c>
      <c r="J23" s="30">
        <v>44</v>
      </c>
      <c r="K23" s="30">
        <v>16</v>
      </c>
      <c r="L23" s="30">
        <v>5</v>
      </c>
      <c r="M23" s="30">
        <v>61</v>
      </c>
      <c r="N23" s="30">
        <v>16</v>
      </c>
      <c r="O23" s="30">
        <v>1.1000000000000001</v>
      </c>
      <c r="P23" s="30">
        <v>10.09</v>
      </c>
      <c r="Q23" s="30">
        <v>2.62</v>
      </c>
      <c r="R23" s="30">
        <v>3.07</v>
      </c>
      <c r="S23" s="30">
        <v>0.3</v>
      </c>
      <c r="T23" s="30"/>
      <c r="U23" s="1"/>
      <c r="V23" s="1"/>
      <c r="X23" s="1"/>
    </row>
    <row r="24" spans="1:24" x14ac:dyDescent="0.25">
      <c r="A24" s="30">
        <v>2233</v>
      </c>
      <c r="B24" s="30" t="s">
        <v>776</v>
      </c>
      <c r="C24" s="30">
        <v>12</v>
      </c>
      <c r="D24" s="30">
        <v>9</v>
      </c>
      <c r="E24" s="30">
        <v>3.2</v>
      </c>
      <c r="F24" s="30">
        <v>27</v>
      </c>
      <c r="G24" s="30">
        <v>27</v>
      </c>
      <c r="H24" s="30">
        <v>0</v>
      </c>
      <c r="I24" s="30">
        <v>168</v>
      </c>
      <c r="J24" s="30">
        <v>156</v>
      </c>
      <c r="K24" s="30">
        <v>60</v>
      </c>
      <c r="L24" s="30">
        <v>14</v>
      </c>
      <c r="M24" s="30">
        <v>152</v>
      </c>
      <c r="N24" s="30">
        <v>36</v>
      </c>
      <c r="O24" s="30">
        <v>1.1399999999999999</v>
      </c>
      <c r="P24" s="30">
        <v>8.14</v>
      </c>
      <c r="Q24" s="30">
        <v>1.91</v>
      </c>
      <c r="R24" s="30">
        <v>3.07</v>
      </c>
      <c r="S24" s="30">
        <v>2.6</v>
      </c>
      <c r="T24" s="30"/>
      <c r="U24" s="1"/>
      <c r="V24" s="1"/>
      <c r="W24" s="1"/>
    </row>
    <row r="25" spans="1:24" x14ac:dyDescent="0.25">
      <c r="A25" s="30">
        <v>1636</v>
      </c>
      <c r="B25" s="30" t="s">
        <v>781</v>
      </c>
      <c r="C25" s="30">
        <v>10</v>
      </c>
      <c r="D25" s="30">
        <v>9</v>
      </c>
      <c r="E25" s="30">
        <v>3.19</v>
      </c>
      <c r="F25" s="30">
        <v>26</v>
      </c>
      <c r="G25" s="30">
        <v>26</v>
      </c>
      <c r="H25" s="30">
        <v>0</v>
      </c>
      <c r="I25" s="30">
        <v>162</v>
      </c>
      <c r="J25" s="30">
        <v>150</v>
      </c>
      <c r="K25" s="30">
        <v>57</v>
      </c>
      <c r="L25" s="30">
        <v>17</v>
      </c>
      <c r="M25" s="30">
        <v>153</v>
      </c>
      <c r="N25" s="30">
        <v>27</v>
      </c>
      <c r="O25" s="30">
        <v>1.0900000000000001</v>
      </c>
      <c r="P25" s="30">
        <v>8.49</v>
      </c>
      <c r="Q25" s="30">
        <v>1.52</v>
      </c>
      <c r="R25" s="30">
        <v>3.13</v>
      </c>
      <c r="S25" s="30">
        <v>2.6</v>
      </c>
      <c r="T25" s="30"/>
      <c r="U25" s="1"/>
      <c r="V25" s="1"/>
      <c r="X25" s="1"/>
    </row>
    <row r="26" spans="1:24" x14ac:dyDescent="0.25">
      <c r="A26" s="30">
        <v>5525</v>
      </c>
      <c r="B26" s="30" t="s">
        <v>834</v>
      </c>
      <c r="C26" s="30">
        <v>2</v>
      </c>
      <c r="D26" s="30">
        <v>1</v>
      </c>
      <c r="E26" s="30">
        <v>3.13</v>
      </c>
      <c r="F26" s="30">
        <v>0</v>
      </c>
      <c r="G26" s="30">
        <v>38</v>
      </c>
      <c r="H26" s="30">
        <v>1</v>
      </c>
      <c r="I26" s="30">
        <v>38</v>
      </c>
      <c r="J26" s="30">
        <v>32</v>
      </c>
      <c r="K26" s="30">
        <v>13</v>
      </c>
      <c r="L26" s="30">
        <v>4</v>
      </c>
      <c r="M26" s="30">
        <v>44</v>
      </c>
      <c r="N26" s="30">
        <v>13</v>
      </c>
      <c r="O26" s="30">
        <v>1.19</v>
      </c>
      <c r="P26" s="30">
        <v>10.49</v>
      </c>
      <c r="Q26" s="30">
        <v>3.14</v>
      </c>
      <c r="R26" s="30">
        <v>3.13</v>
      </c>
      <c r="S26" s="30">
        <v>0.4</v>
      </c>
      <c r="T26" s="30"/>
      <c r="U26" s="1"/>
      <c r="V26" s="1"/>
      <c r="X26" s="1"/>
    </row>
    <row r="27" spans="1:24" x14ac:dyDescent="0.25">
      <c r="A27" s="30">
        <v>8241</v>
      </c>
      <c r="B27" s="30" t="s">
        <v>760</v>
      </c>
      <c r="C27" s="30">
        <v>4</v>
      </c>
      <c r="D27" s="30">
        <v>2</v>
      </c>
      <c r="E27" s="30">
        <v>3.06</v>
      </c>
      <c r="F27" s="30">
        <v>0</v>
      </c>
      <c r="G27" s="30">
        <v>55</v>
      </c>
      <c r="H27" s="30">
        <v>28</v>
      </c>
      <c r="I27" s="30">
        <v>55</v>
      </c>
      <c r="J27" s="30">
        <v>46</v>
      </c>
      <c r="K27" s="30">
        <v>19</v>
      </c>
      <c r="L27" s="30">
        <v>5</v>
      </c>
      <c r="M27" s="30">
        <v>60</v>
      </c>
      <c r="N27" s="30">
        <v>17</v>
      </c>
      <c r="O27" s="30">
        <v>1.1499999999999999</v>
      </c>
      <c r="P27" s="30">
        <v>9.7899999999999991</v>
      </c>
      <c r="Q27" s="30">
        <v>2.83</v>
      </c>
      <c r="R27" s="30">
        <v>3.14</v>
      </c>
      <c r="S27" s="30">
        <v>0.6</v>
      </c>
      <c r="T27" s="30"/>
      <c r="U27" s="1"/>
      <c r="V27" s="1"/>
      <c r="X27" s="1"/>
    </row>
    <row r="28" spans="1:24" x14ac:dyDescent="0.25">
      <c r="A28" s="30">
        <v>13398</v>
      </c>
      <c r="B28" s="30" t="s">
        <v>1440</v>
      </c>
      <c r="C28" s="30">
        <v>2</v>
      </c>
      <c r="D28" s="30">
        <v>1</v>
      </c>
      <c r="E28" s="30">
        <v>2.86</v>
      </c>
      <c r="F28" s="30">
        <v>0</v>
      </c>
      <c r="G28" s="30">
        <v>29</v>
      </c>
      <c r="H28" s="30">
        <v>0</v>
      </c>
      <c r="I28" s="30">
        <v>29</v>
      </c>
      <c r="J28" s="30">
        <v>24</v>
      </c>
      <c r="K28" s="30">
        <v>9</v>
      </c>
      <c r="L28" s="30">
        <v>2</v>
      </c>
      <c r="M28" s="30">
        <v>32</v>
      </c>
      <c r="N28" s="30">
        <v>10</v>
      </c>
      <c r="O28" s="30">
        <v>1.17</v>
      </c>
      <c r="P28" s="30">
        <v>9.67</v>
      </c>
      <c r="Q28" s="30">
        <v>3.12</v>
      </c>
      <c r="R28" s="30">
        <v>3.17</v>
      </c>
      <c r="S28" s="30">
        <v>0.1</v>
      </c>
      <c r="T28" s="30"/>
      <c r="U28" s="1"/>
      <c r="V28" s="1"/>
      <c r="X28" s="1"/>
    </row>
    <row r="29" spans="1:24" x14ac:dyDescent="0.25">
      <c r="A29" s="30">
        <v>4070</v>
      </c>
      <c r="B29" s="30" t="s">
        <v>836</v>
      </c>
      <c r="C29" s="30">
        <v>4</v>
      </c>
      <c r="D29" s="30">
        <v>2</v>
      </c>
      <c r="E29" s="30">
        <v>3.26</v>
      </c>
      <c r="F29" s="30">
        <v>0</v>
      </c>
      <c r="G29" s="30">
        <v>55</v>
      </c>
      <c r="H29" s="30">
        <v>8</v>
      </c>
      <c r="I29" s="30">
        <v>55</v>
      </c>
      <c r="J29" s="30">
        <v>46</v>
      </c>
      <c r="K29" s="30">
        <v>20</v>
      </c>
      <c r="L29" s="30">
        <v>3</v>
      </c>
      <c r="M29" s="30">
        <v>60</v>
      </c>
      <c r="N29" s="30">
        <v>24</v>
      </c>
      <c r="O29" s="30">
        <v>1.26</v>
      </c>
      <c r="P29" s="30">
        <v>9.68</v>
      </c>
      <c r="Q29" s="30">
        <v>3.84</v>
      </c>
      <c r="R29" s="30">
        <v>3.17</v>
      </c>
      <c r="S29" s="30">
        <v>0.4</v>
      </c>
      <c r="T29" s="30"/>
      <c r="U29" s="1"/>
      <c r="V29" s="1"/>
      <c r="W29" s="1"/>
    </row>
    <row r="30" spans="1:24" x14ac:dyDescent="0.25">
      <c r="A30" s="30">
        <v>5905</v>
      </c>
      <c r="B30" s="30" t="s">
        <v>763</v>
      </c>
      <c r="C30" s="30">
        <v>3</v>
      </c>
      <c r="D30" s="30">
        <v>2</v>
      </c>
      <c r="E30" s="30">
        <v>2.94</v>
      </c>
      <c r="F30" s="30">
        <v>0</v>
      </c>
      <c r="G30" s="30">
        <v>47</v>
      </c>
      <c r="H30" s="30">
        <v>1</v>
      </c>
      <c r="I30" s="30">
        <v>47</v>
      </c>
      <c r="J30" s="30">
        <v>41</v>
      </c>
      <c r="K30" s="30">
        <v>15</v>
      </c>
      <c r="L30" s="30">
        <v>4</v>
      </c>
      <c r="M30" s="30">
        <v>44</v>
      </c>
      <c r="N30" s="30">
        <v>13</v>
      </c>
      <c r="O30" s="30">
        <v>1.1599999999999999</v>
      </c>
      <c r="P30" s="30">
        <v>8.51</v>
      </c>
      <c r="Q30" s="30">
        <v>2.4300000000000002</v>
      </c>
      <c r="R30" s="30">
        <v>3.18</v>
      </c>
      <c r="S30" s="30">
        <v>0.2</v>
      </c>
      <c r="T30" s="30"/>
      <c r="U30" s="1"/>
      <c r="V30" s="1"/>
      <c r="X30" s="1"/>
    </row>
    <row r="31" spans="1:24" x14ac:dyDescent="0.25">
      <c r="A31" s="30">
        <v>13881</v>
      </c>
      <c r="B31" s="30" t="s">
        <v>1551</v>
      </c>
      <c r="C31" s="30">
        <v>3</v>
      </c>
      <c r="D31" s="30">
        <v>1</v>
      </c>
      <c r="E31" s="30">
        <v>2.98</v>
      </c>
      <c r="F31" s="30">
        <v>0</v>
      </c>
      <c r="G31" s="30">
        <v>38</v>
      </c>
      <c r="H31" s="30">
        <v>1</v>
      </c>
      <c r="I31" s="30">
        <v>38</v>
      </c>
      <c r="J31" s="30">
        <v>33</v>
      </c>
      <c r="K31" s="30">
        <v>13</v>
      </c>
      <c r="L31" s="30">
        <v>3</v>
      </c>
      <c r="M31" s="30">
        <v>41</v>
      </c>
      <c r="N31" s="30">
        <v>13</v>
      </c>
      <c r="O31" s="30">
        <v>1.19</v>
      </c>
      <c r="P31" s="30">
        <v>9.61</v>
      </c>
      <c r="Q31" s="30">
        <v>3.1</v>
      </c>
      <c r="R31" s="30">
        <v>3.19</v>
      </c>
      <c r="S31" s="30">
        <v>0.2</v>
      </c>
      <c r="T31" s="30"/>
      <c r="U31" s="1"/>
      <c r="V31" s="1"/>
      <c r="W31" s="1"/>
    </row>
    <row r="32" spans="1:24" x14ac:dyDescent="0.25">
      <c r="A32" s="30">
        <v>9817</v>
      </c>
      <c r="B32" s="30" t="s">
        <v>759</v>
      </c>
      <c r="C32" s="30">
        <v>4</v>
      </c>
      <c r="D32" s="30">
        <v>2</v>
      </c>
      <c r="E32" s="30">
        <v>3.01</v>
      </c>
      <c r="F32" s="30">
        <v>0</v>
      </c>
      <c r="G32" s="30">
        <v>55</v>
      </c>
      <c r="H32" s="30">
        <v>27</v>
      </c>
      <c r="I32" s="30">
        <v>55</v>
      </c>
      <c r="J32" s="30">
        <v>49</v>
      </c>
      <c r="K32" s="30">
        <v>18</v>
      </c>
      <c r="L32" s="30">
        <v>5</v>
      </c>
      <c r="M32" s="30">
        <v>51</v>
      </c>
      <c r="N32" s="30">
        <v>12</v>
      </c>
      <c r="O32" s="30">
        <v>1.1299999999999999</v>
      </c>
      <c r="P32" s="30">
        <v>8.36</v>
      </c>
      <c r="Q32" s="30">
        <v>1.98</v>
      </c>
      <c r="R32" s="30">
        <v>3.2</v>
      </c>
      <c r="S32" s="30">
        <v>0.3</v>
      </c>
      <c r="T32" s="30"/>
      <c r="U32" s="1"/>
      <c r="V32" s="1"/>
      <c r="X32" s="1"/>
    </row>
    <row r="33" spans="1:24" x14ac:dyDescent="0.25">
      <c r="A33" s="30">
        <v>6483</v>
      </c>
      <c r="B33" s="30" t="s">
        <v>789</v>
      </c>
      <c r="C33" s="30">
        <v>3</v>
      </c>
      <c r="D33" s="30">
        <v>2</v>
      </c>
      <c r="E33" s="30">
        <v>3.32</v>
      </c>
      <c r="F33" s="30">
        <v>0</v>
      </c>
      <c r="G33" s="30">
        <v>55</v>
      </c>
      <c r="H33" s="30">
        <v>27</v>
      </c>
      <c r="I33" s="30">
        <v>55</v>
      </c>
      <c r="J33" s="30">
        <v>49</v>
      </c>
      <c r="K33" s="30">
        <v>20</v>
      </c>
      <c r="L33" s="30">
        <v>4</v>
      </c>
      <c r="M33" s="30">
        <v>54</v>
      </c>
      <c r="N33" s="30">
        <v>19</v>
      </c>
      <c r="O33" s="30">
        <v>1.24</v>
      </c>
      <c r="P33" s="30">
        <v>8.77</v>
      </c>
      <c r="Q33" s="30">
        <v>3.09</v>
      </c>
      <c r="R33" s="30">
        <v>3.21</v>
      </c>
      <c r="S33" s="30">
        <v>0.2</v>
      </c>
      <c r="T33" s="30"/>
      <c r="U33" s="1"/>
      <c r="V33" s="1"/>
      <c r="W33" s="1"/>
    </row>
    <row r="34" spans="1:24" x14ac:dyDescent="0.25">
      <c r="A34" s="30">
        <v>5524</v>
      </c>
      <c r="B34" s="30" t="s">
        <v>806</v>
      </c>
      <c r="C34" s="30">
        <v>11</v>
      </c>
      <c r="D34" s="30">
        <v>9</v>
      </c>
      <c r="E34" s="30">
        <v>3.3</v>
      </c>
      <c r="F34" s="30">
        <v>26</v>
      </c>
      <c r="G34" s="30">
        <v>26</v>
      </c>
      <c r="H34" s="30">
        <v>0</v>
      </c>
      <c r="I34" s="30">
        <v>161</v>
      </c>
      <c r="J34" s="30">
        <v>144</v>
      </c>
      <c r="K34" s="30">
        <v>59</v>
      </c>
      <c r="L34" s="30">
        <v>14</v>
      </c>
      <c r="M34" s="30">
        <v>158</v>
      </c>
      <c r="N34" s="30">
        <v>47</v>
      </c>
      <c r="O34" s="30">
        <v>1.18</v>
      </c>
      <c r="P34" s="30">
        <v>8.83</v>
      </c>
      <c r="Q34" s="30">
        <v>2.62</v>
      </c>
      <c r="R34" s="30">
        <v>3.23</v>
      </c>
      <c r="S34" s="30">
        <v>1.9</v>
      </c>
      <c r="T34" s="30"/>
      <c r="U34" s="1"/>
      <c r="V34" s="1"/>
      <c r="X34" s="1"/>
    </row>
    <row r="35" spans="1:24" x14ac:dyDescent="0.25">
      <c r="A35" s="30">
        <v>1943</v>
      </c>
      <c r="B35" s="30" t="s">
        <v>795</v>
      </c>
      <c r="C35" s="30">
        <v>11</v>
      </c>
      <c r="D35" s="30">
        <v>8</v>
      </c>
      <c r="E35" s="30">
        <v>3.18</v>
      </c>
      <c r="F35" s="30">
        <v>26</v>
      </c>
      <c r="G35" s="30">
        <v>26</v>
      </c>
      <c r="H35" s="30">
        <v>0</v>
      </c>
      <c r="I35" s="30">
        <v>161</v>
      </c>
      <c r="J35" s="30">
        <v>145</v>
      </c>
      <c r="K35" s="30">
        <v>57</v>
      </c>
      <c r="L35" s="30">
        <v>15</v>
      </c>
      <c r="M35" s="30">
        <v>150</v>
      </c>
      <c r="N35" s="30">
        <v>40</v>
      </c>
      <c r="O35" s="30">
        <v>1.1499999999999999</v>
      </c>
      <c r="P35" s="30">
        <v>8.39</v>
      </c>
      <c r="Q35" s="30">
        <v>2.2200000000000002</v>
      </c>
      <c r="R35" s="30">
        <v>3.23</v>
      </c>
      <c r="S35" s="30">
        <v>1.9</v>
      </c>
      <c r="T35" s="30"/>
      <c r="U35" s="1"/>
      <c r="V35" s="1"/>
      <c r="X35" s="1"/>
    </row>
    <row r="36" spans="1:24" x14ac:dyDescent="0.25">
      <c r="A36" s="30">
        <v>12235</v>
      </c>
      <c r="B36" s="30" t="s">
        <v>1605</v>
      </c>
      <c r="C36" s="30">
        <v>2</v>
      </c>
      <c r="D36" s="30">
        <v>1</v>
      </c>
      <c r="E36" s="30">
        <v>3.26</v>
      </c>
      <c r="F36" s="30">
        <v>0</v>
      </c>
      <c r="G36" s="30">
        <v>33</v>
      </c>
      <c r="H36" s="30">
        <v>0</v>
      </c>
      <c r="I36" s="30">
        <v>33</v>
      </c>
      <c r="J36" s="30">
        <v>35</v>
      </c>
      <c r="K36" s="30">
        <v>12</v>
      </c>
      <c r="L36" s="30">
        <v>2</v>
      </c>
      <c r="M36" s="30">
        <v>22</v>
      </c>
      <c r="N36" s="30">
        <v>6</v>
      </c>
      <c r="O36" s="30">
        <v>1.21</v>
      </c>
      <c r="P36" s="30">
        <v>6.06</v>
      </c>
      <c r="Q36" s="30">
        <v>1.51</v>
      </c>
      <c r="R36" s="30">
        <v>3.24</v>
      </c>
      <c r="S36" s="30">
        <v>0.1</v>
      </c>
      <c r="T36" s="30"/>
      <c r="U36" s="1"/>
      <c r="V36" s="1"/>
      <c r="X36" s="1"/>
    </row>
    <row r="37" spans="1:24" x14ac:dyDescent="0.25">
      <c r="A37" s="30">
        <v>3184</v>
      </c>
      <c r="B37" s="30" t="s">
        <v>793</v>
      </c>
      <c r="C37" s="30">
        <v>12</v>
      </c>
      <c r="D37" s="30">
        <v>8</v>
      </c>
      <c r="E37" s="30">
        <v>3.09</v>
      </c>
      <c r="F37" s="30">
        <v>26</v>
      </c>
      <c r="G37" s="30">
        <v>26</v>
      </c>
      <c r="H37" s="30">
        <v>0</v>
      </c>
      <c r="I37" s="30">
        <v>161</v>
      </c>
      <c r="J37" s="30">
        <v>144</v>
      </c>
      <c r="K37" s="30">
        <v>55</v>
      </c>
      <c r="L37" s="30">
        <v>15</v>
      </c>
      <c r="M37" s="30">
        <v>147</v>
      </c>
      <c r="N37" s="30">
        <v>36</v>
      </c>
      <c r="O37" s="30">
        <v>1.1200000000000001</v>
      </c>
      <c r="P37" s="30">
        <v>8.2200000000000006</v>
      </c>
      <c r="Q37" s="30">
        <v>2.02</v>
      </c>
      <c r="R37" s="30">
        <v>3.25</v>
      </c>
      <c r="S37" s="30">
        <v>3</v>
      </c>
      <c r="T37" s="30"/>
      <c r="U37" s="1"/>
      <c r="V37" s="1"/>
      <c r="X37" s="1"/>
    </row>
    <row r="38" spans="1:24" x14ac:dyDescent="0.25">
      <c r="A38" s="30">
        <v>3265</v>
      </c>
      <c r="B38" s="30" t="s">
        <v>1026</v>
      </c>
      <c r="C38" s="30">
        <v>2</v>
      </c>
      <c r="D38" s="30">
        <v>1</v>
      </c>
      <c r="E38" s="30">
        <v>3.42</v>
      </c>
      <c r="F38" s="30">
        <v>0</v>
      </c>
      <c r="G38" s="30">
        <v>38</v>
      </c>
      <c r="H38" s="30">
        <v>1</v>
      </c>
      <c r="I38" s="30">
        <v>38</v>
      </c>
      <c r="J38" s="30">
        <v>35</v>
      </c>
      <c r="K38" s="30">
        <v>14</v>
      </c>
      <c r="L38" s="30">
        <v>3</v>
      </c>
      <c r="M38" s="30">
        <v>36</v>
      </c>
      <c r="N38" s="30">
        <v>11</v>
      </c>
      <c r="O38" s="30">
        <v>1.21</v>
      </c>
      <c r="P38" s="30">
        <v>8.66</v>
      </c>
      <c r="Q38" s="30">
        <v>2.68</v>
      </c>
      <c r="R38" s="30">
        <v>3.25</v>
      </c>
      <c r="S38" s="30">
        <v>0</v>
      </c>
      <c r="T38" s="30"/>
    </row>
    <row r="39" spans="1:24" x14ac:dyDescent="0.25">
      <c r="A39" s="30">
        <v>12183</v>
      </c>
      <c r="B39" s="30" t="s">
        <v>1322</v>
      </c>
      <c r="C39" s="30">
        <v>4</v>
      </c>
      <c r="D39" s="30">
        <v>2</v>
      </c>
      <c r="E39" s="30">
        <v>3.04</v>
      </c>
      <c r="F39" s="30">
        <v>0</v>
      </c>
      <c r="G39" s="30">
        <v>55</v>
      </c>
      <c r="H39" s="30">
        <v>6</v>
      </c>
      <c r="I39" s="30">
        <v>55</v>
      </c>
      <c r="J39" s="30">
        <v>46</v>
      </c>
      <c r="K39" s="30">
        <v>18</v>
      </c>
      <c r="L39" s="30">
        <v>6</v>
      </c>
      <c r="M39" s="30">
        <v>63</v>
      </c>
      <c r="N39" s="30">
        <v>19</v>
      </c>
      <c r="O39" s="30">
        <v>1.18</v>
      </c>
      <c r="P39" s="30">
        <v>10.38</v>
      </c>
      <c r="Q39" s="30">
        <v>3.11</v>
      </c>
      <c r="R39" s="30">
        <v>3.26</v>
      </c>
      <c r="S39" s="30">
        <v>0.4</v>
      </c>
      <c r="T39" s="30"/>
      <c r="U39" s="1"/>
      <c r="V39" s="1"/>
      <c r="X39" s="1"/>
    </row>
    <row r="40" spans="1:24" x14ac:dyDescent="0.25">
      <c r="A40" s="30">
        <v>14443</v>
      </c>
      <c r="B40" s="30" t="s">
        <v>5627</v>
      </c>
      <c r="C40" s="30">
        <v>1</v>
      </c>
      <c r="D40" s="30">
        <v>0</v>
      </c>
      <c r="E40" s="30">
        <v>3.09</v>
      </c>
      <c r="F40" s="30">
        <v>0</v>
      </c>
      <c r="G40" s="30">
        <v>13</v>
      </c>
      <c r="H40" s="30">
        <v>0</v>
      </c>
      <c r="I40" s="30">
        <v>13</v>
      </c>
      <c r="J40" s="30">
        <v>11</v>
      </c>
      <c r="K40" s="30">
        <v>4</v>
      </c>
      <c r="L40" s="30">
        <v>1</v>
      </c>
      <c r="M40" s="30">
        <v>13</v>
      </c>
      <c r="N40" s="30">
        <v>4</v>
      </c>
      <c r="O40" s="30">
        <v>1.17</v>
      </c>
      <c r="P40" s="30">
        <v>9.1</v>
      </c>
      <c r="Q40" s="30">
        <v>2.62</v>
      </c>
      <c r="R40" s="30">
        <v>3.26</v>
      </c>
      <c r="S40" s="30">
        <v>0.1</v>
      </c>
      <c r="T40" s="30"/>
      <c r="U40" s="1"/>
      <c r="V40" s="1"/>
      <c r="X40" s="1"/>
    </row>
    <row r="41" spans="1:24" x14ac:dyDescent="0.25">
      <c r="A41" s="30">
        <v>6785</v>
      </c>
      <c r="B41" s="30" t="s">
        <v>1268</v>
      </c>
      <c r="C41" s="30">
        <v>2</v>
      </c>
      <c r="D41" s="30">
        <v>1</v>
      </c>
      <c r="E41" s="30">
        <v>3.33</v>
      </c>
      <c r="F41" s="30">
        <v>0</v>
      </c>
      <c r="G41" s="30">
        <v>38</v>
      </c>
      <c r="H41" s="30">
        <v>1</v>
      </c>
      <c r="I41" s="30">
        <v>38</v>
      </c>
      <c r="J41" s="30">
        <v>31</v>
      </c>
      <c r="K41" s="30">
        <v>14</v>
      </c>
      <c r="L41" s="30">
        <v>3</v>
      </c>
      <c r="M41" s="30">
        <v>43</v>
      </c>
      <c r="N41" s="30">
        <v>16</v>
      </c>
      <c r="O41" s="30">
        <v>1.26</v>
      </c>
      <c r="P41" s="30">
        <v>10.26</v>
      </c>
      <c r="Q41" s="30">
        <v>3.91</v>
      </c>
      <c r="R41" s="30">
        <v>3.26</v>
      </c>
      <c r="S41" s="30">
        <v>0.4</v>
      </c>
      <c r="T41" s="30"/>
      <c r="U41" s="1"/>
      <c r="V41" s="1"/>
      <c r="W41" s="1"/>
    </row>
    <row r="42" spans="1:24" x14ac:dyDescent="0.25">
      <c r="A42" s="30">
        <v>6983</v>
      </c>
      <c r="B42" s="30" t="s">
        <v>785</v>
      </c>
      <c r="C42" s="30">
        <v>3</v>
      </c>
      <c r="D42" s="30">
        <v>2</v>
      </c>
      <c r="E42" s="30">
        <v>3.14</v>
      </c>
      <c r="F42" s="30">
        <v>0</v>
      </c>
      <c r="G42" s="30">
        <v>46</v>
      </c>
      <c r="H42" s="30">
        <v>3</v>
      </c>
      <c r="I42" s="30">
        <v>46</v>
      </c>
      <c r="J42" s="30">
        <v>41</v>
      </c>
      <c r="K42" s="30">
        <v>16</v>
      </c>
      <c r="L42" s="30">
        <v>5</v>
      </c>
      <c r="M42" s="30">
        <v>46</v>
      </c>
      <c r="N42" s="30">
        <v>12</v>
      </c>
      <c r="O42" s="30">
        <v>1.17</v>
      </c>
      <c r="P42" s="30">
        <v>8.9700000000000006</v>
      </c>
      <c r="Q42" s="30">
        <v>2.42</v>
      </c>
      <c r="R42" s="30">
        <v>3.26</v>
      </c>
      <c r="S42" s="30">
        <v>0.3</v>
      </c>
      <c r="T42" s="30"/>
      <c r="U42" s="1"/>
      <c r="V42" s="1"/>
      <c r="X42" s="1"/>
    </row>
    <row r="43" spans="1:24" x14ac:dyDescent="0.25">
      <c r="A43" s="30">
        <v>3192</v>
      </c>
      <c r="B43" s="30" t="s">
        <v>1216</v>
      </c>
      <c r="C43" s="30">
        <v>1</v>
      </c>
      <c r="D43" s="30">
        <v>1</v>
      </c>
      <c r="E43" s="30">
        <v>3.09</v>
      </c>
      <c r="F43" s="30">
        <v>0</v>
      </c>
      <c r="G43" s="30">
        <v>21</v>
      </c>
      <c r="H43" s="30">
        <v>0</v>
      </c>
      <c r="I43" s="30">
        <v>21</v>
      </c>
      <c r="J43" s="30">
        <v>17</v>
      </c>
      <c r="K43" s="30">
        <v>7</v>
      </c>
      <c r="L43" s="30">
        <v>2</v>
      </c>
      <c r="M43" s="30">
        <v>21</v>
      </c>
      <c r="N43" s="30">
        <v>7</v>
      </c>
      <c r="O43" s="30">
        <v>1.17</v>
      </c>
      <c r="P43" s="30">
        <v>9.36</v>
      </c>
      <c r="Q43" s="30">
        <v>2.92</v>
      </c>
      <c r="R43" s="30">
        <v>3.28</v>
      </c>
      <c r="S43" s="30">
        <v>0.1</v>
      </c>
      <c r="T43" s="30"/>
      <c r="U43" s="1"/>
      <c r="V43" s="1"/>
      <c r="W43" s="1"/>
    </row>
    <row r="44" spans="1:24" x14ac:dyDescent="0.25">
      <c r="A44" s="30">
        <v>7274</v>
      </c>
      <c r="B44" s="30" t="s">
        <v>1414</v>
      </c>
      <c r="C44" s="30">
        <v>3</v>
      </c>
      <c r="D44" s="30">
        <v>2</v>
      </c>
      <c r="E44" s="30">
        <v>3.38</v>
      </c>
      <c r="F44" s="30">
        <v>0</v>
      </c>
      <c r="G44" s="30">
        <v>46</v>
      </c>
      <c r="H44" s="30">
        <v>1</v>
      </c>
      <c r="I44" s="30">
        <v>46</v>
      </c>
      <c r="J44" s="30">
        <v>43</v>
      </c>
      <c r="K44" s="30">
        <v>17</v>
      </c>
      <c r="L44" s="30">
        <v>4</v>
      </c>
      <c r="M44" s="30">
        <v>42</v>
      </c>
      <c r="N44" s="30">
        <v>14</v>
      </c>
      <c r="O44" s="30">
        <v>1.22</v>
      </c>
      <c r="P44" s="30">
        <v>8.14</v>
      </c>
      <c r="Q44" s="30">
        <v>2.64</v>
      </c>
      <c r="R44" s="30">
        <v>3.28</v>
      </c>
      <c r="S44" s="30">
        <v>0.1</v>
      </c>
      <c r="T44" s="30"/>
      <c r="U44" s="1"/>
      <c r="V44" s="1"/>
      <c r="X44" s="1"/>
    </row>
    <row r="45" spans="1:24" x14ac:dyDescent="0.25">
      <c r="A45" s="30">
        <v>1642</v>
      </c>
      <c r="B45" s="30" t="s">
        <v>1428</v>
      </c>
      <c r="C45" s="30">
        <v>3</v>
      </c>
      <c r="D45" s="30">
        <v>2</v>
      </c>
      <c r="E45" s="30">
        <v>3.25</v>
      </c>
      <c r="F45" s="30">
        <v>0</v>
      </c>
      <c r="G45" s="30">
        <v>55</v>
      </c>
      <c r="H45" s="30">
        <v>19</v>
      </c>
      <c r="I45" s="30">
        <v>55</v>
      </c>
      <c r="J45" s="30">
        <v>47</v>
      </c>
      <c r="K45" s="30">
        <v>20</v>
      </c>
      <c r="L45" s="30">
        <v>5</v>
      </c>
      <c r="M45" s="30">
        <v>59</v>
      </c>
      <c r="N45" s="30">
        <v>18</v>
      </c>
      <c r="O45" s="30">
        <v>1.19</v>
      </c>
      <c r="P45" s="30">
        <v>9.66</v>
      </c>
      <c r="Q45" s="30">
        <v>2.94</v>
      </c>
      <c r="R45" s="30">
        <v>3.28</v>
      </c>
      <c r="S45" s="30">
        <v>0.3</v>
      </c>
      <c r="T45" s="30"/>
      <c r="U45" s="1"/>
      <c r="V45" s="1"/>
      <c r="W45" s="1"/>
    </row>
    <row r="46" spans="1:24" x14ac:dyDescent="0.25">
      <c r="A46" s="30">
        <v>3220</v>
      </c>
      <c r="B46" s="30" t="s">
        <v>1207</v>
      </c>
      <c r="C46" s="30">
        <v>2</v>
      </c>
      <c r="D46" s="30">
        <v>1</v>
      </c>
      <c r="E46" s="30">
        <v>3.3</v>
      </c>
      <c r="F46" s="30">
        <v>0</v>
      </c>
      <c r="G46" s="30">
        <v>29</v>
      </c>
      <c r="H46" s="30">
        <v>0</v>
      </c>
      <c r="I46" s="30">
        <v>29</v>
      </c>
      <c r="J46" s="30">
        <v>28</v>
      </c>
      <c r="K46" s="30">
        <v>11</v>
      </c>
      <c r="L46" s="30">
        <v>2</v>
      </c>
      <c r="M46" s="30">
        <v>25</v>
      </c>
      <c r="N46" s="30">
        <v>8</v>
      </c>
      <c r="O46" s="30">
        <v>1.21</v>
      </c>
      <c r="P46" s="30">
        <v>7.68</v>
      </c>
      <c r="Q46" s="30">
        <v>2.4300000000000002</v>
      </c>
      <c r="R46" s="30">
        <v>3.28</v>
      </c>
      <c r="S46" s="30">
        <v>0</v>
      </c>
      <c r="T46" s="30"/>
      <c r="U46" s="1"/>
      <c r="V46" s="1"/>
      <c r="X46" s="1"/>
    </row>
    <row r="47" spans="1:24" x14ac:dyDescent="0.25">
      <c r="A47" s="30">
        <v>5003</v>
      </c>
      <c r="B47" s="30" t="s">
        <v>1121</v>
      </c>
      <c r="C47" s="30">
        <v>3</v>
      </c>
      <c r="D47" s="30">
        <v>2</v>
      </c>
      <c r="E47" s="30">
        <v>3.34</v>
      </c>
      <c r="F47" s="30">
        <v>0</v>
      </c>
      <c r="G47" s="30">
        <v>47</v>
      </c>
      <c r="H47" s="30">
        <v>1</v>
      </c>
      <c r="I47" s="30">
        <v>47</v>
      </c>
      <c r="J47" s="30">
        <v>37</v>
      </c>
      <c r="K47" s="30">
        <v>17</v>
      </c>
      <c r="L47" s="30">
        <v>3</v>
      </c>
      <c r="M47" s="30">
        <v>54</v>
      </c>
      <c r="N47" s="30">
        <v>23</v>
      </c>
      <c r="O47" s="30">
        <v>1.28</v>
      </c>
      <c r="P47" s="30">
        <v>10.52</v>
      </c>
      <c r="Q47" s="30">
        <v>4.42</v>
      </c>
      <c r="R47" s="30">
        <v>3.29</v>
      </c>
      <c r="S47" s="30">
        <v>0.2</v>
      </c>
      <c r="T47" s="30"/>
      <c r="U47" s="1"/>
      <c r="V47" s="1"/>
      <c r="W47" s="1"/>
    </row>
    <row r="48" spans="1:24" x14ac:dyDescent="0.25">
      <c r="A48" s="30">
        <v>13074</v>
      </c>
      <c r="B48" s="30" t="s">
        <v>800</v>
      </c>
      <c r="C48" s="30">
        <v>12</v>
      </c>
      <c r="D48" s="30">
        <v>7</v>
      </c>
      <c r="E48" s="30">
        <v>3.33</v>
      </c>
      <c r="F48" s="30">
        <v>26</v>
      </c>
      <c r="G48" s="30">
        <v>26</v>
      </c>
      <c r="H48" s="30">
        <v>0</v>
      </c>
      <c r="I48" s="30">
        <v>161</v>
      </c>
      <c r="J48" s="30">
        <v>133</v>
      </c>
      <c r="K48" s="30">
        <v>59</v>
      </c>
      <c r="L48" s="30">
        <v>16</v>
      </c>
      <c r="M48" s="30">
        <v>187</v>
      </c>
      <c r="N48" s="30">
        <v>58</v>
      </c>
      <c r="O48" s="30">
        <v>1.18</v>
      </c>
      <c r="P48" s="30">
        <v>10.47</v>
      </c>
      <c r="Q48" s="30">
        <v>3.24</v>
      </c>
      <c r="R48" s="30">
        <v>3.29</v>
      </c>
      <c r="S48" s="30">
        <v>3.8</v>
      </c>
      <c r="T48" s="30"/>
      <c r="U48" s="1"/>
      <c r="V48" s="1"/>
      <c r="W48" s="1"/>
    </row>
    <row r="49" spans="1:24" x14ac:dyDescent="0.25">
      <c r="A49" s="30">
        <v>10603</v>
      </c>
      <c r="B49" s="30" t="s">
        <v>811</v>
      </c>
      <c r="C49" s="30">
        <v>10</v>
      </c>
      <c r="D49" s="30">
        <v>7</v>
      </c>
      <c r="E49" s="30">
        <v>3.37</v>
      </c>
      <c r="F49" s="30">
        <v>23</v>
      </c>
      <c r="G49" s="30">
        <v>23</v>
      </c>
      <c r="H49" s="30">
        <v>0</v>
      </c>
      <c r="I49" s="30">
        <v>144</v>
      </c>
      <c r="J49" s="30">
        <v>126</v>
      </c>
      <c r="K49" s="30">
        <v>54</v>
      </c>
      <c r="L49" s="30">
        <v>15</v>
      </c>
      <c r="M49" s="30">
        <v>151</v>
      </c>
      <c r="N49" s="30">
        <v>40</v>
      </c>
      <c r="O49" s="30">
        <v>1.1499999999999999</v>
      </c>
      <c r="P49" s="30">
        <v>9.43</v>
      </c>
      <c r="Q49" s="30">
        <v>2.48</v>
      </c>
      <c r="R49" s="30">
        <v>3.3</v>
      </c>
      <c r="S49" s="30">
        <v>3</v>
      </c>
      <c r="T49" s="30"/>
      <c r="U49" s="1"/>
      <c r="V49" s="1"/>
      <c r="W49" s="1"/>
    </row>
    <row r="50" spans="1:24" x14ac:dyDescent="0.25">
      <c r="A50" s="30">
        <v>8048</v>
      </c>
      <c r="B50" s="30" t="s">
        <v>1171</v>
      </c>
      <c r="C50" s="30">
        <v>4</v>
      </c>
      <c r="D50" s="30">
        <v>3</v>
      </c>
      <c r="E50" s="30">
        <v>3.23</v>
      </c>
      <c r="F50" s="30">
        <v>3</v>
      </c>
      <c r="G50" s="30">
        <v>49</v>
      </c>
      <c r="H50" s="30">
        <v>1</v>
      </c>
      <c r="I50" s="30">
        <v>62</v>
      </c>
      <c r="J50" s="30">
        <v>56</v>
      </c>
      <c r="K50" s="30">
        <v>22</v>
      </c>
      <c r="L50" s="30">
        <v>6</v>
      </c>
      <c r="M50" s="30">
        <v>64</v>
      </c>
      <c r="N50" s="30">
        <v>18</v>
      </c>
      <c r="O50" s="30">
        <v>1.18</v>
      </c>
      <c r="P50" s="30">
        <v>9.1999999999999993</v>
      </c>
      <c r="Q50" s="30">
        <v>2.62</v>
      </c>
      <c r="R50" s="30">
        <v>3.32</v>
      </c>
      <c r="S50" s="30">
        <v>0.2</v>
      </c>
      <c r="T50" s="30"/>
      <c r="U50" s="1"/>
      <c r="V50" s="1"/>
      <c r="X50" s="1"/>
    </row>
    <row r="51" spans="1:24" x14ac:dyDescent="0.25">
      <c r="A51" s="30">
        <v>9926</v>
      </c>
      <c r="B51" s="30" t="s">
        <v>778</v>
      </c>
      <c r="C51" s="30">
        <v>1</v>
      </c>
      <c r="D51" s="30">
        <v>0</v>
      </c>
      <c r="E51" s="30">
        <v>3.29</v>
      </c>
      <c r="F51" s="30">
        <v>0</v>
      </c>
      <c r="G51" s="30">
        <v>8</v>
      </c>
      <c r="H51" s="30">
        <v>2</v>
      </c>
      <c r="I51" s="30">
        <v>8</v>
      </c>
      <c r="J51" s="30">
        <v>8</v>
      </c>
      <c r="K51" s="30">
        <v>3</v>
      </c>
      <c r="L51" s="30">
        <v>1</v>
      </c>
      <c r="M51" s="30">
        <v>8</v>
      </c>
      <c r="N51" s="30">
        <v>2</v>
      </c>
      <c r="O51" s="30">
        <v>1.22</v>
      </c>
      <c r="P51" s="30">
        <v>8.08</v>
      </c>
      <c r="Q51" s="30">
        <v>2.66</v>
      </c>
      <c r="R51" s="30">
        <v>3.32</v>
      </c>
      <c r="S51" s="30">
        <v>0</v>
      </c>
      <c r="T51" s="30"/>
      <c r="U51" s="1"/>
      <c r="V51" s="1"/>
      <c r="W51" s="1"/>
    </row>
    <row r="52" spans="1:24" x14ac:dyDescent="0.25">
      <c r="A52" s="30">
        <v>3959</v>
      </c>
      <c r="B52" s="30" t="s">
        <v>1298</v>
      </c>
      <c r="C52" s="30">
        <v>4</v>
      </c>
      <c r="D52" s="30">
        <v>2</v>
      </c>
      <c r="E52" s="30">
        <v>3.1</v>
      </c>
      <c r="F52" s="30">
        <v>0</v>
      </c>
      <c r="G52" s="30">
        <v>55</v>
      </c>
      <c r="H52" s="30">
        <v>3</v>
      </c>
      <c r="I52" s="30">
        <v>55</v>
      </c>
      <c r="J52" s="30">
        <v>48</v>
      </c>
      <c r="K52" s="30">
        <v>19</v>
      </c>
      <c r="L52" s="30">
        <v>5</v>
      </c>
      <c r="M52" s="30">
        <v>58</v>
      </c>
      <c r="N52" s="30">
        <v>18</v>
      </c>
      <c r="O52" s="30">
        <v>1.18</v>
      </c>
      <c r="P52" s="30">
        <v>9.41</v>
      </c>
      <c r="Q52" s="30">
        <v>2.85</v>
      </c>
      <c r="R52" s="30">
        <v>3.33</v>
      </c>
      <c r="S52" s="30">
        <v>0.2</v>
      </c>
      <c r="T52" s="30"/>
      <c r="U52" s="1"/>
      <c r="V52" s="1"/>
      <c r="W52" s="1"/>
    </row>
    <row r="53" spans="1:24" x14ac:dyDescent="0.25">
      <c r="A53" s="30">
        <v>14078</v>
      </c>
      <c r="B53" s="30" t="s">
        <v>1606</v>
      </c>
      <c r="C53" s="30">
        <v>10</v>
      </c>
      <c r="D53" s="30">
        <v>8</v>
      </c>
      <c r="E53" s="30">
        <v>3.34</v>
      </c>
      <c r="F53" s="30">
        <v>24</v>
      </c>
      <c r="G53" s="30">
        <v>24</v>
      </c>
      <c r="H53" s="30">
        <v>0</v>
      </c>
      <c r="I53" s="30">
        <v>144</v>
      </c>
      <c r="J53" s="30">
        <v>127</v>
      </c>
      <c r="K53" s="30">
        <v>53</v>
      </c>
      <c r="L53" s="30">
        <v>13</v>
      </c>
      <c r="M53" s="30">
        <v>142</v>
      </c>
      <c r="N53" s="30">
        <v>44</v>
      </c>
      <c r="O53" s="30">
        <v>1.19</v>
      </c>
      <c r="P53" s="30">
        <v>8.9</v>
      </c>
      <c r="Q53" s="30">
        <v>2.75</v>
      </c>
      <c r="R53" s="30">
        <v>3.34</v>
      </c>
      <c r="S53" s="30">
        <v>1.9</v>
      </c>
      <c r="T53" s="30"/>
      <c r="U53" s="1"/>
      <c r="V53" s="1"/>
      <c r="W53" s="1"/>
    </row>
    <row r="54" spans="1:24" x14ac:dyDescent="0.25">
      <c r="A54" s="30">
        <v>3137</v>
      </c>
      <c r="B54" s="30" t="s">
        <v>826</v>
      </c>
      <c r="C54" s="30">
        <v>13</v>
      </c>
      <c r="D54" s="30">
        <v>8</v>
      </c>
      <c r="E54" s="30">
        <v>3.18</v>
      </c>
      <c r="F54" s="30">
        <v>27</v>
      </c>
      <c r="G54" s="30">
        <v>27</v>
      </c>
      <c r="H54" s="30">
        <v>0</v>
      </c>
      <c r="I54" s="30">
        <v>167</v>
      </c>
      <c r="J54" s="30">
        <v>142</v>
      </c>
      <c r="K54" s="30">
        <v>59</v>
      </c>
      <c r="L54" s="30">
        <v>20</v>
      </c>
      <c r="M54" s="30">
        <v>183</v>
      </c>
      <c r="N54" s="30">
        <v>47</v>
      </c>
      <c r="O54" s="30">
        <v>1.1299999999999999</v>
      </c>
      <c r="P54" s="30">
        <v>9.8699999999999992</v>
      </c>
      <c r="Q54" s="30">
        <v>2.5299999999999998</v>
      </c>
      <c r="R54" s="30">
        <v>3.34</v>
      </c>
      <c r="S54" s="30">
        <v>3.4</v>
      </c>
      <c r="T54" s="30"/>
      <c r="U54" s="1"/>
      <c r="V54" s="1"/>
      <c r="X54" s="1"/>
    </row>
    <row r="55" spans="1:24" x14ac:dyDescent="0.25">
      <c r="A55" s="30">
        <v>4079</v>
      </c>
      <c r="B55" s="30" t="s">
        <v>1391</v>
      </c>
      <c r="C55" s="30">
        <v>4</v>
      </c>
      <c r="D55" s="30">
        <v>2</v>
      </c>
      <c r="E55" s="30">
        <v>3.18</v>
      </c>
      <c r="F55" s="30">
        <v>0</v>
      </c>
      <c r="G55" s="30">
        <v>55</v>
      </c>
      <c r="H55" s="30">
        <v>3</v>
      </c>
      <c r="I55" s="30">
        <v>55</v>
      </c>
      <c r="J55" s="30">
        <v>50</v>
      </c>
      <c r="K55" s="30">
        <v>19</v>
      </c>
      <c r="L55" s="30">
        <v>6</v>
      </c>
      <c r="M55" s="30">
        <v>53</v>
      </c>
      <c r="N55" s="30">
        <v>13</v>
      </c>
      <c r="O55" s="30">
        <v>1.1499999999999999</v>
      </c>
      <c r="P55" s="30">
        <v>8.67</v>
      </c>
      <c r="Q55" s="30">
        <v>2.14</v>
      </c>
      <c r="R55" s="30">
        <v>3.34</v>
      </c>
      <c r="S55" s="30">
        <v>0.6</v>
      </c>
      <c r="T55" s="30"/>
      <c r="U55" s="1"/>
      <c r="V55" s="1"/>
      <c r="X55" s="1"/>
    </row>
    <row r="56" spans="1:24" x14ac:dyDescent="0.25">
      <c r="A56" s="30">
        <v>13781</v>
      </c>
      <c r="B56" s="30" t="s">
        <v>1598</v>
      </c>
      <c r="C56" s="30">
        <v>9</v>
      </c>
      <c r="D56" s="30">
        <v>8</v>
      </c>
      <c r="E56" s="30">
        <v>3.38</v>
      </c>
      <c r="F56" s="30">
        <v>23</v>
      </c>
      <c r="G56" s="30">
        <v>23</v>
      </c>
      <c r="H56" s="30">
        <v>0</v>
      </c>
      <c r="I56" s="30">
        <v>139</v>
      </c>
      <c r="J56" s="30">
        <v>125</v>
      </c>
      <c r="K56" s="30">
        <v>52</v>
      </c>
      <c r="L56" s="30">
        <v>11</v>
      </c>
      <c r="M56" s="30">
        <v>134</v>
      </c>
      <c r="N56" s="30">
        <v>47</v>
      </c>
      <c r="O56" s="30">
        <v>1.24</v>
      </c>
      <c r="P56" s="30">
        <v>8.66</v>
      </c>
      <c r="Q56" s="30">
        <v>3.06</v>
      </c>
      <c r="R56" s="30">
        <v>3.34</v>
      </c>
      <c r="S56" s="30">
        <v>1.7</v>
      </c>
      <c r="T56" s="30"/>
      <c r="U56" s="1"/>
      <c r="V56" s="1"/>
      <c r="W56" s="1"/>
    </row>
    <row r="57" spans="1:24" x14ac:dyDescent="0.25">
      <c r="A57" s="30">
        <v>1797</v>
      </c>
      <c r="B57" s="30" t="s">
        <v>1032</v>
      </c>
      <c r="C57" s="30">
        <v>4</v>
      </c>
      <c r="D57" s="30">
        <v>2</v>
      </c>
      <c r="E57" s="30">
        <v>3.08</v>
      </c>
      <c r="F57" s="30">
        <v>0</v>
      </c>
      <c r="G57" s="30">
        <v>55</v>
      </c>
      <c r="H57" s="30">
        <v>3</v>
      </c>
      <c r="I57" s="30">
        <v>55</v>
      </c>
      <c r="J57" s="30">
        <v>47</v>
      </c>
      <c r="K57" s="30">
        <v>19</v>
      </c>
      <c r="L57" s="30">
        <v>5</v>
      </c>
      <c r="M57" s="30">
        <v>59</v>
      </c>
      <c r="N57" s="30">
        <v>18</v>
      </c>
      <c r="O57" s="30">
        <v>1.19</v>
      </c>
      <c r="P57" s="30">
        <v>9.6999999999999993</v>
      </c>
      <c r="Q57" s="30">
        <v>3.04</v>
      </c>
      <c r="R57" s="30">
        <v>3.34</v>
      </c>
      <c r="S57" s="30">
        <v>0.7</v>
      </c>
      <c r="T57" s="30"/>
      <c r="U57" s="1"/>
      <c r="V57" s="1"/>
      <c r="W57" s="1"/>
    </row>
    <row r="58" spans="1:24" x14ac:dyDescent="0.25">
      <c r="A58" s="30">
        <v>8501</v>
      </c>
      <c r="B58" s="30" t="s">
        <v>1279</v>
      </c>
      <c r="C58" s="30">
        <v>3</v>
      </c>
      <c r="D58" s="30">
        <v>2</v>
      </c>
      <c r="E58" s="30">
        <v>3.15</v>
      </c>
      <c r="F58" s="30">
        <v>0</v>
      </c>
      <c r="G58" s="30">
        <v>47</v>
      </c>
      <c r="H58" s="30">
        <v>8</v>
      </c>
      <c r="I58" s="30">
        <v>47</v>
      </c>
      <c r="J58" s="30">
        <v>40</v>
      </c>
      <c r="K58" s="30">
        <v>16</v>
      </c>
      <c r="L58" s="30">
        <v>4</v>
      </c>
      <c r="M58" s="30">
        <v>49</v>
      </c>
      <c r="N58" s="30">
        <v>16</v>
      </c>
      <c r="O58" s="30">
        <v>1.2</v>
      </c>
      <c r="P58" s="30">
        <v>9.39</v>
      </c>
      <c r="Q58" s="30">
        <v>3.17</v>
      </c>
      <c r="R58" s="30">
        <v>3.35</v>
      </c>
      <c r="S58" s="30">
        <v>0.5</v>
      </c>
      <c r="T58" s="30"/>
      <c r="U58" s="1"/>
      <c r="V58" s="1"/>
      <c r="X58" s="1"/>
    </row>
    <row r="59" spans="1:24" x14ac:dyDescent="0.25">
      <c r="A59" s="30">
        <v>9425</v>
      </c>
      <c r="B59" s="30" t="s">
        <v>820</v>
      </c>
      <c r="C59" s="30">
        <v>7</v>
      </c>
      <c r="D59" s="30">
        <v>6</v>
      </c>
      <c r="E59" s="30">
        <v>3.45</v>
      </c>
      <c r="F59" s="30">
        <v>19</v>
      </c>
      <c r="G59" s="30">
        <v>19</v>
      </c>
      <c r="H59" s="30">
        <v>0</v>
      </c>
      <c r="I59" s="30">
        <v>109</v>
      </c>
      <c r="J59" s="30">
        <v>108</v>
      </c>
      <c r="K59" s="30">
        <v>42</v>
      </c>
      <c r="L59" s="30">
        <v>9</v>
      </c>
      <c r="M59" s="30">
        <v>85</v>
      </c>
      <c r="N59" s="30">
        <v>23</v>
      </c>
      <c r="O59" s="30">
        <v>1.21</v>
      </c>
      <c r="P59" s="30">
        <v>7.07</v>
      </c>
      <c r="Q59" s="30">
        <v>1.89</v>
      </c>
      <c r="R59" s="30">
        <v>3.35</v>
      </c>
      <c r="S59" s="30">
        <v>1.7</v>
      </c>
      <c r="T59" s="30"/>
      <c r="U59" s="1"/>
      <c r="V59" s="1"/>
      <c r="X59" s="1"/>
    </row>
    <row r="60" spans="1:24" x14ac:dyDescent="0.25">
      <c r="A60" s="30">
        <v>1795</v>
      </c>
      <c r="B60" s="30" t="s">
        <v>1456</v>
      </c>
      <c r="C60" s="30">
        <v>3</v>
      </c>
      <c r="D60" s="30">
        <v>2</v>
      </c>
      <c r="E60" s="30">
        <v>3.16</v>
      </c>
      <c r="F60" s="30">
        <v>0</v>
      </c>
      <c r="G60" s="30">
        <v>45</v>
      </c>
      <c r="H60" s="30">
        <v>1</v>
      </c>
      <c r="I60" s="30">
        <v>45</v>
      </c>
      <c r="J60" s="30">
        <v>39</v>
      </c>
      <c r="K60" s="30">
        <v>16</v>
      </c>
      <c r="L60" s="30">
        <v>4</v>
      </c>
      <c r="M60" s="30">
        <v>45</v>
      </c>
      <c r="N60" s="30">
        <v>15</v>
      </c>
      <c r="O60" s="30">
        <v>1.19</v>
      </c>
      <c r="P60" s="30">
        <v>9.02</v>
      </c>
      <c r="Q60" s="30">
        <v>2.91</v>
      </c>
      <c r="R60" s="30">
        <v>3.35</v>
      </c>
      <c r="S60" s="30">
        <v>0.3</v>
      </c>
      <c r="T60" s="30"/>
      <c r="U60" s="1"/>
      <c r="V60" s="1"/>
      <c r="W60" s="1"/>
    </row>
    <row r="61" spans="1:24" x14ac:dyDescent="0.25">
      <c r="A61" s="30">
        <v>3656</v>
      </c>
      <c r="B61" s="30" t="s">
        <v>812</v>
      </c>
      <c r="C61" s="30">
        <v>3</v>
      </c>
      <c r="D61" s="30">
        <v>2</v>
      </c>
      <c r="E61" s="30">
        <v>3.37</v>
      </c>
      <c r="F61" s="30">
        <v>0</v>
      </c>
      <c r="G61" s="30">
        <v>55</v>
      </c>
      <c r="H61" s="30">
        <v>25</v>
      </c>
      <c r="I61" s="30">
        <v>55</v>
      </c>
      <c r="J61" s="30">
        <v>53</v>
      </c>
      <c r="K61" s="30">
        <v>20</v>
      </c>
      <c r="L61" s="30">
        <v>4</v>
      </c>
      <c r="M61" s="30">
        <v>43</v>
      </c>
      <c r="N61" s="30">
        <v>16</v>
      </c>
      <c r="O61" s="30">
        <v>1.26</v>
      </c>
      <c r="P61" s="30">
        <v>7.16</v>
      </c>
      <c r="Q61" s="30">
        <v>2.59</v>
      </c>
      <c r="R61" s="30">
        <v>3.36</v>
      </c>
      <c r="S61" s="30">
        <v>0.4</v>
      </c>
      <c r="T61" s="30"/>
      <c r="U61" s="1"/>
      <c r="V61" s="1"/>
      <c r="W61" s="1"/>
    </row>
    <row r="62" spans="1:24" x14ac:dyDescent="0.25">
      <c r="A62" s="30">
        <v>8180</v>
      </c>
      <c r="B62" s="30" t="s">
        <v>1039</v>
      </c>
      <c r="C62" s="30">
        <v>3</v>
      </c>
      <c r="D62" s="30">
        <v>2</v>
      </c>
      <c r="E62" s="30">
        <v>3.03</v>
      </c>
      <c r="F62" s="30">
        <v>0</v>
      </c>
      <c r="G62" s="30">
        <v>46</v>
      </c>
      <c r="H62" s="30">
        <v>1</v>
      </c>
      <c r="I62" s="30">
        <v>46</v>
      </c>
      <c r="J62" s="30">
        <v>38</v>
      </c>
      <c r="K62" s="30">
        <v>15</v>
      </c>
      <c r="L62" s="30">
        <v>4</v>
      </c>
      <c r="M62" s="30">
        <v>51</v>
      </c>
      <c r="N62" s="30">
        <v>18</v>
      </c>
      <c r="O62" s="30">
        <v>1.22</v>
      </c>
      <c r="P62" s="30">
        <v>9.92</v>
      </c>
      <c r="Q62" s="30">
        <v>3.57</v>
      </c>
      <c r="R62" s="30">
        <v>3.36</v>
      </c>
      <c r="S62" s="30">
        <v>0.2</v>
      </c>
      <c r="T62" s="30"/>
      <c r="U62" s="1"/>
      <c r="V62" s="1"/>
      <c r="W62" s="1"/>
    </row>
    <row r="63" spans="1:24" x14ac:dyDescent="0.25">
      <c r="A63" s="30">
        <v>4020</v>
      </c>
      <c r="B63" s="30" t="s">
        <v>1320</v>
      </c>
      <c r="C63" s="30">
        <v>5</v>
      </c>
      <c r="D63" s="30">
        <v>4</v>
      </c>
      <c r="E63" s="30">
        <v>3.37</v>
      </c>
      <c r="F63" s="30">
        <v>6</v>
      </c>
      <c r="G63" s="30">
        <v>52</v>
      </c>
      <c r="H63" s="30">
        <v>1</v>
      </c>
      <c r="I63" s="30">
        <v>78</v>
      </c>
      <c r="J63" s="30">
        <v>74</v>
      </c>
      <c r="K63" s="30">
        <v>29</v>
      </c>
      <c r="L63" s="30">
        <v>8</v>
      </c>
      <c r="M63" s="30">
        <v>70</v>
      </c>
      <c r="N63" s="30">
        <v>17</v>
      </c>
      <c r="O63" s="30">
        <v>1.1599999999999999</v>
      </c>
      <c r="P63" s="30">
        <v>8.0299999999999994</v>
      </c>
      <c r="Q63" s="30">
        <v>1.91</v>
      </c>
      <c r="R63" s="30">
        <v>3.37</v>
      </c>
      <c r="S63" s="30">
        <v>0.1</v>
      </c>
      <c r="T63" s="30"/>
      <c r="U63" s="1"/>
      <c r="V63" s="1"/>
      <c r="X63" s="1"/>
    </row>
    <row r="64" spans="1:24" x14ac:dyDescent="0.25">
      <c r="A64" s="30">
        <v>11243</v>
      </c>
      <c r="B64" s="30" t="s">
        <v>1569</v>
      </c>
      <c r="C64" s="30">
        <v>1</v>
      </c>
      <c r="D64" s="30">
        <v>0</v>
      </c>
      <c r="E64" s="30">
        <v>3.33</v>
      </c>
      <c r="F64" s="30">
        <v>0</v>
      </c>
      <c r="G64" s="30">
        <v>8</v>
      </c>
      <c r="H64" s="30">
        <v>0</v>
      </c>
      <c r="I64" s="30">
        <v>8</v>
      </c>
      <c r="J64" s="30">
        <v>7</v>
      </c>
      <c r="K64" s="30">
        <v>3</v>
      </c>
      <c r="L64" s="30">
        <v>1</v>
      </c>
      <c r="M64" s="30">
        <v>9</v>
      </c>
      <c r="N64" s="30">
        <v>3</v>
      </c>
      <c r="O64" s="30">
        <v>1.24</v>
      </c>
      <c r="P64" s="30">
        <v>9.6</v>
      </c>
      <c r="Q64" s="30">
        <v>3.42</v>
      </c>
      <c r="R64" s="30">
        <v>3.38</v>
      </c>
      <c r="S64" s="30">
        <v>0</v>
      </c>
      <c r="T64" s="30"/>
      <c r="U64" s="1"/>
      <c r="V64" s="1"/>
      <c r="W64" s="1"/>
    </row>
    <row r="65" spans="1:24" x14ac:dyDescent="0.25">
      <c r="A65" s="30">
        <v>4067</v>
      </c>
      <c r="B65" s="30" t="s">
        <v>1307</v>
      </c>
      <c r="C65" s="30">
        <v>2</v>
      </c>
      <c r="D65" s="30">
        <v>1</v>
      </c>
      <c r="E65" s="30">
        <v>3.21</v>
      </c>
      <c r="F65" s="30">
        <v>0</v>
      </c>
      <c r="G65" s="30">
        <v>25</v>
      </c>
      <c r="H65" s="30">
        <v>0</v>
      </c>
      <c r="I65" s="30">
        <v>25</v>
      </c>
      <c r="J65" s="30">
        <v>22</v>
      </c>
      <c r="K65" s="30">
        <v>9</v>
      </c>
      <c r="L65" s="30">
        <v>3</v>
      </c>
      <c r="M65" s="30">
        <v>26</v>
      </c>
      <c r="N65" s="30">
        <v>8</v>
      </c>
      <c r="O65" s="30">
        <v>1.2</v>
      </c>
      <c r="P65" s="30">
        <v>9.31</v>
      </c>
      <c r="Q65" s="30">
        <v>2.86</v>
      </c>
      <c r="R65" s="30">
        <v>3.38</v>
      </c>
      <c r="S65" s="30">
        <v>0.1</v>
      </c>
      <c r="T65" s="30"/>
      <c r="U65" s="1"/>
      <c r="V65" s="1"/>
      <c r="W65" s="1"/>
    </row>
    <row r="66" spans="1:24" x14ac:dyDescent="0.25">
      <c r="A66" s="30">
        <v>7677</v>
      </c>
      <c r="B66" s="30" t="s">
        <v>995</v>
      </c>
      <c r="C66" s="30">
        <v>2</v>
      </c>
      <c r="D66" s="30">
        <v>1</v>
      </c>
      <c r="E66" s="30">
        <v>3.22</v>
      </c>
      <c r="F66" s="30">
        <v>0</v>
      </c>
      <c r="G66" s="30">
        <v>34</v>
      </c>
      <c r="H66" s="30">
        <v>0</v>
      </c>
      <c r="I66" s="30">
        <v>34</v>
      </c>
      <c r="J66" s="30">
        <v>28</v>
      </c>
      <c r="K66" s="30">
        <v>12</v>
      </c>
      <c r="L66" s="30">
        <v>3</v>
      </c>
      <c r="M66" s="30">
        <v>38</v>
      </c>
      <c r="N66" s="30">
        <v>14</v>
      </c>
      <c r="O66" s="30">
        <v>1.23</v>
      </c>
      <c r="P66" s="30">
        <v>10.02</v>
      </c>
      <c r="Q66" s="30">
        <v>3.62</v>
      </c>
      <c r="R66" s="30">
        <v>3.38</v>
      </c>
      <c r="S66" s="30">
        <v>0.1</v>
      </c>
      <c r="T66" s="30"/>
      <c r="U66" s="1"/>
      <c r="V66" s="1"/>
      <c r="W66" s="1"/>
    </row>
    <row r="67" spans="1:24" x14ac:dyDescent="0.25">
      <c r="A67" s="30">
        <v>5960</v>
      </c>
      <c r="B67" s="30" t="s">
        <v>1380</v>
      </c>
      <c r="C67" s="30">
        <v>3</v>
      </c>
      <c r="D67" s="30">
        <v>2</v>
      </c>
      <c r="E67" s="30">
        <v>3.32</v>
      </c>
      <c r="F67" s="30">
        <v>0</v>
      </c>
      <c r="G67" s="30">
        <v>47</v>
      </c>
      <c r="H67" s="30">
        <v>1</v>
      </c>
      <c r="I67" s="30">
        <v>47</v>
      </c>
      <c r="J67" s="30">
        <v>42</v>
      </c>
      <c r="K67" s="30">
        <v>17</v>
      </c>
      <c r="L67" s="30">
        <v>4</v>
      </c>
      <c r="M67" s="30">
        <v>44</v>
      </c>
      <c r="N67" s="30">
        <v>15</v>
      </c>
      <c r="O67" s="30">
        <v>1.23</v>
      </c>
      <c r="P67" s="30">
        <v>8.42</v>
      </c>
      <c r="Q67" s="30">
        <v>2.93</v>
      </c>
      <c r="R67" s="30">
        <v>3.39</v>
      </c>
      <c r="S67" s="30">
        <v>0.2</v>
      </c>
      <c r="T67" s="30"/>
      <c r="U67" s="1"/>
      <c r="V67" s="1"/>
      <c r="X67" s="1"/>
    </row>
    <row r="68" spans="1:24" x14ac:dyDescent="0.25">
      <c r="A68" s="30">
        <v>1581</v>
      </c>
      <c r="B68" s="30" t="s">
        <v>1452</v>
      </c>
      <c r="C68" s="30">
        <v>3</v>
      </c>
      <c r="D68" s="30">
        <v>1</v>
      </c>
      <c r="E68" s="30">
        <v>2.8</v>
      </c>
      <c r="F68" s="30">
        <v>0</v>
      </c>
      <c r="G68" s="30">
        <v>46</v>
      </c>
      <c r="H68" s="30">
        <v>1</v>
      </c>
      <c r="I68" s="30">
        <v>46</v>
      </c>
      <c r="J68" s="30">
        <v>40</v>
      </c>
      <c r="K68" s="30">
        <v>14</v>
      </c>
      <c r="L68" s="30">
        <v>5</v>
      </c>
      <c r="M68" s="30">
        <v>47</v>
      </c>
      <c r="N68" s="30">
        <v>11</v>
      </c>
      <c r="O68" s="30">
        <v>1.1100000000000001</v>
      </c>
      <c r="P68" s="30">
        <v>9.1</v>
      </c>
      <c r="Q68" s="30">
        <v>2.14</v>
      </c>
      <c r="R68" s="30">
        <v>3.39</v>
      </c>
      <c r="S68" s="30">
        <v>0.3</v>
      </c>
      <c r="T68" s="30"/>
      <c r="U68" s="1"/>
      <c r="V68" s="1"/>
      <c r="X68" s="1"/>
    </row>
    <row r="69" spans="1:24" x14ac:dyDescent="0.25">
      <c r="A69" s="30">
        <v>6324</v>
      </c>
      <c r="B69" s="30" t="s">
        <v>1416</v>
      </c>
      <c r="C69" s="30">
        <v>4</v>
      </c>
      <c r="D69" s="30">
        <v>2</v>
      </c>
      <c r="E69" s="30">
        <v>3.41</v>
      </c>
      <c r="F69" s="30">
        <v>0</v>
      </c>
      <c r="G69" s="30">
        <v>57</v>
      </c>
      <c r="H69" s="30">
        <v>3</v>
      </c>
      <c r="I69" s="30">
        <v>57</v>
      </c>
      <c r="J69" s="30">
        <v>45</v>
      </c>
      <c r="K69" s="30">
        <v>21</v>
      </c>
      <c r="L69" s="30">
        <v>5</v>
      </c>
      <c r="M69" s="30">
        <v>65</v>
      </c>
      <c r="N69" s="30">
        <v>27</v>
      </c>
      <c r="O69" s="30">
        <v>1.27</v>
      </c>
      <c r="P69" s="30">
        <v>10.42</v>
      </c>
      <c r="Q69" s="30">
        <v>4.2300000000000004</v>
      </c>
      <c r="R69" s="30">
        <v>3.39</v>
      </c>
      <c r="S69" s="30">
        <v>0.5</v>
      </c>
      <c r="T69" s="30"/>
      <c r="U69" s="1"/>
      <c r="V69" s="1"/>
      <c r="W69" s="1"/>
    </row>
    <row r="70" spans="1:24" x14ac:dyDescent="0.25">
      <c r="A70" s="30">
        <v>3132</v>
      </c>
      <c r="B70" s="30" t="s">
        <v>1382</v>
      </c>
      <c r="C70" s="30">
        <v>4</v>
      </c>
      <c r="D70" s="30">
        <v>2</v>
      </c>
      <c r="E70" s="30">
        <v>3.08</v>
      </c>
      <c r="F70" s="30">
        <v>0</v>
      </c>
      <c r="G70" s="30">
        <v>55</v>
      </c>
      <c r="H70" s="30">
        <v>3</v>
      </c>
      <c r="I70" s="30">
        <v>55</v>
      </c>
      <c r="J70" s="30">
        <v>48</v>
      </c>
      <c r="K70" s="30">
        <v>19</v>
      </c>
      <c r="L70" s="30">
        <v>5</v>
      </c>
      <c r="M70" s="30">
        <v>52</v>
      </c>
      <c r="N70" s="30">
        <v>16</v>
      </c>
      <c r="O70" s="30">
        <v>1.17</v>
      </c>
      <c r="P70" s="30">
        <v>8.51</v>
      </c>
      <c r="Q70" s="30">
        <v>2.56</v>
      </c>
      <c r="R70" s="30">
        <v>3.4</v>
      </c>
      <c r="S70" s="30">
        <v>0.1</v>
      </c>
      <c r="T70" s="30"/>
      <c r="U70" s="1"/>
      <c r="V70" s="1"/>
      <c r="W70" s="1"/>
    </row>
    <row r="71" spans="1:24" x14ac:dyDescent="0.25">
      <c r="A71" s="30">
        <v>8137</v>
      </c>
      <c r="B71" s="30" t="s">
        <v>805</v>
      </c>
      <c r="C71" s="30">
        <v>5</v>
      </c>
      <c r="D71" s="30">
        <v>5</v>
      </c>
      <c r="E71" s="30">
        <v>3.64</v>
      </c>
      <c r="F71" s="30">
        <v>14</v>
      </c>
      <c r="G71" s="30">
        <v>14</v>
      </c>
      <c r="H71" s="30">
        <v>0</v>
      </c>
      <c r="I71" s="30">
        <v>80</v>
      </c>
      <c r="J71" s="30">
        <v>79</v>
      </c>
      <c r="K71" s="30">
        <v>32</v>
      </c>
      <c r="L71" s="30">
        <v>6</v>
      </c>
      <c r="M71" s="30">
        <v>62</v>
      </c>
      <c r="N71" s="30">
        <v>22</v>
      </c>
      <c r="O71" s="30">
        <v>1.26</v>
      </c>
      <c r="P71" s="30">
        <v>7.01</v>
      </c>
      <c r="Q71" s="30">
        <v>2.4700000000000002</v>
      </c>
      <c r="R71" s="30">
        <v>3.41</v>
      </c>
      <c r="S71" s="30">
        <v>1.2</v>
      </c>
      <c r="T71" s="30"/>
      <c r="U71" s="1"/>
      <c r="V71" s="1"/>
      <c r="W71" s="1"/>
    </row>
    <row r="72" spans="1:24" x14ac:dyDescent="0.25">
      <c r="A72" s="30">
        <v>512</v>
      </c>
      <c r="B72" s="30" t="s">
        <v>869</v>
      </c>
      <c r="C72" s="30">
        <v>9</v>
      </c>
      <c r="D72" s="30">
        <v>10</v>
      </c>
      <c r="E72" s="30">
        <v>3.78</v>
      </c>
      <c r="F72" s="30">
        <v>25</v>
      </c>
      <c r="G72" s="30">
        <v>25</v>
      </c>
      <c r="H72" s="30">
        <v>0</v>
      </c>
      <c r="I72" s="30">
        <v>146</v>
      </c>
      <c r="J72" s="30">
        <v>133</v>
      </c>
      <c r="K72" s="30">
        <v>61</v>
      </c>
      <c r="L72" s="30">
        <v>11</v>
      </c>
      <c r="M72" s="30">
        <v>140</v>
      </c>
      <c r="N72" s="30">
        <v>54</v>
      </c>
      <c r="O72" s="30">
        <v>1.28</v>
      </c>
      <c r="P72" s="30">
        <v>8.6199999999999992</v>
      </c>
      <c r="Q72" s="30">
        <v>3.31</v>
      </c>
      <c r="R72" s="30">
        <v>3.42</v>
      </c>
      <c r="S72" s="30">
        <v>1.8</v>
      </c>
      <c r="T72" s="30"/>
      <c r="U72" s="1"/>
      <c r="V72" s="1"/>
      <c r="X72" s="1"/>
    </row>
    <row r="73" spans="1:24" x14ac:dyDescent="0.25">
      <c r="A73" s="30">
        <v>7161</v>
      </c>
      <c r="B73" s="30" t="s">
        <v>1080</v>
      </c>
      <c r="C73" s="30">
        <v>2</v>
      </c>
      <c r="D73" s="30">
        <v>1</v>
      </c>
      <c r="E73" s="30">
        <v>3.28</v>
      </c>
      <c r="F73" s="30">
        <v>0</v>
      </c>
      <c r="G73" s="30">
        <v>34</v>
      </c>
      <c r="H73" s="30">
        <v>0</v>
      </c>
      <c r="I73" s="30">
        <v>34</v>
      </c>
      <c r="J73" s="30">
        <v>26</v>
      </c>
      <c r="K73" s="30">
        <v>12</v>
      </c>
      <c r="L73" s="30">
        <v>3</v>
      </c>
      <c r="M73" s="30">
        <v>39</v>
      </c>
      <c r="N73" s="30">
        <v>16</v>
      </c>
      <c r="O73" s="30">
        <v>1.26</v>
      </c>
      <c r="P73" s="30">
        <v>10.56</v>
      </c>
      <c r="Q73" s="30">
        <v>4.24</v>
      </c>
      <c r="R73" s="30">
        <v>3.42</v>
      </c>
      <c r="S73" s="30">
        <v>0</v>
      </c>
      <c r="T73" s="30"/>
      <c r="U73" s="1"/>
      <c r="V73" s="1"/>
      <c r="X73" s="1"/>
    </row>
    <row r="74" spans="1:24" x14ac:dyDescent="0.25">
      <c r="A74" s="30">
        <v>5009</v>
      </c>
      <c r="B74" s="30" t="s">
        <v>1294</v>
      </c>
      <c r="C74" s="30">
        <v>1</v>
      </c>
      <c r="D74" s="30">
        <v>0</v>
      </c>
      <c r="E74" s="30">
        <v>3.25</v>
      </c>
      <c r="F74" s="30">
        <v>0</v>
      </c>
      <c r="G74" s="30">
        <v>13</v>
      </c>
      <c r="H74" s="30">
        <v>0</v>
      </c>
      <c r="I74" s="30">
        <v>13</v>
      </c>
      <c r="J74" s="30">
        <v>12</v>
      </c>
      <c r="K74" s="30">
        <v>5</v>
      </c>
      <c r="L74" s="30">
        <v>1</v>
      </c>
      <c r="M74" s="30">
        <v>11</v>
      </c>
      <c r="N74" s="30">
        <v>3</v>
      </c>
      <c r="O74" s="30">
        <v>1.17</v>
      </c>
      <c r="P74" s="30">
        <v>7.77</v>
      </c>
      <c r="Q74" s="30">
        <v>1.97</v>
      </c>
      <c r="R74" s="30">
        <v>3.43</v>
      </c>
      <c r="S74" s="30">
        <v>0.1</v>
      </c>
      <c r="T74" s="30"/>
      <c r="U74" s="1"/>
      <c r="V74" s="1"/>
      <c r="X74" s="1"/>
    </row>
    <row r="75" spans="1:24" x14ac:dyDescent="0.25">
      <c r="A75" s="30">
        <v>4696</v>
      </c>
      <c r="B75" s="30" t="s">
        <v>1362</v>
      </c>
      <c r="C75" s="30">
        <v>3</v>
      </c>
      <c r="D75" s="30">
        <v>2</v>
      </c>
      <c r="E75" s="30">
        <v>3.36</v>
      </c>
      <c r="F75" s="30">
        <v>0</v>
      </c>
      <c r="G75" s="30">
        <v>54</v>
      </c>
      <c r="H75" s="30">
        <v>24</v>
      </c>
      <c r="I75" s="30">
        <v>54</v>
      </c>
      <c r="J75" s="30">
        <v>47</v>
      </c>
      <c r="K75" s="30">
        <v>20</v>
      </c>
      <c r="L75" s="30">
        <v>5</v>
      </c>
      <c r="M75" s="30">
        <v>57</v>
      </c>
      <c r="N75" s="30">
        <v>21</v>
      </c>
      <c r="O75" s="30">
        <v>1.24</v>
      </c>
      <c r="P75" s="30">
        <v>9.42</v>
      </c>
      <c r="Q75" s="30">
        <v>3.45</v>
      </c>
      <c r="R75" s="30">
        <v>3.43</v>
      </c>
      <c r="S75" s="30">
        <v>0.5</v>
      </c>
      <c r="T75" s="30"/>
      <c r="U75" s="1"/>
      <c r="V75" s="1"/>
      <c r="X75" s="1"/>
    </row>
    <row r="76" spans="1:24" x14ac:dyDescent="0.25">
      <c r="A76" s="30">
        <v>10586</v>
      </c>
      <c r="B76" s="30" t="s">
        <v>804</v>
      </c>
      <c r="C76" s="30">
        <v>4</v>
      </c>
      <c r="D76" s="30">
        <v>2</v>
      </c>
      <c r="E76" s="30">
        <v>2.99</v>
      </c>
      <c r="F76" s="30">
        <v>0</v>
      </c>
      <c r="G76" s="30">
        <v>53</v>
      </c>
      <c r="H76" s="30">
        <v>25</v>
      </c>
      <c r="I76" s="30">
        <v>53</v>
      </c>
      <c r="J76" s="30">
        <v>46</v>
      </c>
      <c r="K76" s="30">
        <v>18</v>
      </c>
      <c r="L76" s="30">
        <v>6</v>
      </c>
      <c r="M76" s="30">
        <v>55</v>
      </c>
      <c r="N76" s="30">
        <v>15</v>
      </c>
      <c r="O76" s="30">
        <v>1.1299999999999999</v>
      </c>
      <c r="P76" s="30">
        <v>9.32</v>
      </c>
      <c r="Q76" s="30">
        <v>2.5099999999999998</v>
      </c>
      <c r="R76" s="30">
        <v>3.44</v>
      </c>
      <c r="S76" s="30">
        <v>0.3</v>
      </c>
      <c r="T76" s="30"/>
      <c r="U76" s="1"/>
      <c r="V76" s="1"/>
      <c r="W76" s="1"/>
    </row>
    <row r="77" spans="1:24" x14ac:dyDescent="0.25">
      <c r="A77" s="30">
        <v>11334</v>
      </c>
      <c r="B77" s="30" t="s">
        <v>1189</v>
      </c>
      <c r="C77" s="30">
        <v>3</v>
      </c>
      <c r="D77" s="30">
        <v>2</v>
      </c>
      <c r="E77" s="30">
        <v>3.39</v>
      </c>
      <c r="F77" s="30">
        <v>3</v>
      </c>
      <c r="G77" s="30">
        <v>32</v>
      </c>
      <c r="H77" s="30">
        <v>0</v>
      </c>
      <c r="I77" s="30">
        <v>45</v>
      </c>
      <c r="J77" s="30">
        <v>43</v>
      </c>
      <c r="K77" s="30">
        <v>17</v>
      </c>
      <c r="L77" s="30">
        <v>4</v>
      </c>
      <c r="M77" s="30">
        <v>39</v>
      </c>
      <c r="N77" s="30">
        <v>12</v>
      </c>
      <c r="O77" s="30">
        <v>1.21</v>
      </c>
      <c r="P77" s="30">
        <v>7.82</v>
      </c>
      <c r="Q77" s="30">
        <v>2.36</v>
      </c>
      <c r="R77" s="30">
        <v>3.44</v>
      </c>
      <c r="S77" s="30">
        <v>0</v>
      </c>
      <c r="T77" s="30"/>
      <c r="U77" s="1"/>
      <c r="V77" s="1"/>
      <c r="X77" s="1"/>
    </row>
    <row r="78" spans="1:24" x14ac:dyDescent="0.25">
      <c r="A78" s="30">
        <v>6562</v>
      </c>
      <c r="B78" s="30" t="s">
        <v>838</v>
      </c>
      <c r="C78" s="30">
        <v>8</v>
      </c>
      <c r="D78" s="30">
        <v>6</v>
      </c>
      <c r="E78" s="30">
        <v>3.53</v>
      </c>
      <c r="F78" s="30">
        <v>20</v>
      </c>
      <c r="G78" s="30">
        <v>20</v>
      </c>
      <c r="H78" s="30">
        <v>0</v>
      </c>
      <c r="I78" s="30">
        <v>113</v>
      </c>
      <c r="J78" s="30">
        <v>104</v>
      </c>
      <c r="K78" s="30">
        <v>44</v>
      </c>
      <c r="L78" s="30">
        <v>8</v>
      </c>
      <c r="M78" s="30">
        <v>96</v>
      </c>
      <c r="N78" s="30">
        <v>37</v>
      </c>
      <c r="O78" s="30">
        <v>1.25</v>
      </c>
      <c r="P78" s="30">
        <v>7.65</v>
      </c>
      <c r="Q78" s="30">
        <v>2.93</v>
      </c>
      <c r="R78" s="30">
        <v>3.45</v>
      </c>
      <c r="S78" s="30">
        <v>1.7</v>
      </c>
      <c r="T78" s="30"/>
      <c r="U78" s="1"/>
      <c r="V78" s="1"/>
      <c r="X78" s="1"/>
    </row>
    <row r="79" spans="1:24" x14ac:dyDescent="0.25">
      <c r="A79" s="30">
        <v>11682</v>
      </c>
      <c r="B79" s="30" t="s">
        <v>1459</v>
      </c>
      <c r="C79" s="30">
        <v>3</v>
      </c>
      <c r="D79" s="30">
        <v>2</v>
      </c>
      <c r="E79" s="30">
        <v>3.28</v>
      </c>
      <c r="F79" s="30">
        <v>0</v>
      </c>
      <c r="G79" s="30">
        <v>54</v>
      </c>
      <c r="H79" s="30">
        <v>2</v>
      </c>
      <c r="I79" s="30">
        <v>54</v>
      </c>
      <c r="J79" s="30">
        <v>48</v>
      </c>
      <c r="K79" s="30">
        <v>20</v>
      </c>
      <c r="L79" s="30">
        <v>4</v>
      </c>
      <c r="M79" s="30">
        <v>53</v>
      </c>
      <c r="N79" s="30">
        <v>19</v>
      </c>
      <c r="O79" s="30">
        <v>1.24</v>
      </c>
      <c r="P79" s="30">
        <v>8.73</v>
      </c>
      <c r="Q79" s="30">
        <v>3.1</v>
      </c>
      <c r="R79" s="30">
        <v>3.45</v>
      </c>
      <c r="S79" s="30">
        <v>0.1</v>
      </c>
      <c r="T79" s="30"/>
      <c r="U79" s="1"/>
      <c r="V79" s="1"/>
      <c r="X79" s="1"/>
    </row>
    <row r="80" spans="1:24" x14ac:dyDescent="0.25">
      <c r="A80" s="30">
        <v>583</v>
      </c>
      <c r="B80" s="30" t="s">
        <v>1421</v>
      </c>
      <c r="C80" s="30">
        <v>2</v>
      </c>
      <c r="D80" s="30">
        <v>1</v>
      </c>
      <c r="E80" s="30">
        <v>3.43</v>
      </c>
      <c r="F80" s="30">
        <v>0</v>
      </c>
      <c r="G80" s="30">
        <v>34</v>
      </c>
      <c r="H80" s="30">
        <v>0</v>
      </c>
      <c r="I80" s="30">
        <v>34</v>
      </c>
      <c r="J80" s="30">
        <v>32</v>
      </c>
      <c r="K80" s="30">
        <v>13</v>
      </c>
      <c r="L80" s="30">
        <v>2</v>
      </c>
      <c r="M80" s="30">
        <v>28</v>
      </c>
      <c r="N80" s="30">
        <v>12</v>
      </c>
      <c r="O80" s="30">
        <v>1.3</v>
      </c>
      <c r="P80" s="30">
        <v>7.61</v>
      </c>
      <c r="Q80" s="30">
        <v>3.29</v>
      </c>
      <c r="R80" s="30">
        <v>3.45</v>
      </c>
      <c r="S80" s="30">
        <v>-0.1</v>
      </c>
      <c r="T80" s="30"/>
      <c r="U80" s="1"/>
      <c r="V80" s="1"/>
      <c r="W80" s="1"/>
    </row>
    <row r="81" spans="1:24" x14ac:dyDescent="0.25">
      <c r="A81" s="30">
        <v>6432</v>
      </c>
      <c r="B81" s="30" t="s">
        <v>1369</v>
      </c>
      <c r="C81" s="30">
        <v>2</v>
      </c>
      <c r="D81" s="30">
        <v>1</v>
      </c>
      <c r="E81" s="30">
        <v>3.33</v>
      </c>
      <c r="F81" s="30">
        <v>0</v>
      </c>
      <c r="G81" s="30">
        <v>33</v>
      </c>
      <c r="H81" s="30">
        <v>0</v>
      </c>
      <c r="I81" s="30">
        <v>33</v>
      </c>
      <c r="J81" s="30">
        <v>32</v>
      </c>
      <c r="K81" s="30">
        <v>12</v>
      </c>
      <c r="L81" s="30">
        <v>3</v>
      </c>
      <c r="M81" s="30">
        <v>29</v>
      </c>
      <c r="N81" s="30">
        <v>9</v>
      </c>
      <c r="O81" s="30">
        <v>1.22</v>
      </c>
      <c r="P81" s="30">
        <v>7.73</v>
      </c>
      <c r="Q81" s="30">
        <v>2.4700000000000002</v>
      </c>
      <c r="R81" s="30">
        <v>3.45</v>
      </c>
      <c r="S81" s="30">
        <v>0</v>
      </c>
      <c r="T81" s="30"/>
      <c r="U81" s="1"/>
      <c r="V81" s="1"/>
      <c r="X81" s="1"/>
    </row>
    <row r="82" spans="1:24" x14ac:dyDescent="0.25">
      <c r="A82" s="30">
        <v>11720</v>
      </c>
      <c r="B82" s="30" t="s">
        <v>1049</v>
      </c>
      <c r="C82" s="30">
        <v>2</v>
      </c>
      <c r="D82" s="30">
        <v>1</v>
      </c>
      <c r="E82" s="30">
        <v>3.4</v>
      </c>
      <c r="F82" s="30">
        <v>0</v>
      </c>
      <c r="G82" s="30">
        <v>30</v>
      </c>
      <c r="H82" s="30">
        <v>0</v>
      </c>
      <c r="I82" s="30">
        <v>30</v>
      </c>
      <c r="J82" s="30">
        <v>28</v>
      </c>
      <c r="K82" s="30">
        <v>11</v>
      </c>
      <c r="L82" s="30">
        <v>3</v>
      </c>
      <c r="M82" s="30">
        <v>27</v>
      </c>
      <c r="N82" s="30">
        <v>8</v>
      </c>
      <c r="O82" s="30">
        <v>1.22</v>
      </c>
      <c r="P82" s="30">
        <v>8.25</v>
      </c>
      <c r="Q82" s="30">
        <v>2.56</v>
      </c>
      <c r="R82" s="30">
        <v>3.45</v>
      </c>
      <c r="S82" s="30">
        <v>0.1</v>
      </c>
      <c r="T82" s="30"/>
      <c r="U82" s="1"/>
      <c r="V82" s="1"/>
      <c r="W82" s="1"/>
    </row>
    <row r="83" spans="1:24" x14ac:dyDescent="0.25">
      <c r="A83" s="30">
        <v>3201</v>
      </c>
      <c r="B83" s="30" t="s">
        <v>923</v>
      </c>
      <c r="C83" s="30">
        <v>10</v>
      </c>
      <c r="D83" s="30">
        <v>9</v>
      </c>
      <c r="E83" s="30">
        <v>3.68</v>
      </c>
      <c r="F83" s="30">
        <v>26</v>
      </c>
      <c r="G83" s="30">
        <v>26</v>
      </c>
      <c r="H83" s="30">
        <v>0</v>
      </c>
      <c r="I83" s="30">
        <v>161</v>
      </c>
      <c r="J83" s="30">
        <v>142</v>
      </c>
      <c r="K83" s="30">
        <v>66</v>
      </c>
      <c r="L83" s="30">
        <v>13</v>
      </c>
      <c r="M83" s="30">
        <v>157</v>
      </c>
      <c r="N83" s="30">
        <v>65</v>
      </c>
      <c r="O83" s="30">
        <v>1.29</v>
      </c>
      <c r="P83" s="30">
        <v>8.7899999999999991</v>
      </c>
      <c r="Q83" s="30">
        <v>3.65</v>
      </c>
      <c r="R83" s="30">
        <v>3.46</v>
      </c>
      <c r="S83" s="30">
        <v>1.7</v>
      </c>
      <c r="T83" s="30"/>
      <c r="U83" s="1"/>
      <c r="V83" s="1"/>
      <c r="W83" s="1"/>
    </row>
    <row r="84" spans="1:24" x14ac:dyDescent="0.25">
      <c r="A84" s="30">
        <v>4817</v>
      </c>
      <c r="B84" s="30" t="s">
        <v>1376</v>
      </c>
      <c r="C84" s="30">
        <v>1</v>
      </c>
      <c r="D84" s="30">
        <v>0</v>
      </c>
      <c r="E84" s="30">
        <v>3.05</v>
      </c>
      <c r="F84" s="30">
        <v>0</v>
      </c>
      <c r="G84" s="30">
        <v>12</v>
      </c>
      <c r="H84" s="30">
        <v>1</v>
      </c>
      <c r="I84" s="30">
        <v>12</v>
      </c>
      <c r="J84" s="30">
        <v>11</v>
      </c>
      <c r="K84" s="30">
        <v>4</v>
      </c>
      <c r="L84" s="30">
        <v>1</v>
      </c>
      <c r="M84" s="30">
        <v>14</v>
      </c>
      <c r="N84" s="30">
        <v>4</v>
      </c>
      <c r="O84" s="30">
        <v>1.17</v>
      </c>
      <c r="P84" s="30">
        <v>9.82</v>
      </c>
      <c r="Q84" s="30">
        <v>2.93</v>
      </c>
      <c r="R84" s="30">
        <v>3.46</v>
      </c>
      <c r="S84" s="30">
        <v>0</v>
      </c>
      <c r="T84" s="30"/>
      <c r="U84" s="1"/>
      <c r="V84" s="1"/>
      <c r="X84" s="1"/>
    </row>
    <row r="85" spans="1:24" x14ac:dyDescent="0.25">
      <c r="A85" s="30">
        <v>11571</v>
      </c>
      <c r="B85" s="30" t="s">
        <v>1531</v>
      </c>
      <c r="C85" s="30">
        <v>1</v>
      </c>
      <c r="D85" s="30">
        <v>1</v>
      </c>
      <c r="E85" s="30">
        <v>3.24</v>
      </c>
      <c r="F85" s="30">
        <v>0</v>
      </c>
      <c r="G85" s="30">
        <v>21</v>
      </c>
      <c r="H85" s="30">
        <v>0</v>
      </c>
      <c r="I85" s="30">
        <v>21</v>
      </c>
      <c r="J85" s="30">
        <v>17</v>
      </c>
      <c r="K85" s="30">
        <v>8</v>
      </c>
      <c r="L85" s="30">
        <v>2</v>
      </c>
      <c r="M85" s="30">
        <v>24</v>
      </c>
      <c r="N85" s="30">
        <v>9</v>
      </c>
      <c r="O85" s="30">
        <v>1.24</v>
      </c>
      <c r="P85" s="30">
        <v>10.210000000000001</v>
      </c>
      <c r="Q85" s="30">
        <v>3.9</v>
      </c>
      <c r="R85" s="30">
        <v>3.46</v>
      </c>
      <c r="S85" s="30">
        <v>0</v>
      </c>
      <c r="T85" s="30"/>
      <c r="U85" s="1"/>
      <c r="V85" s="1"/>
      <c r="X85" s="1"/>
    </row>
    <row r="86" spans="1:24" x14ac:dyDescent="0.25">
      <c r="A86" s="30">
        <v>813</v>
      </c>
      <c r="B86" s="30" t="s">
        <v>1388</v>
      </c>
      <c r="C86" s="30">
        <v>3</v>
      </c>
      <c r="D86" s="30">
        <v>2</v>
      </c>
      <c r="E86" s="30">
        <v>3.41</v>
      </c>
      <c r="F86" s="30">
        <v>0</v>
      </c>
      <c r="G86" s="30">
        <v>46</v>
      </c>
      <c r="H86" s="30">
        <v>1</v>
      </c>
      <c r="I86" s="30">
        <v>46</v>
      </c>
      <c r="J86" s="30">
        <v>44</v>
      </c>
      <c r="K86" s="30">
        <v>17</v>
      </c>
      <c r="L86" s="30">
        <v>3</v>
      </c>
      <c r="M86" s="30">
        <v>37</v>
      </c>
      <c r="N86" s="30">
        <v>15</v>
      </c>
      <c r="O86" s="30">
        <v>1.29</v>
      </c>
      <c r="P86" s="30">
        <v>7.19</v>
      </c>
      <c r="Q86" s="30">
        <v>2.99</v>
      </c>
      <c r="R86" s="30">
        <v>3.48</v>
      </c>
      <c r="S86" s="30">
        <v>0.1</v>
      </c>
      <c r="T86" s="30"/>
      <c r="U86" s="1"/>
      <c r="V86" s="1"/>
      <c r="W86" s="1"/>
    </row>
    <row r="87" spans="1:24" x14ac:dyDescent="0.25">
      <c r="A87" s="30">
        <v>7293</v>
      </c>
      <c r="B87" s="30" t="s">
        <v>1425</v>
      </c>
      <c r="C87" s="30">
        <v>3</v>
      </c>
      <c r="D87" s="30">
        <v>2</v>
      </c>
      <c r="E87" s="30">
        <v>3.18</v>
      </c>
      <c r="F87" s="30">
        <v>0</v>
      </c>
      <c r="G87" s="30">
        <v>53</v>
      </c>
      <c r="H87" s="30">
        <v>4</v>
      </c>
      <c r="I87" s="30">
        <v>53</v>
      </c>
      <c r="J87" s="30">
        <v>53</v>
      </c>
      <c r="K87" s="30">
        <v>19</v>
      </c>
      <c r="L87" s="30">
        <v>3</v>
      </c>
      <c r="M87" s="30">
        <v>36</v>
      </c>
      <c r="N87" s="30">
        <v>17</v>
      </c>
      <c r="O87" s="30">
        <v>1.32</v>
      </c>
      <c r="P87" s="30">
        <v>6.08</v>
      </c>
      <c r="Q87" s="30">
        <v>2.91</v>
      </c>
      <c r="R87" s="30">
        <v>3.48</v>
      </c>
      <c r="S87" s="30">
        <v>0.2</v>
      </c>
      <c r="T87" s="30"/>
      <c r="U87" s="1"/>
      <c r="V87" s="1"/>
      <c r="W87" s="1"/>
    </row>
    <row r="88" spans="1:24" x14ac:dyDescent="0.25">
      <c r="A88" s="30">
        <v>715</v>
      </c>
      <c r="B88" s="30" t="s">
        <v>1345</v>
      </c>
      <c r="C88" s="30">
        <v>3</v>
      </c>
      <c r="D88" s="30">
        <v>2</v>
      </c>
      <c r="E88" s="30">
        <v>3.48</v>
      </c>
      <c r="F88" s="30">
        <v>0</v>
      </c>
      <c r="G88" s="30">
        <v>55</v>
      </c>
      <c r="H88" s="30">
        <v>3</v>
      </c>
      <c r="I88" s="30">
        <v>55</v>
      </c>
      <c r="J88" s="30">
        <v>51</v>
      </c>
      <c r="K88" s="30">
        <v>21</v>
      </c>
      <c r="L88" s="30">
        <v>4</v>
      </c>
      <c r="M88" s="30">
        <v>46</v>
      </c>
      <c r="N88" s="30">
        <v>19</v>
      </c>
      <c r="O88" s="30">
        <v>1.28</v>
      </c>
      <c r="P88" s="30">
        <v>7.64</v>
      </c>
      <c r="Q88" s="30">
        <v>3.1</v>
      </c>
      <c r="R88" s="30">
        <v>3.48</v>
      </c>
      <c r="S88" s="30">
        <v>0</v>
      </c>
      <c r="T88" s="30"/>
      <c r="U88" s="1"/>
      <c r="V88" s="1"/>
      <c r="X88" s="1"/>
    </row>
    <row r="89" spans="1:24" x14ac:dyDescent="0.25">
      <c r="A89" s="30">
        <v>1663</v>
      </c>
      <c r="B89" s="30" t="s">
        <v>1436</v>
      </c>
      <c r="C89" s="30">
        <v>3</v>
      </c>
      <c r="D89" s="30">
        <v>2</v>
      </c>
      <c r="E89" s="30">
        <v>3.4</v>
      </c>
      <c r="F89" s="30">
        <v>0</v>
      </c>
      <c r="G89" s="30">
        <v>46</v>
      </c>
      <c r="H89" s="30">
        <v>2</v>
      </c>
      <c r="I89" s="30">
        <v>46</v>
      </c>
      <c r="J89" s="30">
        <v>45</v>
      </c>
      <c r="K89" s="30">
        <v>17</v>
      </c>
      <c r="L89" s="30">
        <v>3</v>
      </c>
      <c r="M89" s="30">
        <v>36</v>
      </c>
      <c r="N89" s="30">
        <v>15</v>
      </c>
      <c r="O89" s="30">
        <v>1.3</v>
      </c>
      <c r="P89" s="30">
        <v>6.93</v>
      </c>
      <c r="Q89" s="30">
        <v>2.99</v>
      </c>
      <c r="R89" s="30">
        <v>3.49</v>
      </c>
      <c r="S89" s="30">
        <v>-0.1</v>
      </c>
      <c r="T89" s="30"/>
      <c r="U89" s="1"/>
      <c r="V89" s="1"/>
      <c r="X89" s="1"/>
    </row>
    <row r="90" spans="1:24" x14ac:dyDescent="0.25">
      <c r="A90" s="30">
        <v>9939</v>
      </c>
      <c r="B90" s="30" t="s">
        <v>1226</v>
      </c>
      <c r="C90" s="30">
        <v>2</v>
      </c>
      <c r="D90" s="30">
        <v>1</v>
      </c>
      <c r="E90" s="30">
        <v>3.49</v>
      </c>
      <c r="F90" s="30">
        <v>0</v>
      </c>
      <c r="G90" s="30">
        <v>34</v>
      </c>
      <c r="H90" s="30">
        <v>0</v>
      </c>
      <c r="I90" s="30">
        <v>34</v>
      </c>
      <c r="J90" s="30">
        <v>33</v>
      </c>
      <c r="K90" s="30">
        <v>13</v>
      </c>
      <c r="L90" s="30">
        <v>3</v>
      </c>
      <c r="M90" s="30">
        <v>26</v>
      </c>
      <c r="N90" s="30">
        <v>9</v>
      </c>
      <c r="O90" s="30">
        <v>1.26</v>
      </c>
      <c r="P90" s="30">
        <v>7.1</v>
      </c>
      <c r="Q90" s="30">
        <v>2.4300000000000002</v>
      </c>
      <c r="R90" s="30">
        <v>3.49</v>
      </c>
      <c r="S90" s="30">
        <v>0</v>
      </c>
      <c r="T90" s="30"/>
      <c r="U90" s="1"/>
      <c r="V90" s="1"/>
      <c r="W90" s="1"/>
    </row>
    <row r="91" spans="1:24" x14ac:dyDescent="0.25">
      <c r="A91" s="30">
        <v>9948</v>
      </c>
      <c r="B91" s="30" t="s">
        <v>1387</v>
      </c>
      <c r="C91" s="30">
        <v>4</v>
      </c>
      <c r="D91" s="30">
        <v>2</v>
      </c>
      <c r="E91" s="30">
        <v>3.24</v>
      </c>
      <c r="F91" s="30">
        <v>0</v>
      </c>
      <c r="G91" s="30">
        <v>55</v>
      </c>
      <c r="H91" s="30">
        <v>3</v>
      </c>
      <c r="I91" s="30">
        <v>55</v>
      </c>
      <c r="J91" s="30">
        <v>47</v>
      </c>
      <c r="K91" s="30">
        <v>20</v>
      </c>
      <c r="L91" s="30">
        <v>5</v>
      </c>
      <c r="M91" s="30">
        <v>59</v>
      </c>
      <c r="N91" s="30">
        <v>22</v>
      </c>
      <c r="O91" s="30">
        <v>1.26</v>
      </c>
      <c r="P91" s="30">
        <v>9.65</v>
      </c>
      <c r="Q91" s="30">
        <v>3.64</v>
      </c>
      <c r="R91" s="30">
        <v>3.5</v>
      </c>
      <c r="S91" s="30">
        <v>0.2</v>
      </c>
      <c r="T91" s="30"/>
      <c r="U91" s="1"/>
      <c r="V91" s="1"/>
      <c r="W91" s="1"/>
    </row>
    <row r="92" spans="1:24" x14ac:dyDescent="0.25">
      <c r="A92" s="30">
        <v>6653</v>
      </c>
      <c r="B92" s="30" t="s">
        <v>1170</v>
      </c>
      <c r="C92" s="30">
        <v>3</v>
      </c>
      <c r="D92" s="30">
        <v>2</v>
      </c>
      <c r="E92" s="30">
        <v>3.23</v>
      </c>
      <c r="F92" s="30">
        <v>0</v>
      </c>
      <c r="G92" s="30">
        <v>55</v>
      </c>
      <c r="H92" s="30">
        <v>12</v>
      </c>
      <c r="I92" s="30">
        <v>55</v>
      </c>
      <c r="J92" s="30">
        <v>45</v>
      </c>
      <c r="K92" s="30">
        <v>20</v>
      </c>
      <c r="L92" s="30">
        <v>6</v>
      </c>
      <c r="M92" s="30">
        <v>63</v>
      </c>
      <c r="N92" s="30">
        <v>21</v>
      </c>
      <c r="O92" s="30">
        <v>1.2</v>
      </c>
      <c r="P92" s="30">
        <v>10.44</v>
      </c>
      <c r="Q92" s="30">
        <v>3.43</v>
      </c>
      <c r="R92" s="30">
        <v>3.5</v>
      </c>
      <c r="S92" s="30">
        <v>0.2</v>
      </c>
      <c r="T92" s="30"/>
      <c r="U92" s="1"/>
      <c r="V92" s="1"/>
      <c r="X92" s="1"/>
    </row>
    <row r="93" spans="1:24" x14ac:dyDescent="0.25">
      <c r="A93" s="30">
        <v>8992</v>
      </c>
      <c r="B93" s="30" t="s">
        <v>1198</v>
      </c>
      <c r="C93" s="30">
        <v>2</v>
      </c>
      <c r="D93" s="30">
        <v>1</v>
      </c>
      <c r="E93" s="30">
        <v>3.3</v>
      </c>
      <c r="F93" s="30">
        <v>0</v>
      </c>
      <c r="G93" s="30">
        <v>34</v>
      </c>
      <c r="H93" s="30">
        <v>0</v>
      </c>
      <c r="I93" s="30">
        <v>34</v>
      </c>
      <c r="J93" s="30">
        <v>29</v>
      </c>
      <c r="K93" s="30">
        <v>12</v>
      </c>
      <c r="L93" s="30">
        <v>3</v>
      </c>
      <c r="M93" s="30">
        <v>36</v>
      </c>
      <c r="N93" s="30">
        <v>13</v>
      </c>
      <c r="O93" s="30">
        <v>1.26</v>
      </c>
      <c r="P93" s="30">
        <v>9.64</v>
      </c>
      <c r="Q93" s="30">
        <v>3.55</v>
      </c>
      <c r="R93" s="30">
        <v>3.5</v>
      </c>
      <c r="S93" s="30">
        <v>0</v>
      </c>
      <c r="T93" s="30"/>
      <c r="U93" s="1"/>
      <c r="V93" s="1"/>
      <c r="W93" s="1"/>
    </row>
    <row r="94" spans="1:24" x14ac:dyDescent="0.25">
      <c r="A94" s="30">
        <v>1122</v>
      </c>
      <c r="B94" s="30" t="s">
        <v>796</v>
      </c>
      <c r="C94" s="30">
        <v>4</v>
      </c>
      <c r="D94" s="30">
        <v>2</v>
      </c>
      <c r="E94" s="30">
        <v>3.09</v>
      </c>
      <c r="F94" s="30">
        <v>0</v>
      </c>
      <c r="G94" s="30">
        <v>57</v>
      </c>
      <c r="H94" s="30">
        <v>29</v>
      </c>
      <c r="I94" s="30">
        <v>57</v>
      </c>
      <c r="J94" s="30">
        <v>49</v>
      </c>
      <c r="K94" s="30">
        <v>19</v>
      </c>
      <c r="L94" s="30">
        <v>6</v>
      </c>
      <c r="M94" s="30">
        <v>57</v>
      </c>
      <c r="N94" s="30">
        <v>16</v>
      </c>
      <c r="O94" s="30">
        <v>1.1599999999999999</v>
      </c>
      <c r="P94" s="30">
        <v>9.09</v>
      </c>
      <c r="Q94" s="30">
        <v>2.62</v>
      </c>
      <c r="R94" s="30">
        <v>3.5</v>
      </c>
      <c r="S94" s="30">
        <v>0.6</v>
      </c>
      <c r="T94" s="30"/>
      <c r="U94" s="1"/>
      <c r="V94" s="1"/>
      <c r="W94" s="1"/>
    </row>
    <row r="95" spans="1:24" x14ac:dyDescent="0.25">
      <c r="A95" s="30">
        <v>9486</v>
      </c>
      <c r="B95" s="30" t="s">
        <v>1372</v>
      </c>
      <c r="C95" s="30">
        <v>1</v>
      </c>
      <c r="D95" s="30">
        <v>1</v>
      </c>
      <c r="E95" s="30">
        <v>3.39</v>
      </c>
      <c r="F95" s="30">
        <v>0</v>
      </c>
      <c r="G95" s="30">
        <v>21</v>
      </c>
      <c r="H95" s="30">
        <v>0</v>
      </c>
      <c r="I95" s="30">
        <v>21</v>
      </c>
      <c r="J95" s="30">
        <v>20</v>
      </c>
      <c r="K95" s="30">
        <v>8</v>
      </c>
      <c r="L95" s="30">
        <v>2</v>
      </c>
      <c r="M95" s="30">
        <v>18</v>
      </c>
      <c r="N95" s="30">
        <v>6</v>
      </c>
      <c r="O95" s="30">
        <v>1.22</v>
      </c>
      <c r="P95" s="30">
        <v>7.84</v>
      </c>
      <c r="Q95" s="30">
        <v>2.4300000000000002</v>
      </c>
      <c r="R95" s="30">
        <v>3.51</v>
      </c>
      <c r="S95" s="30">
        <v>0.1</v>
      </c>
      <c r="T95" s="30"/>
      <c r="U95" s="1"/>
      <c r="V95" s="1"/>
      <c r="W95" s="1"/>
    </row>
    <row r="96" spans="1:24" x14ac:dyDescent="0.25">
      <c r="A96" s="30">
        <v>7038</v>
      </c>
      <c r="B96" s="30" t="s">
        <v>1042</v>
      </c>
      <c r="C96" s="30">
        <v>3</v>
      </c>
      <c r="D96" s="30">
        <v>2</v>
      </c>
      <c r="E96" s="30">
        <v>3.28</v>
      </c>
      <c r="F96" s="30">
        <v>0</v>
      </c>
      <c r="G96" s="30">
        <v>46</v>
      </c>
      <c r="H96" s="30">
        <v>1</v>
      </c>
      <c r="I96" s="30">
        <v>46</v>
      </c>
      <c r="J96" s="30">
        <v>36</v>
      </c>
      <c r="K96" s="30">
        <v>17</v>
      </c>
      <c r="L96" s="30">
        <v>4</v>
      </c>
      <c r="M96" s="30">
        <v>52</v>
      </c>
      <c r="N96" s="30">
        <v>23</v>
      </c>
      <c r="O96" s="30">
        <v>1.28</v>
      </c>
      <c r="P96" s="30">
        <v>10.23</v>
      </c>
      <c r="Q96" s="30">
        <v>4.42</v>
      </c>
      <c r="R96" s="30">
        <v>3.51</v>
      </c>
      <c r="S96" s="30">
        <v>0</v>
      </c>
      <c r="T96" s="30"/>
      <c r="U96" s="1"/>
      <c r="V96" s="1"/>
      <c r="X96" s="1"/>
    </row>
    <row r="97" spans="1:24" x14ac:dyDescent="0.25">
      <c r="A97" s="30">
        <v>10133</v>
      </c>
      <c r="B97" s="30" t="s">
        <v>1392</v>
      </c>
      <c r="C97" s="30">
        <v>1</v>
      </c>
      <c r="D97" s="30">
        <v>1</v>
      </c>
      <c r="E97" s="30">
        <v>3.13</v>
      </c>
      <c r="F97" s="30">
        <v>0</v>
      </c>
      <c r="G97" s="30">
        <v>17</v>
      </c>
      <c r="H97" s="30">
        <v>0</v>
      </c>
      <c r="I97" s="30">
        <v>17</v>
      </c>
      <c r="J97" s="30">
        <v>13</v>
      </c>
      <c r="K97" s="30">
        <v>6</v>
      </c>
      <c r="L97" s="30">
        <v>2</v>
      </c>
      <c r="M97" s="30">
        <v>19</v>
      </c>
      <c r="N97" s="30">
        <v>7</v>
      </c>
      <c r="O97" s="30">
        <v>1.23</v>
      </c>
      <c r="P97" s="30">
        <v>10.11</v>
      </c>
      <c r="Q97" s="30">
        <v>3.85</v>
      </c>
      <c r="R97" s="30">
        <v>3.51</v>
      </c>
      <c r="S97" s="30">
        <v>0.1</v>
      </c>
      <c r="T97" s="30"/>
      <c r="U97" s="1"/>
      <c r="V97" s="1"/>
      <c r="X97" s="1"/>
    </row>
    <row r="98" spans="1:24" x14ac:dyDescent="0.25">
      <c r="A98" s="30">
        <v>4279</v>
      </c>
      <c r="B98" s="30" t="s">
        <v>1340</v>
      </c>
      <c r="C98" s="30">
        <v>2</v>
      </c>
      <c r="D98" s="30">
        <v>1</v>
      </c>
      <c r="E98" s="30">
        <v>3.38</v>
      </c>
      <c r="F98" s="30">
        <v>0</v>
      </c>
      <c r="G98" s="30">
        <v>38</v>
      </c>
      <c r="H98" s="30">
        <v>0</v>
      </c>
      <c r="I98" s="30">
        <v>38</v>
      </c>
      <c r="J98" s="30">
        <v>33</v>
      </c>
      <c r="K98" s="30">
        <v>14</v>
      </c>
      <c r="L98" s="30">
        <v>4</v>
      </c>
      <c r="M98" s="30">
        <v>39</v>
      </c>
      <c r="N98" s="30">
        <v>14</v>
      </c>
      <c r="O98" s="30">
        <v>1.23</v>
      </c>
      <c r="P98" s="30">
        <v>9.15</v>
      </c>
      <c r="Q98" s="30">
        <v>3.27</v>
      </c>
      <c r="R98" s="30">
        <v>3.51</v>
      </c>
      <c r="S98" s="30">
        <v>0.1</v>
      </c>
      <c r="T98" s="30"/>
      <c r="U98" s="1"/>
      <c r="V98" s="1"/>
      <c r="W98" s="1"/>
    </row>
    <row r="99" spans="1:24" x14ac:dyDescent="0.25">
      <c r="A99" s="30">
        <v>5867</v>
      </c>
      <c r="B99" s="30" t="s">
        <v>1236</v>
      </c>
      <c r="C99" s="30">
        <v>10</v>
      </c>
      <c r="D99" s="30">
        <v>7</v>
      </c>
      <c r="E99" s="30">
        <v>3.44</v>
      </c>
      <c r="F99" s="30">
        <v>23</v>
      </c>
      <c r="G99" s="30">
        <v>23</v>
      </c>
      <c r="H99" s="30">
        <v>0</v>
      </c>
      <c r="I99" s="30">
        <v>137</v>
      </c>
      <c r="J99" s="30">
        <v>119</v>
      </c>
      <c r="K99" s="30">
        <v>52</v>
      </c>
      <c r="L99" s="30">
        <v>16</v>
      </c>
      <c r="M99" s="30">
        <v>148</v>
      </c>
      <c r="N99" s="30">
        <v>46</v>
      </c>
      <c r="O99" s="30">
        <v>1.2</v>
      </c>
      <c r="P99" s="30">
        <v>9.74</v>
      </c>
      <c r="Q99" s="30">
        <v>3.03</v>
      </c>
      <c r="R99" s="30">
        <v>3.52</v>
      </c>
      <c r="S99" s="30">
        <v>2.2000000000000002</v>
      </c>
      <c r="T99" s="30"/>
      <c r="U99" s="1"/>
      <c r="V99" s="1"/>
      <c r="W99" s="1"/>
    </row>
    <row r="100" spans="1:24" x14ac:dyDescent="0.25">
      <c r="A100" s="30">
        <v>5975</v>
      </c>
      <c r="B100" s="30" t="s">
        <v>768</v>
      </c>
      <c r="C100" s="30">
        <v>4</v>
      </c>
      <c r="D100" s="30">
        <v>2</v>
      </c>
      <c r="E100" s="30">
        <v>3.22</v>
      </c>
      <c r="F100" s="30">
        <v>0</v>
      </c>
      <c r="G100" s="30">
        <v>55</v>
      </c>
      <c r="H100" s="30">
        <v>27</v>
      </c>
      <c r="I100" s="30">
        <v>55</v>
      </c>
      <c r="J100" s="30">
        <v>50</v>
      </c>
      <c r="K100" s="30">
        <v>20</v>
      </c>
      <c r="L100" s="30">
        <v>6</v>
      </c>
      <c r="M100" s="30">
        <v>53</v>
      </c>
      <c r="N100" s="30">
        <v>13</v>
      </c>
      <c r="O100" s="30">
        <v>1.1499999999999999</v>
      </c>
      <c r="P100" s="30">
        <v>8.64</v>
      </c>
      <c r="Q100" s="30">
        <v>2.17</v>
      </c>
      <c r="R100" s="30">
        <v>3.53</v>
      </c>
      <c r="S100" s="30">
        <v>0.1</v>
      </c>
      <c r="T100" s="30"/>
      <c r="U100" s="1"/>
      <c r="V100" s="1"/>
      <c r="W100" s="1"/>
    </row>
    <row r="101" spans="1:24" x14ac:dyDescent="0.25">
      <c r="A101" s="30">
        <v>1370</v>
      </c>
      <c r="B101" s="30" t="s">
        <v>1446</v>
      </c>
      <c r="C101" s="30">
        <v>3</v>
      </c>
      <c r="D101" s="30">
        <v>2</v>
      </c>
      <c r="E101" s="30">
        <v>3.19</v>
      </c>
      <c r="F101" s="30">
        <v>0</v>
      </c>
      <c r="G101" s="30">
        <v>47</v>
      </c>
      <c r="H101" s="30">
        <v>1</v>
      </c>
      <c r="I101" s="30">
        <v>47</v>
      </c>
      <c r="J101" s="30">
        <v>40</v>
      </c>
      <c r="K101" s="30">
        <v>17</v>
      </c>
      <c r="L101" s="30">
        <v>5</v>
      </c>
      <c r="M101" s="30">
        <v>48</v>
      </c>
      <c r="N101" s="30">
        <v>16</v>
      </c>
      <c r="O101" s="30">
        <v>1.2</v>
      </c>
      <c r="P101" s="30">
        <v>9.2899999999999991</v>
      </c>
      <c r="Q101" s="30">
        <v>3.06</v>
      </c>
      <c r="R101" s="30">
        <v>3.53</v>
      </c>
      <c r="S101" s="30">
        <v>0.3</v>
      </c>
      <c r="T101" s="30"/>
      <c r="U101" s="1"/>
      <c r="V101" s="1"/>
      <c r="X101" s="1"/>
    </row>
    <row r="102" spans="1:24" x14ac:dyDescent="0.25">
      <c r="A102" s="30">
        <v>4301</v>
      </c>
      <c r="B102" s="30" t="s">
        <v>1070</v>
      </c>
      <c r="C102" s="30">
        <v>3</v>
      </c>
      <c r="D102" s="30">
        <v>2</v>
      </c>
      <c r="E102" s="30">
        <v>3.36</v>
      </c>
      <c r="F102" s="30">
        <v>0</v>
      </c>
      <c r="G102" s="30">
        <v>46</v>
      </c>
      <c r="H102" s="30">
        <v>1</v>
      </c>
      <c r="I102" s="30">
        <v>46</v>
      </c>
      <c r="J102" s="30">
        <v>41</v>
      </c>
      <c r="K102" s="30">
        <v>17</v>
      </c>
      <c r="L102" s="30">
        <v>4</v>
      </c>
      <c r="M102" s="30">
        <v>44</v>
      </c>
      <c r="N102" s="30">
        <v>19</v>
      </c>
      <c r="O102" s="30">
        <v>1.29</v>
      </c>
      <c r="P102" s="30">
        <v>8.5</v>
      </c>
      <c r="Q102" s="30">
        <v>3.67</v>
      </c>
      <c r="R102" s="30">
        <v>3.53</v>
      </c>
      <c r="S102" s="30">
        <v>0.1</v>
      </c>
      <c r="T102" s="30"/>
      <c r="U102" s="1"/>
      <c r="V102" s="1"/>
      <c r="X102" s="1"/>
    </row>
    <row r="103" spans="1:24" x14ac:dyDescent="0.25">
      <c r="A103" s="30">
        <v>6893</v>
      </c>
      <c r="B103" s="30" t="s">
        <v>813</v>
      </c>
      <c r="C103" s="30">
        <v>9</v>
      </c>
      <c r="D103" s="30">
        <v>8</v>
      </c>
      <c r="E103" s="30">
        <v>3.49</v>
      </c>
      <c r="F103" s="30">
        <v>22</v>
      </c>
      <c r="G103" s="30">
        <v>22</v>
      </c>
      <c r="H103" s="30">
        <v>0</v>
      </c>
      <c r="I103" s="30">
        <v>138</v>
      </c>
      <c r="J103" s="30">
        <v>128</v>
      </c>
      <c r="K103" s="30">
        <v>53</v>
      </c>
      <c r="L103" s="30">
        <v>14</v>
      </c>
      <c r="M103" s="30">
        <v>124</v>
      </c>
      <c r="N103" s="30">
        <v>39</v>
      </c>
      <c r="O103" s="30">
        <v>1.21</v>
      </c>
      <c r="P103" s="30">
        <v>8.1199999999999992</v>
      </c>
      <c r="Q103" s="30">
        <v>2.54</v>
      </c>
      <c r="R103" s="30">
        <v>3.53</v>
      </c>
      <c r="S103" s="30">
        <v>1.5</v>
      </c>
      <c r="T103" s="30"/>
      <c r="U103" s="1"/>
      <c r="V103" s="1"/>
      <c r="X103" s="1"/>
    </row>
    <row r="104" spans="1:24" x14ac:dyDescent="0.25">
      <c r="A104" s="30">
        <v>7355</v>
      </c>
      <c r="B104" s="30" t="s">
        <v>779</v>
      </c>
      <c r="C104" s="30">
        <v>1</v>
      </c>
      <c r="D104" s="30">
        <v>0</v>
      </c>
      <c r="E104" s="30">
        <v>3.39</v>
      </c>
      <c r="F104" s="30">
        <v>0</v>
      </c>
      <c r="G104" s="30">
        <v>8</v>
      </c>
      <c r="H104" s="30">
        <v>2</v>
      </c>
      <c r="I104" s="30">
        <v>8</v>
      </c>
      <c r="J104" s="30">
        <v>8</v>
      </c>
      <c r="K104" s="30">
        <v>3</v>
      </c>
      <c r="L104" s="30">
        <v>1</v>
      </c>
      <c r="M104" s="30">
        <v>8</v>
      </c>
      <c r="N104" s="30">
        <v>2</v>
      </c>
      <c r="O104" s="30">
        <v>1.2</v>
      </c>
      <c r="P104" s="30">
        <v>8.07</v>
      </c>
      <c r="Q104" s="30">
        <v>2.2400000000000002</v>
      </c>
      <c r="R104" s="30">
        <v>3.53</v>
      </c>
      <c r="S104" s="30">
        <v>0</v>
      </c>
      <c r="T104" s="30"/>
      <c r="U104" s="1"/>
      <c r="V104" s="1"/>
      <c r="X104" s="1"/>
    </row>
    <row r="105" spans="1:24" x14ac:dyDescent="0.25">
      <c r="A105" s="30">
        <v>36</v>
      </c>
      <c r="B105" s="30" t="s">
        <v>1353</v>
      </c>
      <c r="C105" s="30">
        <v>2</v>
      </c>
      <c r="D105" s="30">
        <v>1</v>
      </c>
      <c r="E105" s="30">
        <v>3.41</v>
      </c>
      <c r="F105" s="30">
        <v>0</v>
      </c>
      <c r="G105" s="30">
        <v>34</v>
      </c>
      <c r="H105" s="30">
        <v>0</v>
      </c>
      <c r="I105" s="30">
        <v>34</v>
      </c>
      <c r="J105" s="30">
        <v>31</v>
      </c>
      <c r="K105" s="30">
        <v>13</v>
      </c>
      <c r="L105" s="30">
        <v>3</v>
      </c>
      <c r="M105" s="30">
        <v>32</v>
      </c>
      <c r="N105" s="30">
        <v>13</v>
      </c>
      <c r="O105" s="30">
        <v>1.28</v>
      </c>
      <c r="P105" s="30">
        <v>8.5299999999999994</v>
      </c>
      <c r="Q105" s="30">
        <v>3.37</v>
      </c>
      <c r="R105" s="30">
        <v>3.54</v>
      </c>
      <c r="S105" s="30">
        <v>0</v>
      </c>
      <c r="T105" s="30"/>
      <c r="U105" s="1"/>
      <c r="V105" s="1"/>
      <c r="X105" s="1"/>
    </row>
    <row r="106" spans="1:24" x14ac:dyDescent="0.25">
      <c r="A106" s="30">
        <v>5498</v>
      </c>
      <c r="B106" s="30" t="s">
        <v>1394</v>
      </c>
      <c r="C106" s="30">
        <v>2</v>
      </c>
      <c r="D106" s="30">
        <v>2</v>
      </c>
      <c r="E106" s="30">
        <v>3.45</v>
      </c>
      <c r="F106" s="30">
        <v>3</v>
      </c>
      <c r="G106" s="30">
        <v>20</v>
      </c>
      <c r="H106" s="30">
        <v>0</v>
      </c>
      <c r="I106" s="30">
        <v>33</v>
      </c>
      <c r="J106" s="30">
        <v>29</v>
      </c>
      <c r="K106" s="30">
        <v>13</v>
      </c>
      <c r="L106" s="30">
        <v>3</v>
      </c>
      <c r="M106" s="30">
        <v>34</v>
      </c>
      <c r="N106" s="30">
        <v>12</v>
      </c>
      <c r="O106" s="30">
        <v>1.23</v>
      </c>
      <c r="P106" s="30">
        <v>9.2799999999999994</v>
      </c>
      <c r="Q106" s="30">
        <v>3.26</v>
      </c>
      <c r="R106" s="30">
        <v>3.55</v>
      </c>
      <c r="S106" s="30">
        <v>0.1</v>
      </c>
      <c r="T106" s="30"/>
      <c r="U106" s="1"/>
      <c r="V106" s="1"/>
      <c r="W106" s="1"/>
    </row>
    <row r="107" spans="1:24" x14ac:dyDescent="0.25">
      <c r="A107" s="30">
        <v>6249</v>
      </c>
      <c r="B107" s="30" t="s">
        <v>898</v>
      </c>
      <c r="C107" s="30">
        <v>4</v>
      </c>
      <c r="D107" s="30">
        <v>3</v>
      </c>
      <c r="E107" s="30">
        <v>3.58</v>
      </c>
      <c r="F107" s="30">
        <v>4</v>
      </c>
      <c r="G107" s="30">
        <v>41</v>
      </c>
      <c r="H107" s="30">
        <v>0</v>
      </c>
      <c r="I107" s="30">
        <v>61</v>
      </c>
      <c r="J107" s="30">
        <v>57</v>
      </c>
      <c r="K107" s="30">
        <v>24</v>
      </c>
      <c r="L107" s="30">
        <v>4</v>
      </c>
      <c r="M107" s="30">
        <v>51</v>
      </c>
      <c r="N107" s="30">
        <v>21</v>
      </c>
      <c r="O107" s="30">
        <v>1.29</v>
      </c>
      <c r="P107" s="30">
        <v>7.56</v>
      </c>
      <c r="Q107" s="30">
        <v>3.17</v>
      </c>
      <c r="R107" s="30">
        <v>3.55</v>
      </c>
      <c r="S107" s="30">
        <v>0.2</v>
      </c>
      <c r="T107" s="30"/>
      <c r="U107" s="1"/>
      <c r="V107" s="1"/>
      <c r="X107" s="1"/>
    </row>
    <row r="108" spans="1:24" x14ac:dyDescent="0.25">
      <c r="A108" s="30">
        <v>15764</v>
      </c>
      <c r="B108" s="30" t="s">
        <v>5628</v>
      </c>
      <c r="C108" s="30">
        <v>11</v>
      </c>
      <c r="D108" s="30">
        <v>9</v>
      </c>
      <c r="E108" s="30">
        <v>3.49</v>
      </c>
      <c r="F108" s="30">
        <v>27</v>
      </c>
      <c r="G108" s="30">
        <v>27</v>
      </c>
      <c r="H108" s="30">
        <v>0</v>
      </c>
      <c r="I108" s="30">
        <v>162</v>
      </c>
      <c r="J108" s="30">
        <v>153</v>
      </c>
      <c r="K108" s="30">
        <v>63</v>
      </c>
      <c r="L108" s="30">
        <v>20</v>
      </c>
      <c r="M108" s="30">
        <v>147</v>
      </c>
      <c r="N108" s="30">
        <v>30</v>
      </c>
      <c r="O108" s="30">
        <v>1.1299999999999999</v>
      </c>
      <c r="P108" s="30">
        <v>8.17</v>
      </c>
      <c r="Q108" s="30">
        <v>1.68</v>
      </c>
      <c r="R108" s="30">
        <v>3.55</v>
      </c>
      <c r="S108" s="30">
        <v>2.9</v>
      </c>
      <c r="T108" s="30"/>
      <c r="U108" s="1"/>
      <c r="V108" s="1"/>
      <c r="W108" s="1"/>
    </row>
    <row r="109" spans="1:24" x14ac:dyDescent="0.25">
      <c r="A109" s="30">
        <v>2520</v>
      </c>
      <c r="B109" s="30" t="s">
        <v>842</v>
      </c>
      <c r="C109" s="30">
        <v>10</v>
      </c>
      <c r="D109" s="30">
        <v>8</v>
      </c>
      <c r="E109" s="30">
        <v>3.63</v>
      </c>
      <c r="F109" s="30">
        <v>24</v>
      </c>
      <c r="G109" s="30">
        <v>24</v>
      </c>
      <c r="H109" s="30">
        <v>0</v>
      </c>
      <c r="I109" s="30">
        <v>144</v>
      </c>
      <c r="J109" s="30">
        <v>130</v>
      </c>
      <c r="K109" s="30">
        <v>58</v>
      </c>
      <c r="L109" s="30">
        <v>14</v>
      </c>
      <c r="M109" s="30">
        <v>141</v>
      </c>
      <c r="N109" s="30">
        <v>51</v>
      </c>
      <c r="O109" s="30">
        <v>1.25</v>
      </c>
      <c r="P109" s="30">
        <v>8.82</v>
      </c>
      <c r="Q109" s="30">
        <v>3.17</v>
      </c>
      <c r="R109" s="30">
        <v>3.56</v>
      </c>
      <c r="S109" s="30">
        <v>1.3</v>
      </c>
      <c r="T109" s="30"/>
      <c r="U109" s="1"/>
      <c r="V109" s="1"/>
      <c r="W109" s="1"/>
    </row>
    <row r="110" spans="1:24" x14ac:dyDescent="0.25">
      <c r="A110" s="30">
        <v>11632</v>
      </c>
      <c r="B110" s="30" t="s">
        <v>1313</v>
      </c>
      <c r="C110" s="30">
        <v>1</v>
      </c>
      <c r="D110" s="30">
        <v>1</v>
      </c>
      <c r="E110" s="30">
        <v>3.51</v>
      </c>
      <c r="F110" s="30">
        <v>0</v>
      </c>
      <c r="G110" s="30">
        <v>17</v>
      </c>
      <c r="H110" s="30">
        <v>0</v>
      </c>
      <c r="I110" s="30">
        <v>17</v>
      </c>
      <c r="J110" s="30">
        <v>15</v>
      </c>
      <c r="K110" s="30">
        <v>7</v>
      </c>
      <c r="L110" s="30">
        <v>1</v>
      </c>
      <c r="M110" s="30">
        <v>16</v>
      </c>
      <c r="N110" s="30">
        <v>6</v>
      </c>
      <c r="O110" s="30">
        <v>1.28</v>
      </c>
      <c r="P110" s="30">
        <v>8.48</v>
      </c>
      <c r="Q110" s="30">
        <v>3.37</v>
      </c>
      <c r="R110" s="30">
        <v>3.56</v>
      </c>
      <c r="S110" s="30">
        <v>0</v>
      </c>
      <c r="T110" s="30"/>
    </row>
    <row r="111" spans="1:24" x14ac:dyDescent="0.25">
      <c r="A111" s="30">
        <v>3284</v>
      </c>
      <c r="B111" s="30" t="s">
        <v>835</v>
      </c>
      <c r="C111" s="30">
        <v>11</v>
      </c>
      <c r="D111" s="30">
        <v>8</v>
      </c>
      <c r="E111" s="30">
        <v>3.68</v>
      </c>
      <c r="F111" s="30">
        <v>25</v>
      </c>
      <c r="G111" s="30">
        <v>25</v>
      </c>
      <c r="H111" s="30">
        <v>0</v>
      </c>
      <c r="I111" s="30">
        <v>150</v>
      </c>
      <c r="J111" s="30">
        <v>138</v>
      </c>
      <c r="K111" s="30">
        <v>61</v>
      </c>
      <c r="L111" s="30">
        <v>16</v>
      </c>
      <c r="M111" s="30">
        <v>140</v>
      </c>
      <c r="N111" s="30">
        <v>44</v>
      </c>
      <c r="O111" s="30">
        <v>1.21</v>
      </c>
      <c r="P111" s="30">
        <v>8.4</v>
      </c>
      <c r="Q111" s="30">
        <v>2.65</v>
      </c>
      <c r="R111" s="30">
        <v>3.56</v>
      </c>
      <c r="S111" s="30">
        <v>2.7</v>
      </c>
      <c r="T111" s="30"/>
      <c r="U111" s="1"/>
      <c r="V111" s="1"/>
      <c r="X111" s="1"/>
    </row>
    <row r="112" spans="1:24" x14ac:dyDescent="0.25">
      <c r="A112" s="30">
        <v>4972</v>
      </c>
      <c r="B112" s="30" t="s">
        <v>808</v>
      </c>
      <c r="C112" s="30">
        <v>10</v>
      </c>
      <c r="D112" s="30">
        <v>10</v>
      </c>
      <c r="E112" s="30">
        <v>3.53</v>
      </c>
      <c r="F112" s="30">
        <v>27</v>
      </c>
      <c r="G112" s="30">
        <v>27</v>
      </c>
      <c r="H112" s="30">
        <v>0</v>
      </c>
      <c r="I112" s="30">
        <v>162</v>
      </c>
      <c r="J112" s="30">
        <v>151</v>
      </c>
      <c r="K112" s="30">
        <v>64</v>
      </c>
      <c r="L112" s="30">
        <v>18</v>
      </c>
      <c r="M112" s="30">
        <v>146</v>
      </c>
      <c r="N112" s="30">
        <v>39</v>
      </c>
      <c r="O112" s="30">
        <v>1.17</v>
      </c>
      <c r="P112" s="30">
        <v>8.1300000000000008</v>
      </c>
      <c r="Q112" s="30">
        <v>2.15</v>
      </c>
      <c r="R112" s="30">
        <v>3.56</v>
      </c>
      <c r="S112" s="30">
        <v>1.6</v>
      </c>
      <c r="T112" s="30"/>
      <c r="U112" s="1"/>
      <c r="V112" s="1"/>
      <c r="W112" s="1"/>
    </row>
    <row r="113" spans="1:24" x14ac:dyDescent="0.25">
      <c r="A113" s="30">
        <v>2660</v>
      </c>
      <c r="B113" s="30" t="s">
        <v>1204</v>
      </c>
      <c r="C113" s="30">
        <v>3</v>
      </c>
      <c r="D113" s="30">
        <v>2</v>
      </c>
      <c r="E113" s="30">
        <v>3.3</v>
      </c>
      <c r="F113" s="30">
        <v>0</v>
      </c>
      <c r="G113" s="30">
        <v>47</v>
      </c>
      <c r="H113" s="30">
        <v>1</v>
      </c>
      <c r="I113" s="30">
        <v>47</v>
      </c>
      <c r="J113" s="30">
        <v>42</v>
      </c>
      <c r="K113" s="30">
        <v>17</v>
      </c>
      <c r="L113" s="30">
        <v>5</v>
      </c>
      <c r="M113" s="30">
        <v>46</v>
      </c>
      <c r="N113" s="30">
        <v>15</v>
      </c>
      <c r="O113" s="30">
        <v>1.21</v>
      </c>
      <c r="P113" s="30">
        <v>8.99</v>
      </c>
      <c r="Q113" s="30">
        <v>2.82</v>
      </c>
      <c r="R113" s="30">
        <v>3.56</v>
      </c>
      <c r="S113" s="30">
        <v>0.3</v>
      </c>
      <c r="T113" s="30"/>
      <c r="U113" s="1"/>
      <c r="V113" s="1"/>
      <c r="X113" s="1"/>
    </row>
    <row r="114" spans="1:24" x14ac:dyDescent="0.25">
      <c r="A114" s="30">
        <v>7267</v>
      </c>
      <c r="B114" s="30" t="s">
        <v>1370</v>
      </c>
      <c r="C114" s="30">
        <v>1</v>
      </c>
      <c r="D114" s="30">
        <v>0</v>
      </c>
      <c r="E114" s="30">
        <v>3.63</v>
      </c>
      <c r="F114" s="30">
        <v>0</v>
      </c>
      <c r="G114" s="30">
        <v>8</v>
      </c>
      <c r="H114" s="30">
        <v>0</v>
      </c>
      <c r="I114" s="30">
        <v>8</v>
      </c>
      <c r="J114" s="30">
        <v>8</v>
      </c>
      <c r="K114" s="30">
        <v>3</v>
      </c>
      <c r="L114" s="30">
        <v>1</v>
      </c>
      <c r="M114" s="30">
        <v>8</v>
      </c>
      <c r="N114" s="30">
        <v>3</v>
      </c>
      <c r="O114" s="30">
        <v>1.26</v>
      </c>
      <c r="P114" s="30">
        <v>8.4499999999999993</v>
      </c>
      <c r="Q114" s="30">
        <v>2.69</v>
      </c>
      <c r="R114" s="30">
        <v>3.57</v>
      </c>
      <c r="S114" s="30">
        <v>0</v>
      </c>
      <c r="T114" s="30"/>
    </row>
    <row r="115" spans="1:24" x14ac:dyDescent="0.25">
      <c r="A115" s="30">
        <v>10234</v>
      </c>
      <c r="B115" s="30" t="s">
        <v>1251</v>
      </c>
      <c r="C115" s="30">
        <v>1</v>
      </c>
      <c r="D115" s="30">
        <v>1</v>
      </c>
      <c r="E115" s="30">
        <v>3.63</v>
      </c>
      <c r="F115" s="30">
        <v>0</v>
      </c>
      <c r="G115" s="30">
        <v>21</v>
      </c>
      <c r="H115" s="30">
        <v>0</v>
      </c>
      <c r="I115" s="30">
        <v>21</v>
      </c>
      <c r="J115" s="30">
        <v>21</v>
      </c>
      <c r="K115" s="30">
        <v>8</v>
      </c>
      <c r="L115" s="30">
        <v>2</v>
      </c>
      <c r="M115" s="30">
        <v>16</v>
      </c>
      <c r="N115" s="30">
        <v>7</v>
      </c>
      <c r="O115" s="30">
        <v>1.31</v>
      </c>
      <c r="P115" s="30">
        <v>7.03</v>
      </c>
      <c r="Q115" s="30">
        <v>3</v>
      </c>
      <c r="R115" s="30">
        <v>3.57</v>
      </c>
      <c r="S115" s="30">
        <v>0</v>
      </c>
      <c r="T115" s="30"/>
      <c r="U115" s="1"/>
      <c r="V115" s="1"/>
      <c r="X115" s="1"/>
    </row>
    <row r="116" spans="1:24" x14ac:dyDescent="0.25">
      <c r="A116" s="30">
        <v>5178</v>
      </c>
      <c r="B116" s="30" t="s">
        <v>841</v>
      </c>
      <c r="C116" s="30">
        <v>4</v>
      </c>
      <c r="D116" s="30">
        <v>2</v>
      </c>
      <c r="E116" s="30">
        <v>2.76</v>
      </c>
      <c r="F116" s="30">
        <v>0</v>
      </c>
      <c r="G116" s="30">
        <v>55</v>
      </c>
      <c r="H116" s="30">
        <v>26</v>
      </c>
      <c r="I116" s="30">
        <v>55</v>
      </c>
      <c r="J116" s="30">
        <v>43</v>
      </c>
      <c r="K116" s="30">
        <v>17</v>
      </c>
      <c r="L116" s="30">
        <v>7</v>
      </c>
      <c r="M116" s="30">
        <v>66</v>
      </c>
      <c r="N116" s="30">
        <v>20</v>
      </c>
      <c r="O116" s="30">
        <v>1.1499999999999999</v>
      </c>
      <c r="P116" s="30">
        <v>10.77</v>
      </c>
      <c r="Q116" s="30">
        <v>3.34</v>
      </c>
      <c r="R116" s="30">
        <v>3.57</v>
      </c>
      <c r="S116" s="30">
        <v>0.2</v>
      </c>
      <c r="T116" s="30"/>
      <c r="U116" s="1"/>
      <c r="V116" s="1"/>
      <c r="X116" s="1"/>
    </row>
    <row r="117" spans="1:24" x14ac:dyDescent="0.25">
      <c r="A117" s="30">
        <v>8782</v>
      </c>
      <c r="B117" s="30" t="s">
        <v>837</v>
      </c>
      <c r="C117" s="30">
        <v>9</v>
      </c>
      <c r="D117" s="30">
        <v>10</v>
      </c>
      <c r="E117" s="30">
        <v>3.8</v>
      </c>
      <c r="F117" s="30">
        <v>25</v>
      </c>
      <c r="G117" s="30">
        <v>25</v>
      </c>
      <c r="H117" s="30">
        <v>0</v>
      </c>
      <c r="I117" s="30">
        <v>160</v>
      </c>
      <c r="J117" s="30">
        <v>153</v>
      </c>
      <c r="K117" s="30">
        <v>68</v>
      </c>
      <c r="L117" s="30">
        <v>14</v>
      </c>
      <c r="M117" s="30">
        <v>134</v>
      </c>
      <c r="N117" s="30">
        <v>48</v>
      </c>
      <c r="O117" s="30">
        <v>1.26</v>
      </c>
      <c r="P117" s="30">
        <v>7.57</v>
      </c>
      <c r="Q117" s="30">
        <v>2.72</v>
      </c>
      <c r="R117" s="30">
        <v>3.57</v>
      </c>
      <c r="S117" s="30">
        <v>1.2</v>
      </c>
      <c r="T117" s="30"/>
      <c r="U117" s="1"/>
      <c r="V117" s="1"/>
      <c r="X117" s="1"/>
    </row>
    <row r="118" spans="1:24" x14ac:dyDescent="0.25">
      <c r="A118" s="30">
        <v>4897</v>
      </c>
      <c r="B118" s="30" t="s">
        <v>1003</v>
      </c>
      <c r="C118" s="30">
        <v>10</v>
      </c>
      <c r="D118" s="30">
        <v>7</v>
      </c>
      <c r="E118" s="30">
        <v>3.54</v>
      </c>
      <c r="F118" s="30">
        <v>22</v>
      </c>
      <c r="G118" s="30">
        <v>22</v>
      </c>
      <c r="H118" s="30">
        <v>0</v>
      </c>
      <c r="I118" s="30">
        <v>137</v>
      </c>
      <c r="J118" s="30">
        <v>124</v>
      </c>
      <c r="K118" s="30">
        <v>54</v>
      </c>
      <c r="L118" s="30">
        <v>14</v>
      </c>
      <c r="M118" s="30">
        <v>129</v>
      </c>
      <c r="N118" s="30">
        <v>42</v>
      </c>
      <c r="O118" s="30">
        <v>1.21</v>
      </c>
      <c r="P118" s="30">
        <v>8.4700000000000006</v>
      </c>
      <c r="Q118" s="30">
        <v>2.73</v>
      </c>
      <c r="R118" s="30">
        <v>3.57</v>
      </c>
      <c r="S118" s="30">
        <v>2.1</v>
      </c>
      <c r="T118" s="30"/>
      <c r="U118" s="1"/>
      <c r="V118" s="1"/>
      <c r="W118" s="1"/>
    </row>
    <row r="119" spans="1:24" x14ac:dyDescent="0.25">
      <c r="A119" s="30">
        <v>7448</v>
      </c>
      <c r="B119" s="30" t="s">
        <v>817</v>
      </c>
      <c r="C119" s="30">
        <v>10</v>
      </c>
      <c r="D119" s="30">
        <v>9</v>
      </c>
      <c r="E119" s="30">
        <v>3.72</v>
      </c>
      <c r="F119" s="30">
        <v>25</v>
      </c>
      <c r="G119" s="30">
        <v>25</v>
      </c>
      <c r="H119" s="30">
        <v>0</v>
      </c>
      <c r="I119" s="30">
        <v>153</v>
      </c>
      <c r="J119" s="30">
        <v>138</v>
      </c>
      <c r="K119" s="30">
        <v>63</v>
      </c>
      <c r="L119" s="30">
        <v>15</v>
      </c>
      <c r="M119" s="30">
        <v>151</v>
      </c>
      <c r="N119" s="30">
        <v>58</v>
      </c>
      <c r="O119" s="30">
        <v>1.28</v>
      </c>
      <c r="P119" s="30">
        <v>8.86</v>
      </c>
      <c r="Q119" s="30">
        <v>3.4</v>
      </c>
      <c r="R119" s="30">
        <v>3.58</v>
      </c>
      <c r="S119" s="30">
        <v>1.7</v>
      </c>
      <c r="T119" s="30"/>
      <c r="U119" s="1"/>
      <c r="V119" s="1"/>
      <c r="X119" s="1"/>
    </row>
    <row r="120" spans="1:24" x14ac:dyDescent="0.25">
      <c r="A120" s="30">
        <v>8350</v>
      </c>
      <c r="B120" s="30" t="s">
        <v>1324</v>
      </c>
      <c r="C120" s="30">
        <v>3</v>
      </c>
      <c r="D120" s="30">
        <v>2</v>
      </c>
      <c r="E120" s="30">
        <v>3.58</v>
      </c>
      <c r="F120" s="30">
        <v>0</v>
      </c>
      <c r="G120" s="30">
        <v>47</v>
      </c>
      <c r="H120" s="30">
        <v>2</v>
      </c>
      <c r="I120" s="30">
        <v>47</v>
      </c>
      <c r="J120" s="30">
        <v>40</v>
      </c>
      <c r="K120" s="30">
        <v>19</v>
      </c>
      <c r="L120" s="30">
        <v>4</v>
      </c>
      <c r="M120" s="30">
        <v>49</v>
      </c>
      <c r="N120" s="30">
        <v>21</v>
      </c>
      <c r="O120" s="30">
        <v>1.31</v>
      </c>
      <c r="P120" s="30">
        <v>9.5500000000000007</v>
      </c>
      <c r="Q120" s="30">
        <v>4</v>
      </c>
      <c r="R120" s="30">
        <v>3.59</v>
      </c>
      <c r="S120" s="30">
        <v>0</v>
      </c>
      <c r="T120" s="30"/>
      <c r="U120" s="1"/>
      <c r="V120" s="1"/>
      <c r="X120" s="1"/>
    </row>
    <row r="121" spans="1:24" x14ac:dyDescent="0.25">
      <c r="A121" s="30">
        <v>1918</v>
      </c>
      <c r="B121" s="30" t="s">
        <v>1447</v>
      </c>
      <c r="C121" s="30">
        <v>3</v>
      </c>
      <c r="D121" s="30">
        <v>2</v>
      </c>
      <c r="E121" s="30">
        <v>3.4</v>
      </c>
      <c r="F121" s="30">
        <v>0</v>
      </c>
      <c r="G121" s="30">
        <v>47</v>
      </c>
      <c r="H121" s="30">
        <v>1</v>
      </c>
      <c r="I121" s="30">
        <v>47</v>
      </c>
      <c r="J121" s="30">
        <v>44</v>
      </c>
      <c r="K121" s="30">
        <v>18</v>
      </c>
      <c r="L121" s="30">
        <v>4</v>
      </c>
      <c r="M121" s="30">
        <v>40</v>
      </c>
      <c r="N121" s="30">
        <v>14</v>
      </c>
      <c r="O121" s="30">
        <v>1.23</v>
      </c>
      <c r="P121" s="30">
        <v>7.73</v>
      </c>
      <c r="Q121" s="30">
        <v>2.68</v>
      </c>
      <c r="R121" s="30">
        <v>3.59</v>
      </c>
      <c r="S121" s="30">
        <v>0.3</v>
      </c>
      <c r="T121" s="30"/>
      <c r="U121" s="1"/>
      <c r="V121" s="1"/>
      <c r="W121" s="1"/>
    </row>
    <row r="122" spans="1:24" x14ac:dyDescent="0.25">
      <c r="A122" s="30">
        <v>3926</v>
      </c>
      <c r="B122" s="30" t="s">
        <v>1112</v>
      </c>
      <c r="C122" s="30">
        <v>2</v>
      </c>
      <c r="D122" s="30">
        <v>1</v>
      </c>
      <c r="E122" s="30">
        <v>3.28</v>
      </c>
      <c r="F122" s="30">
        <v>0</v>
      </c>
      <c r="G122" s="30">
        <v>39</v>
      </c>
      <c r="H122" s="30">
        <v>1</v>
      </c>
      <c r="I122" s="30">
        <v>39</v>
      </c>
      <c r="J122" s="30">
        <v>36</v>
      </c>
      <c r="K122" s="30">
        <v>14</v>
      </c>
      <c r="L122" s="30">
        <v>4</v>
      </c>
      <c r="M122" s="30">
        <v>36</v>
      </c>
      <c r="N122" s="30">
        <v>10</v>
      </c>
      <c r="O122" s="30">
        <v>1.2</v>
      </c>
      <c r="P122" s="30">
        <v>8.43</v>
      </c>
      <c r="Q122" s="30">
        <v>2.39</v>
      </c>
      <c r="R122" s="30">
        <v>3.59</v>
      </c>
      <c r="S122" s="30">
        <v>0.3</v>
      </c>
      <c r="T122" s="30"/>
      <c r="U122" s="1"/>
      <c r="V122" s="1"/>
      <c r="W122" s="1"/>
    </row>
    <row r="123" spans="1:24" x14ac:dyDescent="0.25">
      <c r="A123" s="30">
        <v>8855</v>
      </c>
      <c r="B123" s="30" t="s">
        <v>794</v>
      </c>
      <c r="C123" s="30">
        <v>3</v>
      </c>
      <c r="D123" s="30">
        <v>2</v>
      </c>
      <c r="E123" s="30">
        <v>3.42</v>
      </c>
      <c r="F123" s="30">
        <v>0</v>
      </c>
      <c r="G123" s="30">
        <v>55</v>
      </c>
      <c r="H123" s="30">
        <v>6</v>
      </c>
      <c r="I123" s="30">
        <v>55</v>
      </c>
      <c r="J123" s="30">
        <v>48</v>
      </c>
      <c r="K123" s="30">
        <v>21</v>
      </c>
      <c r="L123" s="30">
        <v>5</v>
      </c>
      <c r="M123" s="30">
        <v>53</v>
      </c>
      <c r="N123" s="30">
        <v>21</v>
      </c>
      <c r="O123" s="30">
        <v>1.26</v>
      </c>
      <c r="P123" s="30">
        <v>8.76</v>
      </c>
      <c r="Q123" s="30">
        <v>3.48</v>
      </c>
      <c r="R123" s="30">
        <v>3.59</v>
      </c>
      <c r="S123" s="30">
        <v>0.2</v>
      </c>
      <c r="T123" s="30"/>
      <c r="U123" s="1"/>
      <c r="V123" s="1"/>
      <c r="W123" s="1"/>
    </row>
    <row r="124" spans="1:24" x14ac:dyDescent="0.25">
      <c r="A124" s="30">
        <v>5705</v>
      </c>
      <c r="B124" s="30" t="s">
        <v>844</v>
      </c>
      <c r="C124" s="30">
        <v>9</v>
      </c>
      <c r="D124" s="30">
        <v>9</v>
      </c>
      <c r="E124" s="30">
        <v>3.97</v>
      </c>
      <c r="F124" s="30">
        <v>25</v>
      </c>
      <c r="G124" s="30">
        <v>25</v>
      </c>
      <c r="H124" s="30">
        <v>0</v>
      </c>
      <c r="I124" s="30">
        <v>145</v>
      </c>
      <c r="J124" s="30">
        <v>134</v>
      </c>
      <c r="K124" s="30">
        <v>64</v>
      </c>
      <c r="L124" s="30">
        <v>13</v>
      </c>
      <c r="M124" s="30">
        <v>135</v>
      </c>
      <c r="N124" s="30">
        <v>54</v>
      </c>
      <c r="O124" s="30">
        <v>1.3</v>
      </c>
      <c r="P124" s="30">
        <v>8.3800000000000008</v>
      </c>
      <c r="Q124" s="30">
        <v>3.35</v>
      </c>
      <c r="R124" s="30">
        <v>3.6</v>
      </c>
      <c r="S124" s="30">
        <v>1</v>
      </c>
      <c r="T124" s="30"/>
      <c r="U124" s="1"/>
      <c r="V124" s="1"/>
      <c r="W124" s="1"/>
    </row>
    <row r="125" spans="1:24" x14ac:dyDescent="0.25">
      <c r="A125" s="30">
        <v>2038</v>
      </c>
      <c r="B125" s="30" t="s">
        <v>888</v>
      </c>
      <c r="C125" s="30">
        <v>10</v>
      </c>
      <c r="D125" s="30">
        <v>9</v>
      </c>
      <c r="E125" s="30">
        <v>3.88</v>
      </c>
      <c r="F125" s="30">
        <v>26</v>
      </c>
      <c r="G125" s="30">
        <v>26</v>
      </c>
      <c r="H125" s="30">
        <v>0</v>
      </c>
      <c r="I125" s="30">
        <v>161</v>
      </c>
      <c r="J125" s="30">
        <v>154</v>
      </c>
      <c r="K125" s="30">
        <v>69</v>
      </c>
      <c r="L125" s="30">
        <v>12</v>
      </c>
      <c r="M125" s="30">
        <v>140</v>
      </c>
      <c r="N125" s="30">
        <v>60</v>
      </c>
      <c r="O125" s="30">
        <v>1.33</v>
      </c>
      <c r="P125" s="30">
        <v>7.82</v>
      </c>
      <c r="Q125" s="30">
        <v>3.35</v>
      </c>
      <c r="R125" s="30">
        <v>3.61</v>
      </c>
      <c r="S125" s="30">
        <v>2.2999999999999998</v>
      </c>
      <c r="T125" s="30"/>
      <c r="U125" s="1"/>
      <c r="V125" s="1"/>
      <c r="W125" s="1"/>
    </row>
    <row r="126" spans="1:24" x14ac:dyDescent="0.25">
      <c r="A126" s="30">
        <v>14444</v>
      </c>
      <c r="B126" s="30" t="s">
        <v>1258</v>
      </c>
      <c r="C126" s="30">
        <v>10</v>
      </c>
      <c r="D126" s="30">
        <v>9</v>
      </c>
      <c r="E126" s="30">
        <v>3.64</v>
      </c>
      <c r="F126" s="30">
        <v>26</v>
      </c>
      <c r="G126" s="30">
        <v>26</v>
      </c>
      <c r="H126" s="30">
        <v>0</v>
      </c>
      <c r="I126" s="30">
        <v>161</v>
      </c>
      <c r="J126" s="30">
        <v>152</v>
      </c>
      <c r="K126" s="30">
        <v>65</v>
      </c>
      <c r="L126" s="30">
        <v>15</v>
      </c>
      <c r="M126" s="30">
        <v>135</v>
      </c>
      <c r="N126" s="30">
        <v>47</v>
      </c>
      <c r="O126" s="30">
        <v>1.24</v>
      </c>
      <c r="P126" s="30">
        <v>7.57</v>
      </c>
      <c r="Q126" s="30">
        <v>2.65</v>
      </c>
      <c r="R126" s="30">
        <v>3.61</v>
      </c>
      <c r="S126" s="30">
        <v>1.2</v>
      </c>
      <c r="T126" s="30"/>
      <c r="U126" s="1"/>
      <c r="V126" s="1"/>
      <c r="X126" s="1"/>
    </row>
    <row r="127" spans="1:24" x14ac:dyDescent="0.25">
      <c r="A127" s="30">
        <v>1937</v>
      </c>
      <c r="B127" s="30" t="s">
        <v>772</v>
      </c>
      <c r="C127" s="30">
        <v>3</v>
      </c>
      <c r="D127" s="30">
        <v>2</v>
      </c>
      <c r="E127" s="30">
        <v>3.49</v>
      </c>
      <c r="F127" s="30">
        <v>0</v>
      </c>
      <c r="G127" s="30">
        <v>47</v>
      </c>
      <c r="H127" s="30">
        <v>2</v>
      </c>
      <c r="I127" s="30">
        <v>47</v>
      </c>
      <c r="J127" s="30">
        <v>43</v>
      </c>
      <c r="K127" s="30">
        <v>18</v>
      </c>
      <c r="L127" s="30">
        <v>5</v>
      </c>
      <c r="M127" s="30">
        <v>41</v>
      </c>
      <c r="N127" s="30">
        <v>13</v>
      </c>
      <c r="O127" s="30">
        <v>1.22</v>
      </c>
      <c r="P127" s="30">
        <v>7.88</v>
      </c>
      <c r="Q127" s="30">
        <v>2.58</v>
      </c>
      <c r="R127" s="30">
        <v>3.62</v>
      </c>
      <c r="S127" s="30">
        <v>0</v>
      </c>
      <c r="T127" s="30"/>
      <c r="U127" s="1"/>
      <c r="V127" s="1"/>
      <c r="X127" s="1"/>
    </row>
    <row r="128" spans="1:24" x14ac:dyDescent="0.25">
      <c r="A128" s="30">
        <v>8245</v>
      </c>
      <c r="B128" s="30" t="s">
        <v>1289</v>
      </c>
      <c r="C128" s="30">
        <v>3</v>
      </c>
      <c r="D128" s="30">
        <v>2</v>
      </c>
      <c r="E128" s="30">
        <v>3.51</v>
      </c>
      <c r="F128" s="30">
        <v>0</v>
      </c>
      <c r="G128" s="30">
        <v>46</v>
      </c>
      <c r="H128" s="30">
        <v>1</v>
      </c>
      <c r="I128" s="30">
        <v>46</v>
      </c>
      <c r="J128" s="30">
        <v>42</v>
      </c>
      <c r="K128" s="30">
        <v>18</v>
      </c>
      <c r="L128" s="30">
        <v>4</v>
      </c>
      <c r="M128" s="30">
        <v>41</v>
      </c>
      <c r="N128" s="30">
        <v>17</v>
      </c>
      <c r="O128" s="30">
        <v>1.3</v>
      </c>
      <c r="P128" s="30">
        <v>7.91</v>
      </c>
      <c r="Q128" s="30">
        <v>3.38</v>
      </c>
      <c r="R128" s="30">
        <v>3.62</v>
      </c>
      <c r="S128" s="30">
        <v>-0.1</v>
      </c>
      <c r="T128" s="30"/>
      <c r="U128" s="1"/>
      <c r="V128" s="1"/>
      <c r="X128" s="1"/>
    </row>
    <row r="129" spans="1:24" x14ac:dyDescent="0.25">
      <c r="A129" s="30">
        <v>6475</v>
      </c>
      <c r="B129" s="30" t="s">
        <v>1398</v>
      </c>
      <c r="C129" s="30">
        <v>3</v>
      </c>
      <c r="D129" s="30">
        <v>2</v>
      </c>
      <c r="E129" s="30">
        <v>3.47</v>
      </c>
      <c r="F129" s="30">
        <v>0</v>
      </c>
      <c r="G129" s="30">
        <v>47</v>
      </c>
      <c r="H129" s="30">
        <v>1</v>
      </c>
      <c r="I129" s="30">
        <v>47</v>
      </c>
      <c r="J129" s="30">
        <v>42</v>
      </c>
      <c r="K129" s="30">
        <v>18</v>
      </c>
      <c r="L129" s="30">
        <v>5</v>
      </c>
      <c r="M129" s="30">
        <v>45</v>
      </c>
      <c r="N129" s="30">
        <v>16</v>
      </c>
      <c r="O129" s="30">
        <v>1.24</v>
      </c>
      <c r="P129" s="30">
        <v>8.65</v>
      </c>
      <c r="Q129" s="30">
        <v>3.01</v>
      </c>
      <c r="R129" s="30">
        <v>3.62</v>
      </c>
      <c r="S129" s="30">
        <v>0.1</v>
      </c>
      <c r="T129" s="30"/>
      <c r="U129" s="1"/>
      <c r="V129" s="1"/>
      <c r="X129" s="1"/>
    </row>
    <row r="130" spans="1:24" x14ac:dyDescent="0.25">
      <c r="A130" s="30">
        <v>7555</v>
      </c>
      <c r="B130" s="30" t="s">
        <v>1354</v>
      </c>
      <c r="C130" s="30">
        <v>3</v>
      </c>
      <c r="D130" s="30">
        <v>2</v>
      </c>
      <c r="E130" s="30">
        <v>3.31</v>
      </c>
      <c r="F130" s="30">
        <v>0</v>
      </c>
      <c r="G130" s="30">
        <v>46</v>
      </c>
      <c r="H130" s="30">
        <v>1</v>
      </c>
      <c r="I130" s="30">
        <v>46</v>
      </c>
      <c r="J130" s="30">
        <v>41</v>
      </c>
      <c r="K130" s="30">
        <v>17</v>
      </c>
      <c r="L130" s="30">
        <v>5</v>
      </c>
      <c r="M130" s="30">
        <v>44</v>
      </c>
      <c r="N130" s="30">
        <v>14</v>
      </c>
      <c r="O130" s="30">
        <v>1.21</v>
      </c>
      <c r="P130" s="30">
        <v>8.66</v>
      </c>
      <c r="Q130" s="30">
        <v>2.83</v>
      </c>
      <c r="R130" s="30">
        <v>3.62</v>
      </c>
      <c r="S130" s="30">
        <v>-0.1</v>
      </c>
      <c r="T130" s="30"/>
      <c r="U130" s="1"/>
      <c r="V130" s="1"/>
      <c r="W130" s="1"/>
    </row>
    <row r="131" spans="1:24" x14ac:dyDescent="0.25">
      <c r="A131" s="30">
        <v>13125</v>
      </c>
      <c r="B131" s="30" t="s">
        <v>1385</v>
      </c>
      <c r="C131" s="30">
        <v>9</v>
      </c>
      <c r="D131" s="30">
        <v>9</v>
      </c>
      <c r="E131" s="30">
        <v>3.85</v>
      </c>
      <c r="F131" s="30">
        <v>25</v>
      </c>
      <c r="G131" s="30">
        <v>25</v>
      </c>
      <c r="H131" s="30">
        <v>0</v>
      </c>
      <c r="I131" s="30">
        <v>145</v>
      </c>
      <c r="J131" s="30">
        <v>138</v>
      </c>
      <c r="K131" s="30">
        <v>62</v>
      </c>
      <c r="L131" s="30">
        <v>12</v>
      </c>
      <c r="M131" s="30">
        <v>122</v>
      </c>
      <c r="N131" s="30">
        <v>50</v>
      </c>
      <c r="O131" s="30">
        <v>1.3</v>
      </c>
      <c r="P131" s="30">
        <v>7.58</v>
      </c>
      <c r="Q131" s="30">
        <v>3.12</v>
      </c>
      <c r="R131" s="30">
        <v>3.62</v>
      </c>
      <c r="S131" s="30">
        <v>1.1000000000000001</v>
      </c>
      <c r="T131" s="30"/>
      <c r="U131" s="1"/>
      <c r="V131" s="1"/>
      <c r="W131" s="1"/>
    </row>
    <row r="132" spans="1:24" x14ac:dyDescent="0.25">
      <c r="A132" s="30">
        <v>7441</v>
      </c>
      <c r="B132" s="30" t="s">
        <v>942</v>
      </c>
      <c r="C132" s="30">
        <v>4</v>
      </c>
      <c r="D132" s="30">
        <v>2</v>
      </c>
      <c r="E132" s="30">
        <v>3.22</v>
      </c>
      <c r="F132" s="30">
        <v>1</v>
      </c>
      <c r="G132" s="30">
        <v>48</v>
      </c>
      <c r="H132" s="30">
        <v>1</v>
      </c>
      <c r="I132" s="30">
        <v>55</v>
      </c>
      <c r="J132" s="30">
        <v>49</v>
      </c>
      <c r="K132" s="30">
        <v>20</v>
      </c>
      <c r="L132" s="30">
        <v>6</v>
      </c>
      <c r="M132" s="30">
        <v>52</v>
      </c>
      <c r="N132" s="30">
        <v>18</v>
      </c>
      <c r="O132" s="30">
        <v>1.22</v>
      </c>
      <c r="P132" s="30">
        <v>8.52</v>
      </c>
      <c r="Q132" s="30">
        <v>2.91</v>
      </c>
      <c r="R132" s="30">
        <v>3.62</v>
      </c>
      <c r="S132" s="30">
        <v>0.3</v>
      </c>
      <c r="T132" s="30"/>
      <c r="U132" s="1"/>
      <c r="V132" s="1"/>
      <c r="W132" s="1"/>
    </row>
    <row r="133" spans="1:24" x14ac:dyDescent="0.25">
      <c r="A133" s="30">
        <v>7385</v>
      </c>
      <c r="B133" s="30" t="s">
        <v>1411</v>
      </c>
      <c r="C133" s="30">
        <v>2</v>
      </c>
      <c r="D133" s="30">
        <v>2</v>
      </c>
      <c r="E133" s="30">
        <v>3.6</v>
      </c>
      <c r="F133" s="30">
        <v>0</v>
      </c>
      <c r="G133" s="30">
        <v>38</v>
      </c>
      <c r="H133" s="30">
        <v>1</v>
      </c>
      <c r="I133" s="30">
        <v>38</v>
      </c>
      <c r="J133" s="30">
        <v>39</v>
      </c>
      <c r="K133" s="30">
        <v>15</v>
      </c>
      <c r="L133" s="30">
        <v>3</v>
      </c>
      <c r="M133" s="30">
        <v>26</v>
      </c>
      <c r="N133" s="30">
        <v>8</v>
      </c>
      <c r="O133" s="30">
        <v>1.25</v>
      </c>
      <c r="P133" s="30">
        <v>6.11</v>
      </c>
      <c r="Q133" s="30">
        <v>1.94</v>
      </c>
      <c r="R133" s="30">
        <v>3.62</v>
      </c>
      <c r="S133" s="30">
        <v>0.2</v>
      </c>
      <c r="T133" s="30"/>
    </row>
    <row r="134" spans="1:24" x14ac:dyDescent="0.25">
      <c r="A134" s="30">
        <v>7059</v>
      </c>
      <c r="B134" s="30" t="s">
        <v>828</v>
      </c>
      <c r="C134" s="30">
        <v>11</v>
      </c>
      <c r="D134" s="30">
        <v>8</v>
      </c>
      <c r="E134" s="30">
        <v>3.6</v>
      </c>
      <c r="F134" s="30">
        <v>26</v>
      </c>
      <c r="G134" s="30">
        <v>26</v>
      </c>
      <c r="H134" s="30">
        <v>0</v>
      </c>
      <c r="I134" s="30">
        <v>163</v>
      </c>
      <c r="J134" s="30">
        <v>154</v>
      </c>
      <c r="K134" s="30">
        <v>65</v>
      </c>
      <c r="L134" s="30">
        <v>17</v>
      </c>
      <c r="M134" s="30">
        <v>141</v>
      </c>
      <c r="N134" s="30">
        <v>45</v>
      </c>
      <c r="O134" s="30">
        <v>1.22</v>
      </c>
      <c r="P134" s="30">
        <v>7.79</v>
      </c>
      <c r="Q134" s="30">
        <v>2.4900000000000002</v>
      </c>
      <c r="R134" s="30">
        <v>3.62</v>
      </c>
      <c r="S134" s="30">
        <v>2.8</v>
      </c>
      <c r="T134" s="30"/>
      <c r="U134" s="1"/>
      <c r="V134" s="1"/>
      <c r="W134" s="1"/>
    </row>
    <row r="135" spans="1:24" x14ac:dyDescent="0.25">
      <c r="A135" s="30">
        <v>3731</v>
      </c>
      <c r="B135" s="30" t="s">
        <v>874</v>
      </c>
      <c r="C135" s="30">
        <v>1</v>
      </c>
      <c r="D135" s="30">
        <v>1</v>
      </c>
      <c r="E135" s="30">
        <v>3.73</v>
      </c>
      <c r="F135" s="30">
        <v>0</v>
      </c>
      <c r="G135" s="30">
        <v>25</v>
      </c>
      <c r="H135" s="30">
        <v>0</v>
      </c>
      <c r="I135" s="30">
        <v>25</v>
      </c>
      <c r="J135" s="30">
        <v>26</v>
      </c>
      <c r="K135" s="30">
        <v>10</v>
      </c>
      <c r="L135" s="30">
        <v>2</v>
      </c>
      <c r="M135" s="30">
        <v>18</v>
      </c>
      <c r="N135" s="30">
        <v>7</v>
      </c>
      <c r="O135" s="30">
        <v>1.31</v>
      </c>
      <c r="P135" s="30">
        <v>6.47</v>
      </c>
      <c r="Q135" s="30">
        <v>2.63</v>
      </c>
      <c r="R135" s="30">
        <v>3.62</v>
      </c>
      <c r="S135" s="30">
        <v>-0.1</v>
      </c>
      <c r="T135" s="30"/>
      <c r="U135" s="1"/>
      <c r="V135" s="1"/>
      <c r="X135" s="1"/>
    </row>
    <row r="136" spans="1:24" x14ac:dyDescent="0.25">
      <c r="A136" s="30">
        <v>2882</v>
      </c>
      <c r="B136" s="30" t="s">
        <v>1084</v>
      </c>
      <c r="C136" s="30">
        <v>3</v>
      </c>
      <c r="D136" s="30">
        <v>2</v>
      </c>
      <c r="E136" s="30">
        <v>3.47</v>
      </c>
      <c r="F136" s="30">
        <v>0</v>
      </c>
      <c r="G136" s="30">
        <v>47</v>
      </c>
      <c r="H136" s="30">
        <v>1</v>
      </c>
      <c r="I136" s="30">
        <v>47</v>
      </c>
      <c r="J136" s="30">
        <v>44</v>
      </c>
      <c r="K136" s="30">
        <v>18</v>
      </c>
      <c r="L136" s="30">
        <v>4</v>
      </c>
      <c r="M136" s="30">
        <v>40</v>
      </c>
      <c r="N136" s="30">
        <v>18</v>
      </c>
      <c r="O136" s="30">
        <v>1.31</v>
      </c>
      <c r="P136" s="30">
        <v>7.7</v>
      </c>
      <c r="Q136" s="30">
        <v>3.39</v>
      </c>
      <c r="R136" s="30">
        <v>3.62</v>
      </c>
      <c r="S136" s="30">
        <v>-0.1</v>
      </c>
      <c r="T136" s="30"/>
      <c r="U136" s="1"/>
      <c r="V136" s="1"/>
      <c r="W136" s="1"/>
    </row>
    <row r="137" spans="1:24" x14ac:dyDescent="0.25">
      <c r="A137" s="30">
        <v>3200</v>
      </c>
      <c r="B137" s="30" t="s">
        <v>970</v>
      </c>
      <c r="C137" s="30">
        <v>9</v>
      </c>
      <c r="D137" s="30">
        <v>9</v>
      </c>
      <c r="E137" s="30">
        <v>3.84</v>
      </c>
      <c r="F137" s="30">
        <v>24</v>
      </c>
      <c r="G137" s="30">
        <v>24</v>
      </c>
      <c r="H137" s="30">
        <v>0</v>
      </c>
      <c r="I137" s="30">
        <v>139</v>
      </c>
      <c r="J137" s="30">
        <v>134</v>
      </c>
      <c r="K137" s="30">
        <v>59</v>
      </c>
      <c r="L137" s="30">
        <v>14</v>
      </c>
      <c r="M137" s="30">
        <v>121</v>
      </c>
      <c r="N137" s="30">
        <v>40</v>
      </c>
      <c r="O137" s="30">
        <v>1.25</v>
      </c>
      <c r="P137" s="30">
        <v>7.87</v>
      </c>
      <c r="Q137" s="30">
        <v>2.57</v>
      </c>
      <c r="R137" s="30">
        <v>3.63</v>
      </c>
      <c r="S137" s="30">
        <v>1.1000000000000001</v>
      </c>
      <c r="T137" s="30"/>
      <c r="U137" s="1"/>
      <c r="V137" s="1"/>
      <c r="W137" s="1"/>
    </row>
    <row r="138" spans="1:24" x14ac:dyDescent="0.25">
      <c r="A138" s="30">
        <v>3281</v>
      </c>
      <c r="B138" s="30" t="s">
        <v>1365</v>
      </c>
      <c r="C138" s="30">
        <v>3</v>
      </c>
      <c r="D138" s="30">
        <v>2</v>
      </c>
      <c r="E138" s="30">
        <v>3.51</v>
      </c>
      <c r="F138" s="30">
        <v>0</v>
      </c>
      <c r="G138" s="30">
        <v>55</v>
      </c>
      <c r="H138" s="30">
        <v>4</v>
      </c>
      <c r="I138" s="30">
        <v>55</v>
      </c>
      <c r="J138" s="30">
        <v>53</v>
      </c>
      <c r="K138" s="30">
        <v>21</v>
      </c>
      <c r="L138" s="30">
        <v>4</v>
      </c>
      <c r="M138" s="30">
        <v>44</v>
      </c>
      <c r="N138" s="30">
        <v>18</v>
      </c>
      <c r="O138" s="30">
        <v>1.29</v>
      </c>
      <c r="P138" s="30">
        <v>7.21</v>
      </c>
      <c r="Q138" s="30">
        <v>2.92</v>
      </c>
      <c r="R138" s="30">
        <v>3.63</v>
      </c>
      <c r="S138" s="30">
        <v>0.2</v>
      </c>
      <c r="T138" s="30"/>
      <c r="U138" s="1"/>
      <c r="V138" s="1"/>
      <c r="W138" s="1"/>
    </row>
    <row r="139" spans="1:24" x14ac:dyDescent="0.25">
      <c r="A139" s="30">
        <v>2391</v>
      </c>
      <c r="B139" s="30" t="s">
        <v>1181</v>
      </c>
      <c r="C139" s="30">
        <v>3</v>
      </c>
      <c r="D139" s="30">
        <v>2</v>
      </c>
      <c r="E139" s="30">
        <v>3.55</v>
      </c>
      <c r="F139" s="30">
        <v>0</v>
      </c>
      <c r="G139" s="30">
        <v>55</v>
      </c>
      <c r="H139" s="30">
        <v>21</v>
      </c>
      <c r="I139" s="30">
        <v>55</v>
      </c>
      <c r="J139" s="30">
        <v>50</v>
      </c>
      <c r="K139" s="30">
        <v>22</v>
      </c>
      <c r="L139" s="30">
        <v>5</v>
      </c>
      <c r="M139" s="30">
        <v>53</v>
      </c>
      <c r="N139" s="30">
        <v>20</v>
      </c>
      <c r="O139" s="30">
        <v>1.26</v>
      </c>
      <c r="P139" s="30">
        <v>8.5500000000000007</v>
      </c>
      <c r="Q139" s="30">
        <v>3.22</v>
      </c>
      <c r="R139" s="30">
        <v>3.64</v>
      </c>
      <c r="S139" s="30">
        <v>0</v>
      </c>
      <c r="T139" s="30"/>
      <c r="U139" s="1"/>
      <c r="V139" s="1"/>
      <c r="W139" s="1"/>
    </row>
    <row r="140" spans="1:24" x14ac:dyDescent="0.25">
      <c r="A140" s="30">
        <v>13674</v>
      </c>
      <c r="B140" s="30" t="s">
        <v>1597</v>
      </c>
      <c r="C140" s="30">
        <v>1</v>
      </c>
      <c r="D140" s="30">
        <v>0</v>
      </c>
      <c r="E140" s="30">
        <v>3.42</v>
      </c>
      <c r="F140" s="30">
        <v>0</v>
      </c>
      <c r="G140" s="30">
        <v>8</v>
      </c>
      <c r="H140" s="30">
        <v>0</v>
      </c>
      <c r="I140" s="30">
        <v>8</v>
      </c>
      <c r="J140" s="30">
        <v>7</v>
      </c>
      <c r="K140" s="30">
        <v>3</v>
      </c>
      <c r="L140" s="30">
        <v>1</v>
      </c>
      <c r="M140" s="30">
        <v>9</v>
      </c>
      <c r="N140" s="30">
        <v>4</v>
      </c>
      <c r="O140" s="30">
        <v>1.3</v>
      </c>
      <c r="P140" s="30">
        <v>9.35</v>
      </c>
      <c r="Q140" s="30">
        <v>4.07</v>
      </c>
      <c r="R140" s="30">
        <v>3.64</v>
      </c>
      <c r="S140" s="30">
        <v>0</v>
      </c>
      <c r="T140" s="30"/>
      <c r="U140" s="1"/>
      <c r="V140" s="1"/>
      <c r="W140" s="1"/>
    </row>
    <row r="141" spans="1:24" x14ac:dyDescent="0.25">
      <c r="A141" s="30">
        <v>8504</v>
      </c>
      <c r="B141" s="30" t="s">
        <v>1058</v>
      </c>
      <c r="C141" s="30">
        <v>1</v>
      </c>
      <c r="D141" s="30">
        <v>1</v>
      </c>
      <c r="E141" s="30">
        <v>3.18</v>
      </c>
      <c r="F141" s="30">
        <v>0</v>
      </c>
      <c r="G141" s="30">
        <v>21</v>
      </c>
      <c r="H141" s="30">
        <v>0</v>
      </c>
      <c r="I141" s="30">
        <v>21</v>
      </c>
      <c r="J141" s="30">
        <v>18</v>
      </c>
      <c r="K141" s="30">
        <v>7</v>
      </c>
      <c r="L141" s="30">
        <v>2</v>
      </c>
      <c r="M141" s="30">
        <v>22</v>
      </c>
      <c r="N141" s="30">
        <v>9</v>
      </c>
      <c r="O141" s="30">
        <v>1.25</v>
      </c>
      <c r="P141" s="30">
        <v>9.2200000000000006</v>
      </c>
      <c r="Q141" s="30">
        <v>3.69</v>
      </c>
      <c r="R141" s="30">
        <v>3.64</v>
      </c>
      <c r="S141" s="30">
        <v>0</v>
      </c>
      <c r="T141" s="30"/>
      <c r="U141" s="1"/>
      <c r="V141" s="1"/>
      <c r="W141" s="1"/>
    </row>
    <row r="142" spans="1:24" x14ac:dyDescent="0.25">
      <c r="A142" s="30">
        <v>12572</v>
      </c>
      <c r="B142" s="30" t="s">
        <v>1544</v>
      </c>
      <c r="C142" s="30">
        <v>1</v>
      </c>
      <c r="D142" s="30">
        <v>1</v>
      </c>
      <c r="E142" s="30">
        <v>3.66</v>
      </c>
      <c r="F142" s="30">
        <v>0</v>
      </c>
      <c r="G142" s="30">
        <v>21</v>
      </c>
      <c r="H142" s="30">
        <v>0</v>
      </c>
      <c r="I142" s="30">
        <v>21</v>
      </c>
      <c r="J142" s="30">
        <v>21</v>
      </c>
      <c r="K142" s="30">
        <v>9</v>
      </c>
      <c r="L142" s="30">
        <v>2</v>
      </c>
      <c r="M142" s="30">
        <v>17</v>
      </c>
      <c r="N142" s="30">
        <v>6</v>
      </c>
      <c r="O142" s="30">
        <v>1.26</v>
      </c>
      <c r="P142" s="30">
        <v>7.37</v>
      </c>
      <c r="Q142" s="30">
        <v>2.42</v>
      </c>
      <c r="R142" s="30">
        <v>3.64</v>
      </c>
      <c r="S142" s="30">
        <v>0</v>
      </c>
      <c r="T142" s="30"/>
      <c r="U142" s="1"/>
      <c r="V142" s="1"/>
      <c r="W142" s="1"/>
    </row>
    <row r="143" spans="1:24" x14ac:dyDescent="0.25">
      <c r="A143" s="30">
        <v>8258</v>
      </c>
      <c r="B143" s="30" t="s">
        <v>761</v>
      </c>
      <c r="C143" s="30">
        <v>3</v>
      </c>
      <c r="D143" s="30">
        <v>2</v>
      </c>
      <c r="E143" s="30">
        <v>3.26</v>
      </c>
      <c r="F143" s="30">
        <v>0</v>
      </c>
      <c r="G143" s="30">
        <v>54</v>
      </c>
      <c r="H143" s="30">
        <v>22</v>
      </c>
      <c r="I143" s="30">
        <v>54</v>
      </c>
      <c r="J143" s="30">
        <v>49</v>
      </c>
      <c r="K143" s="30">
        <v>20</v>
      </c>
      <c r="L143" s="30">
        <v>7</v>
      </c>
      <c r="M143" s="30">
        <v>51</v>
      </c>
      <c r="N143" s="30">
        <v>14</v>
      </c>
      <c r="O143" s="30">
        <v>1.17</v>
      </c>
      <c r="P143" s="30">
        <v>8.52</v>
      </c>
      <c r="Q143" s="30">
        <v>2.3199999999999998</v>
      </c>
      <c r="R143" s="30">
        <v>3.65</v>
      </c>
      <c r="S143" s="30">
        <v>-0.2</v>
      </c>
      <c r="T143" s="30"/>
      <c r="U143" s="1"/>
      <c r="V143" s="1"/>
      <c r="X143" s="1"/>
    </row>
    <row r="144" spans="1:24" x14ac:dyDescent="0.25">
      <c r="A144" s="30">
        <v>278</v>
      </c>
      <c r="B144" s="30" t="s">
        <v>1427</v>
      </c>
      <c r="C144" s="30">
        <v>3</v>
      </c>
      <c r="D144" s="30">
        <v>2</v>
      </c>
      <c r="E144" s="30">
        <v>3.54</v>
      </c>
      <c r="F144" s="30">
        <v>0</v>
      </c>
      <c r="G144" s="30">
        <v>55</v>
      </c>
      <c r="H144" s="30">
        <v>18</v>
      </c>
      <c r="I144" s="30">
        <v>55</v>
      </c>
      <c r="J144" s="30">
        <v>53</v>
      </c>
      <c r="K144" s="30">
        <v>22</v>
      </c>
      <c r="L144" s="30">
        <v>5</v>
      </c>
      <c r="M144" s="30">
        <v>46</v>
      </c>
      <c r="N144" s="30">
        <v>15</v>
      </c>
      <c r="O144" s="30">
        <v>1.24</v>
      </c>
      <c r="P144" s="30">
        <v>7.49</v>
      </c>
      <c r="Q144" s="30">
        <v>2.5</v>
      </c>
      <c r="R144" s="30">
        <v>3.65</v>
      </c>
      <c r="S144" s="30">
        <v>0</v>
      </c>
      <c r="T144" s="30"/>
    </row>
    <row r="145" spans="1:24" x14ac:dyDescent="0.25">
      <c r="A145" s="30">
        <v>8404</v>
      </c>
      <c r="B145" s="30" t="s">
        <v>1592</v>
      </c>
      <c r="C145" s="30">
        <v>1</v>
      </c>
      <c r="D145" s="30">
        <v>1</v>
      </c>
      <c r="E145" s="30">
        <v>3.68</v>
      </c>
      <c r="F145" s="30">
        <v>0</v>
      </c>
      <c r="G145" s="30">
        <v>17</v>
      </c>
      <c r="H145" s="30">
        <v>0</v>
      </c>
      <c r="I145" s="30">
        <v>17</v>
      </c>
      <c r="J145" s="30">
        <v>16</v>
      </c>
      <c r="K145" s="30">
        <v>7</v>
      </c>
      <c r="L145" s="30">
        <v>2</v>
      </c>
      <c r="M145" s="30">
        <v>14</v>
      </c>
      <c r="N145" s="30">
        <v>4</v>
      </c>
      <c r="O145" s="30">
        <v>1.23</v>
      </c>
      <c r="P145" s="30">
        <v>7.68</v>
      </c>
      <c r="Q145" s="30">
        <v>2.23</v>
      </c>
      <c r="R145" s="30">
        <v>3.65</v>
      </c>
      <c r="S145" s="30">
        <v>0</v>
      </c>
      <c r="T145" s="30"/>
      <c r="U145" s="1"/>
      <c r="V145" s="1"/>
      <c r="W145" s="1"/>
    </row>
    <row r="146" spans="1:24" x14ac:dyDescent="0.25">
      <c r="A146" s="30">
        <v>921</v>
      </c>
      <c r="B146" s="30" t="s">
        <v>870</v>
      </c>
      <c r="C146" s="30">
        <v>8</v>
      </c>
      <c r="D146" s="30">
        <v>8</v>
      </c>
      <c r="E146" s="30">
        <v>3.95</v>
      </c>
      <c r="F146" s="30">
        <v>23</v>
      </c>
      <c r="G146" s="30">
        <v>23</v>
      </c>
      <c r="H146" s="30">
        <v>0</v>
      </c>
      <c r="I146" s="30">
        <v>129</v>
      </c>
      <c r="J146" s="30">
        <v>135</v>
      </c>
      <c r="K146" s="30">
        <v>56</v>
      </c>
      <c r="L146" s="30">
        <v>10</v>
      </c>
      <c r="M146" s="30">
        <v>87</v>
      </c>
      <c r="N146" s="30">
        <v>33</v>
      </c>
      <c r="O146" s="30">
        <v>1.3</v>
      </c>
      <c r="P146" s="30">
        <v>6.1</v>
      </c>
      <c r="Q146" s="30">
        <v>2.2999999999999998</v>
      </c>
      <c r="R146" s="30">
        <v>3.66</v>
      </c>
      <c r="S146" s="30">
        <v>0.8</v>
      </c>
      <c r="T146" s="30"/>
      <c r="U146" s="1"/>
      <c r="V146" s="1"/>
      <c r="X146" s="1"/>
    </row>
    <row r="147" spans="1:24" x14ac:dyDescent="0.25">
      <c r="A147" s="30">
        <v>1837</v>
      </c>
      <c r="B147" s="30" t="s">
        <v>1445</v>
      </c>
      <c r="C147" s="30">
        <v>3</v>
      </c>
      <c r="D147" s="30">
        <v>2</v>
      </c>
      <c r="E147" s="30">
        <v>3.81</v>
      </c>
      <c r="F147" s="30">
        <v>0</v>
      </c>
      <c r="G147" s="30">
        <v>46</v>
      </c>
      <c r="H147" s="30">
        <v>2</v>
      </c>
      <c r="I147" s="30">
        <v>46</v>
      </c>
      <c r="J147" s="30">
        <v>48</v>
      </c>
      <c r="K147" s="30">
        <v>19</v>
      </c>
      <c r="L147" s="30">
        <v>5</v>
      </c>
      <c r="M147" s="30">
        <v>35</v>
      </c>
      <c r="N147" s="30">
        <v>11</v>
      </c>
      <c r="O147" s="30">
        <v>1.28</v>
      </c>
      <c r="P147" s="30">
        <v>6.95</v>
      </c>
      <c r="Q147" s="30">
        <v>2.1</v>
      </c>
      <c r="R147" s="30">
        <v>3.66</v>
      </c>
      <c r="S147" s="30">
        <v>0.3</v>
      </c>
      <c r="T147" s="30"/>
      <c r="U147" s="1"/>
      <c r="V147" s="1"/>
      <c r="W147" s="1"/>
    </row>
    <row r="148" spans="1:24" x14ac:dyDescent="0.25">
      <c r="A148" s="30">
        <v>7560</v>
      </c>
      <c r="B148" s="30" t="s">
        <v>1572</v>
      </c>
      <c r="C148" s="30">
        <v>1</v>
      </c>
      <c r="D148" s="30">
        <v>0</v>
      </c>
      <c r="E148" s="30">
        <v>3.39</v>
      </c>
      <c r="F148" s="30">
        <v>0</v>
      </c>
      <c r="G148" s="30">
        <v>8</v>
      </c>
      <c r="H148" s="30">
        <v>0</v>
      </c>
      <c r="I148" s="30">
        <v>8</v>
      </c>
      <c r="J148" s="30">
        <v>8</v>
      </c>
      <c r="K148" s="30">
        <v>3</v>
      </c>
      <c r="L148" s="30">
        <v>1</v>
      </c>
      <c r="M148" s="30">
        <v>7</v>
      </c>
      <c r="N148" s="30">
        <v>2</v>
      </c>
      <c r="O148" s="30">
        <v>1.2</v>
      </c>
      <c r="P148" s="30">
        <v>7.11</v>
      </c>
      <c r="Q148" s="30">
        <v>2.04</v>
      </c>
      <c r="R148" s="30">
        <v>3.66</v>
      </c>
      <c r="S148" s="30">
        <v>0</v>
      </c>
      <c r="T148" s="30"/>
    </row>
    <row r="149" spans="1:24" x14ac:dyDescent="0.25">
      <c r="A149" s="30">
        <v>10149</v>
      </c>
      <c r="B149" s="30" t="s">
        <v>831</v>
      </c>
      <c r="C149" s="30">
        <v>3</v>
      </c>
      <c r="D149" s="30">
        <v>2</v>
      </c>
      <c r="E149" s="30">
        <v>3.67</v>
      </c>
      <c r="F149" s="30">
        <v>0</v>
      </c>
      <c r="G149" s="30">
        <v>55</v>
      </c>
      <c r="H149" s="30">
        <v>3</v>
      </c>
      <c r="I149" s="30">
        <v>55</v>
      </c>
      <c r="J149" s="30">
        <v>52</v>
      </c>
      <c r="K149" s="30">
        <v>23</v>
      </c>
      <c r="L149" s="30">
        <v>5</v>
      </c>
      <c r="M149" s="30">
        <v>48</v>
      </c>
      <c r="N149" s="30">
        <v>20</v>
      </c>
      <c r="O149" s="30">
        <v>1.3</v>
      </c>
      <c r="P149" s="30">
        <v>7.77</v>
      </c>
      <c r="Q149" s="30">
        <v>3.33</v>
      </c>
      <c r="R149" s="30">
        <v>3.66</v>
      </c>
      <c r="S149" s="30">
        <v>0.3</v>
      </c>
      <c r="T149" s="30"/>
      <c r="U149" s="1"/>
      <c r="V149" s="1"/>
      <c r="X149" s="1"/>
    </row>
    <row r="150" spans="1:24" x14ac:dyDescent="0.25">
      <c r="A150" s="30">
        <v>2170</v>
      </c>
      <c r="B150" s="30" t="s">
        <v>1351</v>
      </c>
      <c r="C150" s="30">
        <v>3</v>
      </c>
      <c r="D150" s="30">
        <v>2</v>
      </c>
      <c r="E150" s="30">
        <v>3.92</v>
      </c>
      <c r="F150" s="30">
        <v>0</v>
      </c>
      <c r="G150" s="30">
        <v>55</v>
      </c>
      <c r="H150" s="30">
        <v>5</v>
      </c>
      <c r="I150" s="30">
        <v>55</v>
      </c>
      <c r="J150" s="30">
        <v>56</v>
      </c>
      <c r="K150" s="30">
        <v>24</v>
      </c>
      <c r="L150" s="30">
        <v>5</v>
      </c>
      <c r="M150" s="30">
        <v>42</v>
      </c>
      <c r="N150" s="30">
        <v>16</v>
      </c>
      <c r="O150" s="30">
        <v>1.31</v>
      </c>
      <c r="P150" s="30">
        <v>6.96</v>
      </c>
      <c r="Q150" s="30">
        <v>2.6</v>
      </c>
      <c r="R150" s="30">
        <v>3.67</v>
      </c>
      <c r="S150" s="30">
        <v>0.2</v>
      </c>
      <c r="T150" s="30"/>
      <c r="U150" s="1"/>
      <c r="V150" s="1"/>
      <c r="W150" s="1"/>
    </row>
    <row r="151" spans="1:24" x14ac:dyDescent="0.25">
      <c r="A151" s="30">
        <v>6244</v>
      </c>
      <c r="B151" s="30" t="s">
        <v>1346</v>
      </c>
      <c r="C151" s="30">
        <v>1</v>
      </c>
      <c r="D151" s="30">
        <v>0</v>
      </c>
      <c r="E151" s="30">
        <v>3.32</v>
      </c>
      <c r="F151" s="30">
        <v>0</v>
      </c>
      <c r="G151" s="30">
        <v>8</v>
      </c>
      <c r="H151" s="30">
        <v>0</v>
      </c>
      <c r="I151" s="30">
        <v>8</v>
      </c>
      <c r="J151" s="30">
        <v>8</v>
      </c>
      <c r="K151" s="30">
        <v>3</v>
      </c>
      <c r="L151" s="30">
        <v>1</v>
      </c>
      <c r="M151" s="30">
        <v>8</v>
      </c>
      <c r="N151" s="30">
        <v>3</v>
      </c>
      <c r="O151" s="30">
        <v>1.21</v>
      </c>
      <c r="P151" s="30">
        <v>8.9</v>
      </c>
      <c r="Q151" s="30">
        <v>2.84</v>
      </c>
      <c r="R151" s="30">
        <v>3.67</v>
      </c>
      <c r="S151" s="30">
        <v>0</v>
      </c>
      <c r="T151" s="30"/>
    </row>
    <row r="152" spans="1:24" x14ac:dyDescent="0.25">
      <c r="A152" s="30">
        <v>3254</v>
      </c>
      <c r="B152" s="30" t="s">
        <v>876</v>
      </c>
      <c r="C152" s="30">
        <v>9</v>
      </c>
      <c r="D152" s="30">
        <v>10</v>
      </c>
      <c r="E152" s="30">
        <v>3.84</v>
      </c>
      <c r="F152" s="30">
        <v>25</v>
      </c>
      <c r="G152" s="30">
        <v>25</v>
      </c>
      <c r="H152" s="30">
        <v>0</v>
      </c>
      <c r="I152" s="30">
        <v>155</v>
      </c>
      <c r="J152" s="30">
        <v>143</v>
      </c>
      <c r="K152" s="30">
        <v>66</v>
      </c>
      <c r="L152" s="30">
        <v>16</v>
      </c>
      <c r="M152" s="30">
        <v>146</v>
      </c>
      <c r="N152" s="30">
        <v>55</v>
      </c>
      <c r="O152" s="30">
        <v>1.27</v>
      </c>
      <c r="P152" s="30">
        <v>8.4499999999999993</v>
      </c>
      <c r="Q152" s="30">
        <v>3.16</v>
      </c>
      <c r="R152" s="30">
        <v>3.67</v>
      </c>
      <c r="S152" s="30">
        <v>1.7</v>
      </c>
      <c r="T152" s="30"/>
      <c r="U152" s="1"/>
      <c r="V152" s="1"/>
      <c r="X152" s="1"/>
    </row>
    <row r="153" spans="1:24" x14ac:dyDescent="0.25">
      <c r="A153" s="30">
        <v>1247</v>
      </c>
      <c r="B153" s="30" t="s">
        <v>1329</v>
      </c>
      <c r="C153" s="30">
        <v>3</v>
      </c>
      <c r="D153" s="30">
        <v>2</v>
      </c>
      <c r="E153" s="30">
        <v>3.81</v>
      </c>
      <c r="F153" s="30">
        <v>0</v>
      </c>
      <c r="G153" s="30">
        <v>46</v>
      </c>
      <c r="H153" s="30">
        <v>1</v>
      </c>
      <c r="I153" s="30">
        <v>46</v>
      </c>
      <c r="J153" s="30">
        <v>43</v>
      </c>
      <c r="K153" s="30">
        <v>19</v>
      </c>
      <c r="L153" s="30">
        <v>5</v>
      </c>
      <c r="M153" s="30">
        <v>44</v>
      </c>
      <c r="N153" s="30">
        <v>17</v>
      </c>
      <c r="O153" s="30">
        <v>1.31</v>
      </c>
      <c r="P153" s="30">
        <v>8.73</v>
      </c>
      <c r="Q153" s="30">
        <v>3.3</v>
      </c>
      <c r="R153" s="30">
        <v>3.67</v>
      </c>
      <c r="S153" s="30">
        <v>0.3</v>
      </c>
      <c r="T153" s="30"/>
      <c r="U153" s="1"/>
      <c r="V153" s="1"/>
      <c r="X153" s="1"/>
    </row>
    <row r="154" spans="1:24" x14ac:dyDescent="0.25">
      <c r="A154" s="30">
        <v>9794</v>
      </c>
      <c r="B154" s="30" t="s">
        <v>1404</v>
      </c>
      <c r="C154" s="30">
        <v>3</v>
      </c>
      <c r="D154" s="30">
        <v>2</v>
      </c>
      <c r="E154" s="30">
        <v>3.72</v>
      </c>
      <c r="F154" s="30">
        <v>0</v>
      </c>
      <c r="G154" s="30">
        <v>54</v>
      </c>
      <c r="H154" s="30">
        <v>7</v>
      </c>
      <c r="I154" s="30">
        <v>54</v>
      </c>
      <c r="J154" s="30">
        <v>47</v>
      </c>
      <c r="K154" s="30">
        <v>22</v>
      </c>
      <c r="L154" s="30">
        <v>5</v>
      </c>
      <c r="M154" s="30">
        <v>59</v>
      </c>
      <c r="N154" s="30">
        <v>26</v>
      </c>
      <c r="O154" s="30">
        <v>1.36</v>
      </c>
      <c r="P154" s="30">
        <v>9.7799999999999994</v>
      </c>
      <c r="Q154" s="30">
        <v>4.37</v>
      </c>
      <c r="R154" s="30">
        <v>3.68</v>
      </c>
      <c r="S154" s="30">
        <v>0.3</v>
      </c>
      <c r="T154" s="30"/>
    </row>
    <row r="155" spans="1:24" x14ac:dyDescent="0.25">
      <c r="A155" s="30">
        <v>2692</v>
      </c>
      <c r="B155" s="30" t="s">
        <v>809</v>
      </c>
      <c r="C155" s="30">
        <v>3</v>
      </c>
      <c r="D155" s="30">
        <v>2</v>
      </c>
      <c r="E155" s="30">
        <v>3.71</v>
      </c>
      <c r="F155" s="30">
        <v>0</v>
      </c>
      <c r="G155" s="30">
        <v>48</v>
      </c>
      <c r="H155" s="30">
        <v>2</v>
      </c>
      <c r="I155" s="30">
        <v>48</v>
      </c>
      <c r="J155" s="30">
        <v>44</v>
      </c>
      <c r="K155" s="30">
        <v>20</v>
      </c>
      <c r="L155" s="30">
        <v>5</v>
      </c>
      <c r="M155" s="30">
        <v>44</v>
      </c>
      <c r="N155" s="30">
        <v>17</v>
      </c>
      <c r="O155" s="30">
        <v>1.27</v>
      </c>
      <c r="P155" s="30">
        <v>8.2200000000000006</v>
      </c>
      <c r="Q155" s="30">
        <v>3.13</v>
      </c>
      <c r="R155" s="30">
        <v>3.68</v>
      </c>
      <c r="S155" s="30">
        <v>0.3</v>
      </c>
      <c r="T155" s="30"/>
      <c r="U155" s="1"/>
      <c r="V155" s="1"/>
      <c r="W155" s="1"/>
    </row>
    <row r="156" spans="1:24" x14ac:dyDescent="0.25">
      <c r="A156" s="30">
        <v>2717</v>
      </c>
      <c r="B156" s="30" t="s">
        <v>887</v>
      </c>
      <c r="C156" s="30">
        <v>11</v>
      </c>
      <c r="D156" s="30">
        <v>9</v>
      </c>
      <c r="E156" s="30">
        <v>3.94</v>
      </c>
      <c r="F156" s="30">
        <v>28</v>
      </c>
      <c r="G156" s="30">
        <v>28</v>
      </c>
      <c r="H156" s="30">
        <v>0</v>
      </c>
      <c r="I156" s="30">
        <v>159</v>
      </c>
      <c r="J156" s="30">
        <v>164</v>
      </c>
      <c r="K156" s="30">
        <v>69</v>
      </c>
      <c r="L156" s="30">
        <v>14</v>
      </c>
      <c r="M156" s="30">
        <v>112</v>
      </c>
      <c r="N156" s="30">
        <v>39</v>
      </c>
      <c r="O156" s="30">
        <v>1.28</v>
      </c>
      <c r="P156" s="30">
        <v>6.35</v>
      </c>
      <c r="Q156" s="30">
        <v>2.23</v>
      </c>
      <c r="R156" s="30">
        <v>3.68</v>
      </c>
      <c r="S156" s="30">
        <v>2.7</v>
      </c>
      <c r="T156" s="30"/>
    </row>
    <row r="157" spans="1:24" x14ac:dyDescent="0.25">
      <c r="A157" s="30">
        <v>6485</v>
      </c>
      <c r="B157" s="30" t="s">
        <v>1448</v>
      </c>
      <c r="C157" s="30">
        <v>3</v>
      </c>
      <c r="D157" s="30">
        <v>2</v>
      </c>
      <c r="E157" s="30">
        <v>3.54</v>
      </c>
      <c r="F157" s="30">
        <v>0</v>
      </c>
      <c r="G157" s="30">
        <v>46</v>
      </c>
      <c r="H157" s="30">
        <v>3</v>
      </c>
      <c r="I157" s="30">
        <v>46</v>
      </c>
      <c r="J157" s="30">
        <v>43</v>
      </c>
      <c r="K157" s="30">
        <v>18</v>
      </c>
      <c r="L157" s="30">
        <v>4</v>
      </c>
      <c r="M157" s="30">
        <v>42</v>
      </c>
      <c r="N157" s="30">
        <v>16</v>
      </c>
      <c r="O157" s="30">
        <v>1.27</v>
      </c>
      <c r="P157" s="30">
        <v>8.11</v>
      </c>
      <c r="Q157" s="30">
        <v>3.14</v>
      </c>
      <c r="R157" s="30">
        <v>3.68</v>
      </c>
      <c r="S157" s="30">
        <v>-0.1</v>
      </c>
      <c r="T157" s="30"/>
      <c r="U157" s="1"/>
      <c r="V157" s="1"/>
      <c r="W157" s="1"/>
    </row>
    <row r="158" spans="1:24" x14ac:dyDescent="0.25">
      <c r="A158" s="30">
        <v>5032</v>
      </c>
      <c r="B158" s="30" t="s">
        <v>1409</v>
      </c>
      <c r="C158" s="30">
        <v>2</v>
      </c>
      <c r="D158" s="30">
        <v>2</v>
      </c>
      <c r="E158" s="30">
        <v>3.63</v>
      </c>
      <c r="F158" s="30">
        <v>0</v>
      </c>
      <c r="G158" s="30">
        <v>38</v>
      </c>
      <c r="H158" s="30">
        <v>0</v>
      </c>
      <c r="I158" s="30">
        <v>38</v>
      </c>
      <c r="J158" s="30">
        <v>35</v>
      </c>
      <c r="K158" s="30">
        <v>15</v>
      </c>
      <c r="L158" s="30">
        <v>4</v>
      </c>
      <c r="M158" s="30">
        <v>34</v>
      </c>
      <c r="N158" s="30">
        <v>11</v>
      </c>
      <c r="O158" s="30">
        <v>1.22</v>
      </c>
      <c r="P158" s="30">
        <v>8.11</v>
      </c>
      <c r="Q158" s="30">
        <v>2.56</v>
      </c>
      <c r="R158" s="30">
        <v>3.68</v>
      </c>
      <c r="S158" s="30">
        <v>-0.1</v>
      </c>
      <c r="T158" s="30"/>
      <c r="U158" s="1"/>
      <c r="V158" s="1"/>
      <c r="X158" s="1"/>
    </row>
    <row r="159" spans="1:24" x14ac:dyDescent="0.25">
      <c r="A159" s="30">
        <v>3840</v>
      </c>
      <c r="B159" s="30" t="s">
        <v>1109</v>
      </c>
      <c r="C159" s="30">
        <v>3</v>
      </c>
      <c r="D159" s="30">
        <v>2</v>
      </c>
      <c r="E159" s="30">
        <v>3.56</v>
      </c>
      <c r="F159" s="30">
        <v>0</v>
      </c>
      <c r="G159" s="30">
        <v>46</v>
      </c>
      <c r="H159" s="30">
        <v>2</v>
      </c>
      <c r="I159" s="30">
        <v>46</v>
      </c>
      <c r="J159" s="30">
        <v>46</v>
      </c>
      <c r="K159" s="30">
        <v>18</v>
      </c>
      <c r="L159" s="30">
        <v>5</v>
      </c>
      <c r="M159" s="30">
        <v>36</v>
      </c>
      <c r="N159" s="30">
        <v>11</v>
      </c>
      <c r="O159" s="30">
        <v>1.25</v>
      </c>
      <c r="P159" s="30">
        <v>7.01</v>
      </c>
      <c r="Q159" s="30">
        <v>2.23</v>
      </c>
      <c r="R159" s="30">
        <v>3.69</v>
      </c>
      <c r="S159" s="30">
        <v>0</v>
      </c>
      <c r="T159" s="30"/>
      <c r="U159" s="1"/>
      <c r="V159" s="1"/>
      <c r="X159" s="1"/>
    </row>
    <row r="160" spans="1:24" x14ac:dyDescent="0.25">
      <c r="A160" s="30">
        <v>729</v>
      </c>
      <c r="B160" s="30" t="s">
        <v>1342</v>
      </c>
      <c r="C160" s="30">
        <v>3</v>
      </c>
      <c r="D160" s="30">
        <v>2</v>
      </c>
      <c r="E160" s="30">
        <v>3.75</v>
      </c>
      <c r="F160" s="30">
        <v>0</v>
      </c>
      <c r="G160" s="30">
        <v>54</v>
      </c>
      <c r="H160" s="30">
        <v>21</v>
      </c>
      <c r="I160" s="30">
        <v>54</v>
      </c>
      <c r="J160" s="30">
        <v>57</v>
      </c>
      <c r="K160" s="30">
        <v>23</v>
      </c>
      <c r="L160" s="30">
        <v>6</v>
      </c>
      <c r="M160" s="30">
        <v>40</v>
      </c>
      <c r="N160" s="30">
        <v>12</v>
      </c>
      <c r="O160" s="30">
        <v>1.27</v>
      </c>
      <c r="P160" s="30">
        <v>6.64</v>
      </c>
      <c r="Q160" s="30">
        <v>1.98</v>
      </c>
      <c r="R160" s="30">
        <v>3.69</v>
      </c>
      <c r="S160" s="30">
        <v>0.3</v>
      </c>
      <c r="T160" s="30"/>
      <c r="U160" s="1"/>
      <c r="V160" s="1"/>
      <c r="W160" s="1"/>
    </row>
    <row r="161" spans="1:24" x14ac:dyDescent="0.25">
      <c r="A161" s="30">
        <v>5213</v>
      </c>
      <c r="B161" s="30" t="s">
        <v>1402</v>
      </c>
      <c r="C161" s="30">
        <v>2</v>
      </c>
      <c r="D161" s="30">
        <v>1</v>
      </c>
      <c r="E161" s="30">
        <v>3.45</v>
      </c>
      <c r="F161" s="30">
        <v>0</v>
      </c>
      <c r="G161" s="30">
        <v>38</v>
      </c>
      <c r="H161" s="30">
        <v>1</v>
      </c>
      <c r="I161" s="30">
        <v>38</v>
      </c>
      <c r="J161" s="30">
        <v>34</v>
      </c>
      <c r="K161" s="30">
        <v>14</v>
      </c>
      <c r="L161" s="30">
        <v>4</v>
      </c>
      <c r="M161" s="30">
        <v>36</v>
      </c>
      <c r="N161" s="30">
        <v>12</v>
      </c>
      <c r="O161" s="30">
        <v>1.22</v>
      </c>
      <c r="P161" s="30">
        <v>8.52</v>
      </c>
      <c r="Q161" s="30">
        <v>2.79</v>
      </c>
      <c r="R161" s="30">
        <v>3.69</v>
      </c>
      <c r="S161" s="30">
        <v>-0.2</v>
      </c>
      <c r="T161" s="30"/>
      <c r="U161" s="1"/>
      <c r="V161" s="1"/>
      <c r="W161" s="1"/>
    </row>
    <row r="162" spans="1:24" x14ac:dyDescent="0.25">
      <c r="A162" s="30">
        <v>5746</v>
      </c>
      <c r="B162" s="30" t="s">
        <v>784</v>
      </c>
      <c r="C162" s="30">
        <v>1</v>
      </c>
      <c r="D162" s="30">
        <v>1</v>
      </c>
      <c r="E162" s="30">
        <v>3.59</v>
      </c>
      <c r="F162" s="30">
        <v>0</v>
      </c>
      <c r="G162" s="30">
        <v>21</v>
      </c>
      <c r="H162" s="30">
        <v>0</v>
      </c>
      <c r="I162" s="30">
        <v>21</v>
      </c>
      <c r="J162" s="30">
        <v>21</v>
      </c>
      <c r="K162" s="30">
        <v>9</v>
      </c>
      <c r="L162" s="30">
        <v>2</v>
      </c>
      <c r="M162" s="30">
        <v>16</v>
      </c>
      <c r="N162" s="30">
        <v>7</v>
      </c>
      <c r="O162" s="30">
        <v>1.3</v>
      </c>
      <c r="P162" s="30">
        <v>6.84</v>
      </c>
      <c r="Q162" s="30">
        <v>2.88</v>
      </c>
      <c r="R162" s="30">
        <v>3.69</v>
      </c>
      <c r="S162" s="30">
        <v>0</v>
      </c>
      <c r="T162" s="30"/>
      <c r="U162" s="1"/>
      <c r="V162" s="1"/>
      <c r="W162" s="1"/>
    </row>
    <row r="163" spans="1:24" x14ac:dyDescent="0.25">
      <c r="A163" s="30">
        <v>8110</v>
      </c>
      <c r="B163" s="30" t="s">
        <v>1304</v>
      </c>
      <c r="C163" s="30">
        <v>3</v>
      </c>
      <c r="D163" s="30">
        <v>2</v>
      </c>
      <c r="E163" s="30">
        <v>3.67</v>
      </c>
      <c r="F163" s="30">
        <v>0</v>
      </c>
      <c r="G163" s="30">
        <v>46</v>
      </c>
      <c r="H163" s="30">
        <v>2</v>
      </c>
      <c r="I163" s="30">
        <v>46</v>
      </c>
      <c r="J163" s="30">
        <v>44</v>
      </c>
      <c r="K163" s="30">
        <v>19</v>
      </c>
      <c r="L163" s="30">
        <v>4</v>
      </c>
      <c r="M163" s="30">
        <v>40</v>
      </c>
      <c r="N163" s="30">
        <v>15</v>
      </c>
      <c r="O163" s="30">
        <v>1.29</v>
      </c>
      <c r="P163" s="30">
        <v>7.88</v>
      </c>
      <c r="Q163" s="30">
        <v>3</v>
      </c>
      <c r="R163" s="30">
        <v>3.69</v>
      </c>
      <c r="S163" s="30">
        <v>0.2</v>
      </c>
      <c r="T163" s="30"/>
      <c r="U163" s="1"/>
      <c r="V163" s="1"/>
      <c r="W163" s="1"/>
    </row>
    <row r="164" spans="1:24" x14ac:dyDescent="0.25">
      <c r="A164" s="30">
        <v>9325</v>
      </c>
      <c r="B164" s="30" t="s">
        <v>1326</v>
      </c>
      <c r="C164" s="30">
        <v>1</v>
      </c>
      <c r="D164" s="30">
        <v>1</v>
      </c>
      <c r="E164" s="30">
        <v>3.73</v>
      </c>
      <c r="F164" s="30">
        <v>0</v>
      </c>
      <c r="G164" s="30">
        <v>25</v>
      </c>
      <c r="H164" s="30">
        <v>0</v>
      </c>
      <c r="I164" s="30">
        <v>25</v>
      </c>
      <c r="J164" s="30">
        <v>25</v>
      </c>
      <c r="K164" s="30">
        <v>10</v>
      </c>
      <c r="L164" s="30">
        <v>2</v>
      </c>
      <c r="M164" s="30">
        <v>19</v>
      </c>
      <c r="N164" s="30">
        <v>8</v>
      </c>
      <c r="O164" s="30">
        <v>1.32</v>
      </c>
      <c r="P164" s="30">
        <v>6.79</v>
      </c>
      <c r="Q164" s="30">
        <v>3.02</v>
      </c>
      <c r="R164" s="30">
        <v>3.7</v>
      </c>
      <c r="S164" s="30">
        <v>-0.1</v>
      </c>
      <c r="T164" s="30"/>
      <c r="U164" s="1"/>
      <c r="V164" s="1"/>
      <c r="X164" s="1"/>
    </row>
    <row r="165" spans="1:24" x14ac:dyDescent="0.25">
      <c r="A165" s="30" t="s">
        <v>1249</v>
      </c>
      <c r="B165" s="30" t="s">
        <v>1250</v>
      </c>
      <c r="C165" s="30">
        <v>3</v>
      </c>
      <c r="D165" s="30">
        <v>3</v>
      </c>
      <c r="E165" s="30">
        <v>3.73</v>
      </c>
      <c r="F165" s="30">
        <v>7</v>
      </c>
      <c r="G165" s="30">
        <v>20</v>
      </c>
      <c r="H165" s="30">
        <v>0</v>
      </c>
      <c r="I165" s="30">
        <v>53</v>
      </c>
      <c r="J165" s="30">
        <v>51</v>
      </c>
      <c r="K165" s="30">
        <v>22</v>
      </c>
      <c r="L165" s="30">
        <v>6</v>
      </c>
      <c r="M165" s="30">
        <v>47</v>
      </c>
      <c r="N165" s="30">
        <v>15</v>
      </c>
      <c r="O165" s="30">
        <v>1.23</v>
      </c>
      <c r="P165" s="30">
        <v>7.98</v>
      </c>
      <c r="Q165" s="30">
        <v>2.5499999999999998</v>
      </c>
      <c r="R165" s="30">
        <v>3.7</v>
      </c>
      <c r="S165" s="30">
        <v>0.2</v>
      </c>
      <c r="T165" s="30"/>
      <c r="U165" s="1"/>
      <c r="V165" s="1"/>
      <c r="X165" s="1"/>
    </row>
    <row r="166" spans="1:24" x14ac:dyDescent="0.25">
      <c r="A166" s="30">
        <v>1514</v>
      </c>
      <c r="B166" s="30" t="s">
        <v>1172</v>
      </c>
      <c r="C166" s="30">
        <v>3</v>
      </c>
      <c r="D166" s="30">
        <v>2</v>
      </c>
      <c r="E166" s="30">
        <v>3.21</v>
      </c>
      <c r="F166" s="30">
        <v>0</v>
      </c>
      <c r="G166" s="30">
        <v>45</v>
      </c>
      <c r="H166" s="30">
        <v>1</v>
      </c>
      <c r="I166" s="30">
        <v>45</v>
      </c>
      <c r="J166" s="30">
        <v>38</v>
      </c>
      <c r="K166" s="30">
        <v>16</v>
      </c>
      <c r="L166" s="30">
        <v>5</v>
      </c>
      <c r="M166" s="30">
        <v>48</v>
      </c>
      <c r="N166" s="30">
        <v>17</v>
      </c>
      <c r="O166" s="30">
        <v>1.23</v>
      </c>
      <c r="P166" s="30">
        <v>9.49</v>
      </c>
      <c r="Q166" s="30">
        <v>3.41</v>
      </c>
      <c r="R166" s="30">
        <v>3.7</v>
      </c>
      <c r="S166" s="30">
        <v>0.1</v>
      </c>
      <c r="T166" s="30"/>
    </row>
    <row r="167" spans="1:24" x14ac:dyDescent="0.25">
      <c r="A167" s="30">
        <v>4664</v>
      </c>
      <c r="B167" s="30" t="s">
        <v>824</v>
      </c>
      <c r="C167" s="30">
        <v>3</v>
      </c>
      <c r="D167" s="30">
        <v>2</v>
      </c>
      <c r="E167" s="30">
        <v>3.48</v>
      </c>
      <c r="F167" s="30">
        <v>0</v>
      </c>
      <c r="G167" s="30">
        <v>55</v>
      </c>
      <c r="H167" s="30">
        <v>3</v>
      </c>
      <c r="I167" s="30">
        <v>55</v>
      </c>
      <c r="J167" s="30">
        <v>49</v>
      </c>
      <c r="K167" s="30">
        <v>21</v>
      </c>
      <c r="L167" s="30">
        <v>6</v>
      </c>
      <c r="M167" s="30">
        <v>53</v>
      </c>
      <c r="N167" s="30">
        <v>19</v>
      </c>
      <c r="O167" s="30">
        <v>1.24</v>
      </c>
      <c r="P167" s="30">
        <v>8.61</v>
      </c>
      <c r="Q167" s="30">
        <v>3.04</v>
      </c>
      <c r="R167" s="30">
        <v>3.7</v>
      </c>
      <c r="S167" s="30">
        <v>0</v>
      </c>
      <c r="T167" s="30"/>
      <c r="U167" s="1"/>
      <c r="V167" s="1"/>
      <c r="W167" s="1"/>
    </row>
    <row r="168" spans="1:24" x14ac:dyDescent="0.25">
      <c r="A168" s="30" t="s">
        <v>1564</v>
      </c>
      <c r="B168" s="30" t="s">
        <v>1565</v>
      </c>
      <c r="C168" s="30">
        <v>1</v>
      </c>
      <c r="D168" s="30">
        <v>1</v>
      </c>
      <c r="E168" s="30">
        <v>3.55</v>
      </c>
      <c r="F168" s="30">
        <v>0</v>
      </c>
      <c r="G168" s="30">
        <v>17</v>
      </c>
      <c r="H168" s="30">
        <v>0</v>
      </c>
      <c r="I168" s="30">
        <v>17</v>
      </c>
      <c r="J168" s="30">
        <v>15</v>
      </c>
      <c r="K168" s="30">
        <v>7</v>
      </c>
      <c r="L168" s="30">
        <v>2</v>
      </c>
      <c r="M168" s="30">
        <v>16</v>
      </c>
      <c r="N168" s="30">
        <v>6</v>
      </c>
      <c r="O168" s="30">
        <v>1.26</v>
      </c>
      <c r="P168" s="30">
        <v>8.36</v>
      </c>
      <c r="Q168" s="30">
        <v>3.21</v>
      </c>
      <c r="R168" s="30">
        <v>3.7</v>
      </c>
      <c r="S168" s="30">
        <v>0</v>
      </c>
      <c r="T168" s="30"/>
      <c r="U168" s="1"/>
      <c r="V168" s="1"/>
      <c r="X168" s="1"/>
    </row>
    <row r="169" spans="1:24" x14ac:dyDescent="0.25">
      <c r="A169" s="30" t="s">
        <v>1036</v>
      </c>
      <c r="B169" s="30" t="s">
        <v>1037</v>
      </c>
      <c r="C169" s="30">
        <v>0</v>
      </c>
      <c r="D169" s="30">
        <v>0</v>
      </c>
      <c r="E169" s="30">
        <v>3.66</v>
      </c>
      <c r="F169" s="30">
        <v>0</v>
      </c>
      <c r="G169" s="30">
        <v>8</v>
      </c>
      <c r="H169" s="30">
        <v>0</v>
      </c>
      <c r="I169" s="30">
        <v>8</v>
      </c>
      <c r="J169" s="30">
        <v>7</v>
      </c>
      <c r="K169" s="30">
        <v>3</v>
      </c>
      <c r="L169" s="30">
        <v>1</v>
      </c>
      <c r="M169" s="30">
        <v>8</v>
      </c>
      <c r="N169" s="30">
        <v>4</v>
      </c>
      <c r="O169" s="30">
        <v>1.34</v>
      </c>
      <c r="P169" s="30">
        <v>9.1</v>
      </c>
      <c r="Q169" s="30">
        <v>4.25</v>
      </c>
      <c r="R169" s="30">
        <v>3.71</v>
      </c>
      <c r="S169" s="30">
        <v>0</v>
      </c>
      <c r="T169" s="30"/>
    </row>
    <row r="170" spans="1:24" x14ac:dyDescent="0.25">
      <c r="A170" s="30">
        <v>2642</v>
      </c>
      <c r="B170" s="30" t="s">
        <v>1439</v>
      </c>
      <c r="C170" s="30">
        <v>2</v>
      </c>
      <c r="D170" s="30">
        <v>1</v>
      </c>
      <c r="E170" s="30">
        <v>3.8</v>
      </c>
      <c r="F170" s="30">
        <v>0</v>
      </c>
      <c r="G170" s="30">
        <v>29</v>
      </c>
      <c r="H170" s="30">
        <v>0</v>
      </c>
      <c r="I170" s="30">
        <v>29</v>
      </c>
      <c r="J170" s="30">
        <v>31</v>
      </c>
      <c r="K170" s="30">
        <v>12</v>
      </c>
      <c r="L170" s="30">
        <v>3</v>
      </c>
      <c r="M170" s="30">
        <v>21</v>
      </c>
      <c r="N170" s="30">
        <v>7</v>
      </c>
      <c r="O170" s="30">
        <v>1.27</v>
      </c>
      <c r="P170" s="30">
        <v>6.49</v>
      </c>
      <c r="Q170" s="30">
        <v>2.08</v>
      </c>
      <c r="R170" s="30">
        <v>3.71</v>
      </c>
      <c r="S170" s="30">
        <v>0.1</v>
      </c>
      <c r="T170" s="30"/>
      <c r="U170" s="1"/>
      <c r="V170" s="1"/>
      <c r="X170" s="1"/>
    </row>
    <row r="171" spans="1:24" x14ac:dyDescent="0.25">
      <c r="A171" s="30">
        <v>10343</v>
      </c>
      <c r="B171" s="30" t="s">
        <v>1412</v>
      </c>
      <c r="C171" s="30">
        <v>3</v>
      </c>
      <c r="D171" s="30">
        <v>2</v>
      </c>
      <c r="E171" s="30">
        <v>3.54</v>
      </c>
      <c r="F171" s="30">
        <v>0</v>
      </c>
      <c r="G171" s="30">
        <v>47</v>
      </c>
      <c r="H171" s="30">
        <v>1</v>
      </c>
      <c r="I171" s="30">
        <v>47</v>
      </c>
      <c r="J171" s="30">
        <v>45</v>
      </c>
      <c r="K171" s="30">
        <v>18</v>
      </c>
      <c r="L171" s="30">
        <v>4</v>
      </c>
      <c r="M171" s="30">
        <v>38</v>
      </c>
      <c r="N171" s="30">
        <v>15</v>
      </c>
      <c r="O171" s="30">
        <v>1.29</v>
      </c>
      <c r="P171" s="30">
        <v>7.31</v>
      </c>
      <c r="Q171" s="30">
        <v>2.86</v>
      </c>
      <c r="R171" s="30">
        <v>3.71</v>
      </c>
      <c r="S171" s="30">
        <v>0.4</v>
      </c>
      <c r="T171" s="30"/>
    </row>
    <row r="172" spans="1:24" x14ac:dyDescent="0.25">
      <c r="A172" s="30">
        <v>8476</v>
      </c>
      <c r="B172" s="30" t="s">
        <v>1148</v>
      </c>
      <c r="C172" s="30">
        <v>7</v>
      </c>
      <c r="D172" s="30">
        <v>9</v>
      </c>
      <c r="E172" s="30">
        <v>4.04</v>
      </c>
      <c r="F172" s="30">
        <v>21</v>
      </c>
      <c r="G172" s="30">
        <v>21</v>
      </c>
      <c r="H172" s="30">
        <v>0</v>
      </c>
      <c r="I172" s="30">
        <v>122</v>
      </c>
      <c r="J172" s="30">
        <v>116</v>
      </c>
      <c r="K172" s="30">
        <v>55</v>
      </c>
      <c r="L172" s="30">
        <v>11</v>
      </c>
      <c r="M172" s="30">
        <v>106</v>
      </c>
      <c r="N172" s="30">
        <v>47</v>
      </c>
      <c r="O172" s="30">
        <v>1.34</v>
      </c>
      <c r="P172" s="30">
        <v>7.87</v>
      </c>
      <c r="Q172" s="30">
        <v>3.51</v>
      </c>
      <c r="R172" s="30">
        <v>3.71</v>
      </c>
      <c r="S172" s="30">
        <v>0.7</v>
      </c>
      <c r="T172" s="30"/>
      <c r="U172" s="1"/>
      <c r="V172" s="1"/>
      <c r="X172" s="1"/>
    </row>
    <row r="173" spans="1:24" x14ac:dyDescent="0.25">
      <c r="A173" s="30">
        <v>13048</v>
      </c>
      <c r="B173" s="30" t="s">
        <v>922</v>
      </c>
      <c r="C173" s="30">
        <v>9</v>
      </c>
      <c r="D173" s="30">
        <v>8</v>
      </c>
      <c r="E173" s="30">
        <v>3.81</v>
      </c>
      <c r="F173" s="30">
        <v>24</v>
      </c>
      <c r="G173" s="30">
        <v>24</v>
      </c>
      <c r="H173" s="30">
        <v>0</v>
      </c>
      <c r="I173" s="30">
        <v>139</v>
      </c>
      <c r="J173" s="30">
        <v>137</v>
      </c>
      <c r="K173" s="30">
        <v>59</v>
      </c>
      <c r="L173" s="30">
        <v>15</v>
      </c>
      <c r="M173" s="30">
        <v>109</v>
      </c>
      <c r="N173" s="30">
        <v>34</v>
      </c>
      <c r="O173" s="30">
        <v>1.23</v>
      </c>
      <c r="P173" s="30">
        <v>7.06</v>
      </c>
      <c r="Q173" s="30">
        <v>2.2200000000000002</v>
      </c>
      <c r="R173" s="30">
        <v>3.72</v>
      </c>
      <c r="S173" s="30">
        <v>1.5</v>
      </c>
      <c r="T173" s="30"/>
      <c r="U173" s="1"/>
      <c r="V173" s="1"/>
      <c r="X173" s="1"/>
    </row>
    <row r="174" spans="1:24" x14ac:dyDescent="0.25">
      <c r="A174" s="30">
        <v>9059</v>
      </c>
      <c r="B174" s="30" t="s">
        <v>819</v>
      </c>
      <c r="C174" s="30">
        <v>3</v>
      </c>
      <c r="D174" s="30">
        <v>2</v>
      </c>
      <c r="E174" s="30">
        <v>3.79</v>
      </c>
      <c r="F174" s="30">
        <v>0</v>
      </c>
      <c r="G174" s="30">
        <v>55</v>
      </c>
      <c r="H174" s="30">
        <v>22</v>
      </c>
      <c r="I174" s="30">
        <v>55</v>
      </c>
      <c r="J174" s="30">
        <v>51</v>
      </c>
      <c r="K174" s="30">
        <v>23</v>
      </c>
      <c r="L174" s="30">
        <v>6</v>
      </c>
      <c r="M174" s="30">
        <v>52</v>
      </c>
      <c r="N174" s="30">
        <v>21</v>
      </c>
      <c r="O174" s="30">
        <v>1.31</v>
      </c>
      <c r="P174" s="30">
        <v>8.51</v>
      </c>
      <c r="Q174" s="30">
        <v>3.4</v>
      </c>
      <c r="R174" s="30">
        <v>3.73</v>
      </c>
      <c r="S174" s="30">
        <v>0.2</v>
      </c>
      <c r="T174" s="30"/>
      <c r="U174" s="1"/>
      <c r="V174" s="1"/>
      <c r="W174" s="1"/>
    </row>
    <row r="175" spans="1:24" x14ac:dyDescent="0.25">
      <c r="A175" s="30">
        <v>404</v>
      </c>
      <c r="B175" s="30" t="s">
        <v>807</v>
      </c>
      <c r="C175" s="30">
        <v>10</v>
      </c>
      <c r="D175" s="30">
        <v>9</v>
      </c>
      <c r="E175" s="30">
        <v>3.81</v>
      </c>
      <c r="F175" s="30">
        <v>26</v>
      </c>
      <c r="G175" s="30">
        <v>26</v>
      </c>
      <c r="H175" s="30">
        <v>0</v>
      </c>
      <c r="I175" s="30">
        <v>162</v>
      </c>
      <c r="J175" s="30">
        <v>155</v>
      </c>
      <c r="K175" s="30">
        <v>69</v>
      </c>
      <c r="L175" s="30">
        <v>18</v>
      </c>
      <c r="M175" s="30">
        <v>137</v>
      </c>
      <c r="N175" s="30">
        <v>45</v>
      </c>
      <c r="O175" s="30">
        <v>1.23</v>
      </c>
      <c r="P175" s="30">
        <v>7.62</v>
      </c>
      <c r="Q175" s="30">
        <v>2.48</v>
      </c>
      <c r="R175" s="30">
        <v>3.73</v>
      </c>
      <c r="S175" s="30">
        <v>2.5</v>
      </c>
      <c r="T175" s="30"/>
    </row>
    <row r="176" spans="1:24" x14ac:dyDescent="0.25">
      <c r="A176" s="30">
        <v>9419</v>
      </c>
      <c r="B176" s="30" t="s">
        <v>5629</v>
      </c>
      <c r="C176" s="30">
        <v>2</v>
      </c>
      <c r="D176" s="30">
        <v>1</v>
      </c>
      <c r="E176" s="30">
        <v>3.42</v>
      </c>
      <c r="F176" s="30">
        <v>0</v>
      </c>
      <c r="G176" s="30">
        <v>38</v>
      </c>
      <c r="H176" s="30">
        <v>1</v>
      </c>
      <c r="I176" s="30">
        <v>38</v>
      </c>
      <c r="J176" s="30">
        <v>31</v>
      </c>
      <c r="K176" s="30">
        <v>15</v>
      </c>
      <c r="L176" s="30">
        <v>4</v>
      </c>
      <c r="M176" s="30">
        <v>43</v>
      </c>
      <c r="N176" s="30">
        <v>19</v>
      </c>
      <c r="O176" s="30">
        <v>1.31</v>
      </c>
      <c r="P176" s="30">
        <v>10.16</v>
      </c>
      <c r="Q176" s="30">
        <v>4.4800000000000004</v>
      </c>
      <c r="R176" s="30">
        <v>3.73</v>
      </c>
      <c r="S176" s="30">
        <v>0.4</v>
      </c>
      <c r="T176" s="30"/>
      <c r="U176" s="1"/>
      <c r="V176" s="1"/>
      <c r="X176" s="1"/>
    </row>
    <row r="177" spans="1:24" x14ac:dyDescent="0.25">
      <c r="A177" s="30">
        <v>4505</v>
      </c>
      <c r="B177" s="30" t="s">
        <v>821</v>
      </c>
      <c r="C177" s="30">
        <v>10</v>
      </c>
      <c r="D177" s="30">
        <v>9</v>
      </c>
      <c r="E177" s="30">
        <v>3.75</v>
      </c>
      <c r="F177" s="30">
        <v>26</v>
      </c>
      <c r="G177" s="30">
        <v>26</v>
      </c>
      <c r="H177" s="30">
        <v>0</v>
      </c>
      <c r="I177" s="30">
        <v>153</v>
      </c>
      <c r="J177" s="30">
        <v>152</v>
      </c>
      <c r="K177" s="30">
        <v>64</v>
      </c>
      <c r="L177" s="30">
        <v>17</v>
      </c>
      <c r="M177" s="30">
        <v>124</v>
      </c>
      <c r="N177" s="30">
        <v>34</v>
      </c>
      <c r="O177" s="30">
        <v>1.22</v>
      </c>
      <c r="P177" s="30">
        <v>7.3</v>
      </c>
      <c r="Q177" s="30">
        <v>1.99</v>
      </c>
      <c r="R177" s="30">
        <v>3.73</v>
      </c>
      <c r="S177" s="30">
        <v>1.3</v>
      </c>
      <c r="T177" s="30"/>
      <c r="U177" s="1"/>
      <c r="V177" s="1"/>
      <c r="X177" s="1"/>
    </row>
    <row r="178" spans="1:24" x14ac:dyDescent="0.25">
      <c r="A178" s="30">
        <v>4994</v>
      </c>
      <c r="B178" s="30" t="s">
        <v>1315</v>
      </c>
      <c r="C178" s="30">
        <v>2</v>
      </c>
      <c r="D178" s="30">
        <v>1</v>
      </c>
      <c r="E178" s="30">
        <v>3.3</v>
      </c>
      <c r="F178" s="30">
        <v>0</v>
      </c>
      <c r="G178" s="30">
        <v>29</v>
      </c>
      <c r="H178" s="30">
        <v>0</v>
      </c>
      <c r="I178" s="30">
        <v>29</v>
      </c>
      <c r="J178" s="30">
        <v>27</v>
      </c>
      <c r="K178" s="30">
        <v>11</v>
      </c>
      <c r="L178" s="30">
        <v>3</v>
      </c>
      <c r="M178" s="30">
        <v>25</v>
      </c>
      <c r="N178" s="30">
        <v>8</v>
      </c>
      <c r="O178" s="30">
        <v>1.22</v>
      </c>
      <c r="P178" s="30">
        <v>7.73</v>
      </c>
      <c r="Q178" s="30">
        <v>2.59</v>
      </c>
      <c r="R178" s="30">
        <v>3.74</v>
      </c>
      <c r="S178" s="30">
        <v>0.1</v>
      </c>
      <c r="T178" s="30"/>
      <c r="U178" s="1"/>
      <c r="V178" s="1"/>
      <c r="X178" s="1"/>
    </row>
    <row r="179" spans="1:24" x14ac:dyDescent="0.25">
      <c r="A179" s="30">
        <v>3273</v>
      </c>
      <c r="B179" s="30" t="s">
        <v>1156</v>
      </c>
      <c r="C179" s="30">
        <v>7</v>
      </c>
      <c r="D179" s="30">
        <v>8</v>
      </c>
      <c r="E179" s="30">
        <v>3.85</v>
      </c>
      <c r="F179" s="30">
        <v>21</v>
      </c>
      <c r="G179" s="30">
        <v>21</v>
      </c>
      <c r="H179" s="30">
        <v>0</v>
      </c>
      <c r="I179" s="30">
        <v>122</v>
      </c>
      <c r="J179" s="30">
        <v>121</v>
      </c>
      <c r="K179" s="30">
        <v>52</v>
      </c>
      <c r="L179" s="30">
        <v>11</v>
      </c>
      <c r="M179" s="30">
        <v>92</v>
      </c>
      <c r="N179" s="30">
        <v>35</v>
      </c>
      <c r="O179" s="30">
        <v>1.29</v>
      </c>
      <c r="P179" s="30">
        <v>6.82</v>
      </c>
      <c r="Q179" s="30">
        <v>2.6</v>
      </c>
      <c r="R179" s="30">
        <v>3.74</v>
      </c>
      <c r="S179" s="30">
        <v>1.1000000000000001</v>
      </c>
      <c r="T179" s="30"/>
    </row>
    <row r="180" spans="1:24" x14ac:dyDescent="0.25">
      <c r="A180" s="30">
        <v>2186</v>
      </c>
      <c r="B180" s="30" t="s">
        <v>905</v>
      </c>
      <c r="C180" s="30">
        <v>3</v>
      </c>
      <c r="D180" s="30">
        <v>2</v>
      </c>
      <c r="E180" s="30">
        <v>3.67</v>
      </c>
      <c r="F180" s="30">
        <v>0</v>
      </c>
      <c r="G180" s="30">
        <v>55</v>
      </c>
      <c r="H180" s="30">
        <v>25</v>
      </c>
      <c r="I180" s="30">
        <v>55</v>
      </c>
      <c r="J180" s="30">
        <v>50</v>
      </c>
      <c r="K180" s="30">
        <v>22</v>
      </c>
      <c r="L180" s="30">
        <v>6</v>
      </c>
      <c r="M180" s="30">
        <v>53</v>
      </c>
      <c r="N180" s="30">
        <v>20</v>
      </c>
      <c r="O180" s="30">
        <v>1.29</v>
      </c>
      <c r="P180" s="30">
        <v>8.81</v>
      </c>
      <c r="Q180" s="30">
        <v>3.37</v>
      </c>
      <c r="R180" s="30">
        <v>3.74</v>
      </c>
      <c r="S180" s="30">
        <v>0</v>
      </c>
      <c r="T180" s="30"/>
      <c r="U180" s="1"/>
      <c r="V180" s="1"/>
      <c r="W180" s="1"/>
    </row>
    <row r="181" spans="1:24" x14ac:dyDescent="0.25">
      <c r="A181" s="30">
        <v>1886</v>
      </c>
      <c r="B181" s="30" t="s">
        <v>1434</v>
      </c>
      <c r="C181" s="30">
        <v>1</v>
      </c>
      <c r="D181" s="30">
        <v>1</v>
      </c>
      <c r="E181" s="30">
        <v>3.7</v>
      </c>
      <c r="F181" s="30">
        <v>0</v>
      </c>
      <c r="G181" s="30">
        <v>13</v>
      </c>
      <c r="H181" s="30">
        <v>0</v>
      </c>
      <c r="I181" s="30">
        <v>13</v>
      </c>
      <c r="J181" s="30">
        <v>13</v>
      </c>
      <c r="K181" s="30">
        <v>5</v>
      </c>
      <c r="L181" s="30">
        <v>1</v>
      </c>
      <c r="M181" s="30">
        <v>10</v>
      </c>
      <c r="N181" s="30">
        <v>4</v>
      </c>
      <c r="O181" s="30">
        <v>1.28</v>
      </c>
      <c r="P181" s="30">
        <v>6.82</v>
      </c>
      <c r="Q181" s="30">
        <v>2.65</v>
      </c>
      <c r="R181" s="30">
        <v>3.74</v>
      </c>
      <c r="S181" s="30">
        <v>0</v>
      </c>
      <c r="T181" s="30"/>
      <c r="U181" s="1"/>
      <c r="V181" s="1"/>
      <c r="X181" s="1"/>
    </row>
    <row r="182" spans="1:24" x14ac:dyDescent="0.25">
      <c r="A182" s="30">
        <v>4064</v>
      </c>
      <c r="B182" s="30" t="s">
        <v>1301</v>
      </c>
      <c r="C182" s="30">
        <v>3</v>
      </c>
      <c r="D182" s="30">
        <v>2</v>
      </c>
      <c r="E182" s="30">
        <v>3.73</v>
      </c>
      <c r="F182" s="30">
        <v>0</v>
      </c>
      <c r="G182" s="30">
        <v>47</v>
      </c>
      <c r="H182" s="30">
        <v>2</v>
      </c>
      <c r="I182" s="30">
        <v>47</v>
      </c>
      <c r="J182" s="30">
        <v>48</v>
      </c>
      <c r="K182" s="30">
        <v>20</v>
      </c>
      <c r="L182" s="30">
        <v>5</v>
      </c>
      <c r="M182" s="30">
        <v>36</v>
      </c>
      <c r="N182" s="30">
        <v>12</v>
      </c>
      <c r="O182" s="30">
        <v>1.29</v>
      </c>
      <c r="P182" s="30">
        <v>6.92</v>
      </c>
      <c r="Q182" s="30">
        <v>2.37</v>
      </c>
      <c r="R182" s="30">
        <v>3.75</v>
      </c>
      <c r="S182" s="30">
        <v>0.3</v>
      </c>
      <c r="T182" s="30"/>
    </row>
    <row r="183" spans="1:24" x14ac:dyDescent="0.25">
      <c r="A183" s="30">
        <v>2429</v>
      </c>
      <c r="B183" s="30" t="s">
        <v>1166</v>
      </c>
      <c r="C183" s="30">
        <v>9</v>
      </c>
      <c r="D183" s="30">
        <v>9</v>
      </c>
      <c r="E183" s="30">
        <v>4.03</v>
      </c>
      <c r="F183" s="30">
        <v>24</v>
      </c>
      <c r="G183" s="30">
        <v>24</v>
      </c>
      <c r="H183" s="30">
        <v>0</v>
      </c>
      <c r="I183" s="30">
        <v>145</v>
      </c>
      <c r="J183" s="30">
        <v>142</v>
      </c>
      <c r="K183" s="30">
        <v>65</v>
      </c>
      <c r="L183" s="30">
        <v>15</v>
      </c>
      <c r="M183" s="30">
        <v>123</v>
      </c>
      <c r="N183" s="30">
        <v>44</v>
      </c>
      <c r="O183" s="30">
        <v>1.29</v>
      </c>
      <c r="P183" s="30">
        <v>7.65</v>
      </c>
      <c r="Q183" s="30">
        <v>2.75</v>
      </c>
      <c r="R183" s="30">
        <v>3.75</v>
      </c>
      <c r="S183" s="30">
        <v>1.9</v>
      </c>
      <c r="T183" s="30"/>
      <c r="U183" s="1"/>
      <c r="V183" s="1"/>
      <c r="X183" s="1"/>
    </row>
    <row r="184" spans="1:24" x14ac:dyDescent="0.25">
      <c r="A184" s="30">
        <v>2859</v>
      </c>
      <c r="B184" s="30" t="s">
        <v>916</v>
      </c>
      <c r="C184" s="30">
        <v>2</v>
      </c>
      <c r="D184" s="30">
        <v>1</v>
      </c>
      <c r="E184" s="30">
        <v>3.7</v>
      </c>
      <c r="F184" s="30">
        <v>0</v>
      </c>
      <c r="G184" s="30">
        <v>29</v>
      </c>
      <c r="H184" s="30">
        <v>0</v>
      </c>
      <c r="I184" s="30">
        <v>29</v>
      </c>
      <c r="J184" s="30">
        <v>30</v>
      </c>
      <c r="K184" s="30">
        <v>12</v>
      </c>
      <c r="L184" s="30">
        <v>3</v>
      </c>
      <c r="M184" s="30">
        <v>22</v>
      </c>
      <c r="N184" s="30">
        <v>7</v>
      </c>
      <c r="O184" s="30">
        <v>1.27</v>
      </c>
      <c r="P184" s="30">
        <v>6.75</v>
      </c>
      <c r="Q184" s="30">
        <v>2.23</v>
      </c>
      <c r="R184" s="30">
        <v>3.75</v>
      </c>
      <c r="S184" s="30">
        <v>-0.1</v>
      </c>
      <c r="T184" s="30"/>
      <c r="U184" s="1"/>
      <c r="V184" s="1"/>
      <c r="X184" s="1"/>
    </row>
    <row r="185" spans="1:24" x14ac:dyDescent="0.25">
      <c r="A185" s="30">
        <v>7624</v>
      </c>
      <c r="B185" s="30" t="s">
        <v>1232</v>
      </c>
      <c r="C185" s="30">
        <v>4</v>
      </c>
      <c r="D185" s="30">
        <v>4</v>
      </c>
      <c r="E185" s="30">
        <v>3.74</v>
      </c>
      <c r="F185" s="30">
        <v>6</v>
      </c>
      <c r="G185" s="30">
        <v>40</v>
      </c>
      <c r="H185" s="30">
        <v>0</v>
      </c>
      <c r="I185" s="30">
        <v>66</v>
      </c>
      <c r="J185" s="30">
        <v>63</v>
      </c>
      <c r="K185" s="30">
        <v>28</v>
      </c>
      <c r="L185" s="30">
        <v>7</v>
      </c>
      <c r="M185" s="30">
        <v>59</v>
      </c>
      <c r="N185" s="30">
        <v>20</v>
      </c>
      <c r="O185" s="30">
        <v>1.25</v>
      </c>
      <c r="P185" s="30">
        <v>7.95</v>
      </c>
      <c r="Q185" s="30">
        <v>2.76</v>
      </c>
      <c r="R185" s="30">
        <v>3.75</v>
      </c>
      <c r="S185" s="30">
        <v>-0.2</v>
      </c>
      <c r="T185" s="30"/>
      <c r="U185" s="1"/>
      <c r="V185" s="1"/>
      <c r="X185" s="1"/>
    </row>
    <row r="186" spans="1:24" x14ac:dyDescent="0.25">
      <c r="A186" s="30">
        <v>6389</v>
      </c>
      <c r="B186" s="30" t="s">
        <v>1396</v>
      </c>
      <c r="C186" s="30">
        <v>1</v>
      </c>
      <c r="D186" s="30">
        <v>1</v>
      </c>
      <c r="E186" s="30">
        <v>3.61</v>
      </c>
      <c r="F186" s="30">
        <v>0</v>
      </c>
      <c r="G186" s="30">
        <v>21</v>
      </c>
      <c r="H186" s="30">
        <v>0</v>
      </c>
      <c r="I186" s="30">
        <v>21</v>
      </c>
      <c r="J186" s="30">
        <v>20</v>
      </c>
      <c r="K186" s="30">
        <v>8</v>
      </c>
      <c r="L186" s="30">
        <v>2</v>
      </c>
      <c r="M186" s="30">
        <v>19</v>
      </c>
      <c r="N186" s="30">
        <v>8</v>
      </c>
      <c r="O186" s="30">
        <v>1.3</v>
      </c>
      <c r="P186" s="30">
        <v>8.06</v>
      </c>
      <c r="Q186" s="30">
        <v>3.24</v>
      </c>
      <c r="R186" s="30">
        <v>3.75</v>
      </c>
      <c r="S186" s="30">
        <v>0</v>
      </c>
      <c r="T186" s="30"/>
    </row>
    <row r="187" spans="1:24" x14ac:dyDescent="0.25">
      <c r="A187" s="30">
        <v>12360</v>
      </c>
      <c r="B187" s="30" t="s">
        <v>1433</v>
      </c>
      <c r="C187" s="30">
        <v>2</v>
      </c>
      <c r="D187" s="30">
        <v>1</v>
      </c>
      <c r="E187" s="30">
        <v>3.68</v>
      </c>
      <c r="F187" s="30">
        <v>0</v>
      </c>
      <c r="G187" s="30">
        <v>29</v>
      </c>
      <c r="H187" s="30">
        <v>0</v>
      </c>
      <c r="I187" s="30">
        <v>29</v>
      </c>
      <c r="J187" s="30">
        <v>26</v>
      </c>
      <c r="K187" s="30">
        <v>12</v>
      </c>
      <c r="L187" s="30">
        <v>3</v>
      </c>
      <c r="M187" s="30">
        <v>29</v>
      </c>
      <c r="N187" s="30">
        <v>12</v>
      </c>
      <c r="O187" s="30">
        <v>1.31</v>
      </c>
      <c r="P187" s="30">
        <v>8.83</v>
      </c>
      <c r="Q187" s="30">
        <v>3.81</v>
      </c>
      <c r="R187" s="30">
        <v>3.75</v>
      </c>
      <c r="S187" s="30">
        <v>-0.2</v>
      </c>
      <c r="T187" s="30"/>
      <c r="U187" s="1"/>
      <c r="V187" s="1"/>
      <c r="W187" s="1"/>
    </row>
    <row r="188" spans="1:24" x14ac:dyDescent="0.25">
      <c r="A188" s="30">
        <v>9195</v>
      </c>
      <c r="B188" s="30" t="s">
        <v>5630</v>
      </c>
      <c r="C188" s="30">
        <v>1</v>
      </c>
      <c r="D188" s="30">
        <v>1</v>
      </c>
      <c r="E188" s="30">
        <v>3.56</v>
      </c>
      <c r="F188" s="30">
        <v>0</v>
      </c>
      <c r="G188" s="30">
        <v>17</v>
      </c>
      <c r="H188" s="30">
        <v>0</v>
      </c>
      <c r="I188" s="30">
        <v>17</v>
      </c>
      <c r="J188" s="30">
        <v>14</v>
      </c>
      <c r="K188" s="30">
        <v>7</v>
      </c>
      <c r="L188" s="30">
        <v>2</v>
      </c>
      <c r="M188" s="30">
        <v>19</v>
      </c>
      <c r="N188" s="30">
        <v>8</v>
      </c>
      <c r="O188" s="30">
        <v>1.31</v>
      </c>
      <c r="P188" s="30">
        <v>9.9499999999999993</v>
      </c>
      <c r="Q188" s="30">
        <v>4.26</v>
      </c>
      <c r="R188" s="30">
        <v>3.75</v>
      </c>
      <c r="S188" s="30">
        <v>0</v>
      </c>
      <c r="T188" s="30"/>
    </row>
    <row r="189" spans="1:24" x14ac:dyDescent="0.25">
      <c r="A189" s="30">
        <v>1757</v>
      </c>
      <c r="B189" s="30" t="s">
        <v>859</v>
      </c>
      <c r="C189" s="30">
        <v>10</v>
      </c>
      <c r="D189" s="30">
        <v>9</v>
      </c>
      <c r="E189" s="30">
        <v>3.63</v>
      </c>
      <c r="F189" s="30">
        <v>25</v>
      </c>
      <c r="G189" s="30">
        <v>25</v>
      </c>
      <c r="H189" s="30">
        <v>0</v>
      </c>
      <c r="I189" s="30">
        <v>145</v>
      </c>
      <c r="J189" s="30">
        <v>141</v>
      </c>
      <c r="K189" s="30">
        <v>58</v>
      </c>
      <c r="L189" s="30">
        <v>18</v>
      </c>
      <c r="M189" s="30">
        <v>119</v>
      </c>
      <c r="N189" s="30">
        <v>28</v>
      </c>
      <c r="O189" s="30">
        <v>1.1599999999999999</v>
      </c>
      <c r="P189" s="30">
        <v>7.4</v>
      </c>
      <c r="Q189" s="30">
        <v>1.71</v>
      </c>
      <c r="R189" s="30">
        <v>3.76</v>
      </c>
      <c r="S189" s="30">
        <v>0.9</v>
      </c>
      <c r="T189" s="30"/>
      <c r="U189" s="1"/>
      <c r="V189" s="1"/>
      <c r="W189" s="1"/>
    </row>
    <row r="190" spans="1:24" x14ac:dyDescent="0.25">
      <c r="A190" s="30">
        <v>12784</v>
      </c>
      <c r="B190" s="30" t="s">
        <v>1607</v>
      </c>
      <c r="C190" s="30">
        <v>3</v>
      </c>
      <c r="D190" s="30">
        <v>2</v>
      </c>
      <c r="E190" s="30">
        <v>3.52</v>
      </c>
      <c r="F190" s="30">
        <v>4</v>
      </c>
      <c r="G190" s="30">
        <v>25</v>
      </c>
      <c r="H190" s="30">
        <v>0</v>
      </c>
      <c r="I190" s="30">
        <v>45</v>
      </c>
      <c r="J190" s="30">
        <v>40</v>
      </c>
      <c r="K190" s="30">
        <v>18</v>
      </c>
      <c r="L190" s="30">
        <v>6</v>
      </c>
      <c r="M190" s="30">
        <v>46</v>
      </c>
      <c r="N190" s="30">
        <v>15</v>
      </c>
      <c r="O190" s="30">
        <v>1.22</v>
      </c>
      <c r="P190" s="30">
        <v>9.15</v>
      </c>
      <c r="Q190" s="30">
        <v>3.01</v>
      </c>
      <c r="R190" s="30">
        <v>3.76</v>
      </c>
      <c r="S190" s="30">
        <v>0.1</v>
      </c>
      <c r="T190" s="30"/>
      <c r="U190" s="1"/>
      <c r="V190" s="1"/>
      <c r="W190" s="1"/>
    </row>
    <row r="191" spans="1:24" x14ac:dyDescent="0.25">
      <c r="A191" s="30">
        <v>11428</v>
      </c>
      <c r="B191" s="30" t="s">
        <v>1125</v>
      </c>
      <c r="C191" s="30">
        <v>3</v>
      </c>
      <c r="D191" s="30">
        <v>2</v>
      </c>
      <c r="E191" s="30">
        <v>3.81</v>
      </c>
      <c r="F191" s="30">
        <v>4</v>
      </c>
      <c r="G191" s="30">
        <v>29</v>
      </c>
      <c r="H191" s="30">
        <v>0</v>
      </c>
      <c r="I191" s="30">
        <v>49</v>
      </c>
      <c r="J191" s="30">
        <v>48</v>
      </c>
      <c r="K191" s="30">
        <v>21</v>
      </c>
      <c r="L191" s="30">
        <v>6</v>
      </c>
      <c r="M191" s="30">
        <v>43</v>
      </c>
      <c r="N191" s="30">
        <v>15</v>
      </c>
      <c r="O191" s="30">
        <v>1.26</v>
      </c>
      <c r="P191" s="30">
        <v>7.87</v>
      </c>
      <c r="Q191" s="30">
        <v>2.65</v>
      </c>
      <c r="R191" s="30">
        <v>3.76</v>
      </c>
      <c r="S191" s="30">
        <v>0.3</v>
      </c>
      <c r="T191" s="30"/>
      <c r="U191" s="1"/>
      <c r="V191" s="1"/>
      <c r="X191" s="1"/>
    </row>
    <row r="192" spans="1:24" x14ac:dyDescent="0.25">
      <c r="A192" s="30">
        <v>4759</v>
      </c>
      <c r="B192" s="30" t="s">
        <v>783</v>
      </c>
      <c r="C192" s="30">
        <v>3</v>
      </c>
      <c r="D192" s="30">
        <v>2</v>
      </c>
      <c r="E192" s="30">
        <v>3.65</v>
      </c>
      <c r="F192" s="30">
        <v>0</v>
      </c>
      <c r="G192" s="30">
        <v>55</v>
      </c>
      <c r="H192" s="30">
        <v>17</v>
      </c>
      <c r="I192" s="30">
        <v>55</v>
      </c>
      <c r="J192" s="30">
        <v>52</v>
      </c>
      <c r="K192" s="30">
        <v>22</v>
      </c>
      <c r="L192" s="30">
        <v>6</v>
      </c>
      <c r="M192" s="30">
        <v>49</v>
      </c>
      <c r="N192" s="30">
        <v>18</v>
      </c>
      <c r="O192" s="30">
        <v>1.26</v>
      </c>
      <c r="P192" s="30">
        <v>7.96</v>
      </c>
      <c r="Q192" s="30">
        <v>2.87</v>
      </c>
      <c r="R192" s="30">
        <v>3.76</v>
      </c>
      <c r="S192" s="30">
        <v>-0.1</v>
      </c>
      <c r="T192" s="30"/>
      <c r="U192" s="1"/>
      <c r="V192" s="1"/>
      <c r="X192" s="1"/>
    </row>
    <row r="193" spans="1:24" x14ac:dyDescent="0.25">
      <c r="A193" s="30">
        <v>10315</v>
      </c>
      <c r="B193" s="30" t="s">
        <v>1208</v>
      </c>
      <c r="C193" s="30">
        <v>1</v>
      </c>
      <c r="D193" s="30">
        <v>1</v>
      </c>
      <c r="E193" s="30">
        <v>3.8</v>
      </c>
      <c r="F193" s="30">
        <v>0</v>
      </c>
      <c r="G193" s="30">
        <v>26</v>
      </c>
      <c r="H193" s="30">
        <v>0</v>
      </c>
      <c r="I193" s="30">
        <v>26</v>
      </c>
      <c r="J193" s="30">
        <v>25</v>
      </c>
      <c r="K193" s="30">
        <v>11</v>
      </c>
      <c r="L193" s="30">
        <v>3</v>
      </c>
      <c r="M193" s="30">
        <v>22</v>
      </c>
      <c r="N193" s="30">
        <v>8</v>
      </c>
      <c r="O193" s="30">
        <v>1.31</v>
      </c>
      <c r="P193" s="30">
        <v>7.81</v>
      </c>
      <c r="Q193" s="30">
        <v>2.94</v>
      </c>
      <c r="R193" s="30">
        <v>3.76</v>
      </c>
      <c r="S193" s="30">
        <v>0.1</v>
      </c>
      <c r="T193" s="30"/>
      <c r="U193" s="1"/>
      <c r="V193" s="1"/>
      <c r="W193" s="1"/>
    </row>
    <row r="194" spans="1:24" x14ac:dyDescent="0.25">
      <c r="A194" s="30">
        <v>10587</v>
      </c>
      <c r="B194" s="30" t="s">
        <v>1594</v>
      </c>
      <c r="C194" s="30">
        <v>1</v>
      </c>
      <c r="D194" s="30">
        <v>1</v>
      </c>
      <c r="E194" s="30">
        <v>3.77</v>
      </c>
      <c r="F194" s="30">
        <v>0</v>
      </c>
      <c r="G194" s="30">
        <v>21</v>
      </c>
      <c r="H194" s="30">
        <v>0</v>
      </c>
      <c r="I194" s="30">
        <v>21</v>
      </c>
      <c r="J194" s="30">
        <v>21</v>
      </c>
      <c r="K194" s="30">
        <v>9</v>
      </c>
      <c r="L194" s="30">
        <v>2</v>
      </c>
      <c r="M194" s="30">
        <v>18</v>
      </c>
      <c r="N194" s="30">
        <v>6</v>
      </c>
      <c r="O194" s="30">
        <v>1.28</v>
      </c>
      <c r="P194" s="30">
        <v>7.88</v>
      </c>
      <c r="Q194" s="30">
        <v>2.48</v>
      </c>
      <c r="R194" s="30">
        <v>3.77</v>
      </c>
      <c r="S194" s="30">
        <v>0.1</v>
      </c>
      <c r="T194" s="30"/>
      <c r="U194" s="1"/>
      <c r="V194" s="1"/>
      <c r="W194" s="1"/>
    </row>
    <row r="195" spans="1:24" x14ac:dyDescent="0.25">
      <c r="A195" s="30">
        <v>2080</v>
      </c>
      <c r="B195" s="30" t="s">
        <v>1435</v>
      </c>
      <c r="C195" s="30">
        <v>3</v>
      </c>
      <c r="D195" s="30">
        <v>2</v>
      </c>
      <c r="E195" s="30">
        <v>3.51</v>
      </c>
      <c r="F195" s="30">
        <v>0</v>
      </c>
      <c r="G195" s="30">
        <v>46</v>
      </c>
      <c r="H195" s="30">
        <v>1</v>
      </c>
      <c r="I195" s="30">
        <v>46</v>
      </c>
      <c r="J195" s="30">
        <v>43</v>
      </c>
      <c r="K195" s="30">
        <v>18</v>
      </c>
      <c r="L195" s="30">
        <v>5</v>
      </c>
      <c r="M195" s="30">
        <v>39</v>
      </c>
      <c r="N195" s="30">
        <v>14</v>
      </c>
      <c r="O195" s="30">
        <v>1.24</v>
      </c>
      <c r="P195" s="30">
        <v>7.54</v>
      </c>
      <c r="Q195" s="30">
        <v>2.74</v>
      </c>
      <c r="R195" s="30">
        <v>3.77</v>
      </c>
      <c r="S195" s="30">
        <v>0</v>
      </c>
      <c r="T195" s="30"/>
    </row>
    <row r="196" spans="1:24" x14ac:dyDescent="0.25">
      <c r="A196" s="30">
        <v>8073</v>
      </c>
      <c r="B196" s="30" t="s">
        <v>1227</v>
      </c>
      <c r="C196" s="30">
        <v>3</v>
      </c>
      <c r="D196" s="30">
        <v>2</v>
      </c>
      <c r="E196" s="30">
        <v>3.85</v>
      </c>
      <c r="F196" s="30">
        <v>0</v>
      </c>
      <c r="G196" s="30">
        <v>47</v>
      </c>
      <c r="H196" s="30">
        <v>1</v>
      </c>
      <c r="I196" s="30">
        <v>47</v>
      </c>
      <c r="J196" s="30">
        <v>44</v>
      </c>
      <c r="K196" s="30">
        <v>20</v>
      </c>
      <c r="L196" s="30">
        <v>4</v>
      </c>
      <c r="M196" s="30">
        <v>40</v>
      </c>
      <c r="N196" s="30">
        <v>19</v>
      </c>
      <c r="O196" s="30">
        <v>1.36</v>
      </c>
      <c r="P196" s="30">
        <v>7.8</v>
      </c>
      <c r="Q196" s="30">
        <v>3.65</v>
      </c>
      <c r="R196" s="30">
        <v>3.77</v>
      </c>
      <c r="S196" s="30">
        <v>-0.1</v>
      </c>
      <c r="T196" s="30"/>
      <c r="U196" s="1"/>
      <c r="V196" s="1"/>
      <c r="W196" s="1"/>
    </row>
    <row r="197" spans="1:24" x14ac:dyDescent="0.25">
      <c r="A197" s="30">
        <v>8362</v>
      </c>
      <c r="B197" s="30" t="s">
        <v>883</v>
      </c>
      <c r="C197" s="30">
        <v>10</v>
      </c>
      <c r="D197" s="30">
        <v>10</v>
      </c>
      <c r="E197" s="30">
        <v>3.72</v>
      </c>
      <c r="F197" s="30">
        <v>26</v>
      </c>
      <c r="G197" s="30">
        <v>26</v>
      </c>
      <c r="H197" s="30">
        <v>0</v>
      </c>
      <c r="I197" s="30">
        <v>154</v>
      </c>
      <c r="J197" s="30">
        <v>145</v>
      </c>
      <c r="K197" s="30">
        <v>64</v>
      </c>
      <c r="L197" s="30">
        <v>19</v>
      </c>
      <c r="M197" s="30">
        <v>139</v>
      </c>
      <c r="N197" s="30">
        <v>41</v>
      </c>
      <c r="O197" s="30">
        <v>1.2</v>
      </c>
      <c r="P197" s="30">
        <v>8.14</v>
      </c>
      <c r="Q197" s="30">
        <v>2.37</v>
      </c>
      <c r="R197" s="30">
        <v>3.77</v>
      </c>
      <c r="S197" s="30">
        <v>1.4</v>
      </c>
      <c r="T197" s="30"/>
      <c r="U197" s="1"/>
      <c r="V197" s="1"/>
      <c r="W197" s="1"/>
    </row>
    <row r="198" spans="1:24" x14ac:dyDescent="0.25">
      <c r="A198" s="30">
        <v>5669</v>
      </c>
      <c r="B198" s="30" t="s">
        <v>969</v>
      </c>
      <c r="C198" s="30">
        <v>7</v>
      </c>
      <c r="D198" s="30">
        <v>9</v>
      </c>
      <c r="E198" s="30">
        <v>4.01</v>
      </c>
      <c r="F198" s="30">
        <v>22</v>
      </c>
      <c r="G198" s="30">
        <v>22</v>
      </c>
      <c r="H198" s="30">
        <v>0</v>
      </c>
      <c r="I198" s="30">
        <v>130</v>
      </c>
      <c r="J198" s="30">
        <v>140</v>
      </c>
      <c r="K198" s="30">
        <v>58</v>
      </c>
      <c r="L198" s="30">
        <v>10</v>
      </c>
      <c r="M198" s="30">
        <v>81</v>
      </c>
      <c r="N198" s="30">
        <v>36</v>
      </c>
      <c r="O198" s="30">
        <v>1.35</v>
      </c>
      <c r="P198" s="30">
        <v>5.59</v>
      </c>
      <c r="Q198" s="30">
        <v>2.4700000000000002</v>
      </c>
      <c r="R198" s="30">
        <v>3.77</v>
      </c>
      <c r="S198" s="30">
        <v>1</v>
      </c>
      <c r="T198" s="30"/>
    </row>
    <row r="199" spans="1:24" x14ac:dyDescent="0.25">
      <c r="A199" s="30">
        <v>4930</v>
      </c>
      <c r="B199" s="30" t="s">
        <v>873</v>
      </c>
      <c r="C199" s="30">
        <v>11</v>
      </c>
      <c r="D199" s="30">
        <v>8</v>
      </c>
      <c r="E199" s="30">
        <v>3.82</v>
      </c>
      <c r="F199" s="30">
        <v>26</v>
      </c>
      <c r="G199" s="30">
        <v>26</v>
      </c>
      <c r="H199" s="30">
        <v>0</v>
      </c>
      <c r="I199" s="30">
        <v>161</v>
      </c>
      <c r="J199" s="30">
        <v>157</v>
      </c>
      <c r="K199" s="30">
        <v>68</v>
      </c>
      <c r="L199" s="30">
        <v>17</v>
      </c>
      <c r="M199" s="30">
        <v>137</v>
      </c>
      <c r="N199" s="30">
        <v>50</v>
      </c>
      <c r="O199" s="30">
        <v>1.29</v>
      </c>
      <c r="P199" s="30">
        <v>7.68</v>
      </c>
      <c r="Q199" s="30">
        <v>2.81</v>
      </c>
      <c r="R199" s="30">
        <v>3.78</v>
      </c>
      <c r="S199" s="30">
        <v>2.6</v>
      </c>
      <c r="T199" s="30"/>
      <c r="U199" s="1"/>
      <c r="V199" s="1"/>
      <c r="X199" s="1"/>
    </row>
    <row r="200" spans="1:24" x14ac:dyDescent="0.25">
      <c r="A200" s="30">
        <v>2267</v>
      </c>
      <c r="B200" s="30" t="s">
        <v>1303</v>
      </c>
      <c r="C200" s="30">
        <v>2</v>
      </c>
      <c r="D200" s="30">
        <v>1</v>
      </c>
      <c r="E200" s="30">
        <v>3.14</v>
      </c>
      <c r="F200" s="30">
        <v>0</v>
      </c>
      <c r="G200" s="30">
        <v>34</v>
      </c>
      <c r="H200" s="30">
        <v>0</v>
      </c>
      <c r="I200" s="30">
        <v>34</v>
      </c>
      <c r="J200" s="30">
        <v>29</v>
      </c>
      <c r="K200" s="30">
        <v>12</v>
      </c>
      <c r="L200" s="30">
        <v>4</v>
      </c>
      <c r="M200" s="30">
        <v>32</v>
      </c>
      <c r="N200" s="30">
        <v>11</v>
      </c>
      <c r="O200" s="30">
        <v>1.19</v>
      </c>
      <c r="P200" s="30">
        <v>8.68</v>
      </c>
      <c r="Q200" s="30">
        <v>2.84</v>
      </c>
      <c r="R200" s="30">
        <v>3.78</v>
      </c>
      <c r="S200" s="30">
        <v>0</v>
      </c>
      <c r="T200" s="30"/>
      <c r="U200" s="1"/>
      <c r="V200" s="1"/>
      <c r="W200" s="1"/>
    </row>
    <row r="201" spans="1:24" x14ac:dyDescent="0.25">
      <c r="A201" s="30">
        <v>6612</v>
      </c>
      <c r="B201" s="30" t="s">
        <v>1321</v>
      </c>
      <c r="C201" s="30">
        <v>3</v>
      </c>
      <c r="D201" s="30">
        <v>2</v>
      </c>
      <c r="E201" s="30">
        <v>3.89</v>
      </c>
      <c r="F201" s="30">
        <v>0</v>
      </c>
      <c r="G201" s="30">
        <v>46</v>
      </c>
      <c r="H201" s="30">
        <v>1</v>
      </c>
      <c r="I201" s="30">
        <v>46</v>
      </c>
      <c r="J201" s="30">
        <v>46</v>
      </c>
      <c r="K201" s="30">
        <v>20</v>
      </c>
      <c r="L201" s="30">
        <v>4</v>
      </c>
      <c r="M201" s="30">
        <v>37</v>
      </c>
      <c r="N201" s="30">
        <v>18</v>
      </c>
      <c r="O201" s="30">
        <v>1.37</v>
      </c>
      <c r="P201" s="30">
        <v>7.14</v>
      </c>
      <c r="Q201" s="30">
        <v>3.41</v>
      </c>
      <c r="R201" s="30">
        <v>3.78</v>
      </c>
      <c r="S201" s="30">
        <v>0.2</v>
      </c>
      <c r="T201" s="30"/>
      <c r="U201" s="1"/>
      <c r="V201" s="1"/>
      <c r="X201" s="1"/>
    </row>
    <row r="202" spans="1:24" x14ac:dyDescent="0.25">
      <c r="A202" s="30">
        <v>10498</v>
      </c>
      <c r="B202" s="30" t="s">
        <v>996</v>
      </c>
      <c r="C202" s="30">
        <v>2</v>
      </c>
      <c r="D202" s="30">
        <v>2</v>
      </c>
      <c r="E202" s="30">
        <v>3.72</v>
      </c>
      <c r="F202" s="30">
        <v>0</v>
      </c>
      <c r="G202" s="30">
        <v>38</v>
      </c>
      <c r="H202" s="30">
        <v>0</v>
      </c>
      <c r="I202" s="30">
        <v>38</v>
      </c>
      <c r="J202" s="30">
        <v>34</v>
      </c>
      <c r="K202" s="30">
        <v>16</v>
      </c>
      <c r="L202" s="30">
        <v>3</v>
      </c>
      <c r="M202" s="30">
        <v>36</v>
      </c>
      <c r="N202" s="30">
        <v>17</v>
      </c>
      <c r="O202" s="30">
        <v>1.35</v>
      </c>
      <c r="P202" s="30">
        <v>8.52</v>
      </c>
      <c r="Q202" s="30">
        <v>4.0999999999999996</v>
      </c>
      <c r="R202" s="30">
        <v>3.78</v>
      </c>
      <c r="S202" s="30">
        <v>0.2</v>
      </c>
      <c r="T202" s="30"/>
      <c r="U202" s="1"/>
      <c r="V202" s="1"/>
      <c r="W202" s="1"/>
    </row>
    <row r="203" spans="1:24" x14ac:dyDescent="0.25">
      <c r="A203" s="30" t="s">
        <v>1001</v>
      </c>
      <c r="B203" s="30" t="s">
        <v>1002</v>
      </c>
      <c r="C203" s="30">
        <v>4</v>
      </c>
      <c r="D203" s="30">
        <v>4</v>
      </c>
      <c r="E203" s="30">
        <v>3.79</v>
      </c>
      <c r="F203" s="30">
        <v>10</v>
      </c>
      <c r="G203" s="30">
        <v>10</v>
      </c>
      <c r="H203" s="30">
        <v>0</v>
      </c>
      <c r="I203" s="30">
        <v>56</v>
      </c>
      <c r="J203" s="30">
        <v>53</v>
      </c>
      <c r="K203" s="30">
        <v>24</v>
      </c>
      <c r="L203" s="30">
        <v>6</v>
      </c>
      <c r="M203" s="30">
        <v>49</v>
      </c>
      <c r="N203" s="30">
        <v>19</v>
      </c>
      <c r="O203" s="30">
        <v>1.28</v>
      </c>
      <c r="P203" s="30">
        <v>7.77</v>
      </c>
      <c r="Q203" s="30">
        <v>3.02</v>
      </c>
      <c r="R203" s="30">
        <v>3.78</v>
      </c>
      <c r="S203" s="30">
        <v>0.6</v>
      </c>
      <c r="T203" s="30"/>
      <c r="U203" s="1"/>
      <c r="V203" s="1"/>
      <c r="W203" s="1"/>
    </row>
    <row r="204" spans="1:24" x14ac:dyDescent="0.25">
      <c r="A204" s="30">
        <v>4004</v>
      </c>
      <c r="B204" s="30" t="s">
        <v>1093</v>
      </c>
      <c r="C204" s="30">
        <v>2</v>
      </c>
      <c r="D204" s="30">
        <v>2</v>
      </c>
      <c r="E204" s="30">
        <v>3.81</v>
      </c>
      <c r="F204" s="30">
        <v>0</v>
      </c>
      <c r="G204" s="30">
        <v>38</v>
      </c>
      <c r="H204" s="30">
        <v>1</v>
      </c>
      <c r="I204" s="30">
        <v>38</v>
      </c>
      <c r="J204" s="30">
        <v>35</v>
      </c>
      <c r="K204" s="30">
        <v>16</v>
      </c>
      <c r="L204" s="30">
        <v>4</v>
      </c>
      <c r="M204" s="30">
        <v>34</v>
      </c>
      <c r="N204" s="30">
        <v>15</v>
      </c>
      <c r="O204" s="30">
        <v>1.33</v>
      </c>
      <c r="P204" s="30">
        <v>8.2100000000000009</v>
      </c>
      <c r="Q204" s="30">
        <v>3.59</v>
      </c>
      <c r="R204" s="30">
        <v>3.78</v>
      </c>
      <c r="S204" s="30">
        <v>0</v>
      </c>
      <c r="T204" s="30"/>
      <c r="U204" s="1"/>
      <c r="V204" s="1"/>
      <c r="X204" s="1"/>
    </row>
    <row r="205" spans="1:24" x14ac:dyDescent="0.25">
      <c r="A205" s="30">
        <v>6941</v>
      </c>
      <c r="B205" s="30" t="s">
        <v>1407</v>
      </c>
      <c r="C205" s="30">
        <v>3</v>
      </c>
      <c r="D205" s="30">
        <v>2</v>
      </c>
      <c r="E205" s="30">
        <v>3.5</v>
      </c>
      <c r="F205" s="30">
        <v>0</v>
      </c>
      <c r="G205" s="30">
        <v>55</v>
      </c>
      <c r="H205" s="30">
        <v>22</v>
      </c>
      <c r="I205" s="30">
        <v>55</v>
      </c>
      <c r="J205" s="30">
        <v>51</v>
      </c>
      <c r="K205" s="30">
        <v>21</v>
      </c>
      <c r="L205" s="30">
        <v>6</v>
      </c>
      <c r="M205" s="30">
        <v>52</v>
      </c>
      <c r="N205" s="30">
        <v>18</v>
      </c>
      <c r="O205" s="30">
        <v>1.25</v>
      </c>
      <c r="P205" s="30">
        <v>8.5</v>
      </c>
      <c r="Q205" s="30">
        <v>2.91</v>
      </c>
      <c r="R205" s="30">
        <v>3.78</v>
      </c>
      <c r="S205" s="30">
        <v>0.4</v>
      </c>
      <c r="T205" s="30"/>
      <c r="U205" s="1"/>
      <c r="V205" s="1"/>
      <c r="X205" s="1"/>
    </row>
    <row r="206" spans="1:24" x14ac:dyDescent="0.25">
      <c r="A206" s="30">
        <v>4227</v>
      </c>
      <c r="B206" s="30" t="s">
        <v>1432</v>
      </c>
      <c r="C206" s="30">
        <v>1</v>
      </c>
      <c r="D206" s="30">
        <v>1</v>
      </c>
      <c r="E206" s="30">
        <v>3.91</v>
      </c>
      <c r="F206" s="30">
        <v>0</v>
      </c>
      <c r="G206" s="30">
        <v>25</v>
      </c>
      <c r="H206" s="30">
        <v>0</v>
      </c>
      <c r="I206" s="30">
        <v>25</v>
      </c>
      <c r="J206" s="30">
        <v>27</v>
      </c>
      <c r="K206" s="30">
        <v>11</v>
      </c>
      <c r="L206" s="30">
        <v>2</v>
      </c>
      <c r="M206" s="30">
        <v>17</v>
      </c>
      <c r="N206" s="30">
        <v>6</v>
      </c>
      <c r="O206" s="30">
        <v>1.31</v>
      </c>
      <c r="P206" s="30">
        <v>6.04</v>
      </c>
      <c r="Q206" s="30">
        <v>1.98</v>
      </c>
      <c r="R206" s="30">
        <v>3.78</v>
      </c>
      <c r="S206" s="30">
        <v>0.1</v>
      </c>
      <c r="T206" s="30"/>
      <c r="U206" s="1"/>
      <c r="V206" s="1"/>
      <c r="X206" s="1"/>
    </row>
    <row r="207" spans="1:24" x14ac:dyDescent="0.25">
      <c r="A207" s="30">
        <v>12768</v>
      </c>
      <c r="B207" s="30" t="s">
        <v>1560</v>
      </c>
      <c r="C207" s="30">
        <v>9</v>
      </c>
      <c r="D207" s="30">
        <v>8</v>
      </c>
      <c r="E207" s="30">
        <v>4</v>
      </c>
      <c r="F207" s="30">
        <v>23</v>
      </c>
      <c r="G207" s="30">
        <v>23</v>
      </c>
      <c r="H207" s="30">
        <v>0</v>
      </c>
      <c r="I207" s="30">
        <v>145</v>
      </c>
      <c r="J207" s="30">
        <v>139</v>
      </c>
      <c r="K207" s="30">
        <v>64</v>
      </c>
      <c r="L207" s="30">
        <v>13</v>
      </c>
      <c r="M207" s="30">
        <v>119</v>
      </c>
      <c r="N207" s="30">
        <v>55</v>
      </c>
      <c r="O207" s="30">
        <v>1.34</v>
      </c>
      <c r="P207" s="30">
        <v>7.38</v>
      </c>
      <c r="Q207" s="30">
        <v>3.42</v>
      </c>
      <c r="R207" s="30">
        <v>3.79</v>
      </c>
      <c r="S207" s="30">
        <v>1.7</v>
      </c>
      <c r="T207" s="30"/>
    </row>
    <row r="208" spans="1:24" x14ac:dyDescent="0.25">
      <c r="A208" s="30">
        <v>8700</v>
      </c>
      <c r="B208" s="30" t="s">
        <v>780</v>
      </c>
      <c r="C208" s="30">
        <v>12</v>
      </c>
      <c r="D208" s="30">
        <v>8</v>
      </c>
      <c r="E208" s="30">
        <v>3.56</v>
      </c>
      <c r="F208" s="30">
        <v>26</v>
      </c>
      <c r="G208" s="30">
        <v>26</v>
      </c>
      <c r="H208" s="30">
        <v>0</v>
      </c>
      <c r="I208" s="30">
        <v>167</v>
      </c>
      <c r="J208" s="30">
        <v>153</v>
      </c>
      <c r="K208" s="30">
        <v>66</v>
      </c>
      <c r="L208" s="30">
        <v>20</v>
      </c>
      <c r="M208" s="30">
        <v>152</v>
      </c>
      <c r="N208" s="30">
        <v>50</v>
      </c>
      <c r="O208" s="30">
        <v>1.21</v>
      </c>
      <c r="P208" s="30">
        <v>8.2100000000000009</v>
      </c>
      <c r="Q208" s="30">
        <v>2.67</v>
      </c>
      <c r="R208" s="30">
        <v>3.79</v>
      </c>
      <c r="S208" s="30">
        <v>2.7</v>
      </c>
      <c r="T208" s="30"/>
      <c r="U208" s="1"/>
      <c r="V208" s="1"/>
      <c r="W208" s="1"/>
    </row>
    <row r="209" spans="1:24" x14ac:dyDescent="0.25">
      <c r="A209" s="30">
        <v>7947</v>
      </c>
      <c r="B209" s="30" t="s">
        <v>1401</v>
      </c>
      <c r="C209" s="30">
        <v>1</v>
      </c>
      <c r="D209" s="30">
        <v>1</v>
      </c>
      <c r="E209" s="30">
        <v>3.76</v>
      </c>
      <c r="F209" s="30">
        <v>0</v>
      </c>
      <c r="G209" s="30">
        <v>13</v>
      </c>
      <c r="H209" s="30">
        <v>0</v>
      </c>
      <c r="I209" s="30">
        <v>13</v>
      </c>
      <c r="J209" s="30">
        <v>12</v>
      </c>
      <c r="K209" s="30">
        <v>5</v>
      </c>
      <c r="L209" s="30">
        <v>1</v>
      </c>
      <c r="M209" s="30">
        <v>11</v>
      </c>
      <c r="N209" s="30">
        <v>5</v>
      </c>
      <c r="O209" s="30">
        <v>1.34</v>
      </c>
      <c r="P209" s="30">
        <v>7.79</v>
      </c>
      <c r="Q209" s="30">
        <v>3.5</v>
      </c>
      <c r="R209" s="30">
        <v>3.79</v>
      </c>
      <c r="S209" s="30">
        <v>0</v>
      </c>
      <c r="T209" s="30"/>
      <c r="U209" s="1"/>
      <c r="V209" s="1"/>
      <c r="X209" s="1"/>
    </row>
    <row r="210" spans="1:24" x14ac:dyDescent="0.25">
      <c r="A210" s="30">
        <v>3240</v>
      </c>
      <c r="B210" s="30" t="s">
        <v>944</v>
      </c>
      <c r="C210" s="30">
        <v>3</v>
      </c>
      <c r="D210" s="30">
        <v>2</v>
      </c>
      <c r="E210" s="30">
        <v>3.87</v>
      </c>
      <c r="F210" s="30">
        <v>0</v>
      </c>
      <c r="G210" s="30">
        <v>47</v>
      </c>
      <c r="H210" s="30">
        <v>1</v>
      </c>
      <c r="I210" s="30">
        <v>47</v>
      </c>
      <c r="J210" s="30">
        <v>47</v>
      </c>
      <c r="K210" s="30">
        <v>20</v>
      </c>
      <c r="L210" s="30">
        <v>4</v>
      </c>
      <c r="M210" s="30">
        <v>36</v>
      </c>
      <c r="N210" s="30">
        <v>16</v>
      </c>
      <c r="O210" s="30">
        <v>1.35</v>
      </c>
      <c r="P210" s="30">
        <v>6.84</v>
      </c>
      <c r="Q210" s="30">
        <v>3.16</v>
      </c>
      <c r="R210" s="30">
        <v>3.79</v>
      </c>
      <c r="S210" s="30">
        <v>0.2</v>
      </c>
      <c r="T210" s="30"/>
      <c r="U210" s="1"/>
      <c r="V210" s="1"/>
      <c r="X210" s="1"/>
    </row>
    <row r="211" spans="1:24" x14ac:dyDescent="0.25">
      <c r="A211" s="30">
        <v>13763</v>
      </c>
      <c r="B211" s="30" t="s">
        <v>1522</v>
      </c>
      <c r="C211" s="30">
        <v>2</v>
      </c>
      <c r="D211" s="30">
        <v>1</v>
      </c>
      <c r="E211" s="30">
        <v>3.71</v>
      </c>
      <c r="F211" s="30">
        <v>0</v>
      </c>
      <c r="G211" s="30">
        <v>30</v>
      </c>
      <c r="H211" s="30">
        <v>0</v>
      </c>
      <c r="I211" s="30">
        <v>30</v>
      </c>
      <c r="J211" s="30">
        <v>27</v>
      </c>
      <c r="K211" s="30">
        <v>12</v>
      </c>
      <c r="L211" s="30">
        <v>3</v>
      </c>
      <c r="M211" s="30">
        <v>27</v>
      </c>
      <c r="N211" s="30">
        <v>12</v>
      </c>
      <c r="O211" s="30">
        <v>1.31</v>
      </c>
      <c r="P211" s="30">
        <v>8.15</v>
      </c>
      <c r="Q211" s="30">
        <v>3.5</v>
      </c>
      <c r="R211" s="30">
        <v>3.79</v>
      </c>
      <c r="S211" s="30">
        <v>0.1</v>
      </c>
      <c r="T211" s="30"/>
      <c r="U211" s="1"/>
      <c r="V211" s="1"/>
      <c r="X211" s="1"/>
    </row>
    <row r="212" spans="1:24" x14ac:dyDescent="0.25">
      <c r="A212" s="30">
        <v>1345</v>
      </c>
      <c r="B212" s="30" t="s">
        <v>1309</v>
      </c>
      <c r="C212" s="30">
        <v>2</v>
      </c>
      <c r="D212" s="30">
        <v>1</v>
      </c>
      <c r="E212" s="30">
        <v>3.85</v>
      </c>
      <c r="F212" s="30">
        <v>0</v>
      </c>
      <c r="G212" s="30">
        <v>34</v>
      </c>
      <c r="H212" s="30">
        <v>0</v>
      </c>
      <c r="I212" s="30">
        <v>34</v>
      </c>
      <c r="J212" s="30">
        <v>30</v>
      </c>
      <c r="K212" s="30">
        <v>14</v>
      </c>
      <c r="L212" s="30">
        <v>3</v>
      </c>
      <c r="M212" s="30">
        <v>34</v>
      </c>
      <c r="N212" s="30">
        <v>17</v>
      </c>
      <c r="O212" s="30">
        <v>1.37</v>
      </c>
      <c r="P212" s="30">
        <v>9.16</v>
      </c>
      <c r="Q212" s="30">
        <v>4.43</v>
      </c>
      <c r="R212" s="30">
        <v>3.79</v>
      </c>
      <c r="S212" s="30">
        <v>0</v>
      </c>
      <c r="T212" s="30"/>
      <c r="U212" s="1"/>
      <c r="V212" s="1"/>
      <c r="X212" s="1"/>
    </row>
    <row r="213" spans="1:24" x14ac:dyDescent="0.25">
      <c r="A213" s="30">
        <v>8162</v>
      </c>
      <c r="B213" s="30" t="s">
        <v>1206</v>
      </c>
      <c r="C213" s="30">
        <v>2</v>
      </c>
      <c r="D213" s="30">
        <v>2</v>
      </c>
      <c r="E213" s="30">
        <v>3.55</v>
      </c>
      <c r="F213" s="30">
        <v>0</v>
      </c>
      <c r="G213" s="30">
        <v>38</v>
      </c>
      <c r="H213" s="30">
        <v>0</v>
      </c>
      <c r="I213" s="30">
        <v>38</v>
      </c>
      <c r="J213" s="30">
        <v>35</v>
      </c>
      <c r="K213" s="30">
        <v>15</v>
      </c>
      <c r="L213" s="30">
        <v>4</v>
      </c>
      <c r="M213" s="30">
        <v>36</v>
      </c>
      <c r="N213" s="30">
        <v>13</v>
      </c>
      <c r="O213" s="30">
        <v>1.27</v>
      </c>
      <c r="P213" s="30">
        <v>8.41</v>
      </c>
      <c r="Q213" s="30">
        <v>3.11</v>
      </c>
      <c r="R213" s="30">
        <v>3.8</v>
      </c>
      <c r="S213" s="30">
        <v>0.4</v>
      </c>
      <c r="T213" s="30"/>
    </row>
    <row r="214" spans="1:24" x14ac:dyDescent="0.25">
      <c r="A214" s="30">
        <v>5231</v>
      </c>
      <c r="B214" s="30" t="s">
        <v>1297</v>
      </c>
      <c r="C214" s="30">
        <v>3</v>
      </c>
      <c r="D214" s="30">
        <v>2</v>
      </c>
      <c r="E214" s="30">
        <v>3.81</v>
      </c>
      <c r="F214" s="30">
        <v>0</v>
      </c>
      <c r="G214" s="30">
        <v>46</v>
      </c>
      <c r="H214" s="30">
        <v>1</v>
      </c>
      <c r="I214" s="30">
        <v>46</v>
      </c>
      <c r="J214" s="30">
        <v>46</v>
      </c>
      <c r="K214" s="30">
        <v>20</v>
      </c>
      <c r="L214" s="30">
        <v>4</v>
      </c>
      <c r="M214" s="30">
        <v>35</v>
      </c>
      <c r="N214" s="30">
        <v>15</v>
      </c>
      <c r="O214" s="30">
        <v>1.32</v>
      </c>
      <c r="P214" s="30">
        <v>6.8</v>
      </c>
      <c r="Q214" s="30">
        <v>2.83</v>
      </c>
      <c r="R214" s="30">
        <v>3.8</v>
      </c>
      <c r="S214" s="30">
        <v>0</v>
      </c>
      <c r="T214" s="30"/>
    </row>
    <row r="215" spans="1:24" x14ac:dyDescent="0.25">
      <c r="A215" s="30">
        <v>4090</v>
      </c>
      <c r="B215" s="30" t="s">
        <v>777</v>
      </c>
      <c r="C215" s="30">
        <v>3</v>
      </c>
      <c r="D215" s="30">
        <v>2</v>
      </c>
      <c r="E215" s="30">
        <v>3.64</v>
      </c>
      <c r="F215" s="30">
        <v>0</v>
      </c>
      <c r="G215" s="30">
        <v>46</v>
      </c>
      <c r="H215" s="30">
        <v>1</v>
      </c>
      <c r="I215" s="30">
        <v>46</v>
      </c>
      <c r="J215" s="30">
        <v>45</v>
      </c>
      <c r="K215" s="30">
        <v>19</v>
      </c>
      <c r="L215" s="30">
        <v>5</v>
      </c>
      <c r="M215" s="30">
        <v>36</v>
      </c>
      <c r="N215" s="30">
        <v>13</v>
      </c>
      <c r="O215" s="30">
        <v>1.25</v>
      </c>
      <c r="P215" s="30">
        <v>6.99</v>
      </c>
      <c r="Q215" s="30">
        <v>2.5</v>
      </c>
      <c r="R215" s="30">
        <v>3.8</v>
      </c>
      <c r="S215" s="30">
        <v>0.1</v>
      </c>
      <c r="T215" s="30"/>
      <c r="U215" s="1"/>
      <c r="V215" s="1"/>
      <c r="W215" s="1"/>
    </row>
    <row r="216" spans="1:24" x14ac:dyDescent="0.25">
      <c r="A216" s="30">
        <v>1368</v>
      </c>
      <c r="B216" s="30" t="s">
        <v>851</v>
      </c>
      <c r="C216" s="30">
        <v>1</v>
      </c>
      <c r="D216" s="30">
        <v>0</v>
      </c>
      <c r="E216" s="30">
        <v>3.23</v>
      </c>
      <c r="F216" s="30">
        <v>0</v>
      </c>
      <c r="G216" s="30">
        <v>13</v>
      </c>
      <c r="H216" s="30">
        <v>0</v>
      </c>
      <c r="I216" s="30">
        <v>13</v>
      </c>
      <c r="J216" s="30">
        <v>11</v>
      </c>
      <c r="K216" s="30">
        <v>5</v>
      </c>
      <c r="L216" s="30">
        <v>2</v>
      </c>
      <c r="M216" s="30">
        <v>13</v>
      </c>
      <c r="N216" s="30">
        <v>4</v>
      </c>
      <c r="O216" s="30">
        <v>1.19</v>
      </c>
      <c r="P216" s="30">
        <v>9.35</v>
      </c>
      <c r="Q216" s="30">
        <v>2.92</v>
      </c>
      <c r="R216" s="30">
        <v>3.81</v>
      </c>
      <c r="S216" s="30">
        <v>0</v>
      </c>
      <c r="T216" s="30"/>
      <c r="U216" s="1"/>
      <c r="V216" s="1"/>
      <c r="X216" s="1"/>
    </row>
    <row r="217" spans="1:24" x14ac:dyDescent="0.25">
      <c r="A217" s="30">
        <v>4257</v>
      </c>
      <c r="B217" s="30" t="s">
        <v>1015</v>
      </c>
      <c r="C217" s="30">
        <v>3</v>
      </c>
      <c r="D217" s="30">
        <v>2</v>
      </c>
      <c r="E217" s="30">
        <v>3.65</v>
      </c>
      <c r="F217" s="30">
        <v>3</v>
      </c>
      <c r="G217" s="30">
        <v>28</v>
      </c>
      <c r="H217" s="30">
        <v>0</v>
      </c>
      <c r="I217" s="30">
        <v>41</v>
      </c>
      <c r="J217" s="30">
        <v>41</v>
      </c>
      <c r="K217" s="30">
        <v>17</v>
      </c>
      <c r="L217" s="30">
        <v>4</v>
      </c>
      <c r="M217" s="30">
        <v>32</v>
      </c>
      <c r="N217" s="30">
        <v>11</v>
      </c>
      <c r="O217" s="30">
        <v>1.25</v>
      </c>
      <c r="P217" s="30">
        <v>6.93</v>
      </c>
      <c r="Q217" s="30">
        <v>2.31</v>
      </c>
      <c r="R217" s="30">
        <v>3.81</v>
      </c>
      <c r="S217" s="30">
        <v>-0.2</v>
      </c>
      <c r="T217" s="30"/>
      <c r="U217" s="1"/>
      <c r="V217" s="1"/>
      <c r="W217" s="1"/>
    </row>
    <row r="218" spans="1:24" x14ac:dyDescent="0.25">
      <c r="A218" s="30">
        <v>11847</v>
      </c>
      <c r="B218" s="30" t="s">
        <v>5631</v>
      </c>
      <c r="C218" s="30">
        <v>2</v>
      </c>
      <c r="D218" s="30">
        <v>1</v>
      </c>
      <c r="E218" s="30">
        <v>3.78</v>
      </c>
      <c r="F218" s="30">
        <v>0</v>
      </c>
      <c r="G218" s="30">
        <v>33</v>
      </c>
      <c r="H218" s="30">
        <v>0</v>
      </c>
      <c r="I218" s="30">
        <v>33</v>
      </c>
      <c r="J218" s="30">
        <v>33</v>
      </c>
      <c r="K218" s="30">
        <v>14</v>
      </c>
      <c r="L218" s="30">
        <v>4</v>
      </c>
      <c r="M218" s="30">
        <v>29</v>
      </c>
      <c r="N218" s="30">
        <v>9</v>
      </c>
      <c r="O218" s="30">
        <v>1.28</v>
      </c>
      <c r="P218" s="30">
        <v>7.92</v>
      </c>
      <c r="Q218" s="30">
        <v>2.56</v>
      </c>
      <c r="R218" s="30">
        <v>3.81</v>
      </c>
      <c r="S218" s="30">
        <v>0.1</v>
      </c>
      <c r="T218" s="30"/>
    </row>
    <row r="219" spans="1:24" x14ac:dyDescent="0.25">
      <c r="A219" s="30">
        <v>1507</v>
      </c>
      <c r="B219" s="30" t="s">
        <v>1164</v>
      </c>
      <c r="C219" s="30">
        <v>11</v>
      </c>
      <c r="D219" s="30">
        <v>9</v>
      </c>
      <c r="E219" s="30">
        <v>3.88</v>
      </c>
      <c r="F219" s="30">
        <v>27</v>
      </c>
      <c r="G219" s="30">
        <v>27</v>
      </c>
      <c r="H219" s="30">
        <v>0</v>
      </c>
      <c r="I219" s="30">
        <v>158</v>
      </c>
      <c r="J219" s="30">
        <v>156</v>
      </c>
      <c r="K219" s="30">
        <v>68</v>
      </c>
      <c r="L219" s="30">
        <v>18</v>
      </c>
      <c r="M219" s="30">
        <v>133</v>
      </c>
      <c r="N219" s="30">
        <v>40</v>
      </c>
      <c r="O219" s="30">
        <v>1.24</v>
      </c>
      <c r="P219" s="30">
        <v>7.54</v>
      </c>
      <c r="Q219" s="30">
        <v>2.27</v>
      </c>
      <c r="R219" s="30">
        <v>3.81</v>
      </c>
      <c r="S219" s="30">
        <v>2.5</v>
      </c>
      <c r="T219" s="30"/>
      <c r="U219" s="1"/>
      <c r="V219" s="1"/>
      <c r="X219" s="1"/>
    </row>
    <row r="220" spans="1:24" x14ac:dyDescent="0.25">
      <c r="A220" s="30">
        <v>4241</v>
      </c>
      <c r="B220" s="30" t="s">
        <v>1151</v>
      </c>
      <c r="C220" s="30">
        <v>1</v>
      </c>
      <c r="D220" s="30">
        <v>0</v>
      </c>
      <c r="E220" s="30">
        <v>3.48</v>
      </c>
      <c r="F220" s="30">
        <v>0</v>
      </c>
      <c r="G220" s="30">
        <v>8</v>
      </c>
      <c r="H220" s="30">
        <v>0</v>
      </c>
      <c r="I220" s="30">
        <v>8</v>
      </c>
      <c r="J220" s="30">
        <v>8</v>
      </c>
      <c r="K220" s="30">
        <v>3</v>
      </c>
      <c r="L220" s="30">
        <v>1</v>
      </c>
      <c r="M220" s="30">
        <v>8</v>
      </c>
      <c r="N220" s="30">
        <v>3</v>
      </c>
      <c r="O220" s="30">
        <v>1.23</v>
      </c>
      <c r="P220" s="30">
        <v>8.23</v>
      </c>
      <c r="Q220" s="30">
        <v>2.69</v>
      </c>
      <c r="R220" s="30">
        <v>3.81</v>
      </c>
      <c r="S220" s="30">
        <v>0</v>
      </c>
      <c r="T220" s="30"/>
      <c r="U220" s="1"/>
      <c r="V220" s="1"/>
      <c r="W220" s="1"/>
    </row>
    <row r="221" spans="1:24" x14ac:dyDescent="0.25">
      <c r="A221" s="30">
        <v>4662</v>
      </c>
      <c r="B221" s="30" t="s">
        <v>843</v>
      </c>
      <c r="C221" s="30">
        <v>9</v>
      </c>
      <c r="D221" s="30">
        <v>9</v>
      </c>
      <c r="E221" s="30">
        <v>3.98</v>
      </c>
      <c r="F221" s="30">
        <v>24</v>
      </c>
      <c r="G221" s="30">
        <v>24</v>
      </c>
      <c r="H221" s="30">
        <v>0</v>
      </c>
      <c r="I221" s="30">
        <v>142</v>
      </c>
      <c r="J221" s="30">
        <v>147</v>
      </c>
      <c r="K221" s="30">
        <v>63</v>
      </c>
      <c r="L221" s="30">
        <v>15</v>
      </c>
      <c r="M221" s="30">
        <v>98</v>
      </c>
      <c r="N221" s="30">
        <v>29</v>
      </c>
      <c r="O221" s="30">
        <v>1.24</v>
      </c>
      <c r="P221" s="30">
        <v>6.21</v>
      </c>
      <c r="Q221" s="30">
        <v>1.82</v>
      </c>
      <c r="R221" s="30">
        <v>3.81</v>
      </c>
      <c r="S221" s="30">
        <v>1.3</v>
      </c>
      <c r="T221" s="30"/>
      <c r="U221" s="1"/>
      <c r="V221" s="1"/>
      <c r="W221" s="1"/>
    </row>
    <row r="222" spans="1:24" x14ac:dyDescent="0.25">
      <c r="A222" s="30">
        <v>4424</v>
      </c>
      <c r="B222" s="30" t="s">
        <v>862</v>
      </c>
      <c r="C222" s="30">
        <v>7</v>
      </c>
      <c r="D222" s="30">
        <v>8</v>
      </c>
      <c r="E222" s="30">
        <v>3.92</v>
      </c>
      <c r="F222" s="30">
        <v>21</v>
      </c>
      <c r="G222" s="30">
        <v>21</v>
      </c>
      <c r="H222" s="30">
        <v>0</v>
      </c>
      <c r="I222" s="30">
        <v>122</v>
      </c>
      <c r="J222" s="30">
        <v>121</v>
      </c>
      <c r="K222" s="30">
        <v>53</v>
      </c>
      <c r="L222" s="30">
        <v>12</v>
      </c>
      <c r="M222" s="30">
        <v>94</v>
      </c>
      <c r="N222" s="30">
        <v>37</v>
      </c>
      <c r="O222" s="30">
        <v>1.3</v>
      </c>
      <c r="P222" s="30">
        <v>6.98</v>
      </c>
      <c r="Q222" s="30">
        <v>2.72</v>
      </c>
      <c r="R222" s="30">
        <v>3.82</v>
      </c>
      <c r="S222" s="30">
        <v>0.7</v>
      </c>
      <c r="T222" s="30"/>
      <c r="U222" s="1"/>
      <c r="V222" s="1"/>
      <c r="W222" s="1"/>
    </row>
    <row r="223" spans="1:24" x14ac:dyDescent="0.25">
      <c r="A223" s="30">
        <v>375</v>
      </c>
      <c r="B223" s="30" t="s">
        <v>918</v>
      </c>
      <c r="C223" s="30">
        <v>8</v>
      </c>
      <c r="D223" s="30">
        <v>10</v>
      </c>
      <c r="E223" s="30">
        <v>3.93</v>
      </c>
      <c r="F223" s="30">
        <v>24</v>
      </c>
      <c r="G223" s="30">
        <v>24</v>
      </c>
      <c r="H223" s="30">
        <v>0</v>
      </c>
      <c r="I223" s="30">
        <v>154</v>
      </c>
      <c r="J223" s="30">
        <v>160</v>
      </c>
      <c r="K223" s="30">
        <v>67</v>
      </c>
      <c r="L223" s="30">
        <v>19</v>
      </c>
      <c r="M223" s="30">
        <v>113</v>
      </c>
      <c r="N223" s="30">
        <v>27</v>
      </c>
      <c r="O223" s="30">
        <v>1.22</v>
      </c>
      <c r="P223" s="30">
        <v>6.63</v>
      </c>
      <c r="Q223" s="30">
        <v>1.57</v>
      </c>
      <c r="R223" s="30">
        <v>3.82</v>
      </c>
      <c r="S223" s="30">
        <v>0.7</v>
      </c>
      <c r="T223" s="30"/>
      <c r="U223" s="1"/>
      <c r="V223" s="1"/>
      <c r="X223" s="1"/>
    </row>
    <row r="224" spans="1:24" x14ac:dyDescent="0.25">
      <c r="A224" s="30" t="s">
        <v>1030</v>
      </c>
      <c r="B224" s="30" t="s">
        <v>1031</v>
      </c>
      <c r="C224" s="30">
        <v>0</v>
      </c>
      <c r="D224" s="30">
        <v>0</v>
      </c>
      <c r="E224" s="30">
        <v>3.76</v>
      </c>
      <c r="F224" s="30">
        <v>0</v>
      </c>
      <c r="G224" s="30">
        <v>8</v>
      </c>
      <c r="H224" s="30">
        <v>0</v>
      </c>
      <c r="I224" s="30">
        <v>8</v>
      </c>
      <c r="J224" s="30">
        <v>7</v>
      </c>
      <c r="K224" s="30">
        <v>3</v>
      </c>
      <c r="L224" s="30">
        <v>1</v>
      </c>
      <c r="M224" s="30">
        <v>8</v>
      </c>
      <c r="N224" s="30">
        <v>4</v>
      </c>
      <c r="O224" s="30">
        <v>1.34</v>
      </c>
      <c r="P224" s="30">
        <v>8.9600000000000009</v>
      </c>
      <c r="Q224" s="30">
        <v>4.0999999999999996</v>
      </c>
      <c r="R224" s="30">
        <v>3.82</v>
      </c>
      <c r="S224" s="30">
        <v>0</v>
      </c>
      <c r="T224" s="30"/>
      <c r="U224" s="1"/>
      <c r="V224" s="1"/>
      <c r="W224" s="1"/>
    </row>
    <row r="225" spans="1:24" x14ac:dyDescent="0.25">
      <c r="A225" s="30">
        <v>2873</v>
      </c>
      <c r="B225" s="30" t="s">
        <v>1399</v>
      </c>
      <c r="C225" s="30">
        <v>3</v>
      </c>
      <c r="D225" s="30">
        <v>2</v>
      </c>
      <c r="E225" s="30">
        <v>3.89</v>
      </c>
      <c r="F225" s="30">
        <v>0</v>
      </c>
      <c r="G225" s="30">
        <v>55</v>
      </c>
      <c r="H225" s="30">
        <v>3</v>
      </c>
      <c r="I225" s="30">
        <v>55</v>
      </c>
      <c r="J225" s="30">
        <v>53</v>
      </c>
      <c r="K225" s="30">
        <v>24</v>
      </c>
      <c r="L225" s="30">
        <v>4</v>
      </c>
      <c r="M225" s="30">
        <v>44</v>
      </c>
      <c r="N225" s="30">
        <v>21</v>
      </c>
      <c r="O225" s="30">
        <v>1.36</v>
      </c>
      <c r="P225" s="30">
        <v>7.19</v>
      </c>
      <c r="Q225" s="30">
        <v>3.54</v>
      </c>
      <c r="R225" s="30">
        <v>3.82</v>
      </c>
      <c r="S225" s="30">
        <v>-0.3</v>
      </c>
      <c r="T225" s="30"/>
      <c r="U225" s="1"/>
      <c r="V225" s="1"/>
      <c r="X225" s="1"/>
    </row>
    <row r="226" spans="1:24" x14ac:dyDescent="0.25">
      <c r="A226" s="30">
        <v>7841</v>
      </c>
      <c r="B226" s="30" t="s">
        <v>1358</v>
      </c>
      <c r="C226" s="30">
        <v>2</v>
      </c>
      <c r="D226" s="30">
        <v>1</v>
      </c>
      <c r="E226" s="30">
        <v>3.29</v>
      </c>
      <c r="F226" s="30">
        <v>0</v>
      </c>
      <c r="G226" s="30">
        <v>38</v>
      </c>
      <c r="H226" s="30">
        <v>1</v>
      </c>
      <c r="I226" s="30">
        <v>38</v>
      </c>
      <c r="J226" s="30">
        <v>34</v>
      </c>
      <c r="K226" s="30">
        <v>14</v>
      </c>
      <c r="L226" s="30">
        <v>5</v>
      </c>
      <c r="M226" s="30">
        <v>36</v>
      </c>
      <c r="N226" s="30">
        <v>12</v>
      </c>
      <c r="O226" s="30">
        <v>1.23</v>
      </c>
      <c r="P226" s="30">
        <v>8.6</v>
      </c>
      <c r="Q226" s="30">
        <v>2.85</v>
      </c>
      <c r="R226" s="30">
        <v>3.83</v>
      </c>
      <c r="S226" s="30">
        <v>0</v>
      </c>
      <c r="T226" s="30"/>
      <c r="U226" s="1"/>
      <c r="V226" s="1"/>
      <c r="W226" s="1"/>
    </row>
    <row r="227" spans="1:24" x14ac:dyDescent="0.25">
      <c r="A227" s="30">
        <v>1794</v>
      </c>
      <c r="B227" s="30" t="s">
        <v>1335</v>
      </c>
      <c r="C227" s="30">
        <v>1</v>
      </c>
      <c r="D227" s="30">
        <v>1</v>
      </c>
      <c r="E227" s="30">
        <v>3.64</v>
      </c>
      <c r="F227" s="30">
        <v>0</v>
      </c>
      <c r="G227" s="30">
        <v>13</v>
      </c>
      <c r="H227" s="30">
        <v>0</v>
      </c>
      <c r="I227" s="30">
        <v>13</v>
      </c>
      <c r="J227" s="30">
        <v>12</v>
      </c>
      <c r="K227" s="30">
        <v>5</v>
      </c>
      <c r="L227" s="30">
        <v>1</v>
      </c>
      <c r="M227" s="30">
        <v>12</v>
      </c>
      <c r="N227" s="30">
        <v>5</v>
      </c>
      <c r="O227" s="30">
        <v>1.29</v>
      </c>
      <c r="P227" s="30">
        <v>8.64</v>
      </c>
      <c r="Q227" s="30">
        <v>3.39</v>
      </c>
      <c r="R227" s="30">
        <v>3.84</v>
      </c>
      <c r="S227" s="30">
        <v>0</v>
      </c>
      <c r="T227" s="30"/>
      <c r="U227" s="1"/>
      <c r="V227" s="1"/>
      <c r="W227" s="1"/>
    </row>
    <row r="228" spans="1:24" x14ac:dyDescent="0.25">
      <c r="A228" s="30">
        <v>2743</v>
      </c>
      <c r="B228" s="30" t="s">
        <v>1222</v>
      </c>
      <c r="C228" s="30">
        <v>2</v>
      </c>
      <c r="D228" s="30">
        <v>2</v>
      </c>
      <c r="E228" s="30">
        <v>3.72</v>
      </c>
      <c r="F228" s="30">
        <v>0</v>
      </c>
      <c r="G228" s="30">
        <v>38</v>
      </c>
      <c r="H228" s="30">
        <v>1</v>
      </c>
      <c r="I228" s="30">
        <v>38</v>
      </c>
      <c r="J228" s="30">
        <v>36</v>
      </c>
      <c r="K228" s="30">
        <v>16</v>
      </c>
      <c r="L228" s="30">
        <v>3</v>
      </c>
      <c r="M228" s="30">
        <v>30</v>
      </c>
      <c r="N228" s="30">
        <v>15</v>
      </c>
      <c r="O228" s="30">
        <v>1.36</v>
      </c>
      <c r="P228" s="30">
        <v>7.13</v>
      </c>
      <c r="Q228" s="30">
        <v>3.66</v>
      </c>
      <c r="R228" s="30">
        <v>3.84</v>
      </c>
      <c r="S228" s="30">
        <v>-0.2</v>
      </c>
      <c r="T228" s="30"/>
      <c r="U228" s="1"/>
      <c r="V228" s="1"/>
      <c r="W228" s="1"/>
    </row>
    <row r="229" spans="1:24" x14ac:dyDescent="0.25">
      <c r="A229" s="30">
        <v>3580</v>
      </c>
      <c r="B229" s="30" t="s">
        <v>891</v>
      </c>
      <c r="C229" s="30">
        <v>10</v>
      </c>
      <c r="D229" s="30">
        <v>10</v>
      </c>
      <c r="E229" s="30">
        <v>4.07</v>
      </c>
      <c r="F229" s="30">
        <v>27</v>
      </c>
      <c r="G229" s="30">
        <v>27</v>
      </c>
      <c r="H229" s="30">
        <v>0</v>
      </c>
      <c r="I229" s="30">
        <v>162</v>
      </c>
      <c r="J229" s="30">
        <v>154</v>
      </c>
      <c r="K229" s="30">
        <v>73</v>
      </c>
      <c r="L229" s="30">
        <v>15</v>
      </c>
      <c r="M229" s="30">
        <v>140</v>
      </c>
      <c r="N229" s="30">
        <v>63</v>
      </c>
      <c r="O229" s="30">
        <v>1.34</v>
      </c>
      <c r="P229" s="30">
        <v>7.78</v>
      </c>
      <c r="Q229" s="30">
        <v>3.49</v>
      </c>
      <c r="R229" s="30">
        <v>3.85</v>
      </c>
      <c r="S229" s="30">
        <v>1.7</v>
      </c>
      <c r="T229" s="30"/>
      <c r="U229" s="1"/>
      <c r="V229" s="1"/>
      <c r="X229" s="1"/>
    </row>
    <row r="230" spans="1:24" x14ac:dyDescent="0.25">
      <c r="A230" s="30">
        <v>1933</v>
      </c>
      <c r="B230" s="30" t="s">
        <v>896</v>
      </c>
      <c r="C230" s="30">
        <v>3</v>
      </c>
      <c r="D230" s="30">
        <v>2</v>
      </c>
      <c r="E230" s="30">
        <v>3.72</v>
      </c>
      <c r="F230" s="30">
        <v>0</v>
      </c>
      <c r="G230" s="30">
        <v>47</v>
      </c>
      <c r="H230" s="30">
        <v>1</v>
      </c>
      <c r="I230" s="30">
        <v>47</v>
      </c>
      <c r="J230" s="30">
        <v>43</v>
      </c>
      <c r="K230" s="30">
        <v>19</v>
      </c>
      <c r="L230" s="30">
        <v>5</v>
      </c>
      <c r="M230" s="30">
        <v>43</v>
      </c>
      <c r="N230" s="30">
        <v>16</v>
      </c>
      <c r="O230" s="30">
        <v>1.27</v>
      </c>
      <c r="P230" s="30">
        <v>8.26</v>
      </c>
      <c r="Q230" s="30">
        <v>3.08</v>
      </c>
      <c r="R230" s="30">
        <v>3.86</v>
      </c>
      <c r="S230" s="30">
        <v>0</v>
      </c>
      <c r="T230" s="30"/>
    </row>
    <row r="231" spans="1:24" x14ac:dyDescent="0.25">
      <c r="A231" s="30" t="s">
        <v>1532</v>
      </c>
      <c r="B231" s="30" t="s">
        <v>1533</v>
      </c>
      <c r="C231" s="30">
        <v>1</v>
      </c>
      <c r="D231" s="30">
        <v>1</v>
      </c>
      <c r="E231" s="30">
        <v>3.64</v>
      </c>
      <c r="F231" s="30">
        <v>0</v>
      </c>
      <c r="G231" s="30">
        <v>13</v>
      </c>
      <c r="H231" s="30">
        <v>0</v>
      </c>
      <c r="I231" s="30">
        <v>13</v>
      </c>
      <c r="J231" s="30">
        <v>11</v>
      </c>
      <c r="K231" s="30">
        <v>5</v>
      </c>
      <c r="L231" s="30">
        <v>1</v>
      </c>
      <c r="M231" s="30">
        <v>12</v>
      </c>
      <c r="N231" s="30">
        <v>5</v>
      </c>
      <c r="O231" s="30">
        <v>1.29</v>
      </c>
      <c r="P231" s="30">
        <v>8.65</v>
      </c>
      <c r="Q231" s="30">
        <v>3.56</v>
      </c>
      <c r="R231" s="30">
        <v>3.86</v>
      </c>
      <c r="S231" s="30">
        <v>0</v>
      </c>
      <c r="T231" s="30"/>
      <c r="U231" s="1"/>
      <c r="V231" s="1"/>
      <c r="W231" s="1"/>
    </row>
    <row r="232" spans="1:24" x14ac:dyDescent="0.25">
      <c r="A232" s="30">
        <v>6984</v>
      </c>
      <c r="B232" s="30" t="s">
        <v>1530</v>
      </c>
      <c r="C232" s="30">
        <v>1</v>
      </c>
      <c r="D232" s="30">
        <v>1</v>
      </c>
      <c r="E232" s="30">
        <v>3.85</v>
      </c>
      <c r="F232" s="30">
        <v>0</v>
      </c>
      <c r="G232" s="30">
        <v>25</v>
      </c>
      <c r="H232" s="30">
        <v>0</v>
      </c>
      <c r="I232" s="30">
        <v>25</v>
      </c>
      <c r="J232" s="30">
        <v>23</v>
      </c>
      <c r="K232" s="30">
        <v>11</v>
      </c>
      <c r="L232" s="30">
        <v>2</v>
      </c>
      <c r="M232" s="30">
        <v>23</v>
      </c>
      <c r="N232" s="30">
        <v>11</v>
      </c>
      <c r="O232" s="30">
        <v>1.35</v>
      </c>
      <c r="P232" s="30">
        <v>8.18</v>
      </c>
      <c r="Q232" s="30">
        <v>3.79</v>
      </c>
      <c r="R232" s="30">
        <v>3.86</v>
      </c>
      <c r="S232" s="30">
        <v>-0.1</v>
      </c>
      <c r="T232" s="30"/>
      <c r="U232" s="1"/>
      <c r="V232" s="1"/>
      <c r="W232" s="1"/>
    </row>
    <row r="233" spans="1:24" x14ac:dyDescent="0.25">
      <c r="A233" s="30">
        <v>3340</v>
      </c>
      <c r="B233" s="30" t="s">
        <v>880</v>
      </c>
      <c r="C233" s="30">
        <v>9</v>
      </c>
      <c r="D233" s="30">
        <v>9</v>
      </c>
      <c r="E233" s="30">
        <v>3.96</v>
      </c>
      <c r="F233" s="30">
        <v>25</v>
      </c>
      <c r="G233" s="30">
        <v>25</v>
      </c>
      <c r="H233" s="30">
        <v>0</v>
      </c>
      <c r="I233" s="30">
        <v>145</v>
      </c>
      <c r="J233" s="30">
        <v>141</v>
      </c>
      <c r="K233" s="30">
        <v>64</v>
      </c>
      <c r="L233" s="30">
        <v>18</v>
      </c>
      <c r="M233" s="30">
        <v>129</v>
      </c>
      <c r="N233" s="30">
        <v>42</v>
      </c>
      <c r="O233" s="30">
        <v>1.26</v>
      </c>
      <c r="P233" s="30">
        <v>8.0399999999999991</v>
      </c>
      <c r="Q233" s="30">
        <v>2.59</v>
      </c>
      <c r="R233" s="30">
        <v>3.86</v>
      </c>
      <c r="S233" s="30">
        <v>1.3</v>
      </c>
      <c r="T233" s="30"/>
    </row>
    <row r="234" spans="1:24" x14ac:dyDescent="0.25">
      <c r="A234" s="30">
        <v>7952</v>
      </c>
      <c r="B234" s="30" t="s">
        <v>1583</v>
      </c>
      <c r="C234" s="30">
        <v>1</v>
      </c>
      <c r="D234" s="30">
        <v>0</v>
      </c>
      <c r="E234" s="30">
        <v>3.57</v>
      </c>
      <c r="F234" s="30">
        <v>0</v>
      </c>
      <c r="G234" s="30">
        <v>8</v>
      </c>
      <c r="H234" s="30">
        <v>0</v>
      </c>
      <c r="I234" s="30">
        <v>8</v>
      </c>
      <c r="J234" s="30">
        <v>8</v>
      </c>
      <c r="K234" s="30">
        <v>3</v>
      </c>
      <c r="L234" s="30">
        <v>1</v>
      </c>
      <c r="M234" s="30">
        <v>8</v>
      </c>
      <c r="N234" s="30">
        <v>2</v>
      </c>
      <c r="O234" s="30">
        <v>1.22</v>
      </c>
      <c r="P234" s="30">
        <v>8.26</v>
      </c>
      <c r="Q234" s="30">
        <v>2.5499999999999998</v>
      </c>
      <c r="R234" s="30">
        <v>3.87</v>
      </c>
      <c r="S234" s="30">
        <v>0</v>
      </c>
      <c r="T234" s="30"/>
      <c r="U234" s="1"/>
      <c r="V234" s="1"/>
      <c r="W234" s="1"/>
    </row>
    <row r="235" spans="1:24" x14ac:dyDescent="0.25">
      <c r="A235" s="30">
        <v>718</v>
      </c>
      <c r="B235" s="30" t="s">
        <v>818</v>
      </c>
      <c r="C235" s="30">
        <v>3</v>
      </c>
      <c r="D235" s="30">
        <v>2</v>
      </c>
      <c r="E235" s="30">
        <v>3.4</v>
      </c>
      <c r="F235" s="30">
        <v>0</v>
      </c>
      <c r="G235" s="30">
        <v>55</v>
      </c>
      <c r="H235" s="30">
        <v>25</v>
      </c>
      <c r="I235" s="30">
        <v>55</v>
      </c>
      <c r="J235" s="30">
        <v>48</v>
      </c>
      <c r="K235" s="30">
        <v>21</v>
      </c>
      <c r="L235" s="30">
        <v>6</v>
      </c>
      <c r="M235" s="30">
        <v>52</v>
      </c>
      <c r="N235" s="30">
        <v>21</v>
      </c>
      <c r="O235" s="30">
        <v>1.26</v>
      </c>
      <c r="P235" s="30">
        <v>8.5399999999999991</v>
      </c>
      <c r="Q235" s="30">
        <v>3.48</v>
      </c>
      <c r="R235" s="30">
        <v>3.87</v>
      </c>
      <c r="S235" s="30">
        <v>0.1</v>
      </c>
      <c r="T235" s="30"/>
      <c r="U235" s="1"/>
      <c r="V235" s="1"/>
      <c r="X235" s="1"/>
    </row>
    <row r="236" spans="1:24" x14ac:dyDescent="0.25">
      <c r="A236" s="30" t="s">
        <v>1589</v>
      </c>
      <c r="B236" s="30" t="s">
        <v>1590</v>
      </c>
      <c r="C236" s="30">
        <v>1</v>
      </c>
      <c r="D236" s="30">
        <v>1</v>
      </c>
      <c r="E236" s="30">
        <v>3.76</v>
      </c>
      <c r="F236" s="30">
        <v>0</v>
      </c>
      <c r="G236" s="30">
        <v>21</v>
      </c>
      <c r="H236" s="30">
        <v>0</v>
      </c>
      <c r="I236" s="30">
        <v>21</v>
      </c>
      <c r="J236" s="30">
        <v>19</v>
      </c>
      <c r="K236" s="30">
        <v>9</v>
      </c>
      <c r="L236" s="30">
        <v>2</v>
      </c>
      <c r="M236" s="30">
        <v>21</v>
      </c>
      <c r="N236" s="30">
        <v>9</v>
      </c>
      <c r="O236" s="30">
        <v>1.32</v>
      </c>
      <c r="P236" s="30">
        <v>9.0399999999999991</v>
      </c>
      <c r="Q236" s="30">
        <v>3.72</v>
      </c>
      <c r="R236" s="30">
        <v>3.87</v>
      </c>
      <c r="S236" s="30">
        <v>0</v>
      </c>
      <c r="T236" s="30"/>
      <c r="U236" s="1"/>
      <c r="V236" s="1"/>
      <c r="W236" s="1"/>
    </row>
    <row r="237" spans="1:24" x14ac:dyDescent="0.25">
      <c r="A237" s="30">
        <v>8337</v>
      </c>
      <c r="B237" s="30" t="s">
        <v>1312</v>
      </c>
      <c r="C237" s="30">
        <v>1</v>
      </c>
      <c r="D237" s="30">
        <v>1</v>
      </c>
      <c r="E237" s="30">
        <v>3.77</v>
      </c>
      <c r="F237" s="30">
        <v>0</v>
      </c>
      <c r="G237" s="30">
        <v>26</v>
      </c>
      <c r="H237" s="30">
        <v>0</v>
      </c>
      <c r="I237" s="30">
        <v>26</v>
      </c>
      <c r="J237" s="30">
        <v>24</v>
      </c>
      <c r="K237" s="30">
        <v>11</v>
      </c>
      <c r="L237" s="30">
        <v>2</v>
      </c>
      <c r="M237" s="30">
        <v>22</v>
      </c>
      <c r="N237" s="30">
        <v>11</v>
      </c>
      <c r="O237" s="30">
        <v>1.35</v>
      </c>
      <c r="P237" s="30">
        <v>7.91</v>
      </c>
      <c r="Q237" s="30">
        <v>3.78</v>
      </c>
      <c r="R237" s="30">
        <v>3.87</v>
      </c>
      <c r="S237" s="30">
        <v>0</v>
      </c>
      <c r="T237" s="30"/>
    </row>
    <row r="238" spans="1:24" x14ac:dyDescent="0.25">
      <c r="A238" s="30">
        <v>4732</v>
      </c>
      <c r="B238" s="30" t="s">
        <v>829</v>
      </c>
      <c r="C238" s="30">
        <v>10</v>
      </c>
      <c r="D238" s="30">
        <v>10</v>
      </c>
      <c r="E238" s="30">
        <v>3.76</v>
      </c>
      <c r="F238" s="30">
        <v>26</v>
      </c>
      <c r="G238" s="30">
        <v>26</v>
      </c>
      <c r="H238" s="30">
        <v>0</v>
      </c>
      <c r="I238" s="30">
        <v>161</v>
      </c>
      <c r="J238" s="30">
        <v>155</v>
      </c>
      <c r="K238" s="30">
        <v>67</v>
      </c>
      <c r="L238" s="30">
        <v>19</v>
      </c>
      <c r="M238" s="30">
        <v>136</v>
      </c>
      <c r="N238" s="30">
        <v>46</v>
      </c>
      <c r="O238" s="30">
        <v>1.25</v>
      </c>
      <c r="P238" s="30">
        <v>7.61</v>
      </c>
      <c r="Q238" s="30">
        <v>2.58</v>
      </c>
      <c r="R238" s="30">
        <v>3.87</v>
      </c>
      <c r="S238" s="30">
        <v>0.7</v>
      </c>
      <c r="T238" s="30"/>
      <c r="U238" s="1"/>
      <c r="V238" s="1"/>
      <c r="W238" s="1"/>
    </row>
    <row r="239" spans="1:24" x14ac:dyDescent="0.25">
      <c r="A239" s="30">
        <v>3164</v>
      </c>
      <c r="B239" s="30" t="s">
        <v>1406</v>
      </c>
      <c r="C239" s="30">
        <v>2</v>
      </c>
      <c r="D239" s="30">
        <v>2</v>
      </c>
      <c r="E239" s="30">
        <v>3.54</v>
      </c>
      <c r="F239" s="30">
        <v>0</v>
      </c>
      <c r="G239" s="30">
        <v>38</v>
      </c>
      <c r="H239" s="30">
        <v>1</v>
      </c>
      <c r="I239" s="30">
        <v>38</v>
      </c>
      <c r="J239" s="30">
        <v>32</v>
      </c>
      <c r="K239" s="30">
        <v>15</v>
      </c>
      <c r="L239" s="30">
        <v>4</v>
      </c>
      <c r="M239" s="30">
        <v>39</v>
      </c>
      <c r="N239" s="30">
        <v>18</v>
      </c>
      <c r="O239" s="30">
        <v>1.31</v>
      </c>
      <c r="P239" s="30">
        <v>9.25</v>
      </c>
      <c r="Q239" s="30">
        <v>4.24</v>
      </c>
      <c r="R239" s="30">
        <v>3.88</v>
      </c>
      <c r="S239" s="30">
        <v>0.1</v>
      </c>
      <c r="T239" s="30"/>
      <c r="U239" s="1"/>
      <c r="V239" s="1"/>
      <c r="W239" s="1"/>
    </row>
    <row r="240" spans="1:24" x14ac:dyDescent="0.25">
      <c r="A240" s="30">
        <v>2385</v>
      </c>
      <c r="B240" s="30" t="s">
        <v>1239</v>
      </c>
      <c r="C240" s="30">
        <v>2</v>
      </c>
      <c r="D240" s="30">
        <v>1</v>
      </c>
      <c r="E240" s="30">
        <v>3.86</v>
      </c>
      <c r="F240" s="30">
        <v>0</v>
      </c>
      <c r="G240" s="30">
        <v>30</v>
      </c>
      <c r="H240" s="30">
        <v>0</v>
      </c>
      <c r="I240" s="30">
        <v>30</v>
      </c>
      <c r="J240" s="30">
        <v>28</v>
      </c>
      <c r="K240" s="30">
        <v>13</v>
      </c>
      <c r="L240" s="30">
        <v>3</v>
      </c>
      <c r="M240" s="30">
        <v>26</v>
      </c>
      <c r="N240" s="30">
        <v>12</v>
      </c>
      <c r="O240" s="30">
        <v>1.35</v>
      </c>
      <c r="P240" s="30">
        <v>7.78</v>
      </c>
      <c r="Q240" s="30">
        <v>3.56</v>
      </c>
      <c r="R240" s="30">
        <v>3.88</v>
      </c>
      <c r="S240" s="30">
        <v>-0.1</v>
      </c>
      <c r="T240" s="30"/>
      <c r="U240" s="1"/>
      <c r="V240" s="1"/>
      <c r="W240" s="1"/>
    </row>
    <row r="241" spans="1:24" x14ac:dyDescent="0.25">
      <c r="A241" s="30">
        <v>5114</v>
      </c>
      <c r="B241" s="30" t="s">
        <v>1111</v>
      </c>
      <c r="C241" s="30">
        <v>3</v>
      </c>
      <c r="D241" s="30">
        <v>2</v>
      </c>
      <c r="E241" s="30">
        <v>3.85</v>
      </c>
      <c r="F241" s="30">
        <v>0</v>
      </c>
      <c r="G241" s="30">
        <v>47</v>
      </c>
      <c r="H241" s="30">
        <v>2</v>
      </c>
      <c r="I241" s="30">
        <v>47</v>
      </c>
      <c r="J241" s="30">
        <v>43</v>
      </c>
      <c r="K241" s="30">
        <v>20</v>
      </c>
      <c r="L241" s="30">
        <v>5</v>
      </c>
      <c r="M241" s="30">
        <v>44</v>
      </c>
      <c r="N241" s="30">
        <v>20</v>
      </c>
      <c r="O241" s="30">
        <v>1.34</v>
      </c>
      <c r="P241" s="30">
        <v>8.48</v>
      </c>
      <c r="Q241" s="30">
        <v>3.81</v>
      </c>
      <c r="R241" s="30">
        <v>3.88</v>
      </c>
      <c r="S241" s="30">
        <v>-0.3</v>
      </c>
      <c r="T241" s="30"/>
      <c r="U241" s="1"/>
      <c r="V241" s="1"/>
      <c r="X241" s="1"/>
    </row>
    <row r="242" spans="1:24" x14ac:dyDescent="0.25">
      <c r="A242" s="30">
        <v>8223</v>
      </c>
      <c r="B242" s="30" t="s">
        <v>799</v>
      </c>
      <c r="C242" s="30">
        <v>3</v>
      </c>
      <c r="D242" s="30">
        <v>3</v>
      </c>
      <c r="E242" s="30">
        <v>4.21</v>
      </c>
      <c r="F242" s="30">
        <v>8</v>
      </c>
      <c r="G242" s="30">
        <v>8</v>
      </c>
      <c r="H242" s="30">
        <v>0</v>
      </c>
      <c r="I242" s="30">
        <v>48</v>
      </c>
      <c r="J242" s="30">
        <v>50</v>
      </c>
      <c r="K242" s="30">
        <v>22</v>
      </c>
      <c r="L242" s="30">
        <v>4</v>
      </c>
      <c r="M242" s="30">
        <v>37</v>
      </c>
      <c r="N242" s="30">
        <v>18</v>
      </c>
      <c r="O242" s="30">
        <v>1.42</v>
      </c>
      <c r="P242" s="30">
        <v>6.86</v>
      </c>
      <c r="Q242" s="30">
        <v>3.4</v>
      </c>
      <c r="R242" s="30">
        <v>3.88</v>
      </c>
      <c r="S242" s="30">
        <v>0.7</v>
      </c>
      <c r="T242" s="30"/>
      <c r="U242" s="1"/>
      <c r="V242" s="1"/>
      <c r="X242" s="1"/>
    </row>
    <row r="243" spans="1:24" x14ac:dyDescent="0.25">
      <c r="A243" s="30">
        <v>1100</v>
      </c>
      <c r="B243" s="30" t="s">
        <v>823</v>
      </c>
      <c r="C243" s="30">
        <v>3</v>
      </c>
      <c r="D243" s="30">
        <v>2</v>
      </c>
      <c r="E243" s="30">
        <v>3.56</v>
      </c>
      <c r="F243" s="30">
        <v>0</v>
      </c>
      <c r="G243" s="30">
        <v>55</v>
      </c>
      <c r="H243" s="30">
        <v>27</v>
      </c>
      <c r="I243" s="30">
        <v>55</v>
      </c>
      <c r="J243" s="30">
        <v>52</v>
      </c>
      <c r="K243" s="30">
        <v>22</v>
      </c>
      <c r="L243" s="30">
        <v>7</v>
      </c>
      <c r="M243" s="30">
        <v>48</v>
      </c>
      <c r="N243" s="30">
        <v>16</v>
      </c>
      <c r="O243" s="30">
        <v>1.24</v>
      </c>
      <c r="P243" s="30">
        <v>7.85</v>
      </c>
      <c r="Q243" s="30">
        <v>2.59</v>
      </c>
      <c r="R243" s="30">
        <v>3.88</v>
      </c>
      <c r="S243" s="30">
        <v>-0.1</v>
      </c>
      <c r="T243" s="30"/>
      <c r="U243" s="1"/>
      <c r="V243" s="1"/>
      <c r="W243" s="1"/>
    </row>
    <row r="244" spans="1:24" x14ac:dyDescent="0.25">
      <c r="A244" s="30">
        <v>4422</v>
      </c>
      <c r="B244" s="30" t="s">
        <v>1413</v>
      </c>
      <c r="C244" s="30">
        <v>3</v>
      </c>
      <c r="D244" s="30">
        <v>2</v>
      </c>
      <c r="E244" s="30">
        <v>3.97</v>
      </c>
      <c r="F244" s="30">
        <v>0</v>
      </c>
      <c r="G244" s="30">
        <v>47</v>
      </c>
      <c r="H244" s="30">
        <v>2</v>
      </c>
      <c r="I244" s="30">
        <v>47</v>
      </c>
      <c r="J244" s="30">
        <v>50</v>
      </c>
      <c r="K244" s="30">
        <v>21</v>
      </c>
      <c r="L244" s="30">
        <v>4</v>
      </c>
      <c r="M244" s="30">
        <v>30</v>
      </c>
      <c r="N244" s="30">
        <v>12</v>
      </c>
      <c r="O244" s="30">
        <v>1.34</v>
      </c>
      <c r="P244" s="30">
        <v>5.69</v>
      </c>
      <c r="Q244" s="30">
        <v>2.37</v>
      </c>
      <c r="R244" s="30">
        <v>3.88</v>
      </c>
      <c r="S244" s="30">
        <v>-0.1</v>
      </c>
      <c r="T244" s="30"/>
      <c r="U244" s="1"/>
      <c r="V244" s="1"/>
      <c r="W244" s="1"/>
    </row>
    <row r="245" spans="1:24" x14ac:dyDescent="0.25">
      <c r="A245" s="30">
        <v>773</v>
      </c>
      <c r="B245" s="30" t="s">
        <v>1403</v>
      </c>
      <c r="C245" s="30">
        <v>3</v>
      </c>
      <c r="D245" s="30">
        <v>2</v>
      </c>
      <c r="E245" s="30">
        <v>3.89</v>
      </c>
      <c r="F245" s="30">
        <v>0</v>
      </c>
      <c r="G245" s="30">
        <v>46</v>
      </c>
      <c r="H245" s="30">
        <v>1</v>
      </c>
      <c r="I245" s="30">
        <v>46</v>
      </c>
      <c r="J245" s="30">
        <v>45</v>
      </c>
      <c r="K245" s="30">
        <v>20</v>
      </c>
      <c r="L245" s="30">
        <v>4</v>
      </c>
      <c r="M245" s="30">
        <v>35</v>
      </c>
      <c r="N245" s="30">
        <v>18</v>
      </c>
      <c r="O245" s="30">
        <v>1.39</v>
      </c>
      <c r="P245" s="30">
        <v>6.88</v>
      </c>
      <c r="Q245" s="30">
        <v>3.58</v>
      </c>
      <c r="R245" s="30">
        <v>3.88</v>
      </c>
      <c r="S245" s="30">
        <v>0.2</v>
      </c>
      <c r="T245" s="30"/>
      <c r="U245" s="1"/>
      <c r="V245" s="1"/>
      <c r="X245" s="1"/>
    </row>
    <row r="246" spans="1:24" x14ac:dyDescent="0.25">
      <c r="A246" s="30">
        <v>4782</v>
      </c>
      <c r="B246" s="30" t="s">
        <v>1450</v>
      </c>
      <c r="C246" s="30">
        <v>2</v>
      </c>
      <c r="D246" s="30">
        <v>1</v>
      </c>
      <c r="E246" s="30">
        <v>3.6</v>
      </c>
      <c r="F246" s="30">
        <v>0</v>
      </c>
      <c r="G246" s="30">
        <v>25</v>
      </c>
      <c r="H246" s="30">
        <v>2</v>
      </c>
      <c r="I246" s="30">
        <v>25</v>
      </c>
      <c r="J246" s="30">
        <v>23</v>
      </c>
      <c r="K246" s="30">
        <v>10</v>
      </c>
      <c r="L246" s="30">
        <v>3</v>
      </c>
      <c r="M246" s="30">
        <v>24</v>
      </c>
      <c r="N246" s="30">
        <v>9</v>
      </c>
      <c r="O246" s="30">
        <v>1.28</v>
      </c>
      <c r="P246" s="30">
        <v>8.73</v>
      </c>
      <c r="Q246" s="30">
        <v>3.34</v>
      </c>
      <c r="R246" s="30">
        <v>3.88</v>
      </c>
      <c r="S246" s="30">
        <v>0</v>
      </c>
      <c r="T246" s="30"/>
      <c r="U246" s="1"/>
      <c r="V246" s="1"/>
      <c r="X246" s="1"/>
    </row>
    <row r="247" spans="1:24" x14ac:dyDescent="0.25">
      <c r="A247" s="30">
        <v>9033</v>
      </c>
      <c r="B247" s="30" t="s">
        <v>1241</v>
      </c>
      <c r="C247" s="30">
        <v>3</v>
      </c>
      <c r="D247" s="30">
        <v>3</v>
      </c>
      <c r="E247" s="30">
        <v>3.96</v>
      </c>
      <c r="F247" s="30">
        <v>3</v>
      </c>
      <c r="G247" s="30">
        <v>41</v>
      </c>
      <c r="H247" s="30">
        <v>0</v>
      </c>
      <c r="I247" s="30">
        <v>54</v>
      </c>
      <c r="J247" s="30">
        <v>55</v>
      </c>
      <c r="K247" s="30">
        <v>24</v>
      </c>
      <c r="L247" s="30">
        <v>5</v>
      </c>
      <c r="M247" s="30">
        <v>38</v>
      </c>
      <c r="N247" s="30">
        <v>17</v>
      </c>
      <c r="O247" s="30">
        <v>1.33</v>
      </c>
      <c r="P247" s="30">
        <v>6.32</v>
      </c>
      <c r="Q247" s="30">
        <v>2.8</v>
      </c>
      <c r="R247" s="30">
        <v>3.88</v>
      </c>
      <c r="S247" s="30">
        <v>-0.2</v>
      </c>
      <c r="T247" s="30"/>
      <c r="U247" s="1"/>
      <c r="V247" s="1"/>
      <c r="X247" s="1"/>
    </row>
    <row r="248" spans="1:24" x14ac:dyDescent="0.25">
      <c r="A248" s="30">
        <v>10732</v>
      </c>
      <c r="B248" s="30" t="s">
        <v>1183</v>
      </c>
      <c r="C248" s="30">
        <v>9</v>
      </c>
      <c r="D248" s="30">
        <v>8</v>
      </c>
      <c r="E248" s="30">
        <v>3.95</v>
      </c>
      <c r="F248" s="30">
        <v>24</v>
      </c>
      <c r="G248" s="30">
        <v>24</v>
      </c>
      <c r="H248" s="30">
        <v>0</v>
      </c>
      <c r="I248" s="30">
        <v>138</v>
      </c>
      <c r="J248" s="30">
        <v>128</v>
      </c>
      <c r="K248" s="30">
        <v>60</v>
      </c>
      <c r="L248" s="30">
        <v>16</v>
      </c>
      <c r="M248" s="30">
        <v>132</v>
      </c>
      <c r="N248" s="30">
        <v>48</v>
      </c>
      <c r="O248" s="30">
        <v>1.28</v>
      </c>
      <c r="P248" s="30">
        <v>8.61</v>
      </c>
      <c r="Q248" s="30">
        <v>3.14</v>
      </c>
      <c r="R248" s="30">
        <v>3.88</v>
      </c>
      <c r="S248" s="30">
        <v>2</v>
      </c>
      <c r="T248" s="30"/>
      <c r="U248" s="1"/>
      <c r="V248" s="1"/>
      <c r="X248" s="1"/>
    </row>
    <row r="249" spans="1:24" x14ac:dyDescent="0.25">
      <c r="A249" s="30">
        <v>12555</v>
      </c>
      <c r="B249" s="30" t="s">
        <v>1259</v>
      </c>
      <c r="C249" s="30">
        <v>10</v>
      </c>
      <c r="D249" s="30">
        <v>9</v>
      </c>
      <c r="E249" s="30">
        <v>3.48</v>
      </c>
      <c r="F249" s="30">
        <v>25</v>
      </c>
      <c r="G249" s="30">
        <v>25</v>
      </c>
      <c r="H249" s="30">
        <v>0</v>
      </c>
      <c r="I249" s="30">
        <v>154</v>
      </c>
      <c r="J249" s="30">
        <v>127</v>
      </c>
      <c r="K249" s="30">
        <v>60</v>
      </c>
      <c r="L249" s="30">
        <v>20</v>
      </c>
      <c r="M249" s="30">
        <v>175</v>
      </c>
      <c r="N249" s="30">
        <v>67</v>
      </c>
      <c r="O249" s="30">
        <v>1.26</v>
      </c>
      <c r="P249" s="30">
        <v>10.24</v>
      </c>
      <c r="Q249" s="30">
        <v>3.91</v>
      </c>
      <c r="R249" s="30">
        <v>3.88</v>
      </c>
      <c r="S249" s="30">
        <v>1.3</v>
      </c>
      <c r="T249" s="30"/>
      <c r="U249" s="1"/>
      <c r="V249" s="1"/>
      <c r="X249" s="1"/>
    </row>
    <row r="250" spans="1:24" x14ac:dyDescent="0.25">
      <c r="A250" s="30">
        <v>4300</v>
      </c>
      <c r="B250" s="30" t="s">
        <v>1300</v>
      </c>
      <c r="C250" s="30">
        <v>1</v>
      </c>
      <c r="D250" s="30">
        <v>1</v>
      </c>
      <c r="E250" s="30">
        <v>4.04</v>
      </c>
      <c r="F250" s="30">
        <v>0</v>
      </c>
      <c r="G250" s="30">
        <v>21</v>
      </c>
      <c r="H250" s="30">
        <v>0</v>
      </c>
      <c r="I250" s="30">
        <v>21</v>
      </c>
      <c r="J250" s="30">
        <v>21</v>
      </c>
      <c r="K250" s="30">
        <v>9</v>
      </c>
      <c r="L250" s="30">
        <v>2</v>
      </c>
      <c r="M250" s="30">
        <v>16</v>
      </c>
      <c r="N250" s="30">
        <v>7</v>
      </c>
      <c r="O250" s="30">
        <v>1.37</v>
      </c>
      <c r="P250" s="30">
        <v>6.79</v>
      </c>
      <c r="Q250" s="30">
        <v>3.18</v>
      </c>
      <c r="R250" s="30">
        <v>3.88</v>
      </c>
      <c r="S250" s="30">
        <v>0.1</v>
      </c>
      <c r="T250" s="30"/>
      <c r="U250" s="1"/>
      <c r="V250" s="1"/>
      <c r="X250" s="1"/>
    </row>
    <row r="251" spans="1:24" x14ac:dyDescent="0.25">
      <c r="A251" s="30">
        <v>9132</v>
      </c>
      <c r="B251" s="30" t="s">
        <v>914</v>
      </c>
      <c r="C251" s="30">
        <v>8</v>
      </c>
      <c r="D251" s="30">
        <v>10</v>
      </c>
      <c r="E251" s="30">
        <v>4.1100000000000003</v>
      </c>
      <c r="F251" s="30">
        <v>24</v>
      </c>
      <c r="G251" s="30">
        <v>24</v>
      </c>
      <c r="H251" s="30">
        <v>0</v>
      </c>
      <c r="I251" s="30">
        <v>146</v>
      </c>
      <c r="J251" s="30">
        <v>143</v>
      </c>
      <c r="K251" s="30">
        <v>67</v>
      </c>
      <c r="L251" s="30">
        <v>14</v>
      </c>
      <c r="M251" s="30">
        <v>120</v>
      </c>
      <c r="N251" s="30">
        <v>54</v>
      </c>
      <c r="O251" s="30">
        <v>1.35</v>
      </c>
      <c r="P251" s="30">
        <v>7.38</v>
      </c>
      <c r="Q251" s="30">
        <v>3.31</v>
      </c>
      <c r="R251" s="30">
        <v>3.89</v>
      </c>
      <c r="S251" s="30">
        <v>1</v>
      </c>
      <c r="T251" s="30"/>
      <c r="U251" s="1"/>
      <c r="V251" s="1"/>
      <c r="X251" s="1"/>
    </row>
    <row r="252" spans="1:24" x14ac:dyDescent="0.25">
      <c r="A252" s="30">
        <v>1157</v>
      </c>
      <c r="B252" s="30" t="s">
        <v>971</v>
      </c>
      <c r="C252" s="30">
        <v>3</v>
      </c>
      <c r="D252" s="30">
        <v>2</v>
      </c>
      <c r="E252" s="30">
        <v>3.62</v>
      </c>
      <c r="F252" s="30">
        <v>0</v>
      </c>
      <c r="G252" s="30">
        <v>55</v>
      </c>
      <c r="H252" s="30">
        <v>24</v>
      </c>
      <c r="I252" s="30">
        <v>55</v>
      </c>
      <c r="J252" s="30">
        <v>56</v>
      </c>
      <c r="K252" s="30">
        <v>22</v>
      </c>
      <c r="L252" s="30">
        <v>7</v>
      </c>
      <c r="M252" s="30">
        <v>44</v>
      </c>
      <c r="N252" s="30">
        <v>10</v>
      </c>
      <c r="O252" s="30">
        <v>1.19</v>
      </c>
      <c r="P252" s="30">
        <v>7.14</v>
      </c>
      <c r="Q252" s="30">
        <v>1.6</v>
      </c>
      <c r="R252" s="30">
        <v>3.89</v>
      </c>
      <c r="S252" s="30">
        <v>0.3</v>
      </c>
      <c r="T252" s="30"/>
      <c r="U252" s="1"/>
      <c r="V252" s="1"/>
      <c r="X252" s="1"/>
    </row>
    <row r="253" spans="1:24" x14ac:dyDescent="0.25">
      <c r="A253" s="30">
        <v>10663</v>
      </c>
      <c r="B253" s="30" t="s">
        <v>1124</v>
      </c>
      <c r="C253" s="30">
        <v>1</v>
      </c>
      <c r="D253" s="30">
        <v>1</v>
      </c>
      <c r="E253" s="30">
        <v>3.69</v>
      </c>
      <c r="F253" s="30">
        <v>0</v>
      </c>
      <c r="G253" s="30">
        <v>21</v>
      </c>
      <c r="H253" s="30">
        <v>0</v>
      </c>
      <c r="I253" s="30">
        <v>21</v>
      </c>
      <c r="J253" s="30">
        <v>19</v>
      </c>
      <c r="K253" s="30">
        <v>9</v>
      </c>
      <c r="L253" s="30">
        <v>2</v>
      </c>
      <c r="M253" s="30">
        <v>21</v>
      </c>
      <c r="N253" s="30">
        <v>9</v>
      </c>
      <c r="O253" s="30">
        <v>1.32</v>
      </c>
      <c r="P253" s="30">
        <v>8.93</v>
      </c>
      <c r="Q253" s="30">
        <v>3.92</v>
      </c>
      <c r="R253" s="30">
        <v>3.89</v>
      </c>
      <c r="S253" s="30">
        <v>0</v>
      </c>
      <c r="T253" s="30"/>
      <c r="U253" s="1"/>
      <c r="V253" s="1"/>
      <c r="W253" s="1"/>
    </row>
    <row r="254" spans="1:24" x14ac:dyDescent="0.25">
      <c r="A254" s="30">
        <v>1351</v>
      </c>
      <c r="B254" s="30" t="s">
        <v>1292</v>
      </c>
      <c r="C254" s="30">
        <v>1</v>
      </c>
      <c r="D254" s="30">
        <v>1</v>
      </c>
      <c r="E254" s="30">
        <v>3.57</v>
      </c>
      <c r="F254" s="30">
        <v>0</v>
      </c>
      <c r="G254" s="30">
        <v>21</v>
      </c>
      <c r="H254" s="30">
        <v>0</v>
      </c>
      <c r="I254" s="30">
        <v>21</v>
      </c>
      <c r="J254" s="30">
        <v>19</v>
      </c>
      <c r="K254" s="30">
        <v>8</v>
      </c>
      <c r="L254" s="30">
        <v>2</v>
      </c>
      <c r="M254" s="30">
        <v>21</v>
      </c>
      <c r="N254" s="30">
        <v>10</v>
      </c>
      <c r="O254" s="30">
        <v>1.34</v>
      </c>
      <c r="P254" s="30">
        <v>9.1999999999999993</v>
      </c>
      <c r="Q254" s="30">
        <v>4.1500000000000004</v>
      </c>
      <c r="R254" s="30">
        <v>3.89</v>
      </c>
      <c r="S254" s="30">
        <v>0</v>
      </c>
      <c r="T254" s="30"/>
      <c r="U254" s="1"/>
      <c r="V254" s="1"/>
      <c r="X254" s="1"/>
    </row>
    <row r="255" spans="1:24" x14ac:dyDescent="0.25">
      <c r="A255" s="30">
        <v>3237</v>
      </c>
      <c r="B255" s="30" t="s">
        <v>5632</v>
      </c>
      <c r="C255" s="30">
        <v>1</v>
      </c>
      <c r="D255" s="30">
        <v>1</v>
      </c>
      <c r="E255" s="30">
        <v>3.8</v>
      </c>
      <c r="F255" s="30">
        <v>0</v>
      </c>
      <c r="G255" s="30">
        <v>17</v>
      </c>
      <c r="H255" s="30">
        <v>0</v>
      </c>
      <c r="I255" s="30">
        <v>17</v>
      </c>
      <c r="J255" s="30">
        <v>17</v>
      </c>
      <c r="K255" s="30">
        <v>7</v>
      </c>
      <c r="L255" s="30">
        <v>2</v>
      </c>
      <c r="M255" s="30">
        <v>13</v>
      </c>
      <c r="N255" s="30">
        <v>5</v>
      </c>
      <c r="O255" s="30">
        <v>1.31</v>
      </c>
      <c r="P255" s="30">
        <v>6.78</v>
      </c>
      <c r="Q255" s="30">
        <v>2.79</v>
      </c>
      <c r="R255" s="30">
        <v>3.89</v>
      </c>
      <c r="S255" s="30">
        <v>0.1</v>
      </c>
      <c r="T255" s="30"/>
      <c r="U255" s="1"/>
      <c r="V255" s="1"/>
      <c r="W255" s="1"/>
    </row>
    <row r="256" spans="1:24" x14ac:dyDescent="0.25">
      <c r="A256" s="30">
        <v>7872</v>
      </c>
      <c r="B256" s="30" t="s">
        <v>1265</v>
      </c>
      <c r="C256" s="30">
        <v>8</v>
      </c>
      <c r="D256" s="30">
        <v>9</v>
      </c>
      <c r="E256" s="30">
        <v>4.13</v>
      </c>
      <c r="F256" s="30">
        <v>23</v>
      </c>
      <c r="G256" s="30">
        <v>23</v>
      </c>
      <c r="H256" s="30">
        <v>0</v>
      </c>
      <c r="I256" s="30">
        <v>136</v>
      </c>
      <c r="J256" s="30">
        <v>129</v>
      </c>
      <c r="K256" s="30">
        <v>62</v>
      </c>
      <c r="L256" s="30">
        <v>12</v>
      </c>
      <c r="M256" s="30">
        <v>116</v>
      </c>
      <c r="N256" s="30">
        <v>55</v>
      </c>
      <c r="O256" s="30">
        <v>1.35</v>
      </c>
      <c r="P256" s="30">
        <v>7.66</v>
      </c>
      <c r="Q256" s="30">
        <v>3.64</v>
      </c>
      <c r="R256" s="30">
        <v>3.89</v>
      </c>
      <c r="S256" s="30">
        <v>0.5</v>
      </c>
      <c r="T256" s="30"/>
      <c r="U256" s="1"/>
      <c r="V256" s="1"/>
      <c r="X256" s="1"/>
    </row>
    <row r="257" spans="1:24" x14ac:dyDescent="0.25">
      <c r="A257" s="30">
        <v>4676</v>
      </c>
      <c r="B257" s="30" t="s">
        <v>1278</v>
      </c>
      <c r="C257" s="30">
        <v>9</v>
      </c>
      <c r="D257" s="30">
        <v>10</v>
      </c>
      <c r="E257" s="30">
        <v>4.0599999999999996</v>
      </c>
      <c r="F257" s="30">
        <v>25</v>
      </c>
      <c r="G257" s="30">
        <v>25</v>
      </c>
      <c r="H257" s="30">
        <v>0</v>
      </c>
      <c r="I257" s="30">
        <v>153</v>
      </c>
      <c r="J257" s="30">
        <v>158</v>
      </c>
      <c r="K257" s="30">
        <v>69</v>
      </c>
      <c r="L257" s="30">
        <v>11</v>
      </c>
      <c r="M257" s="30">
        <v>103</v>
      </c>
      <c r="N257" s="30">
        <v>52</v>
      </c>
      <c r="O257" s="30">
        <v>1.38</v>
      </c>
      <c r="P257" s="30">
        <v>6.09</v>
      </c>
      <c r="Q257" s="30">
        <v>3.08</v>
      </c>
      <c r="R257" s="30">
        <v>3.89</v>
      </c>
      <c r="S257" s="30">
        <v>0.8</v>
      </c>
      <c r="T257" s="30"/>
      <c r="U257" s="1"/>
      <c r="V257" s="1"/>
      <c r="W257" s="1"/>
    </row>
    <row r="258" spans="1:24" x14ac:dyDescent="0.25">
      <c r="A258" s="30">
        <v>10504</v>
      </c>
      <c r="B258" s="30" t="s">
        <v>1536</v>
      </c>
      <c r="C258" s="30">
        <v>2</v>
      </c>
      <c r="D258" s="30">
        <v>1</v>
      </c>
      <c r="E258" s="30">
        <v>3.7</v>
      </c>
      <c r="F258" s="30">
        <v>0</v>
      </c>
      <c r="G258" s="30">
        <v>34</v>
      </c>
      <c r="H258" s="30">
        <v>0</v>
      </c>
      <c r="I258" s="30">
        <v>34</v>
      </c>
      <c r="J258" s="30">
        <v>33</v>
      </c>
      <c r="K258" s="30">
        <v>14</v>
      </c>
      <c r="L258" s="30">
        <v>4</v>
      </c>
      <c r="M258" s="30">
        <v>28</v>
      </c>
      <c r="N258" s="30">
        <v>11</v>
      </c>
      <c r="O258" s="30">
        <v>1.28</v>
      </c>
      <c r="P258" s="30">
        <v>7.34</v>
      </c>
      <c r="Q258" s="30">
        <v>2.82</v>
      </c>
      <c r="R258" s="30">
        <v>3.89</v>
      </c>
      <c r="S258" s="30">
        <v>-0.1</v>
      </c>
      <c r="T258" s="30"/>
      <c r="U258" s="1"/>
      <c r="V258" s="1"/>
      <c r="X258" s="1"/>
    </row>
    <row r="259" spans="1:24" x14ac:dyDescent="0.25">
      <c r="A259" s="30" t="s">
        <v>1602</v>
      </c>
      <c r="B259" s="30" t="s">
        <v>5633</v>
      </c>
      <c r="C259" s="30">
        <v>2</v>
      </c>
      <c r="D259" s="30">
        <v>3</v>
      </c>
      <c r="E259" s="30">
        <v>3.97</v>
      </c>
      <c r="F259" s="30">
        <v>7</v>
      </c>
      <c r="G259" s="30">
        <v>7</v>
      </c>
      <c r="H259" s="30">
        <v>0</v>
      </c>
      <c r="I259" s="30">
        <v>40</v>
      </c>
      <c r="J259" s="30">
        <v>38</v>
      </c>
      <c r="K259" s="30">
        <v>18</v>
      </c>
      <c r="L259" s="30">
        <v>5</v>
      </c>
      <c r="M259" s="30">
        <v>35</v>
      </c>
      <c r="N259" s="30">
        <v>13</v>
      </c>
      <c r="O259" s="30">
        <v>1.28</v>
      </c>
      <c r="P259" s="30">
        <v>7.94</v>
      </c>
      <c r="Q259" s="30">
        <v>3.01</v>
      </c>
      <c r="R259" s="30">
        <v>3.89</v>
      </c>
      <c r="S259" s="30">
        <v>0.4</v>
      </c>
      <c r="T259" s="30"/>
    </row>
    <row r="260" spans="1:24" x14ac:dyDescent="0.25">
      <c r="A260" s="30">
        <v>8352</v>
      </c>
      <c r="B260" s="30" t="s">
        <v>1332</v>
      </c>
      <c r="C260" s="30">
        <v>1</v>
      </c>
      <c r="D260" s="30">
        <v>1</v>
      </c>
      <c r="E260" s="30">
        <v>3.73</v>
      </c>
      <c r="F260" s="30">
        <v>0</v>
      </c>
      <c r="G260" s="30">
        <v>26</v>
      </c>
      <c r="H260" s="30">
        <v>0</v>
      </c>
      <c r="I260" s="30">
        <v>26</v>
      </c>
      <c r="J260" s="30">
        <v>23</v>
      </c>
      <c r="K260" s="30">
        <v>11</v>
      </c>
      <c r="L260" s="30">
        <v>3</v>
      </c>
      <c r="M260" s="30">
        <v>24</v>
      </c>
      <c r="N260" s="30">
        <v>10</v>
      </c>
      <c r="O260" s="30">
        <v>1.31</v>
      </c>
      <c r="P260" s="30">
        <v>8.42</v>
      </c>
      <c r="Q260" s="30">
        <v>3.6</v>
      </c>
      <c r="R260" s="30">
        <v>3.89</v>
      </c>
      <c r="S260" s="30">
        <v>0</v>
      </c>
      <c r="T260" s="30"/>
      <c r="U260" s="1"/>
      <c r="V260" s="1"/>
      <c r="X260" s="1"/>
    </row>
    <row r="261" spans="1:24" x14ac:dyDescent="0.25">
      <c r="A261" s="30">
        <v>5640</v>
      </c>
      <c r="B261" s="30" t="s">
        <v>814</v>
      </c>
      <c r="C261" s="30">
        <v>4</v>
      </c>
      <c r="D261" s="30">
        <v>2</v>
      </c>
      <c r="E261" s="30">
        <v>3.08</v>
      </c>
      <c r="F261" s="30">
        <v>0</v>
      </c>
      <c r="G261" s="30">
        <v>55</v>
      </c>
      <c r="H261" s="30">
        <v>3</v>
      </c>
      <c r="I261" s="30">
        <v>55</v>
      </c>
      <c r="J261" s="30">
        <v>46</v>
      </c>
      <c r="K261" s="30">
        <v>19</v>
      </c>
      <c r="L261" s="30">
        <v>8</v>
      </c>
      <c r="M261" s="30">
        <v>59</v>
      </c>
      <c r="N261" s="30">
        <v>19</v>
      </c>
      <c r="O261" s="30">
        <v>1.2</v>
      </c>
      <c r="P261" s="30">
        <v>9.68</v>
      </c>
      <c r="Q261" s="30">
        <v>3.19</v>
      </c>
      <c r="R261" s="30">
        <v>3.9</v>
      </c>
      <c r="S261" s="30">
        <v>-0.2</v>
      </c>
      <c r="T261" s="30"/>
      <c r="U261" s="1"/>
      <c r="V261" s="1"/>
      <c r="W261" s="1"/>
    </row>
    <row r="262" spans="1:24" x14ac:dyDescent="0.25">
      <c r="A262" s="30">
        <v>3886</v>
      </c>
      <c r="B262" s="30" t="s">
        <v>913</v>
      </c>
      <c r="C262" s="30">
        <v>4</v>
      </c>
      <c r="D262" s="30">
        <v>4</v>
      </c>
      <c r="E262" s="30">
        <v>3.95</v>
      </c>
      <c r="F262" s="30">
        <v>10</v>
      </c>
      <c r="G262" s="30">
        <v>10</v>
      </c>
      <c r="H262" s="30">
        <v>0</v>
      </c>
      <c r="I262" s="30">
        <v>56</v>
      </c>
      <c r="J262" s="30">
        <v>54</v>
      </c>
      <c r="K262" s="30">
        <v>25</v>
      </c>
      <c r="L262" s="30">
        <v>6</v>
      </c>
      <c r="M262" s="30">
        <v>46</v>
      </c>
      <c r="N262" s="30">
        <v>18</v>
      </c>
      <c r="O262" s="30">
        <v>1.3</v>
      </c>
      <c r="P262" s="30">
        <v>7.37</v>
      </c>
      <c r="Q262" s="30">
        <v>2.9</v>
      </c>
      <c r="R262" s="30">
        <v>3.9</v>
      </c>
      <c r="S262" s="30">
        <v>0.5</v>
      </c>
      <c r="T262" s="30"/>
      <c r="U262" s="1"/>
      <c r="V262" s="1"/>
      <c r="W262" s="1"/>
    </row>
    <row r="263" spans="1:24" x14ac:dyDescent="0.25">
      <c r="A263" s="30">
        <v>10197</v>
      </c>
      <c r="B263" s="30" t="s">
        <v>815</v>
      </c>
      <c r="C263" s="30">
        <v>9</v>
      </c>
      <c r="D263" s="30">
        <v>8</v>
      </c>
      <c r="E263" s="30">
        <v>3.84</v>
      </c>
      <c r="F263" s="30">
        <v>24</v>
      </c>
      <c r="G263" s="30">
        <v>24</v>
      </c>
      <c r="H263" s="30">
        <v>0</v>
      </c>
      <c r="I263" s="30">
        <v>136</v>
      </c>
      <c r="J263" s="30">
        <v>123</v>
      </c>
      <c r="K263" s="30">
        <v>58</v>
      </c>
      <c r="L263" s="30">
        <v>15</v>
      </c>
      <c r="M263" s="30">
        <v>133</v>
      </c>
      <c r="N263" s="30">
        <v>54</v>
      </c>
      <c r="O263" s="30">
        <v>1.3</v>
      </c>
      <c r="P263" s="30">
        <v>8.7799999999999994</v>
      </c>
      <c r="Q263" s="30">
        <v>3.57</v>
      </c>
      <c r="R263" s="30">
        <v>3.9</v>
      </c>
      <c r="S263" s="30">
        <v>0.6</v>
      </c>
      <c r="T263" s="30"/>
      <c r="U263" s="1"/>
      <c r="V263" s="1"/>
      <c r="W263" s="1"/>
    </row>
    <row r="264" spans="1:24" x14ac:dyDescent="0.25">
      <c r="A264" s="30">
        <v>4806</v>
      </c>
      <c r="B264" s="30" t="s">
        <v>1397</v>
      </c>
      <c r="C264" s="30">
        <v>0</v>
      </c>
      <c r="D264" s="30">
        <v>0</v>
      </c>
      <c r="E264" s="30">
        <v>3.84</v>
      </c>
      <c r="F264" s="30">
        <v>0</v>
      </c>
      <c r="G264" s="30">
        <v>8</v>
      </c>
      <c r="H264" s="30">
        <v>0</v>
      </c>
      <c r="I264" s="30">
        <v>8</v>
      </c>
      <c r="J264" s="30">
        <v>8</v>
      </c>
      <c r="K264" s="30">
        <v>4</v>
      </c>
      <c r="L264" s="30">
        <v>1</v>
      </c>
      <c r="M264" s="30">
        <v>8</v>
      </c>
      <c r="N264" s="30">
        <v>4</v>
      </c>
      <c r="O264" s="30">
        <v>1.36</v>
      </c>
      <c r="P264" s="30">
        <v>9.0399999999999991</v>
      </c>
      <c r="Q264" s="30">
        <v>4.18</v>
      </c>
      <c r="R264" s="30">
        <v>3.9</v>
      </c>
      <c r="S264" s="30">
        <v>0</v>
      </c>
      <c r="T264" s="30"/>
      <c r="U264" s="1"/>
      <c r="V264" s="1"/>
      <c r="X264" s="1"/>
    </row>
    <row r="265" spans="1:24" x14ac:dyDescent="0.25">
      <c r="A265" s="30" t="s">
        <v>1539</v>
      </c>
      <c r="B265" s="30" t="s">
        <v>1540</v>
      </c>
      <c r="C265" s="30">
        <v>2</v>
      </c>
      <c r="D265" s="30">
        <v>2</v>
      </c>
      <c r="E265" s="30">
        <v>4.01</v>
      </c>
      <c r="F265" s="30">
        <v>6</v>
      </c>
      <c r="G265" s="30">
        <v>6</v>
      </c>
      <c r="H265" s="30">
        <v>0</v>
      </c>
      <c r="I265" s="30">
        <v>32</v>
      </c>
      <c r="J265" s="30">
        <v>30</v>
      </c>
      <c r="K265" s="30">
        <v>14</v>
      </c>
      <c r="L265" s="30">
        <v>4</v>
      </c>
      <c r="M265" s="30">
        <v>30</v>
      </c>
      <c r="N265" s="30">
        <v>12</v>
      </c>
      <c r="O265" s="30">
        <v>1.31</v>
      </c>
      <c r="P265" s="30">
        <v>8.2799999999999994</v>
      </c>
      <c r="Q265" s="30">
        <v>3.39</v>
      </c>
      <c r="R265" s="30">
        <v>3.91</v>
      </c>
      <c r="S265" s="30">
        <v>0.3</v>
      </c>
      <c r="T265" s="30"/>
    </row>
    <row r="266" spans="1:24" x14ac:dyDescent="0.25">
      <c r="A266" s="30">
        <v>7773</v>
      </c>
      <c r="B266" s="30" t="s">
        <v>1316</v>
      </c>
      <c r="C266" s="30">
        <v>3</v>
      </c>
      <c r="D266" s="30">
        <v>2</v>
      </c>
      <c r="E266" s="30">
        <v>3.37</v>
      </c>
      <c r="F266" s="30">
        <v>0</v>
      </c>
      <c r="G266" s="30">
        <v>55</v>
      </c>
      <c r="H266" s="30">
        <v>3</v>
      </c>
      <c r="I266" s="30">
        <v>55</v>
      </c>
      <c r="J266" s="30">
        <v>49</v>
      </c>
      <c r="K266" s="30">
        <v>21</v>
      </c>
      <c r="L266" s="30">
        <v>8</v>
      </c>
      <c r="M266" s="30">
        <v>56</v>
      </c>
      <c r="N266" s="30">
        <v>18</v>
      </c>
      <c r="O266" s="30">
        <v>1.21</v>
      </c>
      <c r="P266" s="30">
        <v>9.23</v>
      </c>
      <c r="Q266" s="30">
        <v>2.96</v>
      </c>
      <c r="R266" s="30">
        <v>3.91</v>
      </c>
      <c r="S266" s="30">
        <v>0.2</v>
      </c>
      <c r="T266" s="30"/>
      <c r="U266" s="1"/>
      <c r="V266" s="1"/>
      <c r="W266" s="1"/>
    </row>
    <row r="267" spans="1:24" x14ac:dyDescent="0.25">
      <c r="A267" s="30">
        <v>5876</v>
      </c>
      <c r="B267" s="30" t="s">
        <v>1194</v>
      </c>
      <c r="C267" s="30">
        <v>3</v>
      </c>
      <c r="D267" s="30">
        <v>2</v>
      </c>
      <c r="E267" s="30">
        <v>3.54</v>
      </c>
      <c r="F267" s="30">
        <v>0</v>
      </c>
      <c r="G267" s="30">
        <v>55</v>
      </c>
      <c r="H267" s="30">
        <v>3</v>
      </c>
      <c r="I267" s="30">
        <v>55</v>
      </c>
      <c r="J267" s="30">
        <v>51</v>
      </c>
      <c r="K267" s="30">
        <v>22</v>
      </c>
      <c r="L267" s="30">
        <v>7</v>
      </c>
      <c r="M267" s="30">
        <v>49</v>
      </c>
      <c r="N267" s="30">
        <v>17</v>
      </c>
      <c r="O267" s="30">
        <v>1.24</v>
      </c>
      <c r="P267" s="30">
        <v>8.1</v>
      </c>
      <c r="Q267" s="30">
        <v>2.76</v>
      </c>
      <c r="R267" s="30">
        <v>3.91</v>
      </c>
      <c r="S267" s="30">
        <v>-0.3</v>
      </c>
      <c r="T267" s="30"/>
      <c r="U267" s="1"/>
      <c r="V267" s="1"/>
      <c r="X267" s="1"/>
    </row>
    <row r="268" spans="1:24" x14ac:dyDescent="0.25">
      <c r="A268" s="30">
        <v>7758</v>
      </c>
      <c r="B268" s="30" t="s">
        <v>5634</v>
      </c>
      <c r="C268" s="30">
        <v>1</v>
      </c>
      <c r="D268" s="30">
        <v>1</v>
      </c>
      <c r="E268" s="30">
        <v>3.77</v>
      </c>
      <c r="F268" s="30">
        <v>0</v>
      </c>
      <c r="G268" s="30">
        <v>13</v>
      </c>
      <c r="H268" s="30">
        <v>0</v>
      </c>
      <c r="I268" s="30">
        <v>13</v>
      </c>
      <c r="J268" s="30">
        <v>12</v>
      </c>
      <c r="K268" s="30">
        <v>5</v>
      </c>
      <c r="L268" s="30">
        <v>1</v>
      </c>
      <c r="M268" s="30">
        <v>11</v>
      </c>
      <c r="N268" s="30">
        <v>5</v>
      </c>
      <c r="O268" s="30">
        <v>1.33</v>
      </c>
      <c r="P268" s="30">
        <v>7.96</v>
      </c>
      <c r="Q268" s="30">
        <v>3.58</v>
      </c>
      <c r="R268" s="30">
        <v>3.91</v>
      </c>
      <c r="S268" s="30">
        <v>0</v>
      </c>
      <c r="T268" s="30"/>
      <c r="U268" s="1"/>
      <c r="V268" s="1"/>
      <c r="X268" s="1"/>
    </row>
    <row r="269" spans="1:24" x14ac:dyDescent="0.25">
      <c r="A269" s="30">
        <v>8779</v>
      </c>
      <c r="B269" s="30" t="s">
        <v>878</v>
      </c>
      <c r="C269" s="30">
        <v>9</v>
      </c>
      <c r="D269" s="30">
        <v>10</v>
      </c>
      <c r="E269" s="30">
        <v>4.03</v>
      </c>
      <c r="F269" s="30">
        <v>25</v>
      </c>
      <c r="G269" s="30">
        <v>25</v>
      </c>
      <c r="H269" s="30">
        <v>0</v>
      </c>
      <c r="I269" s="30">
        <v>157</v>
      </c>
      <c r="J269" s="30">
        <v>157</v>
      </c>
      <c r="K269" s="30">
        <v>71</v>
      </c>
      <c r="L269" s="30">
        <v>16</v>
      </c>
      <c r="M269" s="30">
        <v>121</v>
      </c>
      <c r="N269" s="30">
        <v>50</v>
      </c>
      <c r="O269" s="30">
        <v>1.31</v>
      </c>
      <c r="P269" s="30">
        <v>6.89</v>
      </c>
      <c r="Q269" s="30">
        <v>2.85</v>
      </c>
      <c r="R269" s="30">
        <v>3.92</v>
      </c>
      <c r="S269" s="30">
        <v>1.3</v>
      </c>
      <c r="T269" s="30"/>
      <c r="U269" s="1"/>
      <c r="V269" s="1"/>
      <c r="X269" s="1"/>
    </row>
    <row r="270" spans="1:24" x14ac:dyDescent="0.25">
      <c r="A270" s="30">
        <v>3862</v>
      </c>
      <c r="B270" s="30" t="s">
        <v>1323</v>
      </c>
      <c r="C270" s="30">
        <v>1</v>
      </c>
      <c r="D270" s="30">
        <v>1</v>
      </c>
      <c r="E270" s="30">
        <v>3.87</v>
      </c>
      <c r="F270" s="30">
        <v>0</v>
      </c>
      <c r="G270" s="30">
        <v>21</v>
      </c>
      <c r="H270" s="30">
        <v>0</v>
      </c>
      <c r="I270" s="30">
        <v>21</v>
      </c>
      <c r="J270" s="30">
        <v>20</v>
      </c>
      <c r="K270" s="30">
        <v>9</v>
      </c>
      <c r="L270" s="30">
        <v>2</v>
      </c>
      <c r="M270" s="30">
        <v>20</v>
      </c>
      <c r="N270" s="30">
        <v>8</v>
      </c>
      <c r="O270" s="30">
        <v>1.34</v>
      </c>
      <c r="P270" s="30">
        <v>8.39</v>
      </c>
      <c r="Q270" s="30">
        <v>3.63</v>
      </c>
      <c r="R270" s="30">
        <v>3.92</v>
      </c>
      <c r="S270" s="30">
        <v>0</v>
      </c>
      <c r="T270" s="30"/>
    </row>
    <row r="271" spans="1:24" x14ac:dyDescent="0.25">
      <c r="A271" s="30">
        <v>6819</v>
      </c>
      <c r="B271" s="30" t="s">
        <v>1378</v>
      </c>
      <c r="C271" s="30">
        <v>5</v>
      </c>
      <c r="D271" s="30">
        <v>5</v>
      </c>
      <c r="E271" s="30">
        <v>3.96</v>
      </c>
      <c r="F271" s="30">
        <v>13</v>
      </c>
      <c r="G271" s="30">
        <v>21</v>
      </c>
      <c r="H271" s="30">
        <v>0</v>
      </c>
      <c r="I271" s="30">
        <v>81</v>
      </c>
      <c r="J271" s="30">
        <v>80</v>
      </c>
      <c r="K271" s="30">
        <v>36</v>
      </c>
      <c r="L271" s="30">
        <v>7</v>
      </c>
      <c r="M271" s="30">
        <v>64</v>
      </c>
      <c r="N271" s="30">
        <v>29</v>
      </c>
      <c r="O271" s="30">
        <v>1.34</v>
      </c>
      <c r="P271" s="30">
        <v>7.17</v>
      </c>
      <c r="Q271" s="30">
        <v>3.18</v>
      </c>
      <c r="R271" s="30">
        <v>3.92</v>
      </c>
      <c r="S271" s="30">
        <v>0.9</v>
      </c>
      <c r="T271" s="30"/>
    </row>
    <row r="272" spans="1:24" x14ac:dyDescent="0.25">
      <c r="A272" s="30">
        <v>11827</v>
      </c>
      <c r="B272" s="30" t="s">
        <v>865</v>
      </c>
      <c r="C272" s="30">
        <v>3</v>
      </c>
      <c r="D272" s="30">
        <v>2</v>
      </c>
      <c r="E272" s="30">
        <v>3.58</v>
      </c>
      <c r="F272" s="30">
        <v>0</v>
      </c>
      <c r="G272" s="30">
        <v>55</v>
      </c>
      <c r="H272" s="30">
        <v>3</v>
      </c>
      <c r="I272" s="30">
        <v>55</v>
      </c>
      <c r="J272" s="30">
        <v>47</v>
      </c>
      <c r="K272" s="30">
        <v>22</v>
      </c>
      <c r="L272" s="30">
        <v>7</v>
      </c>
      <c r="M272" s="30">
        <v>60</v>
      </c>
      <c r="N272" s="30">
        <v>24</v>
      </c>
      <c r="O272" s="30">
        <v>1.3</v>
      </c>
      <c r="P272" s="30">
        <v>9.7899999999999991</v>
      </c>
      <c r="Q272" s="30">
        <v>3.98</v>
      </c>
      <c r="R272" s="30">
        <v>3.92</v>
      </c>
      <c r="S272" s="30">
        <v>0.3</v>
      </c>
      <c r="T272" s="30"/>
    </row>
    <row r="273" spans="1:24" x14ac:dyDescent="0.25">
      <c r="A273" s="30">
        <v>2790</v>
      </c>
      <c r="B273" s="30" t="s">
        <v>810</v>
      </c>
      <c r="C273" s="30">
        <v>2</v>
      </c>
      <c r="D273" s="30">
        <v>2</v>
      </c>
      <c r="E273" s="30">
        <v>3.85</v>
      </c>
      <c r="F273" s="30">
        <v>0</v>
      </c>
      <c r="G273" s="30">
        <v>38</v>
      </c>
      <c r="H273" s="30">
        <v>1</v>
      </c>
      <c r="I273" s="30">
        <v>38</v>
      </c>
      <c r="J273" s="30">
        <v>32</v>
      </c>
      <c r="K273" s="30">
        <v>16</v>
      </c>
      <c r="L273" s="30">
        <v>3</v>
      </c>
      <c r="M273" s="30">
        <v>41</v>
      </c>
      <c r="N273" s="30">
        <v>21</v>
      </c>
      <c r="O273" s="30">
        <v>1.4</v>
      </c>
      <c r="P273" s="30">
        <v>9.7100000000000009</v>
      </c>
      <c r="Q273" s="30">
        <v>5.01</v>
      </c>
      <c r="R273" s="30">
        <v>3.93</v>
      </c>
      <c r="S273" s="30">
        <v>-0.2</v>
      </c>
      <c r="T273" s="30"/>
      <c r="U273" s="1"/>
      <c r="V273" s="1"/>
      <c r="W273" s="1"/>
    </row>
    <row r="274" spans="1:24" x14ac:dyDescent="0.25">
      <c r="A274" s="30">
        <v>3815</v>
      </c>
      <c r="B274" s="30" t="s">
        <v>855</v>
      </c>
      <c r="C274" s="30">
        <v>7</v>
      </c>
      <c r="D274" s="30">
        <v>8</v>
      </c>
      <c r="E274" s="30">
        <v>3.87</v>
      </c>
      <c r="F274" s="30">
        <v>20</v>
      </c>
      <c r="G274" s="30">
        <v>20</v>
      </c>
      <c r="H274" s="30">
        <v>0</v>
      </c>
      <c r="I274" s="30">
        <v>114</v>
      </c>
      <c r="J274" s="30">
        <v>107</v>
      </c>
      <c r="K274" s="30">
        <v>49</v>
      </c>
      <c r="L274" s="30">
        <v>14</v>
      </c>
      <c r="M274" s="30">
        <v>100</v>
      </c>
      <c r="N274" s="30">
        <v>34</v>
      </c>
      <c r="O274" s="30">
        <v>1.24</v>
      </c>
      <c r="P274" s="30">
        <v>7.95</v>
      </c>
      <c r="Q274" s="30">
        <v>2.67</v>
      </c>
      <c r="R274" s="30">
        <v>3.93</v>
      </c>
      <c r="S274" s="30">
        <v>1</v>
      </c>
      <c r="T274" s="30"/>
      <c r="U274" s="1"/>
      <c r="V274" s="1"/>
      <c r="W274" s="1"/>
    </row>
    <row r="275" spans="1:24" x14ac:dyDescent="0.25">
      <c r="A275" s="30">
        <v>3542</v>
      </c>
      <c r="B275" s="30" t="s">
        <v>1191</v>
      </c>
      <c r="C275" s="30">
        <v>5</v>
      </c>
      <c r="D275" s="30">
        <v>4</v>
      </c>
      <c r="E275" s="30">
        <v>3.53</v>
      </c>
      <c r="F275" s="30">
        <v>9</v>
      </c>
      <c r="G275" s="30">
        <v>30</v>
      </c>
      <c r="H275" s="30">
        <v>0</v>
      </c>
      <c r="I275" s="30">
        <v>70</v>
      </c>
      <c r="J275" s="30">
        <v>62</v>
      </c>
      <c r="K275" s="30">
        <v>28</v>
      </c>
      <c r="L275" s="30">
        <v>8</v>
      </c>
      <c r="M275" s="30">
        <v>69</v>
      </c>
      <c r="N275" s="30">
        <v>29</v>
      </c>
      <c r="O275" s="30">
        <v>1.29</v>
      </c>
      <c r="P275" s="30">
        <v>8.8800000000000008</v>
      </c>
      <c r="Q275" s="30">
        <v>3.73</v>
      </c>
      <c r="R275" s="30">
        <v>3.93</v>
      </c>
      <c r="S275" s="30">
        <v>0.4</v>
      </c>
      <c r="T275" s="30"/>
      <c r="U275" s="1"/>
      <c r="V275" s="1"/>
      <c r="W275" s="1"/>
    </row>
    <row r="276" spans="1:24" x14ac:dyDescent="0.25">
      <c r="A276" s="30">
        <v>7960</v>
      </c>
      <c r="B276" s="30" t="s">
        <v>1188</v>
      </c>
      <c r="C276" s="30">
        <v>0</v>
      </c>
      <c r="D276" s="30">
        <v>0</v>
      </c>
      <c r="E276" s="30">
        <v>3.7</v>
      </c>
      <c r="F276" s="30">
        <v>0</v>
      </c>
      <c r="G276" s="30">
        <v>8</v>
      </c>
      <c r="H276" s="30">
        <v>0</v>
      </c>
      <c r="I276" s="30">
        <v>8</v>
      </c>
      <c r="J276" s="30">
        <v>8</v>
      </c>
      <c r="K276" s="30">
        <v>3</v>
      </c>
      <c r="L276" s="30">
        <v>1</v>
      </c>
      <c r="M276" s="30">
        <v>7</v>
      </c>
      <c r="N276" s="30">
        <v>3</v>
      </c>
      <c r="O276" s="30">
        <v>1.27</v>
      </c>
      <c r="P276" s="30">
        <v>7.96</v>
      </c>
      <c r="Q276" s="30">
        <v>2.79</v>
      </c>
      <c r="R276" s="30">
        <v>3.93</v>
      </c>
      <c r="S276" s="30">
        <v>0</v>
      </c>
      <c r="T276" s="30"/>
      <c r="U276" s="1"/>
      <c r="V276" s="1"/>
      <c r="W276" s="1"/>
    </row>
    <row r="277" spans="1:24" x14ac:dyDescent="0.25">
      <c r="A277" s="30">
        <v>11855</v>
      </c>
      <c r="B277" s="30" t="s">
        <v>1008</v>
      </c>
      <c r="C277" s="30">
        <v>8</v>
      </c>
      <c r="D277" s="30">
        <v>7</v>
      </c>
      <c r="E277" s="30">
        <v>3.85</v>
      </c>
      <c r="F277" s="30">
        <v>21</v>
      </c>
      <c r="G277" s="30">
        <v>21</v>
      </c>
      <c r="H277" s="30">
        <v>0</v>
      </c>
      <c r="I277" s="30">
        <v>123</v>
      </c>
      <c r="J277" s="30">
        <v>109</v>
      </c>
      <c r="K277" s="30">
        <v>52</v>
      </c>
      <c r="L277" s="30">
        <v>12</v>
      </c>
      <c r="M277" s="30">
        <v>114</v>
      </c>
      <c r="N277" s="30">
        <v>52</v>
      </c>
      <c r="O277" s="30">
        <v>1.32</v>
      </c>
      <c r="P277" s="30">
        <v>8.3699999999999992</v>
      </c>
      <c r="Q277" s="30">
        <v>3.84</v>
      </c>
      <c r="R277" s="30">
        <v>3.93</v>
      </c>
      <c r="S277" s="30">
        <v>1.7</v>
      </c>
      <c r="T277" s="30"/>
    </row>
    <row r="278" spans="1:24" x14ac:dyDescent="0.25">
      <c r="A278" s="30">
        <v>6832</v>
      </c>
      <c r="B278" s="30" t="s">
        <v>1192</v>
      </c>
      <c r="C278" s="30">
        <v>1</v>
      </c>
      <c r="D278" s="30">
        <v>1</v>
      </c>
      <c r="E278" s="30">
        <v>3.74</v>
      </c>
      <c r="F278" s="30">
        <v>0</v>
      </c>
      <c r="G278" s="30">
        <v>21</v>
      </c>
      <c r="H278" s="30">
        <v>0</v>
      </c>
      <c r="I278" s="30">
        <v>21</v>
      </c>
      <c r="J278" s="30">
        <v>19</v>
      </c>
      <c r="K278" s="30">
        <v>9</v>
      </c>
      <c r="L278" s="30">
        <v>2</v>
      </c>
      <c r="M278" s="30">
        <v>18</v>
      </c>
      <c r="N278" s="30">
        <v>9</v>
      </c>
      <c r="O278" s="30">
        <v>1.35</v>
      </c>
      <c r="P278" s="30">
        <v>7.91</v>
      </c>
      <c r="Q278" s="30">
        <v>3.73</v>
      </c>
      <c r="R278" s="30">
        <v>3.94</v>
      </c>
      <c r="S278" s="30">
        <v>0</v>
      </c>
      <c r="T278" s="30"/>
      <c r="U278" s="1"/>
      <c r="V278" s="1"/>
      <c r="W278" s="1"/>
    </row>
    <row r="279" spans="1:24" x14ac:dyDescent="0.25">
      <c r="A279" s="30">
        <v>510</v>
      </c>
      <c r="B279" s="30" t="s">
        <v>904</v>
      </c>
      <c r="C279" s="30">
        <v>6</v>
      </c>
      <c r="D279" s="30">
        <v>6</v>
      </c>
      <c r="E279" s="30">
        <v>3.92</v>
      </c>
      <c r="F279" s="30">
        <v>17</v>
      </c>
      <c r="G279" s="30">
        <v>17</v>
      </c>
      <c r="H279" s="30">
        <v>0</v>
      </c>
      <c r="I279" s="30">
        <v>97</v>
      </c>
      <c r="J279" s="30">
        <v>91</v>
      </c>
      <c r="K279" s="30">
        <v>42</v>
      </c>
      <c r="L279" s="30">
        <v>12</v>
      </c>
      <c r="M279" s="30">
        <v>84</v>
      </c>
      <c r="N279" s="30">
        <v>30</v>
      </c>
      <c r="O279" s="30">
        <v>1.26</v>
      </c>
      <c r="P279" s="30">
        <v>7.86</v>
      </c>
      <c r="Q279" s="30">
        <v>2.79</v>
      </c>
      <c r="R279" s="30">
        <v>3.94</v>
      </c>
      <c r="S279" s="30">
        <v>0.4</v>
      </c>
      <c r="T279" s="30"/>
      <c r="U279" s="1"/>
      <c r="V279" s="1"/>
      <c r="X279" s="1"/>
    </row>
    <row r="280" spans="1:24" x14ac:dyDescent="0.25">
      <c r="A280" s="30">
        <v>9434</v>
      </c>
      <c r="B280" s="30" t="s">
        <v>1159</v>
      </c>
      <c r="C280" s="30">
        <v>6</v>
      </c>
      <c r="D280" s="30">
        <v>7</v>
      </c>
      <c r="E280" s="30">
        <v>4.21</v>
      </c>
      <c r="F280" s="30">
        <v>18</v>
      </c>
      <c r="G280" s="30">
        <v>18</v>
      </c>
      <c r="H280" s="30">
        <v>0</v>
      </c>
      <c r="I280" s="30">
        <v>105</v>
      </c>
      <c r="J280" s="30">
        <v>109</v>
      </c>
      <c r="K280" s="30">
        <v>49</v>
      </c>
      <c r="L280" s="30">
        <v>10</v>
      </c>
      <c r="M280" s="30">
        <v>74</v>
      </c>
      <c r="N280" s="30">
        <v>35</v>
      </c>
      <c r="O280" s="30">
        <v>1.37</v>
      </c>
      <c r="P280" s="30">
        <v>6.39</v>
      </c>
      <c r="Q280" s="30">
        <v>2.99</v>
      </c>
      <c r="R280" s="30">
        <v>3.94</v>
      </c>
      <c r="S280" s="30">
        <v>1.2</v>
      </c>
      <c r="T280" s="30"/>
    </row>
    <row r="281" spans="1:24" x14ac:dyDescent="0.25">
      <c r="A281" s="30">
        <v>6109</v>
      </c>
      <c r="B281" s="30" t="s">
        <v>1419</v>
      </c>
      <c r="C281" s="30">
        <v>1</v>
      </c>
      <c r="D281" s="30">
        <v>1</v>
      </c>
      <c r="E281" s="30">
        <v>4.01</v>
      </c>
      <c r="F281" s="30">
        <v>3</v>
      </c>
      <c r="G281" s="30">
        <v>3</v>
      </c>
      <c r="H281" s="30">
        <v>0</v>
      </c>
      <c r="I281" s="30">
        <v>16</v>
      </c>
      <c r="J281" s="30">
        <v>16</v>
      </c>
      <c r="K281" s="30">
        <v>7</v>
      </c>
      <c r="L281" s="30">
        <v>2</v>
      </c>
      <c r="M281" s="30">
        <v>13</v>
      </c>
      <c r="N281" s="30">
        <v>5</v>
      </c>
      <c r="O281" s="30">
        <v>1.27</v>
      </c>
      <c r="P281" s="30">
        <v>7.59</v>
      </c>
      <c r="Q281" s="30">
        <v>2.6</v>
      </c>
      <c r="R281" s="30">
        <v>3.94</v>
      </c>
      <c r="S281" s="30">
        <v>0.1</v>
      </c>
      <c r="T281" s="30"/>
      <c r="U281" s="1"/>
      <c r="V281" s="1"/>
      <c r="X281" s="1"/>
    </row>
    <row r="282" spans="1:24" x14ac:dyDescent="0.25">
      <c r="A282" s="30">
        <v>10095</v>
      </c>
      <c r="B282" s="30" t="s">
        <v>1098</v>
      </c>
      <c r="C282" s="30">
        <v>0</v>
      </c>
      <c r="D282" s="30">
        <v>0</v>
      </c>
      <c r="E282" s="30">
        <v>3.85</v>
      </c>
      <c r="F282" s="30">
        <v>0</v>
      </c>
      <c r="G282" s="30">
        <v>8</v>
      </c>
      <c r="H282" s="30">
        <v>0</v>
      </c>
      <c r="I282" s="30">
        <v>8</v>
      </c>
      <c r="J282" s="30">
        <v>8</v>
      </c>
      <c r="K282" s="30">
        <v>4</v>
      </c>
      <c r="L282" s="30">
        <v>1</v>
      </c>
      <c r="M282" s="30">
        <v>7</v>
      </c>
      <c r="N282" s="30">
        <v>4</v>
      </c>
      <c r="O282" s="30">
        <v>1.35</v>
      </c>
      <c r="P282" s="30">
        <v>7.61</v>
      </c>
      <c r="Q282" s="30">
        <v>3.75</v>
      </c>
      <c r="R282" s="30">
        <v>3.94</v>
      </c>
      <c r="S282" s="30">
        <v>0</v>
      </c>
      <c r="T282" s="30"/>
      <c r="U282" s="1"/>
      <c r="V282" s="1"/>
      <c r="X282" s="1"/>
    </row>
    <row r="283" spans="1:24" x14ac:dyDescent="0.25">
      <c r="A283" s="30">
        <v>5903</v>
      </c>
      <c r="B283" s="30" t="s">
        <v>1344</v>
      </c>
      <c r="C283" s="30">
        <v>1</v>
      </c>
      <c r="D283" s="30">
        <v>0</v>
      </c>
      <c r="E283" s="30">
        <v>3.82</v>
      </c>
      <c r="F283" s="30">
        <v>0</v>
      </c>
      <c r="G283" s="30">
        <v>9</v>
      </c>
      <c r="H283" s="30">
        <v>0</v>
      </c>
      <c r="I283" s="30">
        <v>9</v>
      </c>
      <c r="J283" s="30">
        <v>8</v>
      </c>
      <c r="K283" s="30">
        <v>4</v>
      </c>
      <c r="L283" s="30">
        <v>1</v>
      </c>
      <c r="M283" s="30">
        <v>8</v>
      </c>
      <c r="N283" s="30">
        <v>3</v>
      </c>
      <c r="O283" s="30">
        <v>1.31</v>
      </c>
      <c r="P283" s="30">
        <v>7.89</v>
      </c>
      <c r="Q283" s="30">
        <v>3.06</v>
      </c>
      <c r="R283" s="30">
        <v>3.94</v>
      </c>
      <c r="S283" s="30">
        <v>0</v>
      </c>
      <c r="T283" s="30"/>
      <c r="U283" s="1"/>
      <c r="V283" s="1"/>
      <c r="X283" s="1"/>
    </row>
    <row r="284" spans="1:24" x14ac:dyDescent="0.25">
      <c r="A284" s="30">
        <v>1726</v>
      </c>
      <c r="B284" s="30" t="s">
        <v>1377</v>
      </c>
      <c r="C284" s="30">
        <v>3</v>
      </c>
      <c r="D284" s="30">
        <v>2</v>
      </c>
      <c r="E284" s="30">
        <v>3.71</v>
      </c>
      <c r="F284" s="30">
        <v>0</v>
      </c>
      <c r="G284" s="30">
        <v>47</v>
      </c>
      <c r="H284" s="30">
        <v>1</v>
      </c>
      <c r="I284" s="30">
        <v>47</v>
      </c>
      <c r="J284" s="30">
        <v>43</v>
      </c>
      <c r="K284" s="30">
        <v>19</v>
      </c>
      <c r="L284" s="30">
        <v>5</v>
      </c>
      <c r="M284" s="30">
        <v>43</v>
      </c>
      <c r="N284" s="30">
        <v>17</v>
      </c>
      <c r="O284" s="30">
        <v>1.28</v>
      </c>
      <c r="P284" s="30">
        <v>8.36</v>
      </c>
      <c r="Q284" s="30">
        <v>3.23</v>
      </c>
      <c r="R284" s="30">
        <v>3.94</v>
      </c>
      <c r="S284" s="30">
        <v>-0.2</v>
      </c>
      <c r="T284" s="30"/>
    </row>
    <row r="285" spans="1:24" x14ac:dyDescent="0.25">
      <c r="A285" s="30">
        <v>7558</v>
      </c>
      <c r="B285" s="30" t="s">
        <v>1339</v>
      </c>
      <c r="C285" s="30">
        <v>1</v>
      </c>
      <c r="D285" s="30">
        <v>1</v>
      </c>
      <c r="E285" s="30">
        <v>3.58</v>
      </c>
      <c r="F285" s="30">
        <v>0</v>
      </c>
      <c r="G285" s="30">
        <v>17</v>
      </c>
      <c r="H285" s="30">
        <v>0</v>
      </c>
      <c r="I285" s="30">
        <v>17</v>
      </c>
      <c r="J285" s="30">
        <v>15</v>
      </c>
      <c r="K285" s="30">
        <v>7</v>
      </c>
      <c r="L285" s="30">
        <v>2</v>
      </c>
      <c r="M285" s="30">
        <v>16</v>
      </c>
      <c r="N285" s="30">
        <v>6</v>
      </c>
      <c r="O285" s="30">
        <v>1.28</v>
      </c>
      <c r="P285" s="30">
        <v>8.35</v>
      </c>
      <c r="Q285" s="30">
        <v>3.35</v>
      </c>
      <c r="R285" s="30">
        <v>3.95</v>
      </c>
      <c r="S285" s="30">
        <v>0</v>
      </c>
      <c r="T285" s="30"/>
      <c r="U285" s="1"/>
      <c r="V285" s="1"/>
      <c r="X285" s="1"/>
    </row>
    <row r="286" spans="1:24" x14ac:dyDescent="0.25">
      <c r="A286" s="30">
        <v>3732</v>
      </c>
      <c r="B286" s="30" t="s">
        <v>1096</v>
      </c>
      <c r="C286" s="30">
        <v>1</v>
      </c>
      <c r="D286" s="30">
        <v>1</v>
      </c>
      <c r="E286" s="30">
        <v>3.63</v>
      </c>
      <c r="F286" s="30">
        <v>0</v>
      </c>
      <c r="G286" s="30">
        <v>17</v>
      </c>
      <c r="H286" s="30">
        <v>0</v>
      </c>
      <c r="I286" s="30">
        <v>17</v>
      </c>
      <c r="J286" s="30">
        <v>16</v>
      </c>
      <c r="K286" s="30">
        <v>7</v>
      </c>
      <c r="L286" s="30">
        <v>2</v>
      </c>
      <c r="M286" s="30">
        <v>14</v>
      </c>
      <c r="N286" s="30">
        <v>6</v>
      </c>
      <c r="O286" s="30">
        <v>1.29</v>
      </c>
      <c r="P286" s="30">
        <v>7.31</v>
      </c>
      <c r="Q286" s="30">
        <v>2.98</v>
      </c>
      <c r="R286" s="30">
        <v>3.95</v>
      </c>
      <c r="S286" s="30">
        <v>0</v>
      </c>
      <c r="T286" s="30"/>
      <c r="U286" s="1"/>
      <c r="V286" s="1"/>
      <c r="X286" s="1"/>
    </row>
    <row r="287" spans="1:24" x14ac:dyDescent="0.25">
      <c r="A287" s="30">
        <v>11426</v>
      </c>
      <c r="B287" s="30" t="s">
        <v>1221</v>
      </c>
      <c r="C287" s="30">
        <v>4</v>
      </c>
      <c r="D287" s="30">
        <v>3</v>
      </c>
      <c r="E287" s="30">
        <v>3.78</v>
      </c>
      <c r="F287" s="30">
        <v>4</v>
      </c>
      <c r="G287" s="30">
        <v>38</v>
      </c>
      <c r="H287" s="30">
        <v>0</v>
      </c>
      <c r="I287" s="30">
        <v>58</v>
      </c>
      <c r="J287" s="30">
        <v>53</v>
      </c>
      <c r="K287" s="30">
        <v>24</v>
      </c>
      <c r="L287" s="30">
        <v>6</v>
      </c>
      <c r="M287" s="30">
        <v>53</v>
      </c>
      <c r="N287" s="30">
        <v>24</v>
      </c>
      <c r="O287" s="30">
        <v>1.32</v>
      </c>
      <c r="P287" s="30">
        <v>8.27</v>
      </c>
      <c r="Q287" s="30">
        <v>3.69</v>
      </c>
      <c r="R287" s="30">
        <v>3.95</v>
      </c>
      <c r="S287" s="30">
        <v>0.2</v>
      </c>
      <c r="T287" s="30"/>
      <c r="U287" s="1"/>
      <c r="V287" s="1"/>
      <c r="W287" s="1"/>
    </row>
    <row r="288" spans="1:24" x14ac:dyDescent="0.25">
      <c r="A288" s="30">
        <v>7754</v>
      </c>
      <c r="B288" s="30" t="s">
        <v>847</v>
      </c>
      <c r="C288" s="30">
        <v>2</v>
      </c>
      <c r="D288" s="30">
        <v>1</v>
      </c>
      <c r="E288" s="30">
        <v>3.7</v>
      </c>
      <c r="F288" s="30">
        <v>3</v>
      </c>
      <c r="G288" s="30">
        <v>11</v>
      </c>
      <c r="H288" s="30">
        <v>0</v>
      </c>
      <c r="I288" s="30">
        <v>24</v>
      </c>
      <c r="J288" s="30">
        <v>23</v>
      </c>
      <c r="K288" s="30">
        <v>10</v>
      </c>
      <c r="L288" s="30">
        <v>3</v>
      </c>
      <c r="M288" s="30">
        <v>23</v>
      </c>
      <c r="N288" s="30">
        <v>7</v>
      </c>
      <c r="O288" s="30">
        <v>1.23</v>
      </c>
      <c r="P288" s="30">
        <v>8.4600000000000009</v>
      </c>
      <c r="Q288" s="30">
        <v>2.59</v>
      </c>
      <c r="R288" s="30">
        <v>3.95</v>
      </c>
      <c r="S288" s="30">
        <v>0</v>
      </c>
      <c r="T288" s="30"/>
      <c r="U288" s="1"/>
      <c r="V288" s="1"/>
      <c r="X288" s="1"/>
    </row>
    <row r="289" spans="1:24" x14ac:dyDescent="0.25">
      <c r="A289" s="30">
        <v>2203</v>
      </c>
      <c r="B289" s="30" t="s">
        <v>1364</v>
      </c>
      <c r="C289" s="30">
        <v>3</v>
      </c>
      <c r="D289" s="30">
        <v>2</v>
      </c>
      <c r="E289" s="30">
        <v>4.07</v>
      </c>
      <c r="F289" s="30">
        <v>0</v>
      </c>
      <c r="G289" s="30">
        <v>46</v>
      </c>
      <c r="H289" s="30">
        <v>2</v>
      </c>
      <c r="I289" s="30">
        <v>46</v>
      </c>
      <c r="J289" s="30">
        <v>46</v>
      </c>
      <c r="K289" s="30">
        <v>21</v>
      </c>
      <c r="L289" s="30">
        <v>4</v>
      </c>
      <c r="M289" s="30">
        <v>35</v>
      </c>
      <c r="N289" s="30">
        <v>18</v>
      </c>
      <c r="O289" s="30">
        <v>1.39</v>
      </c>
      <c r="P289" s="30">
        <v>6.78</v>
      </c>
      <c r="Q289" s="30">
        <v>3.49</v>
      </c>
      <c r="R289" s="30">
        <v>3.96</v>
      </c>
      <c r="S289" s="30">
        <v>0.1</v>
      </c>
      <c r="T289" s="30"/>
      <c r="U289" s="1"/>
      <c r="V289" s="1"/>
      <c r="X289" s="1"/>
    </row>
    <row r="290" spans="1:24" x14ac:dyDescent="0.25">
      <c r="A290" s="30">
        <v>5070</v>
      </c>
      <c r="B290" s="30" t="s">
        <v>313</v>
      </c>
      <c r="C290" s="30">
        <v>3</v>
      </c>
      <c r="D290" s="30">
        <v>2</v>
      </c>
      <c r="E290" s="30">
        <v>3.58</v>
      </c>
      <c r="F290" s="30">
        <v>0</v>
      </c>
      <c r="G290" s="30">
        <v>55</v>
      </c>
      <c r="H290" s="30">
        <v>23</v>
      </c>
      <c r="I290" s="30">
        <v>55</v>
      </c>
      <c r="J290" s="30">
        <v>49</v>
      </c>
      <c r="K290" s="30">
        <v>22</v>
      </c>
      <c r="L290" s="30">
        <v>7</v>
      </c>
      <c r="M290" s="30">
        <v>56</v>
      </c>
      <c r="N290" s="30">
        <v>22</v>
      </c>
      <c r="O290" s="30">
        <v>1.29</v>
      </c>
      <c r="P290" s="30">
        <v>9.18</v>
      </c>
      <c r="Q290" s="30">
        <v>3.59</v>
      </c>
      <c r="R290" s="30">
        <v>3.96</v>
      </c>
      <c r="S290" s="30">
        <v>0.3</v>
      </c>
      <c r="T290" s="30"/>
      <c r="U290" s="1"/>
      <c r="V290" s="1"/>
      <c r="X290" s="1"/>
    </row>
    <row r="291" spans="1:24" x14ac:dyDescent="0.25">
      <c r="A291" s="30">
        <v>8173</v>
      </c>
      <c r="B291" s="30" t="s">
        <v>871</v>
      </c>
      <c r="C291" s="30">
        <v>9</v>
      </c>
      <c r="D291" s="30">
        <v>10</v>
      </c>
      <c r="E291" s="30">
        <v>4.24</v>
      </c>
      <c r="F291" s="30">
        <v>26</v>
      </c>
      <c r="G291" s="30">
        <v>26</v>
      </c>
      <c r="H291" s="30">
        <v>0</v>
      </c>
      <c r="I291" s="30">
        <v>161</v>
      </c>
      <c r="J291" s="30">
        <v>160</v>
      </c>
      <c r="K291" s="30">
        <v>76</v>
      </c>
      <c r="L291" s="30">
        <v>18</v>
      </c>
      <c r="M291" s="30">
        <v>134</v>
      </c>
      <c r="N291" s="30">
        <v>55</v>
      </c>
      <c r="O291" s="30">
        <v>1.34</v>
      </c>
      <c r="P291" s="30">
        <v>7.51</v>
      </c>
      <c r="Q291" s="30">
        <v>3.08</v>
      </c>
      <c r="R291" s="30">
        <v>3.96</v>
      </c>
      <c r="S291" s="30">
        <v>1</v>
      </c>
      <c r="T291" s="30"/>
      <c r="U291" s="1"/>
      <c r="V291" s="1"/>
      <c r="X291" s="1"/>
    </row>
    <row r="292" spans="1:24" x14ac:dyDescent="0.25">
      <c r="A292" s="30">
        <v>5722</v>
      </c>
      <c r="B292" s="30" t="s">
        <v>1293</v>
      </c>
      <c r="C292" s="30">
        <v>2</v>
      </c>
      <c r="D292" s="30">
        <v>2</v>
      </c>
      <c r="E292" s="30">
        <v>3.65</v>
      </c>
      <c r="F292" s="30">
        <v>0</v>
      </c>
      <c r="G292" s="30">
        <v>38</v>
      </c>
      <c r="H292" s="30">
        <v>1</v>
      </c>
      <c r="I292" s="30">
        <v>38</v>
      </c>
      <c r="J292" s="30">
        <v>35</v>
      </c>
      <c r="K292" s="30">
        <v>15</v>
      </c>
      <c r="L292" s="30">
        <v>4</v>
      </c>
      <c r="M292" s="30">
        <v>33</v>
      </c>
      <c r="N292" s="30">
        <v>12</v>
      </c>
      <c r="O292" s="30">
        <v>1.26</v>
      </c>
      <c r="P292" s="30">
        <v>7.8</v>
      </c>
      <c r="Q292" s="30">
        <v>2.93</v>
      </c>
      <c r="R292" s="30">
        <v>3.96</v>
      </c>
      <c r="S292" s="30">
        <v>-0.1</v>
      </c>
      <c r="T292" s="30"/>
      <c r="U292" s="1"/>
      <c r="V292" s="1"/>
      <c r="W292" s="1"/>
    </row>
    <row r="293" spans="1:24" x14ac:dyDescent="0.25">
      <c r="A293" s="30" t="s">
        <v>1280</v>
      </c>
      <c r="B293" s="30" t="s">
        <v>1281</v>
      </c>
      <c r="C293" s="30">
        <v>1</v>
      </c>
      <c r="D293" s="30">
        <v>1</v>
      </c>
      <c r="E293" s="30">
        <v>3.82</v>
      </c>
      <c r="F293" s="30">
        <v>0</v>
      </c>
      <c r="G293" s="30">
        <v>21</v>
      </c>
      <c r="H293" s="30">
        <v>0</v>
      </c>
      <c r="I293" s="30">
        <v>21</v>
      </c>
      <c r="J293" s="30">
        <v>20</v>
      </c>
      <c r="K293" s="30">
        <v>9</v>
      </c>
      <c r="L293" s="30">
        <v>2</v>
      </c>
      <c r="M293" s="30">
        <v>18</v>
      </c>
      <c r="N293" s="30">
        <v>8</v>
      </c>
      <c r="O293" s="30">
        <v>1.32</v>
      </c>
      <c r="P293" s="30">
        <v>7.74</v>
      </c>
      <c r="Q293" s="30">
        <v>3.27</v>
      </c>
      <c r="R293" s="30">
        <v>3.97</v>
      </c>
      <c r="S293" s="30">
        <v>0</v>
      </c>
      <c r="T293" s="30"/>
      <c r="U293" s="1"/>
      <c r="V293" s="1"/>
      <c r="X293" s="1"/>
    </row>
    <row r="294" spans="1:24" x14ac:dyDescent="0.25">
      <c r="A294" s="30">
        <v>7525</v>
      </c>
      <c r="B294" s="30" t="s">
        <v>1318</v>
      </c>
      <c r="C294" s="30">
        <v>1</v>
      </c>
      <c r="D294" s="30">
        <v>1</v>
      </c>
      <c r="E294" s="30">
        <v>3.73</v>
      </c>
      <c r="F294" s="30">
        <v>0</v>
      </c>
      <c r="G294" s="30">
        <v>25</v>
      </c>
      <c r="H294" s="30">
        <v>0</v>
      </c>
      <c r="I294" s="30">
        <v>25</v>
      </c>
      <c r="J294" s="30">
        <v>24</v>
      </c>
      <c r="K294" s="30">
        <v>10</v>
      </c>
      <c r="L294" s="30">
        <v>3</v>
      </c>
      <c r="M294" s="30">
        <v>21</v>
      </c>
      <c r="N294" s="30">
        <v>8</v>
      </c>
      <c r="O294" s="30">
        <v>1.27</v>
      </c>
      <c r="P294" s="30">
        <v>7.4</v>
      </c>
      <c r="Q294" s="30">
        <v>2.73</v>
      </c>
      <c r="R294" s="30">
        <v>3.97</v>
      </c>
      <c r="S294" s="30">
        <v>0</v>
      </c>
      <c r="T294" s="30"/>
      <c r="U294" s="1"/>
      <c r="V294" s="1"/>
      <c r="W294" s="1"/>
    </row>
    <row r="295" spans="1:24" x14ac:dyDescent="0.25">
      <c r="A295" s="30">
        <v>6399</v>
      </c>
      <c r="B295" s="30" t="s">
        <v>1081</v>
      </c>
      <c r="C295" s="30">
        <v>2</v>
      </c>
      <c r="D295" s="30">
        <v>1</v>
      </c>
      <c r="E295" s="30">
        <v>3.89</v>
      </c>
      <c r="F295" s="30">
        <v>0</v>
      </c>
      <c r="G295" s="30">
        <v>34</v>
      </c>
      <c r="H295" s="30">
        <v>0</v>
      </c>
      <c r="I295" s="30">
        <v>34</v>
      </c>
      <c r="J295" s="30">
        <v>30</v>
      </c>
      <c r="K295" s="30">
        <v>15</v>
      </c>
      <c r="L295" s="30">
        <v>4</v>
      </c>
      <c r="M295" s="30">
        <v>34</v>
      </c>
      <c r="N295" s="30">
        <v>15</v>
      </c>
      <c r="O295" s="30">
        <v>1.35</v>
      </c>
      <c r="P295" s="30">
        <v>9.24</v>
      </c>
      <c r="Q295" s="30">
        <v>4.12</v>
      </c>
      <c r="R295" s="30">
        <v>3.97</v>
      </c>
      <c r="S295" s="30">
        <v>0</v>
      </c>
      <c r="T295" s="30"/>
      <c r="U295" s="1"/>
      <c r="V295" s="1"/>
      <c r="W295" s="1"/>
    </row>
    <row r="296" spans="1:24" x14ac:dyDescent="0.25">
      <c r="A296" s="30">
        <v>2929</v>
      </c>
      <c r="B296" s="30" t="s">
        <v>1248</v>
      </c>
      <c r="C296" s="30">
        <v>3</v>
      </c>
      <c r="D296" s="30">
        <v>3</v>
      </c>
      <c r="E296" s="30">
        <v>4.0999999999999996</v>
      </c>
      <c r="F296" s="30">
        <v>8</v>
      </c>
      <c r="G296" s="30">
        <v>8</v>
      </c>
      <c r="H296" s="30">
        <v>0</v>
      </c>
      <c r="I296" s="30">
        <v>48</v>
      </c>
      <c r="J296" s="30">
        <v>47</v>
      </c>
      <c r="K296" s="30">
        <v>22</v>
      </c>
      <c r="L296" s="30">
        <v>4</v>
      </c>
      <c r="M296" s="30">
        <v>38</v>
      </c>
      <c r="N296" s="30">
        <v>20</v>
      </c>
      <c r="O296" s="30">
        <v>1.39</v>
      </c>
      <c r="P296" s="30">
        <v>7.06</v>
      </c>
      <c r="Q296" s="30">
        <v>3.74</v>
      </c>
      <c r="R296" s="30">
        <v>3.97</v>
      </c>
      <c r="S296" s="30">
        <v>0.4</v>
      </c>
      <c r="T296" s="30"/>
      <c r="U296" s="1"/>
      <c r="V296" s="1"/>
      <c r="W296" s="1"/>
    </row>
    <row r="297" spans="1:24" x14ac:dyDescent="0.25">
      <c r="A297" s="30">
        <v>6632</v>
      </c>
      <c r="B297" s="30" t="s">
        <v>1105</v>
      </c>
      <c r="C297" s="30">
        <v>6</v>
      </c>
      <c r="D297" s="30">
        <v>6</v>
      </c>
      <c r="E297" s="30">
        <v>4.2300000000000004</v>
      </c>
      <c r="F297" s="30">
        <v>17</v>
      </c>
      <c r="G297" s="30">
        <v>17</v>
      </c>
      <c r="H297" s="30">
        <v>0</v>
      </c>
      <c r="I297" s="30">
        <v>97</v>
      </c>
      <c r="J297" s="30">
        <v>97</v>
      </c>
      <c r="K297" s="30">
        <v>45</v>
      </c>
      <c r="L297" s="30">
        <v>10</v>
      </c>
      <c r="M297" s="30">
        <v>79</v>
      </c>
      <c r="N297" s="30">
        <v>34</v>
      </c>
      <c r="O297" s="30">
        <v>1.35</v>
      </c>
      <c r="P297" s="30">
        <v>7.35</v>
      </c>
      <c r="Q297" s="30">
        <v>3.13</v>
      </c>
      <c r="R297" s="30">
        <v>3.97</v>
      </c>
      <c r="S297" s="30">
        <v>0.9</v>
      </c>
      <c r="T297" s="30"/>
      <c r="U297" s="1"/>
      <c r="V297" s="1"/>
      <c r="X297" s="1"/>
    </row>
    <row r="298" spans="1:24" x14ac:dyDescent="0.25">
      <c r="A298" s="30">
        <v>4620</v>
      </c>
      <c r="B298" s="30" t="s">
        <v>1453</v>
      </c>
      <c r="C298" s="30">
        <v>2</v>
      </c>
      <c r="D298" s="30">
        <v>1</v>
      </c>
      <c r="E298" s="30">
        <v>3.66</v>
      </c>
      <c r="F298" s="30">
        <v>0</v>
      </c>
      <c r="G298" s="30">
        <v>33</v>
      </c>
      <c r="H298" s="30">
        <v>0</v>
      </c>
      <c r="I298" s="30">
        <v>33</v>
      </c>
      <c r="J298" s="30">
        <v>31</v>
      </c>
      <c r="K298" s="30">
        <v>13</v>
      </c>
      <c r="L298" s="30">
        <v>4</v>
      </c>
      <c r="M298" s="30">
        <v>28</v>
      </c>
      <c r="N298" s="30">
        <v>10</v>
      </c>
      <c r="O298" s="30">
        <v>1.25</v>
      </c>
      <c r="P298" s="30">
        <v>7.66</v>
      </c>
      <c r="Q298" s="30">
        <v>2.68</v>
      </c>
      <c r="R298" s="30">
        <v>3.98</v>
      </c>
      <c r="S298" s="30">
        <v>-0.1</v>
      </c>
      <c r="T298" s="30"/>
    </row>
    <row r="299" spans="1:24" x14ac:dyDescent="0.25">
      <c r="A299" s="30" t="s">
        <v>1044</v>
      </c>
      <c r="B299" s="30" t="s">
        <v>1045</v>
      </c>
      <c r="C299" s="30">
        <v>0</v>
      </c>
      <c r="D299" s="30">
        <v>0</v>
      </c>
      <c r="E299" s="30">
        <v>3.77</v>
      </c>
      <c r="F299" s="30">
        <v>0</v>
      </c>
      <c r="G299" s="30">
        <v>8</v>
      </c>
      <c r="H299" s="30">
        <v>0</v>
      </c>
      <c r="I299" s="30">
        <v>8</v>
      </c>
      <c r="J299" s="30">
        <v>9</v>
      </c>
      <c r="K299" s="30">
        <v>4</v>
      </c>
      <c r="L299" s="30">
        <v>1</v>
      </c>
      <c r="M299" s="30">
        <v>6</v>
      </c>
      <c r="N299" s="30">
        <v>2</v>
      </c>
      <c r="O299" s="30">
        <v>1.25</v>
      </c>
      <c r="P299" s="30">
        <v>6.48</v>
      </c>
      <c r="Q299" s="30">
        <v>2.0699999999999998</v>
      </c>
      <c r="R299" s="30">
        <v>3.98</v>
      </c>
      <c r="S299" s="30">
        <v>0</v>
      </c>
      <c r="T299" s="30"/>
      <c r="U299" s="1"/>
      <c r="V299" s="1"/>
      <c r="X299" s="1"/>
    </row>
    <row r="300" spans="1:24" x14ac:dyDescent="0.25">
      <c r="A300" s="30">
        <v>3548</v>
      </c>
      <c r="B300" s="30" t="s">
        <v>1167</v>
      </c>
      <c r="C300" s="30">
        <v>1</v>
      </c>
      <c r="D300" s="30">
        <v>1</v>
      </c>
      <c r="E300" s="30">
        <v>3.84</v>
      </c>
      <c r="F300" s="30">
        <v>0</v>
      </c>
      <c r="G300" s="30">
        <v>13</v>
      </c>
      <c r="H300" s="30">
        <v>0</v>
      </c>
      <c r="I300" s="30">
        <v>13</v>
      </c>
      <c r="J300" s="30">
        <v>13</v>
      </c>
      <c r="K300" s="30">
        <v>5</v>
      </c>
      <c r="L300" s="30">
        <v>2</v>
      </c>
      <c r="M300" s="30">
        <v>10</v>
      </c>
      <c r="N300" s="30">
        <v>2</v>
      </c>
      <c r="O300" s="30">
        <v>1.21</v>
      </c>
      <c r="P300" s="30">
        <v>6.78</v>
      </c>
      <c r="Q300" s="30">
        <v>1.56</v>
      </c>
      <c r="R300" s="30">
        <v>3.98</v>
      </c>
      <c r="S300" s="30">
        <v>0</v>
      </c>
      <c r="T300" s="30"/>
      <c r="U300" s="1"/>
      <c r="V300" s="1"/>
      <c r="X300" s="1"/>
    </row>
    <row r="301" spans="1:24" x14ac:dyDescent="0.25">
      <c r="A301" s="30">
        <v>1841</v>
      </c>
      <c r="B301" s="30" t="s">
        <v>892</v>
      </c>
      <c r="C301" s="30">
        <v>8</v>
      </c>
      <c r="D301" s="30">
        <v>10</v>
      </c>
      <c r="E301" s="30">
        <v>4.29</v>
      </c>
      <c r="F301" s="30">
        <v>24</v>
      </c>
      <c r="G301" s="30">
        <v>24</v>
      </c>
      <c r="H301" s="30">
        <v>0</v>
      </c>
      <c r="I301" s="30">
        <v>139</v>
      </c>
      <c r="J301" s="30">
        <v>140</v>
      </c>
      <c r="K301" s="30">
        <v>66</v>
      </c>
      <c r="L301" s="30">
        <v>15</v>
      </c>
      <c r="M301" s="30">
        <v>109</v>
      </c>
      <c r="N301" s="30">
        <v>46</v>
      </c>
      <c r="O301" s="30">
        <v>1.34</v>
      </c>
      <c r="P301" s="30">
        <v>7.03</v>
      </c>
      <c r="Q301" s="30">
        <v>2.99</v>
      </c>
      <c r="R301" s="30">
        <v>3.98</v>
      </c>
      <c r="S301" s="30">
        <v>1</v>
      </c>
      <c r="T301" s="30"/>
    </row>
    <row r="302" spans="1:24" x14ac:dyDescent="0.25">
      <c r="A302" s="30">
        <v>10021</v>
      </c>
      <c r="B302" s="30" t="s">
        <v>897</v>
      </c>
      <c r="C302" s="30">
        <v>6</v>
      </c>
      <c r="D302" s="30">
        <v>6</v>
      </c>
      <c r="E302" s="30">
        <v>3.74</v>
      </c>
      <c r="F302" s="30">
        <v>17</v>
      </c>
      <c r="G302" s="30">
        <v>17</v>
      </c>
      <c r="H302" s="30">
        <v>0</v>
      </c>
      <c r="I302" s="30">
        <v>98</v>
      </c>
      <c r="J302" s="30">
        <v>94</v>
      </c>
      <c r="K302" s="30">
        <v>41</v>
      </c>
      <c r="L302" s="30">
        <v>13</v>
      </c>
      <c r="M302" s="30">
        <v>86</v>
      </c>
      <c r="N302" s="30">
        <v>28</v>
      </c>
      <c r="O302" s="30">
        <v>1.25</v>
      </c>
      <c r="P302" s="30">
        <v>7.91</v>
      </c>
      <c r="Q302" s="30">
        <v>2.57</v>
      </c>
      <c r="R302" s="30">
        <v>3.98</v>
      </c>
      <c r="S302" s="30">
        <v>0.8</v>
      </c>
      <c r="T302" s="30"/>
      <c r="U302" s="1"/>
      <c r="V302" s="1"/>
      <c r="W302" s="1"/>
    </row>
    <row r="303" spans="1:24" x14ac:dyDescent="0.25">
      <c r="A303" s="30">
        <v>12321</v>
      </c>
      <c r="B303" s="30" t="s">
        <v>1600</v>
      </c>
      <c r="C303" s="30">
        <v>2</v>
      </c>
      <c r="D303" s="30">
        <v>2</v>
      </c>
      <c r="E303" s="30">
        <v>3.92</v>
      </c>
      <c r="F303" s="30">
        <v>1</v>
      </c>
      <c r="G303" s="30">
        <v>36</v>
      </c>
      <c r="H303" s="30">
        <v>0</v>
      </c>
      <c r="I303" s="30">
        <v>42</v>
      </c>
      <c r="J303" s="30">
        <v>42</v>
      </c>
      <c r="K303" s="30">
        <v>18</v>
      </c>
      <c r="L303" s="30">
        <v>5</v>
      </c>
      <c r="M303" s="30">
        <v>33</v>
      </c>
      <c r="N303" s="30">
        <v>13</v>
      </c>
      <c r="O303" s="30">
        <v>1.31</v>
      </c>
      <c r="P303" s="30">
        <v>6.98</v>
      </c>
      <c r="Q303" s="30">
        <v>2.7</v>
      </c>
      <c r="R303" s="30">
        <v>3.98</v>
      </c>
      <c r="S303" s="30">
        <v>-0.2</v>
      </c>
      <c r="T303" s="30"/>
    </row>
    <row r="304" spans="1:24" x14ac:dyDescent="0.25">
      <c r="A304" s="30">
        <v>9784</v>
      </c>
      <c r="B304" s="30" t="s">
        <v>958</v>
      </c>
      <c r="C304" s="30">
        <v>9</v>
      </c>
      <c r="D304" s="30">
        <v>9</v>
      </c>
      <c r="E304" s="30">
        <v>4.28</v>
      </c>
      <c r="F304" s="30">
        <v>25</v>
      </c>
      <c r="G304" s="30">
        <v>25</v>
      </c>
      <c r="H304" s="30">
        <v>0</v>
      </c>
      <c r="I304" s="30">
        <v>146</v>
      </c>
      <c r="J304" s="30">
        <v>146</v>
      </c>
      <c r="K304" s="30">
        <v>69</v>
      </c>
      <c r="L304" s="30">
        <v>13</v>
      </c>
      <c r="M304" s="30">
        <v>111</v>
      </c>
      <c r="N304" s="30">
        <v>57</v>
      </c>
      <c r="O304" s="30">
        <v>1.39</v>
      </c>
      <c r="P304" s="30">
        <v>6.81</v>
      </c>
      <c r="Q304" s="30">
        <v>3.5</v>
      </c>
      <c r="R304" s="30">
        <v>3.99</v>
      </c>
      <c r="S304" s="30">
        <v>1.3</v>
      </c>
      <c r="T304" s="30"/>
      <c r="U304" s="1"/>
      <c r="V304" s="1"/>
      <c r="W304" s="1"/>
    </row>
    <row r="305" spans="1:24" x14ac:dyDescent="0.25">
      <c r="A305" s="30">
        <v>2565</v>
      </c>
      <c r="B305" s="30" t="s">
        <v>1160</v>
      </c>
      <c r="C305" s="30">
        <v>1</v>
      </c>
      <c r="D305" s="30">
        <v>1</v>
      </c>
      <c r="E305" s="30">
        <v>3.63</v>
      </c>
      <c r="F305" s="30">
        <v>0</v>
      </c>
      <c r="G305" s="30">
        <v>25</v>
      </c>
      <c r="H305" s="30">
        <v>0</v>
      </c>
      <c r="I305" s="30">
        <v>25</v>
      </c>
      <c r="J305" s="30">
        <v>23</v>
      </c>
      <c r="K305" s="30">
        <v>10</v>
      </c>
      <c r="L305" s="30">
        <v>3</v>
      </c>
      <c r="M305" s="30">
        <v>21</v>
      </c>
      <c r="N305" s="30">
        <v>9</v>
      </c>
      <c r="O305" s="30">
        <v>1.29</v>
      </c>
      <c r="P305" s="30">
        <v>7.54</v>
      </c>
      <c r="Q305" s="30">
        <v>3.13</v>
      </c>
      <c r="R305" s="30">
        <v>3.99</v>
      </c>
      <c r="S305" s="30">
        <v>-0.1</v>
      </c>
      <c r="T305" s="30"/>
    </row>
    <row r="306" spans="1:24" x14ac:dyDescent="0.25">
      <c r="A306" s="30">
        <v>6527</v>
      </c>
      <c r="B306" s="30" t="s">
        <v>1566</v>
      </c>
      <c r="C306" s="30">
        <v>0</v>
      </c>
      <c r="D306" s="30">
        <v>0</v>
      </c>
      <c r="E306" s="30">
        <v>4.01</v>
      </c>
      <c r="F306" s="30">
        <v>0</v>
      </c>
      <c r="G306" s="30">
        <v>8</v>
      </c>
      <c r="H306" s="30">
        <v>0</v>
      </c>
      <c r="I306" s="30">
        <v>8</v>
      </c>
      <c r="J306" s="30">
        <v>8</v>
      </c>
      <c r="K306" s="30">
        <v>4</v>
      </c>
      <c r="L306" s="30">
        <v>1</v>
      </c>
      <c r="M306" s="30">
        <v>8</v>
      </c>
      <c r="N306" s="30">
        <v>4</v>
      </c>
      <c r="O306" s="30">
        <v>1.37</v>
      </c>
      <c r="P306" s="30">
        <v>8.41</v>
      </c>
      <c r="Q306" s="30">
        <v>3.9</v>
      </c>
      <c r="R306" s="30">
        <v>4</v>
      </c>
      <c r="S306" s="30">
        <v>0</v>
      </c>
      <c r="T306" s="30"/>
      <c r="U306" s="1"/>
      <c r="V306" s="1"/>
      <c r="W306" s="1"/>
    </row>
    <row r="307" spans="1:24" x14ac:dyDescent="0.25">
      <c r="A307" s="30">
        <v>7080</v>
      </c>
      <c r="B307" s="30" t="s">
        <v>1240</v>
      </c>
      <c r="C307" s="30">
        <v>1</v>
      </c>
      <c r="D307" s="30">
        <v>1</v>
      </c>
      <c r="E307" s="30">
        <v>3.96</v>
      </c>
      <c r="F307" s="30">
        <v>0</v>
      </c>
      <c r="G307" s="30">
        <v>21</v>
      </c>
      <c r="H307" s="30">
        <v>0</v>
      </c>
      <c r="I307" s="30">
        <v>21</v>
      </c>
      <c r="J307" s="30">
        <v>22</v>
      </c>
      <c r="K307" s="30">
        <v>9</v>
      </c>
      <c r="L307" s="30">
        <v>2</v>
      </c>
      <c r="M307" s="30">
        <v>14</v>
      </c>
      <c r="N307" s="30">
        <v>6</v>
      </c>
      <c r="O307" s="30">
        <v>1.34</v>
      </c>
      <c r="P307" s="30">
        <v>5.85</v>
      </c>
      <c r="Q307" s="30">
        <v>2.63</v>
      </c>
      <c r="R307" s="30">
        <v>4</v>
      </c>
      <c r="S307" s="30">
        <v>-0.2</v>
      </c>
      <c r="T307" s="30"/>
      <c r="U307" s="1"/>
      <c r="V307" s="1"/>
      <c r="X307" s="1"/>
    </row>
    <row r="308" spans="1:24" x14ac:dyDescent="0.25">
      <c r="A308" s="30">
        <v>5448</v>
      </c>
      <c r="B308" s="30" t="s">
        <v>1145</v>
      </c>
      <c r="C308" s="30">
        <v>8</v>
      </c>
      <c r="D308" s="30">
        <v>8</v>
      </c>
      <c r="E308" s="30">
        <v>4.08</v>
      </c>
      <c r="F308" s="30">
        <v>23</v>
      </c>
      <c r="G308" s="30">
        <v>23</v>
      </c>
      <c r="H308" s="30">
        <v>0</v>
      </c>
      <c r="I308" s="30">
        <v>129</v>
      </c>
      <c r="J308" s="30">
        <v>126</v>
      </c>
      <c r="K308" s="30">
        <v>58</v>
      </c>
      <c r="L308" s="30">
        <v>14</v>
      </c>
      <c r="M308" s="30">
        <v>103</v>
      </c>
      <c r="N308" s="30">
        <v>41</v>
      </c>
      <c r="O308" s="30">
        <v>1.3</v>
      </c>
      <c r="P308" s="30">
        <v>7.2</v>
      </c>
      <c r="Q308" s="30">
        <v>2.9</v>
      </c>
      <c r="R308" s="30">
        <v>4</v>
      </c>
      <c r="S308" s="30">
        <v>1.2</v>
      </c>
      <c r="T308" s="30"/>
      <c r="U308" s="1"/>
      <c r="V308" s="1"/>
      <c r="X308" s="1"/>
    </row>
    <row r="309" spans="1:24" x14ac:dyDescent="0.25">
      <c r="A309" s="30">
        <v>9736</v>
      </c>
      <c r="B309" s="30" t="s">
        <v>1330</v>
      </c>
      <c r="C309" s="30">
        <v>3</v>
      </c>
      <c r="D309" s="30">
        <v>2</v>
      </c>
      <c r="E309" s="30">
        <v>4.08</v>
      </c>
      <c r="F309" s="30">
        <v>0</v>
      </c>
      <c r="G309" s="30">
        <v>46</v>
      </c>
      <c r="H309" s="30">
        <v>1</v>
      </c>
      <c r="I309" s="30">
        <v>46</v>
      </c>
      <c r="J309" s="30">
        <v>50</v>
      </c>
      <c r="K309" s="30">
        <v>21</v>
      </c>
      <c r="L309" s="30">
        <v>4</v>
      </c>
      <c r="M309" s="30">
        <v>28</v>
      </c>
      <c r="N309" s="30">
        <v>12</v>
      </c>
      <c r="O309" s="30">
        <v>1.36</v>
      </c>
      <c r="P309" s="30">
        <v>5.53</v>
      </c>
      <c r="Q309" s="30">
        <v>2.41</v>
      </c>
      <c r="R309" s="30">
        <v>4</v>
      </c>
      <c r="S309" s="30">
        <v>0.1</v>
      </c>
      <c r="T309" s="30"/>
      <c r="U309" s="1"/>
      <c r="V309" s="1"/>
      <c r="W309" s="1"/>
    </row>
    <row r="310" spans="1:24" x14ac:dyDescent="0.25">
      <c r="A310" s="30">
        <v>8844</v>
      </c>
      <c r="B310" s="30" t="s">
        <v>822</v>
      </c>
      <c r="C310" s="30">
        <v>3</v>
      </c>
      <c r="D310" s="30">
        <v>2</v>
      </c>
      <c r="E310" s="30">
        <v>3.41</v>
      </c>
      <c r="F310" s="30">
        <v>0</v>
      </c>
      <c r="G310" s="30">
        <v>55</v>
      </c>
      <c r="H310" s="30">
        <v>3</v>
      </c>
      <c r="I310" s="30">
        <v>55</v>
      </c>
      <c r="J310" s="30">
        <v>46</v>
      </c>
      <c r="K310" s="30">
        <v>21</v>
      </c>
      <c r="L310" s="30">
        <v>7</v>
      </c>
      <c r="M310" s="30">
        <v>61</v>
      </c>
      <c r="N310" s="30">
        <v>24</v>
      </c>
      <c r="O310" s="30">
        <v>1.27</v>
      </c>
      <c r="P310" s="30">
        <v>9.9700000000000006</v>
      </c>
      <c r="Q310" s="30">
        <v>3.9</v>
      </c>
      <c r="R310" s="30">
        <v>4</v>
      </c>
      <c r="S310" s="30">
        <v>-0.3</v>
      </c>
      <c r="T310" s="30"/>
    </row>
    <row r="311" spans="1:24" x14ac:dyDescent="0.25">
      <c r="A311" s="30">
        <v>11760</v>
      </c>
      <c r="B311" s="30" t="s">
        <v>1367</v>
      </c>
      <c r="C311" s="30">
        <v>9</v>
      </c>
      <c r="D311" s="30">
        <v>7</v>
      </c>
      <c r="E311" s="30">
        <v>3.89</v>
      </c>
      <c r="F311" s="30">
        <v>22</v>
      </c>
      <c r="G311" s="30">
        <v>22</v>
      </c>
      <c r="H311" s="30">
        <v>0</v>
      </c>
      <c r="I311" s="30">
        <v>125</v>
      </c>
      <c r="J311" s="30">
        <v>118</v>
      </c>
      <c r="K311" s="30">
        <v>54</v>
      </c>
      <c r="L311" s="30">
        <v>15</v>
      </c>
      <c r="M311" s="30">
        <v>112</v>
      </c>
      <c r="N311" s="30">
        <v>43</v>
      </c>
      <c r="O311" s="30">
        <v>1.28</v>
      </c>
      <c r="P311" s="30">
        <v>8.0299999999999994</v>
      </c>
      <c r="Q311" s="30">
        <v>3.1</v>
      </c>
      <c r="R311" s="30">
        <v>4</v>
      </c>
      <c r="S311" s="30">
        <v>1.6</v>
      </c>
      <c r="T311" s="30"/>
      <c r="U311" s="1"/>
      <c r="V311" s="1"/>
      <c r="X311" s="1"/>
    </row>
    <row r="312" spans="1:24" x14ac:dyDescent="0.25">
      <c r="A312" s="30">
        <v>1601</v>
      </c>
      <c r="B312" s="30" t="s">
        <v>1306</v>
      </c>
      <c r="C312" s="30">
        <v>2</v>
      </c>
      <c r="D312" s="30">
        <v>1</v>
      </c>
      <c r="E312" s="30">
        <v>3.78</v>
      </c>
      <c r="F312" s="30">
        <v>0</v>
      </c>
      <c r="G312" s="30">
        <v>34</v>
      </c>
      <c r="H312" s="30">
        <v>0</v>
      </c>
      <c r="I312" s="30">
        <v>34</v>
      </c>
      <c r="J312" s="30">
        <v>33</v>
      </c>
      <c r="K312" s="30">
        <v>14</v>
      </c>
      <c r="L312" s="30">
        <v>4</v>
      </c>
      <c r="M312" s="30">
        <v>27</v>
      </c>
      <c r="N312" s="30">
        <v>10</v>
      </c>
      <c r="O312" s="30">
        <v>1.29</v>
      </c>
      <c r="P312" s="30">
        <v>7.17</v>
      </c>
      <c r="Q312" s="30">
        <v>2.75</v>
      </c>
      <c r="R312" s="30">
        <v>4</v>
      </c>
      <c r="S312" s="30">
        <v>-0.1</v>
      </c>
      <c r="T312" s="30"/>
      <c r="U312" s="1"/>
      <c r="V312" s="1"/>
      <c r="W312" s="1"/>
    </row>
    <row r="313" spans="1:24" x14ac:dyDescent="0.25">
      <c r="A313" s="30">
        <v>5535</v>
      </c>
      <c r="B313" s="30" t="s">
        <v>867</v>
      </c>
      <c r="C313" s="30">
        <v>2</v>
      </c>
      <c r="D313" s="30">
        <v>2</v>
      </c>
      <c r="E313" s="30">
        <v>3.95</v>
      </c>
      <c r="F313" s="30">
        <v>0</v>
      </c>
      <c r="G313" s="30">
        <v>39</v>
      </c>
      <c r="H313" s="30">
        <v>0</v>
      </c>
      <c r="I313" s="30">
        <v>39</v>
      </c>
      <c r="J313" s="30">
        <v>39</v>
      </c>
      <c r="K313" s="30">
        <v>17</v>
      </c>
      <c r="L313" s="30">
        <v>4</v>
      </c>
      <c r="M313" s="30">
        <v>31</v>
      </c>
      <c r="N313" s="30">
        <v>13</v>
      </c>
      <c r="O313" s="30">
        <v>1.33</v>
      </c>
      <c r="P313" s="30">
        <v>7.03</v>
      </c>
      <c r="Q313" s="30">
        <v>3.07</v>
      </c>
      <c r="R313" s="30">
        <v>4.01</v>
      </c>
      <c r="S313" s="30">
        <v>0.1</v>
      </c>
      <c r="T313" s="30"/>
      <c r="U313" s="1"/>
      <c r="V313" s="1"/>
      <c r="W313" s="1"/>
    </row>
    <row r="314" spans="1:24" x14ac:dyDescent="0.25">
      <c r="A314" s="30">
        <v>2063</v>
      </c>
      <c r="B314" s="30" t="s">
        <v>1314</v>
      </c>
      <c r="C314" s="30">
        <v>0</v>
      </c>
      <c r="D314" s="30">
        <v>0</v>
      </c>
      <c r="E314" s="30">
        <v>3.77</v>
      </c>
      <c r="F314" s="30">
        <v>0</v>
      </c>
      <c r="G314" s="30">
        <v>9</v>
      </c>
      <c r="H314" s="30">
        <v>1</v>
      </c>
      <c r="I314" s="30">
        <v>9</v>
      </c>
      <c r="J314" s="30">
        <v>8</v>
      </c>
      <c r="K314" s="30">
        <v>4</v>
      </c>
      <c r="L314" s="30">
        <v>1</v>
      </c>
      <c r="M314" s="30">
        <v>8</v>
      </c>
      <c r="N314" s="30">
        <v>4</v>
      </c>
      <c r="O314" s="30">
        <v>1.33</v>
      </c>
      <c r="P314" s="30">
        <v>8.68</v>
      </c>
      <c r="Q314" s="30">
        <v>3.98</v>
      </c>
      <c r="R314" s="30">
        <v>4.01</v>
      </c>
      <c r="S314" s="30">
        <v>0</v>
      </c>
      <c r="T314" s="30"/>
      <c r="U314" s="1"/>
      <c r="V314" s="1"/>
      <c r="X314" s="1"/>
    </row>
    <row r="315" spans="1:24" x14ac:dyDescent="0.25">
      <c r="A315" s="30" t="s">
        <v>1603</v>
      </c>
      <c r="B315" s="30" t="s">
        <v>1604</v>
      </c>
      <c r="C315" s="30">
        <v>1</v>
      </c>
      <c r="D315" s="30">
        <v>1</v>
      </c>
      <c r="E315" s="30">
        <v>3.7</v>
      </c>
      <c r="F315" s="30">
        <v>0</v>
      </c>
      <c r="G315" s="30">
        <v>13</v>
      </c>
      <c r="H315" s="30">
        <v>0</v>
      </c>
      <c r="I315" s="30">
        <v>13</v>
      </c>
      <c r="J315" s="30">
        <v>12</v>
      </c>
      <c r="K315" s="30">
        <v>5</v>
      </c>
      <c r="L315" s="30">
        <v>1</v>
      </c>
      <c r="M315" s="30">
        <v>9</v>
      </c>
      <c r="N315" s="30">
        <v>3</v>
      </c>
      <c r="O315" s="30">
        <v>1.24</v>
      </c>
      <c r="P315" s="30">
        <v>6.71</v>
      </c>
      <c r="Q315" s="30">
        <v>2.2999999999999998</v>
      </c>
      <c r="R315" s="30">
        <v>4.0199999999999996</v>
      </c>
      <c r="S315" s="30">
        <v>0</v>
      </c>
      <c r="T315" s="30"/>
    </row>
    <row r="316" spans="1:24" x14ac:dyDescent="0.25">
      <c r="A316" s="30">
        <v>9720</v>
      </c>
      <c r="B316" s="30" t="s">
        <v>1262</v>
      </c>
      <c r="C316" s="30">
        <v>2</v>
      </c>
      <c r="D316" s="30">
        <v>1</v>
      </c>
      <c r="E316" s="30">
        <v>3.31</v>
      </c>
      <c r="F316" s="30">
        <v>0</v>
      </c>
      <c r="G316" s="30">
        <v>30</v>
      </c>
      <c r="H316" s="30">
        <v>0</v>
      </c>
      <c r="I316" s="30">
        <v>30</v>
      </c>
      <c r="J316" s="30">
        <v>26</v>
      </c>
      <c r="K316" s="30">
        <v>11</v>
      </c>
      <c r="L316" s="30">
        <v>4</v>
      </c>
      <c r="M316" s="30">
        <v>28</v>
      </c>
      <c r="N316" s="30">
        <v>11</v>
      </c>
      <c r="O316" s="30">
        <v>1.25</v>
      </c>
      <c r="P316" s="30">
        <v>8.58</v>
      </c>
      <c r="Q316" s="30">
        <v>3.3</v>
      </c>
      <c r="R316" s="30">
        <v>4.0199999999999996</v>
      </c>
      <c r="S316" s="30">
        <v>0</v>
      </c>
      <c r="T316" s="30"/>
      <c r="U316" s="1"/>
      <c r="V316" s="1"/>
      <c r="X316" s="1"/>
    </row>
    <row r="317" spans="1:24" x14ac:dyDescent="0.25">
      <c r="A317" s="30">
        <v>7074</v>
      </c>
      <c r="B317" s="30" t="s">
        <v>1060</v>
      </c>
      <c r="C317" s="30">
        <v>0</v>
      </c>
      <c r="D317" s="30">
        <v>0</v>
      </c>
      <c r="E317" s="30">
        <v>3.88</v>
      </c>
      <c r="F317" s="30">
        <v>0</v>
      </c>
      <c r="G317" s="30">
        <v>8</v>
      </c>
      <c r="H317" s="30">
        <v>0</v>
      </c>
      <c r="I317" s="30">
        <v>8</v>
      </c>
      <c r="J317" s="30">
        <v>8</v>
      </c>
      <c r="K317" s="30">
        <v>4</v>
      </c>
      <c r="L317" s="30">
        <v>1</v>
      </c>
      <c r="M317" s="30">
        <v>7</v>
      </c>
      <c r="N317" s="30">
        <v>3</v>
      </c>
      <c r="O317" s="30">
        <v>1.31</v>
      </c>
      <c r="P317" s="30">
        <v>7.37</v>
      </c>
      <c r="Q317" s="30">
        <v>3.02</v>
      </c>
      <c r="R317" s="30">
        <v>4.0199999999999996</v>
      </c>
      <c r="S317" s="30">
        <v>0</v>
      </c>
      <c r="T317" s="30"/>
      <c r="U317" s="1"/>
      <c r="V317" s="1"/>
      <c r="W317" s="1"/>
    </row>
    <row r="318" spans="1:24" x14ac:dyDescent="0.25">
      <c r="A318" s="30">
        <v>1349</v>
      </c>
      <c r="B318" s="30" t="s">
        <v>1161</v>
      </c>
      <c r="C318" s="30">
        <v>3</v>
      </c>
      <c r="D318" s="30">
        <v>2</v>
      </c>
      <c r="E318" s="30">
        <v>4.05</v>
      </c>
      <c r="F318" s="30">
        <v>0</v>
      </c>
      <c r="G318" s="30">
        <v>48</v>
      </c>
      <c r="H318" s="30">
        <v>1</v>
      </c>
      <c r="I318" s="30">
        <v>48</v>
      </c>
      <c r="J318" s="30">
        <v>46</v>
      </c>
      <c r="K318" s="30">
        <v>22</v>
      </c>
      <c r="L318" s="30">
        <v>5</v>
      </c>
      <c r="M318" s="30">
        <v>40</v>
      </c>
      <c r="N318" s="30">
        <v>19</v>
      </c>
      <c r="O318" s="30">
        <v>1.36</v>
      </c>
      <c r="P318" s="30">
        <v>7.45</v>
      </c>
      <c r="Q318" s="30">
        <v>3.49</v>
      </c>
      <c r="R318" s="30">
        <v>4.0199999999999996</v>
      </c>
      <c r="S318" s="30">
        <v>0.1</v>
      </c>
      <c r="T318" s="30"/>
      <c r="U318" s="1"/>
      <c r="V318" s="1"/>
      <c r="W318" s="1"/>
    </row>
    <row r="319" spans="1:24" x14ac:dyDescent="0.25">
      <c r="A319" s="30">
        <v>4682</v>
      </c>
      <c r="B319" s="30" t="s">
        <v>1443</v>
      </c>
      <c r="C319" s="30">
        <v>1</v>
      </c>
      <c r="D319" s="30">
        <v>1</v>
      </c>
      <c r="E319" s="30">
        <v>3.66</v>
      </c>
      <c r="F319" s="30">
        <v>0</v>
      </c>
      <c r="G319" s="30">
        <v>25</v>
      </c>
      <c r="H319" s="30">
        <v>0</v>
      </c>
      <c r="I319" s="30">
        <v>25</v>
      </c>
      <c r="J319" s="30">
        <v>24</v>
      </c>
      <c r="K319" s="30">
        <v>10</v>
      </c>
      <c r="L319" s="30">
        <v>3</v>
      </c>
      <c r="M319" s="30">
        <v>21</v>
      </c>
      <c r="N319" s="30">
        <v>8</v>
      </c>
      <c r="O319" s="30">
        <v>1.27</v>
      </c>
      <c r="P319" s="30">
        <v>7.67</v>
      </c>
      <c r="Q319" s="30">
        <v>2.89</v>
      </c>
      <c r="R319" s="30">
        <v>4.0199999999999996</v>
      </c>
      <c r="S319" s="30">
        <v>-0.1</v>
      </c>
      <c r="T319" s="30"/>
    </row>
    <row r="320" spans="1:24" x14ac:dyDescent="0.25">
      <c r="A320" s="30">
        <v>11366</v>
      </c>
      <c r="B320" s="30" t="s">
        <v>1550</v>
      </c>
      <c r="C320" s="30">
        <v>3</v>
      </c>
      <c r="D320" s="30">
        <v>3</v>
      </c>
      <c r="E320" s="30">
        <v>4</v>
      </c>
      <c r="F320" s="30">
        <v>3</v>
      </c>
      <c r="G320" s="30">
        <v>36</v>
      </c>
      <c r="H320" s="30">
        <v>0</v>
      </c>
      <c r="I320" s="30">
        <v>50</v>
      </c>
      <c r="J320" s="30">
        <v>51</v>
      </c>
      <c r="K320" s="30">
        <v>22</v>
      </c>
      <c r="L320" s="30">
        <v>5</v>
      </c>
      <c r="M320" s="30">
        <v>36</v>
      </c>
      <c r="N320" s="30">
        <v>15</v>
      </c>
      <c r="O320" s="30">
        <v>1.31</v>
      </c>
      <c r="P320" s="30">
        <v>6.44</v>
      </c>
      <c r="Q320" s="30">
        <v>2.63</v>
      </c>
      <c r="R320" s="30">
        <v>4.03</v>
      </c>
      <c r="S320" s="30">
        <v>-0.3</v>
      </c>
      <c r="T320" s="30"/>
      <c r="U320" s="1"/>
      <c r="V320" s="1"/>
      <c r="X320" s="1"/>
    </row>
    <row r="321" spans="1:24" x14ac:dyDescent="0.25">
      <c r="A321" s="30" t="s">
        <v>1524</v>
      </c>
      <c r="B321" s="30" t="s">
        <v>1525</v>
      </c>
      <c r="C321" s="30">
        <v>2</v>
      </c>
      <c r="D321" s="30">
        <v>2</v>
      </c>
      <c r="E321" s="30">
        <v>4.08</v>
      </c>
      <c r="F321" s="30">
        <v>6</v>
      </c>
      <c r="G321" s="30">
        <v>6</v>
      </c>
      <c r="H321" s="30">
        <v>0</v>
      </c>
      <c r="I321" s="30">
        <v>32</v>
      </c>
      <c r="J321" s="30">
        <v>31</v>
      </c>
      <c r="K321" s="30">
        <v>15</v>
      </c>
      <c r="L321" s="30">
        <v>4</v>
      </c>
      <c r="M321" s="30">
        <v>29</v>
      </c>
      <c r="N321" s="30">
        <v>11</v>
      </c>
      <c r="O321" s="30">
        <v>1.3</v>
      </c>
      <c r="P321" s="30">
        <v>8.14</v>
      </c>
      <c r="Q321" s="30">
        <v>3.02</v>
      </c>
      <c r="R321" s="30">
        <v>4.03</v>
      </c>
      <c r="S321" s="30">
        <v>0.2</v>
      </c>
      <c r="T321" s="30"/>
    </row>
    <row r="322" spans="1:24" x14ac:dyDescent="0.25">
      <c r="A322" s="30">
        <v>4141</v>
      </c>
      <c r="B322" s="30" t="s">
        <v>939</v>
      </c>
      <c r="C322" s="30">
        <v>5</v>
      </c>
      <c r="D322" s="30">
        <v>5</v>
      </c>
      <c r="E322" s="30">
        <v>4.04</v>
      </c>
      <c r="F322" s="30">
        <v>14</v>
      </c>
      <c r="G322" s="30">
        <v>14</v>
      </c>
      <c r="H322" s="30">
        <v>0</v>
      </c>
      <c r="I322" s="30">
        <v>81</v>
      </c>
      <c r="J322" s="30">
        <v>80</v>
      </c>
      <c r="K322" s="30">
        <v>36</v>
      </c>
      <c r="L322" s="30">
        <v>10</v>
      </c>
      <c r="M322" s="30">
        <v>69</v>
      </c>
      <c r="N322" s="30">
        <v>25</v>
      </c>
      <c r="O322" s="30">
        <v>1.3</v>
      </c>
      <c r="P322" s="30">
        <v>7.74</v>
      </c>
      <c r="Q322" s="30">
        <v>2.81</v>
      </c>
      <c r="R322" s="30">
        <v>4.03</v>
      </c>
      <c r="S322" s="30">
        <v>0.6</v>
      </c>
      <c r="T322" s="30"/>
    </row>
    <row r="323" spans="1:24" x14ac:dyDescent="0.25">
      <c r="A323" s="30">
        <v>10261</v>
      </c>
      <c r="B323" s="30" t="s">
        <v>856</v>
      </c>
      <c r="C323" s="30">
        <v>3</v>
      </c>
      <c r="D323" s="30">
        <v>2</v>
      </c>
      <c r="E323" s="30">
        <v>3.71</v>
      </c>
      <c r="F323" s="30">
        <v>0</v>
      </c>
      <c r="G323" s="30">
        <v>46</v>
      </c>
      <c r="H323" s="30">
        <v>1</v>
      </c>
      <c r="I323" s="30">
        <v>46</v>
      </c>
      <c r="J323" s="30">
        <v>45</v>
      </c>
      <c r="K323" s="30">
        <v>19</v>
      </c>
      <c r="L323" s="30">
        <v>6</v>
      </c>
      <c r="M323" s="30">
        <v>40</v>
      </c>
      <c r="N323" s="30">
        <v>13</v>
      </c>
      <c r="O323" s="30">
        <v>1.25</v>
      </c>
      <c r="P323" s="30">
        <v>7.84</v>
      </c>
      <c r="Q323" s="30">
        <v>2.46</v>
      </c>
      <c r="R323" s="30">
        <v>4.03</v>
      </c>
      <c r="S323" s="30">
        <v>0.2</v>
      </c>
      <c r="T323" s="30"/>
      <c r="U323" s="1"/>
      <c r="V323" s="1"/>
      <c r="X323" s="1"/>
    </row>
    <row r="324" spans="1:24" x14ac:dyDescent="0.25">
      <c r="A324" s="30" t="s">
        <v>1175</v>
      </c>
      <c r="B324" s="30" t="s">
        <v>1176</v>
      </c>
      <c r="C324" s="30">
        <v>1</v>
      </c>
      <c r="D324" s="30">
        <v>1</v>
      </c>
      <c r="E324" s="30">
        <v>3.79</v>
      </c>
      <c r="F324" s="30">
        <v>0</v>
      </c>
      <c r="G324" s="30">
        <v>13</v>
      </c>
      <c r="H324" s="30">
        <v>0</v>
      </c>
      <c r="I324" s="30">
        <v>13</v>
      </c>
      <c r="J324" s="30">
        <v>12</v>
      </c>
      <c r="K324" s="30">
        <v>5</v>
      </c>
      <c r="L324" s="30">
        <v>1</v>
      </c>
      <c r="M324" s="30">
        <v>11</v>
      </c>
      <c r="N324" s="30">
        <v>5</v>
      </c>
      <c r="O324" s="30">
        <v>1.35</v>
      </c>
      <c r="P324" s="30">
        <v>7.84</v>
      </c>
      <c r="Q324" s="30">
        <v>3.76</v>
      </c>
      <c r="R324" s="30">
        <v>4.03</v>
      </c>
      <c r="S324" s="30">
        <v>0</v>
      </c>
      <c r="T324" s="30"/>
      <c r="U324" s="1"/>
      <c r="V324" s="1"/>
      <c r="W324" s="1"/>
    </row>
    <row r="325" spans="1:24" x14ac:dyDescent="0.25">
      <c r="A325" s="30">
        <v>3970</v>
      </c>
      <c r="B325" s="30" t="s">
        <v>1429</v>
      </c>
      <c r="C325" s="30">
        <v>3</v>
      </c>
      <c r="D325" s="30">
        <v>2</v>
      </c>
      <c r="E325" s="30">
        <v>3.97</v>
      </c>
      <c r="F325" s="30">
        <v>0</v>
      </c>
      <c r="G325" s="30">
        <v>46</v>
      </c>
      <c r="H325" s="30">
        <v>5</v>
      </c>
      <c r="I325" s="30">
        <v>46</v>
      </c>
      <c r="J325" s="30">
        <v>49</v>
      </c>
      <c r="K325" s="30">
        <v>20</v>
      </c>
      <c r="L325" s="30">
        <v>6</v>
      </c>
      <c r="M325" s="30">
        <v>32</v>
      </c>
      <c r="N325" s="30">
        <v>10</v>
      </c>
      <c r="O325" s="30">
        <v>1.26</v>
      </c>
      <c r="P325" s="30">
        <v>6.28</v>
      </c>
      <c r="Q325" s="30">
        <v>1.85</v>
      </c>
      <c r="R325" s="30">
        <v>4.04</v>
      </c>
      <c r="S325" s="30">
        <v>0.2</v>
      </c>
      <c r="T325" s="30"/>
      <c r="U325" s="1"/>
      <c r="V325" s="1"/>
      <c r="W325" s="1"/>
    </row>
    <row r="326" spans="1:24" x14ac:dyDescent="0.25">
      <c r="A326" s="30">
        <v>1906</v>
      </c>
      <c r="B326" s="30" t="s">
        <v>1319</v>
      </c>
      <c r="C326" s="30">
        <v>3</v>
      </c>
      <c r="D326" s="30">
        <v>2</v>
      </c>
      <c r="E326" s="30">
        <v>3.94</v>
      </c>
      <c r="F326" s="30">
        <v>0</v>
      </c>
      <c r="G326" s="30">
        <v>46</v>
      </c>
      <c r="H326" s="30">
        <v>1</v>
      </c>
      <c r="I326" s="30">
        <v>46</v>
      </c>
      <c r="J326" s="30">
        <v>44</v>
      </c>
      <c r="K326" s="30">
        <v>20</v>
      </c>
      <c r="L326" s="30">
        <v>5</v>
      </c>
      <c r="M326" s="30">
        <v>42</v>
      </c>
      <c r="N326" s="30">
        <v>18</v>
      </c>
      <c r="O326" s="30">
        <v>1.33</v>
      </c>
      <c r="P326" s="30">
        <v>8.2200000000000006</v>
      </c>
      <c r="Q326" s="30">
        <v>3.44</v>
      </c>
      <c r="R326" s="30">
        <v>4.04</v>
      </c>
      <c r="S326" s="30">
        <v>0.1</v>
      </c>
      <c r="T326" s="30"/>
      <c r="U326" s="1"/>
      <c r="V326" s="1"/>
      <c r="X326" s="1"/>
    </row>
    <row r="327" spans="1:24" x14ac:dyDescent="0.25">
      <c r="A327" s="30">
        <v>7466</v>
      </c>
      <c r="B327" s="30" t="s">
        <v>1149</v>
      </c>
      <c r="C327" s="30">
        <v>3</v>
      </c>
      <c r="D327" s="30">
        <v>2</v>
      </c>
      <c r="E327" s="30">
        <v>4.16</v>
      </c>
      <c r="F327" s="30">
        <v>0</v>
      </c>
      <c r="G327" s="30">
        <v>47</v>
      </c>
      <c r="H327" s="30">
        <v>1</v>
      </c>
      <c r="I327" s="30">
        <v>47</v>
      </c>
      <c r="J327" s="30">
        <v>51</v>
      </c>
      <c r="K327" s="30">
        <v>22</v>
      </c>
      <c r="L327" s="30">
        <v>6</v>
      </c>
      <c r="M327" s="30">
        <v>34</v>
      </c>
      <c r="N327" s="30">
        <v>12</v>
      </c>
      <c r="O327" s="30">
        <v>1.34</v>
      </c>
      <c r="P327" s="30">
        <v>6.43</v>
      </c>
      <c r="Q327" s="30">
        <v>2.35</v>
      </c>
      <c r="R327" s="30">
        <v>4.04</v>
      </c>
      <c r="S327" s="30">
        <v>0</v>
      </c>
      <c r="T327" s="30"/>
      <c r="U327" s="1"/>
      <c r="V327" s="1"/>
      <c r="X327" s="1"/>
    </row>
    <row r="328" spans="1:24" x14ac:dyDescent="0.25">
      <c r="A328" s="30">
        <v>2332</v>
      </c>
      <c r="B328" s="30" t="s">
        <v>1441</v>
      </c>
      <c r="C328" s="30">
        <v>3</v>
      </c>
      <c r="D328" s="30">
        <v>2</v>
      </c>
      <c r="E328" s="30">
        <v>3.36</v>
      </c>
      <c r="F328" s="30">
        <v>0</v>
      </c>
      <c r="G328" s="30">
        <v>46</v>
      </c>
      <c r="H328" s="30">
        <v>2</v>
      </c>
      <c r="I328" s="30">
        <v>46</v>
      </c>
      <c r="J328" s="30">
        <v>41</v>
      </c>
      <c r="K328" s="30">
        <v>17</v>
      </c>
      <c r="L328" s="30">
        <v>6</v>
      </c>
      <c r="M328" s="30">
        <v>45</v>
      </c>
      <c r="N328" s="30">
        <v>16</v>
      </c>
      <c r="O328" s="30">
        <v>1.22</v>
      </c>
      <c r="P328" s="30">
        <v>8.73</v>
      </c>
      <c r="Q328" s="30">
        <v>3.09</v>
      </c>
      <c r="R328" s="30">
        <v>4.05</v>
      </c>
      <c r="S328" s="30">
        <v>-0.1</v>
      </c>
      <c r="T328" s="30"/>
      <c r="U328" s="1"/>
      <c r="V328" s="1"/>
      <c r="X328" s="1"/>
    </row>
    <row r="329" spans="1:24" x14ac:dyDescent="0.25">
      <c r="A329" s="30">
        <v>7169</v>
      </c>
      <c r="B329" s="30" t="s">
        <v>1182</v>
      </c>
      <c r="C329" s="30">
        <v>1</v>
      </c>
      <c r="D329" s="30">
        <v>1</v>
      </c>
      <c r="E329" s="30">
        <v>4.21</v>
      </c>
      <c r="F329" s="30">
        <v>0</v>
      </c>
      <c r="G329" s="30">
        <v>17</v>
      </c>
      <c r="H329" s="30">
        <v>0</v>
      </c>
      <c r="I329" s="30">
        <v>17</v>
      </c>
      <c r="J329" s="30">
        <v>18</v>
      </c>
      <c r="K329" s="30">
        <v>8</v>
      </c>
      <c r="L329" s="30">
        <v>2</v>
      </c>
      <c r="M329" s="30">
        <v>11</v>
      </c>
      <c r="N329" s="30">
        <v>5</v>
      </c>
      <c r="O329" s="30">
        <v>1.39</v>
      </c>
      <c r="P329" s="30">
        <v>6.13</v>
      </c>
      <c r="Q329" s="30">
        <v>2.94</v>
      </c>
      <c r="R329" s="30">
        <v>4.0599999999999996</v>
      </c>
      <c r="S329" s="30">
        <v>-0.1</v>
      </c>
      <c r="T329" s="30"/>
    </row>
    <row r="330" spans="1:24" x14ac:dyDescent="0.25">
      <c r="A330" s="30">
        <v>10354</v>
      </c>
      <c r="B330" s="30" t="s">
        <v>1327</v>
      </c>
      <c r="C330" s="30">
        <v>8</v>
      </c>
      <c r="D330" s="30">
        <v>8</v>
      </c>
      <c r="E330" s="30">
        <v>3.92</v>
      </c>
      <c r="F330" s="30">
        <v>20</v>
      </c>
      <c r="G330" s="30">
        <v>36</v>
      </c>
      <c r="H330" s="30">
        <v>0</v>
      </c>
      <c r="I330" s="30">
        <v>129</v>
      </c>
      <c r="J330" s="30">
        <v>125</v>
      </c>
      <c r="K330" s="30">
        <v>56</v>
      </c>
      <c r="L330" s="30">
        <v>16</v>
      </c>
      <c r="M330" s="30">
        <v>107</v>
      </c>
      <c r="N330" s="30">
        <v>39</v>
      </c>
      <c r="O330" s="30">
        <v>1.28</v>
      </c>
      <c r="P330" s="30">
        <v>7.51</v>
      </c>
      <c r="Q330" s="30">
        <v>2.74</v>
      </c>
      <c r="R330" s="30">
        <v>4.0599999999999996</v>
      </c>
      <c r="S330" s="30">
        <v>-0.2</v>
      </c>
      <c r="T330" s="30"/>
      <c r="U330" s="1"/>
      <c r="V330" s="1"/>
      <c r="W330" s="1"/>
    </row>
    <row r="331" spans="1:24" x14ac:dyDescent="0.25">
      <c r="A331" s="30">
        <v>4055</v>
      </c>
      <c r="B331" s="30" t="s">
        <v>5635</v>
      </c>
      <c r="C331" s="30">
        <v>1</v>
      </c>
      <c r="D331" s="30">
        <v>1</v>
      </c>
      <c r="E331" s="30">
        <v>3.68</v>
      </c>
      <c r="F331" s="30">
        <v>0</v>
      </c>
      <c r="G331" s="30">
        <v>12</v>
      </c>
      <c r="H331" s="30">
        <v>0</v>
      </c>
      <c r="I331" s="30">
        <v>12</v>
      </c>
      <c r="J331" s="30">
        <v>11</v>
      </c>
      <c r="K331" s="30">
        <v>5</v>
      </c>
      <c r="L331" s="30">
        <v>1</v>
      </c>
      <c r="M331" s="30">
        <v>11</v>
      </c>
      <c r="N331" s="30">
        <v>5</v>
      </c>
      <c r="O331" s="30">
        <v>1.32</v>
      </c>
      <c r="P331" s="30">
        <v>8.15</v>
      </c>
      <c r="Q331" s="30">
        <v>3.59</v>
      </c>
      <c r="R331" s="30">
        <v>4.0599999999999996</v>
      </c>
      <c r="S331" s="30">
        <v>0</v>
      </c>
      <c r="T331" s="30"/>
    </row>
    <row r="332" spans="1:24" x14ac:dyDescent="0.25">
      <c r="A332" s="30">
        <v>6986</v>
      </c>
      <c r="B332" s="30" t="s">
        <v>854</v>
      </c>
      <c r="C332" s="30">
        <v>10</v>
      </c>
      <c r="D332" s="30">
        <v>10</v>
      </c>
      <c r="E332" s="30">
        <v>3.85</v>
      </c>
      <c r="F332" s="30">
        <v>26</v>
      </c>
      <c r="G332" s="30">
        <v>26</v>
      </c>
      <c r="H332" s="30">
        <v>0</v>
      </c>
      <c r="I332" s="30">
        <v>160</v>
      </c>
      <c r="J332" s="30">
        <v>150</v>
      </c>
      <c r="K332" s="30">
        <v>68</v>
      </c>
      <c r="L332" s="30">
        <v>21</v>
      </c>
      <c r="M332" s="30">
        <v>144</v>
      </c>
      <c r="N332" s="30">
        <v>50</v>
      </c>
      <c r="O332" s="30">
        <v>1.25</v>
      </c>
      <c r="P332" s="30">
        <v>8.1199999999999992</v>
      </c>
      <c r="Q332" s="30">
        <v>2.79</v>
      </c>
      <c r="R332" s="30">
        <v>4.0599999999999996</v>
      </c>
      <c r="S332" s="30">
        <v>0.3</v>
      </c>
      <c r="T332" s="30"/>
    </row>
    <row r="333" spans="1:24" x14ac:dyDescent="0.25">
      <c r="A333" s="30">
        <v>5285</v>
      </c>
      <c r="B333" s="30" t="s">
        <v>1063</v>
      </c>
      <c r="C333" s="30">
        <v>4</v>
      </c>
      <c r="D333" s="30">
        <v>4</v>
      </c>
      <c r="E333" s="30">
        <v>4.4800000000000004</v>
      </c>
      <c r="F333" s="30">
        <v>7</v>
      </c>
      <c r="G333" s="30">
        <v>37</v>
      </c>
      <c r="H333" s="30">
        <v>0</v>
      </c>
      <c r="I333" s="30">
        <v>71</v>
      </c>
      <c r="J333" s="30">
        <v>74</v>
      </c>
      <c r="K333" s="30">
        <v>35</v>
      </c>
      <c r="L333" s="30">
        <v>5</v>
      </c>
      <c r="M333" s="30">
        <v>53</v>
      </c>
      <c r="N333" s="30">
        <v>32</v>
      </c>
      <c r="O333" s="30">
        <v>1.49</v>
      </c>
      <c r="P333" s="30">
        <v>6.71</v>
      </c>
      <c r="Q333" s="30">
        <v>4.04</v>
      </c>
      <c r="R333" s="30">
        <v>4.07</v>
      </c>
      <c r="S333" s="30">
        <v>0.2</v>
      </c>
      <c r="T333" s="30"/>
    </row>
    <row r="334" spans="1:24" x14ac:dyDescent="0.25">
      <c r="A334" s="30" t="s">
        <v>1581</v>
      </c>
      <c r="B334" s="30" t="s">
        <v>1582</v>
      </c>
      <c r="C334" s="30">
        <v>2</v>
      </c>
      <c r="D334" s="30">
        <v>1</v>
      </c>
      <c r="E334" s="30">
        <v>3.99</v>
      </c>
      <c r="F334" s="30">
        <v>4</v>
      </c>
      <c r="G334" s="30">
        <v>4</v>
      </c>
      <c r="H334" s="30">
        <v>0</v>
      </c>
      <c r="I334" s="30">
        <v>25</v>
      </c>
      <c r="J334" s="30">
        <v>23</v>
      </c>
      <c r="K334" s="30">
        <v>11</v>
      </c>
      <c r="L334" s="30">
        <v>3</v>
      </c>
      <c r="M334" s="30">
        <v>22</v>
      </c>
      <c r="N334" s="30">
        <v>9</v>
      </c>
      <c r="O334" s="30">
        <v>1.32</v>
      </c>
      <c r="P334" s="30">
        <v>7.95</v>
      </c>
      <c r="Q334" s="30">
        <v>3.47</v>
      </c>
      <c r="R334" s="30">
        <v>4.07</v>
      </c>
      <c r="S334" s="30">
        <v>0.2</v>
      </c>
      <c r="T334" s="30"/>
      <c r="U334" s="1"/>
      <c r="V334" s="1"/>
      <c r="W334" s="1"/>
    </row>
    <row r="335" spans="1:24" x14ac:dyDescent="0.25">
      <c r="A335" s="30">
        <v>555</v>
      </c>
      <c r="B335" s="30" t="s">
        <v>803</v>
      </c>
      <c r="C335" s="30">
        <v>2</v>
      </c>
      <c r="D335" s="30">
        <v>1</v>
      </c>
      <c r="E335" s="30">
        <v>3.85</v>
      </c>
      <c r="F335" s="30">
        <v>0</v>
      </c>
      <c r="G335" s="30">
        <v>30</v>
      </c>
      <c r="H335" s="30">
        <v>0</v>
      </c>
      <c r="I335" s="30">
        <v>30</v>
      </c>
      <c r="J335" s="30">
        <v>30</v>
      </c>
      <c r="K335" s="30">
        <v>13</v>
      </c>
      <c r="L335" s="30">
        <v>4</v>
      </c>
      <c r="M335" s="30">
        <v>25</v>
      </c>
      <c r="N335" s="30">
        <v>8</v>
      </c>
      <c r="O335" s="30">
        <v>1.25</v>
      </c>
      <c r="P335" s="30">
        <v>7.4</v>
      </c>
      <c r="Q335" s="30">
        <v>2.4300000000000002</v>
      </c>
      <c r="R335" s="30">
        <v>4.07</v>
      </c>
      <c r="S335" s="30">
        <v>-0.1</v>
      </c>
      <c r="T335" s="30"/>
      <c r="U335" s="1"/>
      <c r="V335" s="1"/>
      <c r="W335" s="1"/>
    </row>
    <row r="336" spans="1:24" x14ac:dyDescent="0.25">
      <c r="A336" s="30">
        <v>3543</v>
      </c>
      <c r="B336" s="30" t="s">
        <v>947</v>
      </c>
      <c r="C336" s="30">
        <v>7</v>
      </c>
      <c r="D336" s="30">
        <v>7</v>
      </c>
      <c r="E336" s="30">
        <v>4.2699999999999996</v>
      </c>
      <c r="F336" s="30">
        <v>18</v>
      </c>
      <c r="G336" s="30">
        <v>18</v>
      </c>
      <c r="H336" s="30">
        <v>0</v>
      </c>
      <c r="I336" s="30">
        <v>113</v>
      </c>
      <c r="J336" s="30">
        <v>115</v>
      </c>
      <c r="K336" s="30">
        <v>53</v>
      </c>
      <c r="L336" s="30">
        <v>12</v>
      </c>
      <c r="M336" s="30">
        <v>87</v>
      </c>
      <c r="N336" s="30">
        <v>37</v>
      </c>
      <c r="O336" s="30">
        <v>1.35</v>
      </c>
      <c r="P336" s="30">
        <v>6.95</v>
      </c>
      <c r="Q336" s="30">
        <v>2.97</v>
      </c>
      <c r="R336" s="30">
        <v>4.07</v>
      </c>
      <c r="S336" s="30">
        <v>1.4</v>
      </c>
      <c r="T336" s="30"/>
    </row>
    <row r="337" spans="1:24" x14ac:dyDescent="0.25">
      <c r="A337" s="30">
        <v>9975</v>
      </c>
      <c r="B337" s="30" t="s">
        <v>782</v>
      </c>
      <c r="C337" s="30">
        <v>3</v>
      </c>
      <c r="D337" s="30">
        <v>3</v>
      </c>
      <c r="E337" s="30">
        <v>4.13</v>
      </c>
      <c r="F337" s="30">
        <v>0</v>
      </c>
      <c r="G337" s="30">
        <v>55</v>
      </c>
      <c r="H337" s="30">
        <v>3</v>
      </c>
      <c r="I337" s="30">
        <v>55</v>
      </c>
      <c r="J337" s="30">
        <v>52</v>
      </c>
      <c r="K337" s="30">
        <v>25</v>
      </c>
      <c r="L337" s="30">
        <v>6</v>
      </c>
      <c r="M337" s="30">
        <v>48</v>
      </c>
      <c r="N337" s="30">
        <v>23</v>
      </c>
      <c r="O337" s="30">
        <v>1.36</v>
      </c>
      <c r="P337" s="30">
        <v>7.84</v>
      </c>
      <c r="Q337" s="30">
        <v>3.74</v>
      </c>
      <c r="R337" s="30">
        <v>4.07</v>
      </c>
      <c r="S337" s="30">
        <v>0</v>
      </c>
      <c r="T337" s="30"/>
      <c r="U337" s="1"/>
      <c r="V337" s="1"/>
      <c r="W337" s="1"/>
    </row>
    <row r="338" spans="1:24" x14ac:dyDescent="0.25">
      <c r="A338" s="30">
        <v>11828</v>
      </c>
      <c r="B338" s="30" t="s">
        <v>1212</v>
      </c>
      <c r="C338" s="30">
        <v>6</v>
      </c>
      <c r="D338" s="30">
        <v>6</v>
      </c>
      <c r="E338" s="30">
        <v>4.2300000000000004</v>
      </c>
      <c r="F338" s="30">
        <v>17</v>
      </c>
      <c r="G338" s="30">
        <v>17</v>
      </c>
      <c r="H338" s="30">
        <v>0</v>
      </c>
      <c r="I338" s="30">
        <v>98</v>
      </c>
      <c r="J338" s="30">
        <v>93</v>
      </c>
      <c r="K338" s="30">
        <v>46</v>
      </c>
      <c r="L338" s="30">
        <v>10</v>
      </c>
      <c r="M338" s="30">
        <v>82</v>
      </c>
      <c r="N338" s="30">
        <v>43</v>
      </c>
      <c r="O338" s="30">
        <v>1.39</v>
      </c>
      <c r="P338" s="30">
        <v>7.57</v>
      </c>
      <c r="Q338" s="30">
        <v>3.98</v>
      </c>
      <c r="R338" s="30">
        <v>4.07</v>
      </c>
      <c r="S338" s="30">
        <v>0.9</v>
      </c>
      <c r="T338" s="30"/>
    </row>
    <row r="339" spans="1:24" x14ac:dyDescent="0.25">
      <c r="A339" s="30">
        <v>6216</v>
      </c>
      <c r="B339" s="30" t="s">
        <v>976</v>
      </c>
      <c r="C339" s="30">
        <v>3</v>
      </c>
      <c r="D339" s="30">
        <v>2</v>
      </c>
      <c r="E339" s="30">
        <v>3.92</v>
      </c>
      <c r="F339" s="30">
        <v>0</v>
      </c>
      <c r="G339" s="30">
        <v>47</v>
      </c>
      <c r="H339" s="30">
        <v>2</v>
      </c>
      <c r="I339" s="30">
        <v>47</v>
      </c>
      <c r="J339" s="30">
        <v>39</v>
      </c>
      <c r="K339" s="30">
        <v>20</v>
      </c>
      <c r="L339" s="30">
        <v>5</v>
      </c>
      <c r="M339" s="30">
        <v>51</v>
      </c>
      <c r="N339" s="30">
        <v>26</v>
      </c>
      <c r="O339" s="30">
        <v>1.4</v>
      </c>
      <c r="P339" s="30">
        <v>9.8699999999999992</v>
      </c>
      <c r="Q339" s="30">
        <v>5.12</v>
      </c>
      <c r="R339" s="30">
        <v>4.07</v>
      </c>
      <c r="S339" s="30">
        <v>0.1</v>
      </c>
      <c r="T339" s="30"/>
    </row>
    <row r="340" spans="1:24" x14ac:dyDescent="0.25">
      <c r="A340" s="30">
        <v>10688</v>
      </c>
      <c r="B340" s="30" t="s">
        <v>1088</v>
      </c>
      <c r="C340" s="30">
        <v>4</v>
      </c>
      <c r="D340" s="30">
        <v>3</v>
      </c>
      <c r="E340" s="30">
        <v>3.86</v>
      </c>
      <c r="F340" s="30">
        <v>4</v>
      </c>
      <c r="G340" s="30">
        <v>42</v>
      </c>
      <c r="H340" s="30">
        <v>0</v>
      </c>
      <c r="I340" s="30">
        <v>62</v>
      </c>
      <c r="J340" s="30">
        <v>57</v>
      </c>
      <c r="K340" s="30">
        <v>27</v>
      </c>
      <c r="L340" s="30">
        <v>8</v>
      </c>
      <c r="M340" s="30">
        <v>59</v>
      </c>
      <c r="N340" s="30">
        <v>23</v>
      </c>
      <c r="O340" s="30">
        <v>1.3</v>
      </c>
      <c r="P340" s="30">
        <v>8.6</v>
      </c>
      <c r="Q340" s="30">
        <v>3.36</v>
      </c>
      <c r="R340" s="30">
        <v>4.08</v>
      </c>
      <c r="S340" s="30">
        <v>-0.2</v>
      </c>
      <c r="T340" s="30"/>
    </row>
    <row r="341" spans="1:24" x14ac:dyDescent="0.25">
      <c r="A341" s="30">
        <v>1701</v>
      </c>
      <c r="B341" s="30" t="s">
        <v>917</v>
      </c>
      <c r="C341" s="30">
        <v>5</v>
      </c>
      <c r="D341" s="30">
        <v>5</v>
      </c>
      <c r="E341" s="30">
        <v>3.95</v>
      </c>
      <c r="F341" s="30">
        <v>10</v>
      </c>
      <c r="G341" s="30">
        <v>39</v>
      </c>
      <c r="H341" s="30">
        <v>0</v>
      </c>
      <c r="I341" s="30">
        <v>86</v>
      </c>
      <c r="J341" s="30">
        <v>87</v>
      </c>
      <c r="K341" s="30">
        <v>38</v>
      </c>
      <c r="L341" s="30">
        <v>11</v>
      </c>
      <c r="M341" s="30">
        <v>66</v>
      </c>
      <c r="N341" s="30">
        <v>22</v>
      </c>
      <c r="O341" s="30">
        <v>1.27</v>
      </c>
      <c r="P341" s="30">
        <v>6.94</v>
      </c>
      <c r="Q341" s="30">
        <v>2.29</v>
      </c>
      <c r="R341" s="30">
        <v>4.08</v>
      </c>
      <c r="S341" s="30">
        <v>0.4</v>
      </c>
      <c r="T341" s="30"/>
    </row>
    <row r="342" spans="1:24" x14ac:dyDescent="0.25">
      <c r="A342" s="30">
        <v>4684</v>
      </c>
      <c r="B342" s="30" t="s">
        <v>1190</v>
      </c>
      <c r="C342" s="30">
        <v>1</v>
      </c>
      <c r="D342" s="30">
        <v>1</v>
      </c>
      <c r="E342" s="30">
        <v>4.0199999999999996</v>
      </c>
      <c r="F342" s="30">
        <v>3</v>
      </c>
      <c r="G342" s="30">
        <v>3</v>
      </c>
      <c r="H342" s="30">
        <v>0</v>
      </c>
      <c r="I342" s="30">
        <v>16</v>
      </c>
      <c r="J342" s="30">
        <v>16</v>
      </c>
      <c r="K342" s="30">
        <v>7</v>
      </c>
      <c r="L342" s="30">
        <v>2</v>
      </c>
      <c r="M342" s="30">
        <v>12</v>
      </c>
      <c r="N342" s="30">
        <v>4</v>
      </c>
      <c r="O342" s="30">
        <v>1.27</v>
      </c>
      <c r="P342" s="30">
        <v>6.55</v>
      </c>
      <c r="Q342" s="30">
        <v>2.31</v>
      </c>
      <c r="R342" s="30">
        <v>4.08</v>
      </c>
      <c r="S342" s="30">
        <v>0.1</v>
      </c>
      <c r="T342" s="30"/>
    </row>
    <row r="343" spans="1:24" x14ac:dyDescent="0.25">
      <c r="A343" s="30">
        <v>10066</v>
      </c>
      <c r="B343" s="30" t="s">
        <v>1549</v>
      </c>
      <c r="C343" s="30">
        <v>2</v>
      </c>
      <c r="D343" s="30">
        <v>1</v>
      </c>
      <c r="E343" s="30">
        <v>3.78</v>
      </c>
      <c r="F343" s="30">
        <v>0</v>
      </c>
      <c r="G343" s="30">
        <v>26</v>
      </c>
      <c r="H343" s="30">
        <v>0</v>
      </c>
      <c r="I343" s="30">
        <v>26</v>
      </c>
      <c r="J343" s="30">
        <v>25</v>
      </c>
      <c r="K343" s="30">
        <v>11</v>
      </c>
      <c r="L343" s="30">
        <v>3</v>
      </c>
      <c r="M343" s="30">
        <v>22</v>
      </c>
      <c r="N343" s="30">
        <v>8</v>
      </c>
      <c r="O343" s="30">
        <v>1.28</v>
      </c>
      <c r="P343" s="30">
        <v>7.53</v>
      </c>
      <c r="Q343" s="30">
        <v>2.72</v>
      </c>
      <c r="R343" s="30">
        <v>4.08</v>
      </c>
      <c r="S343" s="30">
        <v>0.1</v>
      </c>
      <c r="T343" s="30"/>
    </row>
    <row r="344" spans="1:24" x14ac:dyDescent="0.25">
      <c r="A344" s="30">
        <v>4080</v>
      </c>
      <c r="B344" s="30" t="s">
        <v>1386</v>
      </c>
      <c r="C344" s="30">
        <v>1</v>
      </c>
      <c r="D344" s="30">
        <v>1</v>
      </c>
      <c r="E344" s="30">
        <v>4.03</v>
      </c>
      <c r="F344" s="30">
        <v>0</v>
      </c>
      <c r="G344" s="30">
        <v>13</v>
      </c>
      <c r="H344" s="30">
        <v>0</v>
      </c>
      <c r="I344" s="30">
        <v>13</v>
      </c>
      <c r="J344" s="30">
        <v>11</v>
      </c>
      <c r="K344" s="30">
        <v>6</v>
      </c>
      <c r="L344" s="30">
        <v>1</v>
      </c>
      <c r="M344" s="30">
        <v>12</v>
      </c>
      <c r="N344" s="30">
        <v>7</v>
      </c>
      <c r="O344" s="30">
        <v>1.44</v>
      </c>
      <c r="P344" s="30">
        <v>8.25</v>
      </c>
      <c r="Q344" s="30">
        <v>4.74</v>
      </c>
      <c r="R344" s="30">
        <v>4.08</v>
      </c>
      <c r="S344" s="30">
        <v>0</v>
      </c>
      <c r="T344" s="30"/>
      <c r="U344" s="1"/>
      <c r="V344" s="1"/>
      <c r="W344" s="1"/>
    </row>
    <row r="345" spans="1:24" x14ac:dyDescent="0.25">
      <c r="A345" s="30">
        <v>8753</v>
      </c>
      <c r="B345" s="30" t="s">
        <v>1108</v>
      </c>
      <c r="C345" s="30">
        <v>6</v>
      </c>
      <c r="D345" s="30">
        <v>7</v>
      </c>
      <c r="E345" s="30">
        <v>4.25</v>
      </c>
      <c r="F345" s="30">
        <v>17</v>
      </c>
      <c r="G345" s="30">
        <v>17</v>
      </c>
      <c r="H345" s="30">
        <v>0</v>
      </c>
      <c r="I345" s="30">
        <v>97</v>
      </c>
      <c r="J345" s="30">
        <v>99</v>
      </c>
      <c r="K345" s="30">
        <v>46</v>
      </c>
      <c r="L345" s="30">
        <v>11</v>
      </c>
      <c r="M345" s="30">
        <v>72</v>
      </c>
      <c r="N345" s="30">
        <v>30</v>
      </c>
      <c r="O345" s="30">
        <v>1.34</v>
      </c>
      <c r="P345" s="30">
        <v>6.74</v>
      </c>
      <c r="Q345" s="30">
        <v>2.78</v>
      </c>
      <c r="R345" s="30">
        <v>4.08</v>
      </c>
      <c r="S345" s="30">
        <v>0.4</v>
      </c>
      <c r="T345" s="30"/>
    </row>
    <row r="346" spans="1:24" x14ac:dyDescent="0.25">
      <c r="A346" s="30" t="s">
        <v>1521</v>
      </c>
      <c r="B346" s="30" t="s">
        <v>5636</v>
      </c>
      <c r="C346" s="30">
        <v>1</v>
      </c>
      <c r="D346" s="30">
        <v>1</v>
      </c>
      <c r="E346" s="30">
        <v>3.91</v>
      </c>
      <c r="F346" s="30">
        <v>0</v>
      </c>
      <c r="G346" s="30">
        <v>25</v>
      </c>
      <c r="H346" s="30">
        <v>0</v>
      </c>
      <c r="I346" s="30">
        <v>25</v>
      </c>
      <c r="J346" s="30">
        <v>26</v>
      </c>
      <c r="K346" s="30">
        <v>11</v>
      </c>
      <c r="L346" s="30">
        <v>3</v>
      </c>
      <c r="M346" s="30">
        <v>19</v>
      </c>
      <c r="N346" s="30">
        <v>7</v>
      </c>
      <c r="O346" s="30">
        <v>1.29</v>
      </c>
      <c r="P346" s="30">
        <v>6.75</v>
      </c>
      <c r="Q346" s="30">
        <v>2.5299999999999998</v>
      </c>
      <c r="R346" s="30">
        <v>4.08</v>
      </c>
      <c r="S346" s="30">
        <v>-0.1</v>
      </c>
      <c r="T346" s="30"/>
      <c r="U346" s="1"/>
      <c r="V346" s="1"/>
      <c r="W346" s="1"/>
    </row>
    <row r="347" spans="1:24" x14ac:dyDescent="0.25">
      <c r="A347" s="30">
        <v>10080</v>
      </c>
      <c r="B347" s="30" t="s">
        <v>1091</v>
      </c>
      <c r="C347" s="30">
        <v>2</v>
      </c>
      <c r="D347" s="30">
        <v>2</v>
      </c>
      <c r="E347" s="30">
        <v>3.89</v>
      </c>
      <c r="F347" s="30">
        <v>0</v>
      </c>
      <c r="G347" s="30">
        <v>38</v>
      </c>
      <c r="H347" s="30">
        <v>1</v>
      </c>
      <c r="I347" s="30">
        <v>38</v>
      </c>
      <c r="J347" s="30">
        <v>36</v>
      </c>
      <c r="K347" s="30">
        <v>16</v>
      </c>
      <c r="L347" s="30">
        <v>4</v>
      </c>
      <c r="M347" s="30">
        <v>33</v>
      </c>
      <c r="N347" s="30">
        <v>15</v>
      </c>
      <c r="O347" s="30">
        <v>1.34</v>
      </c>
      <c r="P347" s="30">
        <v>7.81</v>
      </c>
      <c r="Q347" s="30">
        <v>3.55</v>
      </c>
      <c r="R347" s="30">
        <v>4.09</v>
      </c>
      <c r="S347" s="30">
        <v>-0.3</v>
      </c>
      <c r="T347" s="30"/>
      <c r="U347" s="1"/>
      <c r="V347" s="1"/>
      <c r="W347" s="1"/>
    </row>
    <row r="348" spans="1:24" x14ac:dyDescent="0.25">
      <c r="A348" s="30">
        <v>9761</v>
      </c>
      <c r="B348" s="30" t="s">
        <v>1350</v>
      </c>
      <c r="C348" s="30">
        <v>7</v>
      </c>
      <c r="D348" s="30">
        <v>7</v>
      </c>
      <c r="E348" s="30">
        <v>4.3099999999999996</v>
      </c>
      <c r="F348" s="30">
        <v>17</v>
      </c>
      <c r="G348" s="30">
        <v>33</v>
      </c>
      <c r="H348" s="30">
        <v>0</v>
      </c>
      <c r="I348" s="30">
        <v>113</v>
      </c>
      <c r="J348" s="30">
        <v>117</v>
      </c>
      <c r="K348" s="30">
        <v>54</v>
      </c>
      <c r="L348" s="30">
        <v>10</v>
      </c>
      <c r="M348" s="30">
        <v>79</v>
      </c>
      <c r="N348" s="30">
        <v>41</v>
      </c>
      <c r="O348" s="30">
        <v>1.4</v>
      </c>
      <c r="P348" s="30">
        <v>6.3</v>
      </c>
      <c r="Q348" s="30">
        <v>3.26</v>
      </c>
      <c r="R348" s="30">
        <v>4.09</v>
      </c>
      <c r="S348" s="30">
        <v>-0.4</v>
      </c>
      <c r="T348" s="30"/>
    </row>
    <row r="349" spans="1:24" x14ac:dyDescent="0.25">
      <c r="A349" s="30">
        <v>8346</v>
      </c>
      <c r="B349" s="30" t="s">
        <v>1296</v>
      </c>
      <c r="C349" s="30">
        <v>3</v>
      </c>
      <c r="D349" s="30">
        <v>2</v>
      </c>
      <c r="E349" s="30">
        <v>3.88</v>
      </c>
      <c r="F349" s="30">
        <v>0</v>
      </c>
      <c r="G349" s="30">
        <v>56</v>
      </c>
      <c r="H349" s="30">
        <v>4</v>
      </c>
      <c r="I349" s="30">
        <v>56</v>
      </c>
      <c r="J349" s="30">
        <v>55</v>
      </c>
      <c r="K349" s="30">
        <v>24</v>
      </c>
      <c r="L349" s="30">
        <v>6</v>
      </c>
      <c r="M349" s="30">
        <v>45</v>
      </c>
      <c r="N349" s="30">
        <v>19</v>
      </c>
      <c r="O349" s="30">
        <v>1.33</v>
      </c>
      <c r="P349" s="30">
        <v>7.27</v>
      </c>
      <c r="Q349" s="30">
        <v>3.09</v>
      </c>
      <c r="R349" s="30">
        <v>4.09</v>
      </c>
      <c r="S349" s="30">
        <v>0.2</v>
      </c>
      <c r="T349" s="30"/>
      <c r="U349" s="1"/>
      <c r="V349" s="1"/>
      <c r="X349" s="1"/>
    </row>
    <row r="350" spans="1:24" x14ac:dyDescent="0.25">
      <c r="A350" s="30">
        <v>1137</v>
      </c>
      <c r="B350" s="30" t="s">
        <v>931</v>
      </c>
      <c r="C350" s="30">
        <v>4</v>
      </c>
      <c r="D350" s="30">
        <v>4</v>
      </c>
      <c r="E350" s="30">
        <v>4.28</v>
      </c>
      <c r="F350" s="30">
        <v>6</v>
      </c>
      <c r="G350" s="30">
        <v>52</v>
      </c>
      <c r="H350" s="30">
        <v>1</v>
      </c>
      <c r="I350" s="30">
        <v>78</v>
      </c>
      <c r="J350" s="30">
        <v>83</v>
      </c>
      <c r="K350" s="30">
        <v>37</v>
      </c>
      <c r="L350" s="30">
        <v>9</v>
      </c>
      <c r="M350" s="30">
        <v>55</v>
      </c>
      <c r="N350" s="30">
        <v>22</v>
      </c>
      <c r="O350" s="30">
        <v>1.34</v>
      </c>
      <c r="P350" s="30">
        <v>6.32</v>
      </c>
      <c r="Q350" s="30">
        <v>2.5</v>
      </c>
      <c r="R350" s="30">
        <v>4.09</v>
      </c>
      <c r="S350" s="30">
        <v>0.1</v>
      </c>
      <c r="T350" s="30"/>
      <c r="U350" s="1"/>
      <c r="V350" s="1"/>
      <c r="W350" s="1"/>
    </row>
    <row r="351" spans="1:24" x14ac:dyDescent="0.25">
      <c r="A351" s="30">
        <v>7474</v>
      </c>
      <c r="B351" s="30" t="s">
        <v>1420</v>
      </c>
      <c r="C351" s="30">
        <v>2</v>
      </c>
      <c r="D351" s="30">
        <v>2</v>
      </c>
      <c r="E351" s="30">
        <v>4.12</v>
      </c>
      <c r="F351" s="30">
        <v>0</v>
      </c>
      <c r="G351" s="30">
        <v>38</v>
      </c>
      <c r="H351" s="30">
        <v>1</v>
      </c>
      <c r="I351" s="30">
        <v>38</v>
      </c>
      <c r="J351" s="30">
        <v>39</v>
      </c>
      <c r="K351" s="30">
        <v>18</v>
      </c>
      <c r="L351" s="30">
        <v>4</v>
      </c>
      <c r="M351" s="30">
        <v>27</v>
      </c>
      <c r="N351" s="30">
        <v>12</v>
      </c>
      <c r="O351" s="30">
        <v>1.35</v>
      </c>
      <c r="P351" s="30">
        <v>6.32</v>
      </c>
      <c r="Q351" s="30">
        <v>2.9</v>
      </c>
      <c r="R351" s="30">
        <v>4.09</v>
      </c>
      <c r="S351" s="30">
        <v>0</v>
      </c>
      <c r="T351" s="30"/>
    </row>
    <row r="352" spans="1:24" x14ac:dyDescent="0.25">
      <c r="A352" s="30">
        <v>9286</v>
      </c>
      <c r="B352" s="30" t="s">
        <v>1089</v>
      </c>
      <c r="C352" s="30">
        <v>1</v>
      </c>
      <c r="D352" s="30">
        <v>1</v>
      </c>
      <c r="E352" s="30">
        <v>4.12</v>
      </c>
      <c r="F352" s="30">
        <v>0</v>
      </c>
      <c r="G352" s="30">
        <v>17</v>
      </c>
      <c r="H352" s="30">
        <v>0</v>
      </c>
      <c r="I352" s="30">
        <v>17</v>
      </c>
      <c r="J352" s="30">
        <v>17</v>
      </c>
      <c r="K352" s="30">
        <v>8</v>
      </c>
      <c r="L352" s="30">
        <v>2</v>
      </c>
      <c r="M352" s="30">
        <v>14</v>
      </c>
      <c r="N352" s="30">
        <v>6</v>
      </c>
      <c r="O352" s="30">
        <v>1.37</v>
      </c>
      <c r="P352" s="30">
        <v>7.47</v>
      </c>
      <c r="Q352" s="30">
        <v>3.14</v>
      </c>
      <c r="R352" s="30">
        <v>4.0999999999999996</v>
      </c>
      <c r="S352" s="30">
        <v>-0.1</v>
      </c>
      <c r="T352" s="30"/>
    </row>
    <row r="353" spans="1:24" x14ac:dyDescent="0.25">
      <c r="A353" s="30">
        <v>10310</v>
      </c>
      <c r="B353" s="30" t="s">
        <v>850</v>
      </c>
      <c r="C353" s="30">
        <v>7</v>
      </c>
      <c r="D353" s="30">
        <v>10</v>
      </c>
      <c r="E353" s="30">
        <v>4.2</v>
      </c>
      <c r="F353" s="30">
        <v>23</v>
      </c>
      <c r="G353" s="30">
        <v>23</v>
      </c>
      <c r="H353" s="30">
        <v>0</v>
      </c>
      <c r="I353" s="30">
        <v>138</v>
      </c>
      <c r="J353" s="30">
        <v>127</v>
      </c>
      <c r="K353" s="30">
        <v>64</v>
      </c>
      <c r="L353" s="30">
        <v>15</v>
      </c>
      <c r="M353" s="30">
        <v>129</v>
      </c>
      <c r="N353" s="30">
        <v>61</v>
      </c>
      <c r="O353" s="30">
        <v>1.37</v>
      </c>
      <c r="P353" s="30">
        <v>8.42</v>
      </c>
      <c r="Q353" s="30">
        <v>3.99</v>
      </c>
      <c r="R353" s="30">
        <v>4.0999999999999996</v>
      </c>
      <c r="S353" s="30">
        <v>0.2</v>
      </c>
      <c r="T353" s="30"/>
    </row>
    <row r="354" spans="1:24" x14ac:dyDescent="0.25">
      <c r="A354" s="30">
        <v>5615</v>
      </c>
      <c r="B354" s="30" t="s">
        <v>1263</v>
      </c>
      <c r="C354" s="30">
        <v>0</v>
      </c>
      <c r="D354" s="30">
        <v>0</v>
      </c>
      <c r="E354" s="30">
        <v>3.94</v>
      </c>
      <c r="F354" s="30">
        <v>0</v>
      </c>
      <c r="G354" s="30">
        <v>8</v>
      </c>
      <c r="H354" s="30">
        <v>0</v>
      </c>
      <c r="I354" s="30">
        <v>8</v>
      </c>
      <c r="J354" s="30">
        <v>8</v>
      </c>
      <c r="K354" s="30">
        <v>4</v>
      </c>
      <c r="L354" s="30">
        <v>1</v>
      </c>
      <c r="M354" s="30">
        <v>7</v>
      </c>
      <c r="N354" s="30">
        <v>3</v>
      </c>
      <c r="O354" s="30">
        <v>1.33</v>
      </c>
      <c r="P354" s="30">
        <v>7.37</v>
      </c>
      <c r="Q354" s="30">
        <v>3.2</v>
      </c>
      <c r="R354" s="30">
        <v>4.0999999999999996</v>
      </c>
      <c r="S354" s="30">
        <v>0</v>
      </c>
      <c r="T354" s="30"/>
      <c r="U354" s="1"/>
      <c r="V354" s="1"/>
      <c r="W354" s="1"/>
    </row>
    <row r="355" spans="1:24" x14ac:dyDescent="0.25">
      <c r="A355" s="30">
        <v>2886</v>
      </c>
      <c r="B355" s="30" t="s">
        <v>1400</v>
      </c>
      <c r="C355" s="30">
        <v>2</v>
      </c>
      <c r="D355" s="30">
        <v>1</v>
      </c>
      <c r="E355" s="30">
        <v>3.61</v>
      </c>
      <c r="F355" s="30">
        <v>0</v>
      </c>
      <c r="G355" s="30">
        <v>29</v>
      </c>
      <c r="H355" s="30">
        <v>0</v>
      </c>
      <c r="I355" s="30">
        <v>29</v>
      </c>
      <c r="J355" s="30">
        <v>28</v>
      </c>
      <c r="K355" s="30">
        <v>12</v>
      </c>
      <c r="L355" s="30">
        <v>4</v>
      </c>
      <c r="M355" s="30">
        <v>25</v>
      </c>
      <c r="N355" s="30">
        <v>9</v>
      </c>
      <c r="O355" s="30">
        <v>1.25</v>
      </c>
      <c r="P355" s="30">
        <v>7.69</v>
      </c>
      <c r="Q355" s="30">
        <v>2.76</v>
      </c>
      <c r="R355" s="30">
        <v>4.0999999999999996</v>
      </c>
      <c r="S355" s="30">
        <v>0</v>
      </c>
      <c r="T355" s="30"/>
    </row>
    <row r="356" spans="1:24" x14ac:dyDescent="0.25">
      <c r="A356" s="30">
        <v>4538</v>
      </c>
      <c r="B356" s="30" t="s">
        <v>868</v>
      </c>
      <c r="C356" s="30">
        <v>7</v>
      </c>
      <c r="D356" s="30">
        <v>9</v>
      </c>
      <c r="E356" s="30">
        <v>4.1500000000000004</v>
      </c>
      <c r="F356" s="30">
        <v>23</v>
      </c>
      <c r="G356" s="30">
        <v>23</v>
      </c>
      <c r="H356" s="30">
        <v>0</v>
      </c>
      <c r="I356" s="30">
        <v>131</v>
      </c>
      <c r="J356" s="30">
        <v>130</v>
      </c>
      <c r="K356" s="30">
        <v>60</v>
      </c>
      <c r="L356" s="30">
        <v>15</v>
      </c>
      <c r="M356" s="30">
        <v>104</v>
      </c>
      <c r="N356" s="30">
        <v>43</v>
      </c>
      <c r="O356" s="30">
        <v>1.32</v>
      </c>
      <c r="P356" s="30">
        <v>7.13</v>
      </c>
      <c r="Q356" s="30">
        <v>2.98</v>
      </c>
      <c r="R356" s="30">
        <v>4.0999999999999996</v>
      </c>
      <c r="S356" s="30">
        <v>0.9</v>
      </c>
      <c r="T356" s="30"/>
      <c r="U356" s="1"/>
      <c r="V356" s="1"/>
      <c r="X356" s="1"/>
    </row>
    <row r="357" spans="1:24" x14ac:dyDescent="0.25">
      <c r="A357" s="30">
        <v>8678</v>
      </c>
      <c r="B357" s="30" t="s">
        <v>895</v>
      </c>
      <c r="C357" s="30">
        <v>4</v>
      </c>
      <c r="D357" s="30">
        <v>5</v>
      </c>
      <c r="E357" s="30">
        <v>4.18</v>
      </c>
      <c r="F357" s="30">
        <v>13</v>
      </c>
      <c r="G357" s="30">
        <v>13</v>
      </c>
      <c r="H357" s="30">
        <v>0</v>
      </c>
      <c r="I357" s="30">
        <v>72</v>
      </c>
      <c r="J357" s="30">
        <v>77</v>
      </c>
      <c r="K357" s="30">
        <v>34</v>
      </c>
      <c r="L357" s="30">
        <v>7</v>
      </c>
      <c r="M357" s="30">
        <v>46</v>
      </c>
      <c r="N357" s="30">
        <v>21</v>
      </c>
      <c r="O357" s="30">
        <v>1.35</v>
      </c>
      <c r="P357" s="30">
        <v>5.69</v>
      </c>
      <c r="Q357" s="30">
        <v>2.66</v>
      </c>
      <c r="R357" s="30">
        <v>4.1100000000000003</v>
      </c>
      <c r="S357" s="30">
        <v>0</v>
      </c>
      <c r="T357" s="30"/>
    </row>
    <row r="358" spans="1:24" x14ac:dyDescent="0.25">
      <c r="A358" s="30">
        <v>3283</v>
      </c>
      <c r="B358" s="30" t="s">
        <v>912</v>
      </c>
      <c r="C358" s="30">
        <v>10</v>
      </c>
      <c r="D358" s="30">
        <v>10</v>
      </c>
      <c r="E358" s="30">
        <v>4.07</v>
      </c>
      <c r="F358" s="30">
        <v>27</v>
      </c>
      <c r="G358" s="30">
        <v>27</v>
      </c>
      <c r="H358" s="30">
        <v>0</v>
      </c>
      <c r="I358" s="30">
        <v>160</v>
      </c>
      <c r="J358" s="30">
        <v>163</v>
      </c>
      <c r="K358" s="30">
        <v>72</v>
      </c>
      <c r="L358" s="30">
        <v>20</v>
      </c>
      <c r="M358" s="30">
        <v>115</v>
      </c>
      <c r="N358" s="30">
        <v>38</v>
      </c>
      <c r="O358" s="30">
        <v>1.26</v>
      </c>
      <c r="P358" s="30">
        <v>6.49</v>
      </c>
      <c r="Q358" s="30">
        <v>2.17</v>
      </c>
      <c r="R358" s="30">
        <v>4.1100000000000003</v>
      </c>
      <c r="S358" s="30">
        <v>1.9</v>
      </c>
      <c r="T358" s="30"/>
    </row>
    <row r="359" spans="1:24" x14ac:dyDescent="0.25">
      <c r="A359" s="30">
        <v>6345</v>
      </c>
      <c r="B359" s="30" t="s">
        <v>857</v>
      </c>
      <c r="C359" s="30">
        <v>9</v>
      </c>
      <c r="D359" s="30">
        <v>9</v>
      </c>
      <c r="E359" s="30">
        <v>4.04</v>
      </c>
      <c r="F359" s="30">
        <v>24</v>
      </c>
      <c r="G359" s="30">
        <v>24</v>
      </c>
      <c r="H359" s="30">
        <v>0</v>
      </c>
      <c r="I359" s="30">
        <v>145</v>
      </c>
      <c r="J359" s="30">
        <v>136</v>
      </c>
      <c r="K359" s="30">
        <v>65</v>
      </c>
      <c r="L359" s="30">
        <v>15</v>
      </c>
      <c r="M359" s="30">
        <v>121</v>
      </c>
      <c r="N359" s="30">
        <v>59</v>
      </c>
      <c r="O359" s="30">
        <v>1.34</v>
      </c>
      <c r="P359" s="30">
        <v>7.52</v>
      </c>
      <c r="Q359" s="30">
        <v>3.65</v>
      </c>
      <c r="R359" s="30">
        <v>4.1100000000000003</v>
      </c>
      <c r="S359" s="30">
        <v>1.3</v>
      </c>
      <c r="T359" s="30"/>
      <c r="U359" s="1"/>
      <c r="V359" s="1"/>
      <c r="W359" s="1"/>
    </row>
    <row r="360" spans="1:24" x14ac:dyDescent="0.25">
      <c r="A360" s="30">
        <v>7955</v>
      </c>
      <c r="B360" s="30" t="s">
        <v>1135</v>
      </c>
      <c r="C360" s="30">
        <v>0</v>
      </c>
      <c r="D360" s="30">
        <v>0</v>
      </c>
      <c r="E360" s="30">
        <v>3.97</v>
      </c>
      <c r="F360" s="30">
        <v>0</v>
      </c>
      <c r="G360" s="30">
        <v>8</v>
      </c>
      <c r="H360" s="30">
        <v>0</v>
      </c>
      <c r="I360" s="30">
        <v>8</v>
      </c>
      <c r="J360" s="30">
        <v>9</v>
      </c>
      <c r="K360" s="30">
        <v>4</v>
      </c>
      <c r="L360" s="30">
        <v>1</v>
      </c>
      <c r="M360" s="30">
        <v>6</v>
      </c>
      <c r="N360" s="30">
        <v>3</v>
      </c>
      <c r="O360" s="30">
        <v>1.32</v>
      </c>
      <c r="P360" s="30">
        <v>6.87</v>
      </c>
      <c r="Q360" s="30">
        <v>2.73</v>
      </c>
      <c r="R360" s="30">
        <v>4.12</v>
      </c>
      <c r="S360" s="30">
        <v>0</v>
      </c>
      <c r="T360" s="30"/>
      <c r="U360" s="1"/>
      <c r="V360" s="1"/>
      <c r="X360" s="1"/>
    </row>
    <row r="361" spans="1:24" x14ac:dyDescent="0.25">
      <c r="A361" s="30">
        <v>3677</v>
      </c>
      <c r="B361" s="30" t="s">
        <v>1142</v>
      </c>
      <c r="C361" s="30">
        <v>2</v>
      </c>
      <c r="D361" s="30">
        <v>1</v>
      </c>
      <c r="E361" s="30">
        <v>3.86</v>
      </c>
      <c r="F361" s="30">
        <v>0</v>
      </c>
      <c r="G361" s="30">
        <v>30</v>
      </c>
      <c r="H361" s="30">
        <v>0</v>
      </c>
      <c r="I361" s="30">
        <v>30</v>
      </c>
      <c r="J361" s="30">
        <v>28</v>
      </c>
      <c r="K361" s="30">
        <v>13</v>
      </c>
      <c r="L361" s="30">
        <v>4</v>
      </c>
      <c r="M361" s="30">
        <v>25</v>
      </c>
      <c r="N361" s="30">
        <v>10</v>
      </c>
      <c r="O361" s="30">
        <v>1.31</v>
      </c>
      <c r="P361" s="30">
        <v>7.66</v>
      </c>
      <c r="Q361" s="30">
        <v>3.17</v>
      </c>
      <c r="R361" s="30">
        <v>4.12</v>
      </c>
      <c r="S361" s="30">
        <v>-0.1</v>
      </c>
      <c r="T361" s="30"/>
    </row>
    <row r="362" spans="1:24" x14ac:dyDescent="0.25">
      <c r="A362" s="30">
        <v>1118</v>
      </c>
      <c r="B362" s="30" t="s">
        <v>863</v>
      </c>
      <c r="C362" s="30">
        <v>8</v>
      </c>
      <c r="D362" s="30">
        <v>8</v>
      </c>
      <c r="E362" s="30">
        <v>3.82</v>
      </c>
      <c r="F362" s="30">
        <v>23</v>
      </c>
      <c r="G362" s="30">
        <v>23</v>
      </c>
      <c r="H362" s="30">
        <v>0</v>
      </c>
      <c r="I362" s="30">
        <v>129</v>
      </c>
      <c r="J362" s="30">
        <v>123</v>
      </c>
      <c r="K362" s="30">
        <v>55</v>
      </c>
      <c r="L362" s="30">
        <v>20</v>
      </c>
      <c r="M362" s="30">
        <v>118</v>
      </c>
      <c r="N362" s="30">
        <v>34</v>
      </c>
      <c r="O362" s="30">
        <v>1.22</v>
      </c>
      <c r="P362" s="30">
        <v>8.24</v>
      </c>
      <c r="Q362" s="30">
        <v>2.39</v>
      </c>
      <c r="R362" s="30">
        <v>4.12</v>
      </c>
      <c r="S362" s="30">
        <v>0.7</v>
      </c>
      <c r="T362" s="30"/>
      <c r="U362" s="1"/>
      <c r="V362" s="1"/>
      <c r="W362" s="1"/>
    </row>
    <row r="363" spans="1:24" x14ac:dyDescent="0.25">
      <c r="A363" s="30">
        <v>1995</v>
      </c>
      <c r="B363" s="30" t="s">
        <v>1359</v>
      </c>
      <c r="C363" s="30">
        <v>2</v>
      </c>
      <c r="D363" s="30">
        <v>2</v>
      </c>
      <c r="E363" s="30">
        <v>3.78</v>
      </c>
      <c r="F363" s="30">
        <v>0</v>
      </c>
      <c r="G363" s="30">
        <v>38</v>
      </c>
      <c r="H363" s="30">
        <v>1</v>
      </c>
      <c r="I363" s="30">
        <v>38</v>
      </c>
      <c r="J363" s="30">
        <v>35</v>
      </c>
      <c r="K363" s="30">
        <v>16</v>
      </c>
      <c r="L363" s="30">
        <v>4</v>
      </c>
      <c r="M363" s="30">
        <v>34</v>
      </c>
      <c r="N363" s="30">
        <v>15</v>
      </c>
      <c r="O363" s="30">
        <v>1.33</v>
      </c>
      <c r="P363" s="30">
        <v>8.15</v>
      </c>
      <c r="Q363" s="30">
        <v>3.6</v>
      </c>
      <c r="R363" s="30">
        <v>4.12</v>
      </c>
      <c r="S363" s="30">
        <v>-0.2</v>
      </c>
      <c r="T363" s="30"/>
    </row>
    <row r="364" spans="1:24" x14ac:dyDescent="0.25">
      <c r="A364" s="30">
        <v>5879</v>
      </c>
      <c r="B364" s="30" t="s">
        <v>1341</v>
      </c>
      <c r="C364" s="30">
        <v>9</v>
      </c>
      <c r="D364" s="30">
        <v>11</v>
      </c>
      <c r="E364" s="30">
        <v>4.25</v>
      </c>
      <c r="F364" s="30">
        <v>26</v>
      </c>
      <c r="G364" s="30">
        <v>26</v>
      </c>
      <c r="H364" s="30">
        <v>0</v>
      </c>
      <c r="I364" s="30">
        <v>161</v>
      </c>
      <c r="J364" s="30">
        <v>170</v>
      </c>
      <c r="K364" s="30">
        <v>76</v>
      </c>
      <c r="L364" s="30">
        <v>20</v>
      </c>
      <c r="M364" s="30">
        <v>110</v>
      </c>
      <c r="N364" s="30">
        <v>38</v>
      </c>
      <c r="O364" s="30">
        <v>1.29</v>
      </c>
      <c r="P364" s="30">
        <v>6.13</v>
      </c>
      <c r="Q364" s="30">
        <v>2.12</v>
      </c>
      <c r="R364" s="30">
        <v>4.13</v>
      </c>
      <c r="S364" s="30">
        <v>1</v>
      </c>
      <c r="T364" s="30"/>
      <c r="U364" s="1"/>
      <c r="V364" s="1"/>
      <c r="X364" s="1"/>
    </row>
    <row r="365" spans="1:24" x14ac:dyDescent="0.25">
      <c r="A365" s="30">
        <v>11137</v>
      </c>
      <c r="B365" s="30" t="s">
        <v>1584</v>
      </c>
      <c r="C365" s="30">
        <v>4</v>
      </c>
      <c r="D365" s="30">
        <v>4</v>
      </c>
      <c r="E365" s="30">
        <v>4.1399999999999997</v>
      </c>
      <c r="F365" s="30">
        <v>8</v>
      </c>
      <c r="G365" s="30">
        <v>25</v>
      </c>
      <c r="H365" s="30">
        <v>0</v>
      </c>
      <c r="I365" s="30">
        <v>64</v>
      </c>
      <c r="J365" s="30">
        <v>62</v>
      </c>
      <c r="K365" s="30">
        <v>29</v>
      </c>
      <c r="L365" s="30">
        <v>7</v>
      </c>
      <c r="M365" s="30">
        <v>52</v>
      </c>
      <c r="N365" s="30">
        <v>25</v>
      </c>
      <c r="O365" s="30">
        <v>1.36</v>
      </c>
      <c r="P365" s="30">
        <v>7.37</v>
      </c>
      <c r="Q365" s="30">
        <v>3.53</v>
      </c>
      <c r="R365" s="30">
        <v>4.13</v>
      </c>
      <c r="S365" s="30">
        <v>0</v>
      </c>
      <c r="T365" s="30"/>
    </row>
    <row r="366" spans="1:24" x14ac:dyDescent="0.25">
      <c r="A366" s="30">
        <v>18</v>
      </c>
      <c r="B366" s="30" t="s">
        <v>1374</v>
      </c>
      <c r="C366" s="30">
        <v>2</v>
      </c>
      <c r="D366" s="30">
        <v>1</v>
      </c>
      <c r="E366" s="30">
        <v>3.63</v>
      </c>
      <c r="F366" s="30">
        <v>0</v>
      </c>
      <c r="G366" s="30">
        <v>29</v>
      </c>
      <c r="H366" s="30">
        <v>5</v>
      </c>
      <c r="I366" s="30">
        <v>29</v>
      </c>
      <c r="J366" s="30">
        <v>27</v>
      </c>
      <c r="K366" s="30">
        <v>12</v>
      </c>
      <c r="L366" s="30">
        <v>4</v>
      </c>
      <c r="M366" s="30">
        <v>28</v>
      </c>
      <c r="N366" s="30">
        <v>11</v>
      </c>
      <c r="O366" s="30">
        <v>1.3</v>
      </c>
      <c r="P366" s="30">
        <v>8.68</v>
      </c>
      <c r="Q366" s="30">
        <v>3.47</v>
      </c>
      <c r="R366" s="30">
        <v>4.13</v>
      </c>
      <c r="S366" s="30">
        <v>-0.1</v>
      </c>
      <c r="T366" s="30"/>
    </row>
    <row r="367" spans="1:24" x14ac:dyDescent="0.25">
      <c r="A367" s="30">
        <v>4604</v>
      </c>
      <c r="B367" s="30" t="s">
        <v>1360</v>
      </c>
      <c r="C367" s="30">
        <v>3</v>
      </c>
      <c r="D367" s="30">
        <v>3</v>
      </c>
      <c r="E367" s="30">
        <v>4.24</v>
      </c>
      <c r="F367" s="30">
        <v>0</v>
      </c>
      <c r="G367" s="30">
        <v>54</v>
      </c>
      <c r="H367" s="30">
        <v>5</v>
      </c>
      <c r="I367" s="30">
        <v>54</v>
      </c>
      <c r="J367" s="30">
        <v>55</v>
      </c>
      <c r="K367" s="30">
        <v>26</v>
      </c>
      <c r="L367" s="30">
        <v>6</v>
      </c>
      <c r="M367" s="30">
        <v>41</v>
      </c>
      <c r="N367" s="30">
        <v>19</v>
      </c>
      <c r="O367" s="30">
        <v>1.36</v>
      </c>
      <c r="P367" s="30">
        <v>6.84</v>
      </c>
      <c r="Q367" s="30">
        <v>3.1</v>
      </c>
      <c r="R367" s="30">
        <v>4.13</v>
      </c>
      <c r="S367" s="30">
        <v>0</v>
      </c>
      <c r="T367" s="30"/>
      <c r="U367" s="1"/>
      <c r="V367" s="1"/>
      <c r="X367" s="1"/>
    </row>
    <row r="368" spans="1:24" x14ac:dyDescent="0.25">
      <c r="A368" s="30">
        <v>2835</v>
      </c>
      <c r="B368" s="30" t="s">
        <v>1205</v>
      </c>
      <c r="C368" s="30">
        <v>0</v>
      </c>
      <c r="D368" s="30">
        <v>0</v>
      </c>
      <c r="E368" s="30">
        <v>3.93</v>
      </c>
      <c r="F368" s="30">
        <v>0</v>
      </c>
      <c r="G368" s="30">
        <v>8</v>
      </c>
      <c r="H368" s="30">
        <v>0</v>
      </c>
      <c r="I368" s="30">
        <v>8</v>
      </c>
      <c r="J368" s="30">
        <v>8</v>
      </c>
      <c r="K368" s="30">
        <v>4</v>
      </c>
      <c r="L368" s="30">
        <v>1</v>
      </c>
      <c r="M368" s="30">
        <v>7</v>
      </c>
      <c r="N368" s="30">
        <v>3</v>
      </c>
      <c r="O368" s="30">
        <v>1.37</v>
      </c>
      <c r="P368" s="30">
        <v>7.1</v>
      </c>
      <c r="Q368" s="30">
        <v>3.61</v>
      </c>
      <c r="R368" s="30">
        <v>4.13</v>
      </c>
      <c r="S368" s="30">
        <v>0</v>
      </c>
      <c r="T368" s="30"/>
      <c r="U368" s="1"/>
      <c r="V368" s="1"/>
      <c r="W368" s="1"/>
    </row>
    <row r="369" spans="1:24" x14ac:dyDescent="0.25">
      <c r="A369" s="30">
        <v>10796</v>
      </c>
      <c r="B369" s="30" t="s">
        <v>1139</v>
      </c>
      <c r="C369" s="30">
        <v>1</v>
      </c>
      <c r="D369" s="30">
        <v>1</v>
      </c>
      <c r="E369" s="30">
        <v>3.96</v>
      </c>
      <c r="F369" s="30">
        <v>0</v>
      </c>
      <c r="G369" s="30">
        <v>25</v>
      </c>
      <c r="H369" s="30">
        <v>0</v>
      </c>
      <c r="I369" s="30">
        <v>25</v>
      </c>
      <c r="J369" s="30">
        <v>24</v>
      </c>
      <c r="K369" s="30">
        <v>11</v>
      </c>
      <c r="L369" s="30">
        <v>3</v>
      </c>
      <c r="M369" s="30">
        <v>23</v>
      </c>
      <c r="N369" s="30">
        <v>11</v>
      </c>
      <c r="O369" s="30">
        <v>1.36</v>
      </c>
      <c r="P369" s="30">
        <v>8.27</v>
      </c>
      <c r="Q369" s="30">
        <v>3.86</v>
      </c>
      <c r="R369" s="30">
        <v>4.1399999999999997</v>
      </c>
      <c r="S369" s="30">
        <v>-0.1</v>
      </c>
      <c r="T369" s="30"/>
      <c r="U369" s="1"/>
      <c r="V369" s="1"/>
      <c r="W369" s="1"/>
    </row>
    <row r="370" spans="1:24" x14ac:dyDescent="0.25">
      <c r="A370" s="30">
        <v>6371</v>
      </c>
      <c r="B370" s="30" t="s">
        <v>417</v>
      </c>
      <c r="C370" s="30">
        <v>1</v>
      </c>
      <c r="D370" s="30">
        <v>1</v>
      </c>
      <c r="E370" s="30">
        <v>4.33</v>
      </c>
      <c r="F370" s="30">
        <v>0</v>
      </c>
      <c r="G370" s="30">
        <v>21</v>
      </c>
      <c r="H370" s="30">
        <v>0</v>
      </c>
      <c r="I370" s="30">
        <v>21</v>
      </c>
      <c r="J370" s="30">
        <v>18</v>
      </c>
      <c r="K370" s="30">
        <v>10</v>
      </c>
      <c r="L370" s="30">
        <v>2</v>
      </c>
      <c r="M370" s="30">
        <v>23</v>
      </c>
      <c r="N370" s="30">
        <v>13</v>
      </c>
      <c r="O370" s="30">
        <v>1.47</v>
      </c>
      <c r="P370" s="30">
        <v>9.61</v>
      </c>
      <c r="Q370" s="30">
        <v>5.61</v>
      </c>
      <c r="R370" s="30">
        <v>4.1399999999999997</v>
      </c>
      <c r="S370" s="30">
        <v>-0.1</v>
      </c>
      <c r="T370" s="30"/>
    </row>
    <row r="371" spans="1:24" x14ac:dyDescent="0.25">
      <c r="A371" s="30">
        <v>9918</v>
      </c>
      <c r="B371" s="30" t="s">
        <v>1282</v>
      </c>
      <c r="C371" s="30">
        <v>4</v>
      </c>
      <c r="D371" s="30">
        <v>4</v>
      </c>
      <c r="E371" s="30">
        <v>3.98</v>
      </c>
      <c r="F371" s="30">
        <v>7</v>
      </c>
      <c r="G371" s="30">
        <v>37</v>
      </c>
      <c r="H371" s="30">
        <v>0</v>
      </c>
      <c r="I371" s="30">
        <v>70</v>
      </c>
      <c r="J371" s="30">
        <v>73</v>
      </c>
      <c r="K371" s="30">
        <v>31</v>
      </c>
      <c r="L371" s="30">
        <v>10</v>
      </c>
      <c r="M371" s="30">
        <v>53</v>
      </c>
      <c r="N371" s="30">
        <v>15</v>
      </c>
      <c r="O371" s="30">
        <v>1.26</v>
      </c>
      <c r="P371" s="30">
        <v>6.79</v>
      </c>
      <c r="Q371" s="30">
        <v>1.99</v>
      </c>
      <c r="R371" s="30">
        <v>4.1399999999999997</v>
      </c>
      <c r="S371" s="30">
        <v>-0.3</v>
      </c>
      <c r="T371" s="30"/>
    </row>
    <row r="372" spans="1:24" x14ac:dyDescent="0.25">
      <c r="A372" s="30">
        <v>3321</v>
      </c>
      <c r="B372" s="30" t="s">
        <v>798</v>
      </c>
      <c r="C372" s="30">
        <v>3</v>
      </c>
      <c r="D372" s="30">
        <v>2</v>
      </c>
      <c r="E372" s="30">
        <v>3.7</v>
      </c>
      <c r="F372" s="30">
        <v>0</v>
      </c>
      <c r="G372" s="30">
        <v>55</v>
      </c>
      <c r="H372" s="30">
        <v>6</v>
      </c>
      <c r="I372" s="30">
        <v>55</v>
      </c>
      <c r="J372" s="30">
        <v>54</v>
      </c>
      <c r="K372" s="30">
        <v>23</v>
      </c>
      <c r="L372" s="30">
        <v>8</v>
      </c>
      <c r="M372" s="30">
        <v>48</v>
      </c>
      <c r="N372" s="30">
        <v>15</v>
      </c>
      <c r="O372" s="30">
        <v>1.23</v>
      </c>
      <c r="P372" s="30">
        <v>7.79</v>
      </c>
      <c r="Q372" s="30">
        <v>2.39</v>
      </c>
      <c r="R372" s="30">
        <v>4.1399999999999997</v>
      </c>
      <c r="S372" s="30">
        <v>0</v>
      </c>
      <c r="T372" s="30"/>
    </row>
    <row r="373" spans="1:24" x14ac:dyDescent="0.25">
      <c r="A373" s="30">
        <v>886</v>
      </c>
      <c r="B373" s="30" t="s">
        <v>1554</v>
      </c>
      <c r="C373" s="30">
        <v>0</v>
      </c>
      <c r="D373" s="30">
        <v>0</v>
      </c>
      <c r="E373" s="30">
        <v>4.12</v>
      </c>
      <c r="F373" s="30">
        <v>0</v>
      </c>
      <c r="G373" s="30">
        <v>8</v>
      </c>
      <c r="H373" s="30">
        <v>0</v>
      </c>
      <c r="I373" s="30">
        <v>8</v>
      </c>
      <c r="J373" s="30">
        <v>9</v>
      </c>
      <c r="K373" s="30">
        <v>4</v>
      </c>
      <c r="L373" s="30">
        <v>1</v>
      </c>
      <c r="M373" s="30">
        <v>6</v>
      </c>
      <c r="N373" s="30">
        <v>3</v>
      </c>
      <c r="O373" s="30">
        <v>1.37</v>
      </c>
      <c r="P373" s="30">
        <v>6.8</v>
      </c>
      <c r="Q373" s="30">
        <v>3.06</v>
      </c>
      <c r="R373" s="30">
        <v>4.1399999999999997</v>
      </c>
      <c r="S373" s="30">
        <v>0</v>
      </c>
      <c r="T373" s="30"/>
    </row>
    <row r="374" spans="1:24" x14ac:dyDescent="0.25">
      <c r="A374" s="30">
        <v>8505</v>
      </c>
      <c r="B374" s="30" t="s">
        <v>1100</v>
      </c>
      <c r="C374" s="30">
        <v>2</v>
      </c>
      <c r="D374" s="30">
        <v>1</v>
      </c>
      <c r="E374" s="30">
        <v>3.51</v>
      </c>
      <c r="F374" s="30">
        <v>0</v>
      </c>
      <c r="G374" s="30">
        <v>38</v>
      </c>
      <c r="H374" s="30">
        <v>1</v>
      </c>
      <c r="I374" s="30">
        <v>38</v>
      </c>
      <c r="J374" s="30">
        <v>33</v>
      </c>
      <c r="K374" s="30">
        <v>15</v>
      </c>
      <c r="L374" s="30">
        <v>5</v>
      </c>
      <c r="M374" s="30">
        <v>39</v>
      </c>
      <c r="N374" s="30">
        <v>16</v>
      </c>
      <c r="O374" s="30">
        <v>1.29</v>
      </c>
      <c r="P374" s="30">
        <v>9.2100000000000009</v>
      </c>
      <c r="Q374" s="30">
        <v>3.78</v>
      </c>
      <c r="R374" s="30">
        <v>4.1399999999999997</v>
      </c>
      <c r="S374" s="30">
        <v>-0.1</v>
      </c>
      <c r="T374" s="30"/>
      <c r="U374" s="1"/>
      <c r="V374" s="1"/>
      <c r="X374" s="1"/>
    </row>
    <row r="375" spans="1:24" x14ac:dyDescent="0.25">
      <c r="A375" s="30">
        <v>9095</v>
      </c>
      <c r="B375" s="30" t="s">
        <v>1395</v>
      </c>
      <c r="C375" s="30">
        <v>0</v>
      </c>
      <c r="D375" s="30">
        <v>0</v>
      </c>
      <c r="E375" s="30">
        <v>4.21</v>
      </c>
      <c r="F375" s="30">
        <v>0</v>
      </c>
      <c r="G375" s="30">
        <v>8</v>
      </c>
      <c r="H375" s="30">
        <v>0</v>
      </c>
      <c r="I375" s="30">
        <v>8</v>
      </c>
      <c r="J375" s="30">
        <v>9</v>
      </c>
      <c r="K375" s="30">
        <v>4</v>
      </c>
      <c r="L375" s="30">
        <v>1</v>
      </c>
      <c r="M375" s="30">
        <v>6</v>
      </c>
      <c r="N375" s="30">
        <v>4</v>
      </c>
      <c r="O375" s="30">
        <v>1.45</v>
      </c>
      <c r="P375" s="30">
        <v>6.21</v>
      </c>
      <c r="Q375" s="30">
        <v>3.92</v>
      </c>
      <c r="R375" s="30">
        <v>4.1500000000000004</v>
      </c>
      <c r="S375" s="30">
        <v>0</v>
      </c>
      <c r="T375" s="30"/>
    </row>
    <row r="376" spans="1:24" x14ac:dyDescent="0.25">
      <c r="A376" s="30">
        <v>4788</v>
      </c>
      <c r="B376" s="30" t="s">
        <v>1287</v>
      </c>
      <c r="C376" s="30">
        <v>1</v>
      </c>
      <c r="D376" s="30">
        <v>1</v>
      </c>
      <c r="E376" s="30">
        <v>4.04</v>
      </c>
      <c r="F376" s="30">
        <v>0</v>
      </c>
      <c r="G376" s="30">
        <v>13</v>
      </c>
      <c r="H376" s="30">
        <v>0</v>
      </c>
      <c r="I376" s="30">
        <v>13</v>
      </c>
      <c r="J376" s="30">
        <v>13</v>
      </c>
      <c r="K376" s="30">
        <v>6</v>
      </c>
      <c r="L376" s="30">
        <v>2</v>
      </c>
      <c r="M376" s="30">
        <v>9</v>
      </c>
      <c r="N376" s="30">
        <v>3</v>
      </c>
      <c r="O376" s="30">
        <v>1.3</v>
      </c>
      <c r="P376" s="30">
        <v>6.53</v>
      </c>
      <c r="Q376" s="30">
        <v>2.2200000000000002</v>
      </c>
      <c r="R376" s="30">
        <v>4.1500000000000004</v>
      </c>
      <c r="S376" s="30">
        <v>-0.1</v>
      </c>
      <c r="T376" s="30"/>
      <c r="U376" s="1"/>
      <c r="V376" s="1"/>
      <c r="X376" s="1"/>
    </row>
    <row r="377" spans="1:24" x14ac:dyDescent="0.25">
      <c r="A377" s="30" t="s">
        <v>1275</v>
      </c>
      <c r="B377" s="30" t="s">
        <v>1276</v>
      </c>
      <c r="C377" s="30">
        <v>7</v>
      </c>
      <c r="D377" s="30">
        <v>8</v>
      </c>
      <c r="E377" s="30">
        <v>4.22</v>
      </c>
      <c r="F377" s="30">
        <v>21</v>
      </c>
      <c r="G377" s="30">
        <v>21</v>
      </c>
      <c r="H377" s="30">
        <v>0</v>
      </c>
      <c r="I377" s="30">
        <v>121</v>
      </c>
      <c r="J377" s="30">
        <v>118</v>
      </c>
      <c r="K377" s="30">
        <v>57</v>
      </c>
      <c r="L377" s="30">
        <v>13</v>
      </c>
      <c r="M377" s="30">
        <v>97</v>
      </c>
      <c r="N377" s="30">
        <v>46</v>
      </c>
      <c r="O377" s="30">
        <v>1.36</v>
      </c>
      <c r="P377" s="30">
        <v>7.24</v>
      </c>
      <c r="Q377" s="30">
        <v>3.41</v>
      </c>
      <c r="R377" s="30">
        <v>4.1500000000000004</v>
      </c>
      <c r="S377" s="30">
        <v>0.7</v>
      </c>
      <c r="T377" s="30"/>
    </row>
    <row r="378" spans="1:24" x14ac:dyDescent="0.25">
      <c r="A378" s="30">
        <v>3990</v>
      </c>
      <c r="B378" s="30" t="s">
        <v>924</v>
      </c>
      <c r="C378" s="30">
        <v>6</v>
      </c>
      <c r="D378" s="30">
        <v>7</v>
      </c>
      <c r="E378" s="30">
        <v>4.53</v>
      </c>
      <c r="F378" s="30">
        <v>18</v>
      </c>
      <c r="G378" s="30">
        <v>18</v>
      </c>
      <c r="H378" s="30">
        <v>0</v>
      </c>
      <c r="I378" s="30">
        <v>105</v>
      </c>
      <c r="J378" s="30">
        <v>106</v>
      </c>
      <c r="K378" s="30">
        <v>53</v>
      </c>
      <c r="L378" s="30">
        <v>10</v>
      </c>
      <c r="M378" s="30">
        <v>78</v>
      </c>
      <c r="N378" s="30">
        <v>43</v>
      </c>
      <c r="O378" s="30">
        <v>1.42</v>
      </c>
      <c r="P378" s="30">
        <v>6.69</v>
      </c>
      <c r="Q378" s="30">
        <v>3.66</v>
      </c>
      <c r="R378" s="30">
        <v>4.1500000000000004</v>
      </c>
      <c r="S378" s="30">
        <v>0.2</v>
      </c>
      <c r="T378" s="30"/>
    </row>
    <row r="379" spans="1:24" x14ac:dyDescent="0.25">
      <c r="A379" s="30">
        <v>10466</v>
      </c>
      <c r="B379" s="30" t="s">
        <v>1588</v>
      </c>
      <c r="C379" s="30">
        <v>6</v>
      </c>
      <c r="D379" s="30">
        <v>7</v>
      </c>
      <c r="E379" s="30">
        <v>4.42</v>
      </c>
      <c r="F379" s="30">
        <v>18</v>
      </c>
      <c r="G379" s="30">
        <v>18</v>
      </c>
      <c r="H379" s="30">
        <v>0</v>
      </c>
      <c r="I379" s="30">
        <v>105</v>
      </c>
      <c r="J379" s="30">
        <v>113</v>
      </c>
      <c r="K379" s="30">
        <v>51</v>
      </c>
      <c r="L379" s="30">
        <v>11</v>
      </c>
      <c r="M379" s="30">
        <v>66</v>
      </c>
      <c r="N379" s="30">
        <v>29</v>
      </c>
      <c r="O379" s="30">
        <v>1.36</v>
      </c>
      <c r="P379" s="30">
        <v>5.71</v>
      </c>
      <c r="Q379" s="30">
        <v>2.5</v>
      </c>
      <c r="R379" s="30">
        <v>4.16</v>
      </c>
      <c r="S379" s="30">
        <v>0.5</v>
      </c>
      <c r="T379" s="30"/>
    </row>
    <row r="380" spans="1:24" x14ac:dyDescent="0.25">
      <c r="A380" s="30">
        <v>8368</v>
      </c>
      <c r="B380" s="30" t="s">
        <v>1431</v>
      </c>
      <c r="C380" s="30">
        <v>1</v>
      </c>
      <c r="D380" s="30">
        <v>1</v>
      </c>
      <c r="E380" s="30">
        <v>3.82</v>
      </c>
      <c r="F380" s="30">
        <v>0</v>
      </c>
      <c r="G380" s="30">
        <v>13</v>
      </c>
      <c r="H380" s="30">
        <v>0</v>
      </c>
      <c r="I380" s="30">
        <v>13</v>
      </c>
      <c r="J380" s="30">
        <v>13</v>
      </c>
      <c r="K380" s="30">
        <v>5</v>
      </c>
      <c r="L380" s="30">
        <v>2</v>
      </c>
      <c r="M380" s="30">
        <v>10</v>
      </c>
      <c r="N380" s="30">
        <v>4</v>
      </c>
      <c r="O380" s="30">
        <v>1.29</v>
      </c>
      <c r="P380" s="30">
        <v>6.85</v>
      </c>
      <c r="Q380" s="30">
        <v>2.65</v>
      </c>
      <c r="R380" s="30">
        <v>4.16</v>
      </c>
      <c r="S380" s="30">
        <v>-0.1</v>
      </c>
      <c r="T380" s="30"/>
    </row>
    <row r="381" spans="1:24" x14ac:dyDescent="0.25">
      <c r="A381" s="30">
        <v>7775</v>
      </c>
      <c r="B381" s="30" t="s">
        <v>1085</v>
      </c>
      <c r="C381" s="30">
        <v>3</v>
      </c>
      <c r="D381" s="30">
        <v>2</v>
      </c>
      <c r="E381" s="30">
        <v>3.81</v>
      </c>
      <c r="F381" s="30">
        <v>3</v>
      </c>
      <c r="G381" s="30">
        <v>32</v>
      </c>
      <c r="H381" s="30">
        <v>0</v>
      </c>
      <c r="I381" s="30">
        <v>46</v>
      </c>
      <c r="J381" s="30">
        <v>42</v>
      </c>
      <c r="K381" s="30">
        <v>19</v>
      </c>
      <c r="L381" s="30">
        <v>6</v>
      </c>
      <c r="M381" s="30">
        <v>43</v>
      </c>
      <c r="N381" s="30">
        <v>17</v>
      </c>
      <c r="O381" s="30">
        <v>1.29</v>
      </c>
      <c r="P381" s="30">
        <v>8.42</v>
      </c>
      <c r="Q381" s="30">
        <v>3.32</v>
      </c>
      <c r="R381" s="30">
        <v>4.16</v>
      </c>
      <c r="S381" s="30">
        <v>-0.3</v>
      </c>
      <c r="T381" s="30"/>
    </row>
    <row r="382" spans="1:24" x14ac:dyDescent="0.25">
      <c r="A382" s="30">
        <v>8532</v>
      </c>
      <c r="B382" s="30" t="s">
        <v>1213</v>
      </c>
      <c r="C382" s="30">
        <v>1</v>
      </c>
      <c r="D382" s="30">
        <v>1</v>
      </c>
      <c r="E382" s="30">
        <v>4.0599999999999996</v>
      </c>
      <c r="F382" s="30">
        <v>0</v>
      </c>
      <c r="G382" s="30">
        <v>21</v>
      </c>
      <c r="H382" s="30">
        <v>0</v>
      </c>
      <c r="I382" s="30">
        <v>21</v>
      </c>
      <c r="J382" s="30">
        <v>21</v>
      </c>
      <c r="K382" s="30">
        <v>9</v>
      </c>
      <c r="L382" s="30">
        <v>3</v>
      </c>
      <c r="M382" s="30">
        <v>16</v>
      </c>
      <c r="N382" s="30">
        <v>6</v>
      </c>
      <c r="O382" s="30">
        <v>1.32</v>
      </c>
      <c r="P382" s="30">
        <v>6.99</v>
      </c>
      <c r="Q382" s="30">
        <v>2.78</v>
      </c>
      <c r="R382" s="30">
        <v>4.17</v>
      </c>
      <c r="S382" s="30">
        <v>-0.1</v>
      </c>
      <c r="T382" s="30"/>
    </row>
    <row r="383" spans="1:24" x14ac:dyDescent="0.25">
      <c r="A383" s="30">
        <v>10835</v>
      </c>
      <c r="B383" s="30" t="s">
        <v>1004</v>
      </c>
      <c r="C383" s="30">
        <v>0</v>
      </c>
      <c r="D383" s="30">
        <v>0</v>
      </c>
      <c r="E383" s="30">
        <v>3.9</v>
      </c>
      <c r="F383" s="30">
        <v>0</v>
      </c>
      <c r="G383" s="30">
        <v>9</v>
      </c>
      <c r="H383" s="30">
        <v>0</v>
      </c>
      <c r="I383" s="30">
        <v>9</v>
      </c>
      <c r="J383" s="30">
        <v>8</v>
      </c>
      <c r="K383" s="30">
        <v>4</v>
      </c>
      <c r="L383" s="30">
        <v>1</v>
      </c>
      <c r="M383" s="30">
        <v>7</v>
      </c>
      <c r="N383" s="30">
        <v>3</v>
      </c>
      <c r="O383" s="30">
        <v>1.31</v>
      </c>
      <c r="P383" s="30">
        <v>7.04</v>
      </c>
      <c r="Q383" s="30">
        <v>3</v>
      </c>
      <c r="R383" s="30">
        <v>4.17</v>
      </c>
      <c r="S383" s="30">
        <v>0</v>
      </c>
      <c r="T383" s="30"/>
      <c r="U383" s="1"/>
      <c r="V383" s="1"/>
      <c r="W383" s="1"/>
    </row>
    <row r="384" spans="1:24" x14ac:dyDescent="0.25">
      <c r="A384" s="30">
        <v>5842</v>
      </c>
      <c r="B384" s="30" t="s">
        <v>833</v>
      </c>
      <c r="C384" s="30">
        <v>1</v>
      </c>
      <c r="D384" s="30">
        <v>1</v>
      </c>
      <c r="E384" s="30">
        <v>4.22</v>
      </c>
      <c r="F384" s="30">
        <v>3</v>
      </c>
      <c r="G384" s="30">
        <v>3</v>
      </c>
      <c r="H384" s="30">
        <v>0</v>
      </c>
      <c r="I384" s="30">
        <v>16</v>
      </c>
      <c r="J384" s="30">
        <v>16</v>
      </c>
      <c r="K384" s="30">
        <v>8</v>
      </c>
      <c r="L384" s="30">
        <v>2</v>
      </c>
      <c r="M384" s="30">
        <v>12</v>
      </c>
      <c r="N384" s="30">
        <v>6</v>
      </c>
      <c r="O384" s="30">
        <v>1.34</v>
      </c>
      <c r="P384" s="30">
        <v>6.98</v>
      </c>
      <c r="Q384" s="30">
        <v>3.12</v>
      </c>
      <c r="R384" s="30">
        <v>4.17</v>
      </c>
      <c r="S384" s="30">
        <v>0.1</v>
      </c>
      <c r="T384" s="30"/>
      <c r="U384" s="1"/>
      <c r="V384" s="1"/>
      <c r="X384" s="1"/>
    </row>
    <row r="385" spans="1:23" x14ac:dyDescent="0.25">
      <c r="A385" s="30">
        <v>4359</v>
      </c>
      <c r="B385" s="30" t="s">
        <v>973</v>
      </c>
      <c r="C385" s="30">
        <v>1</v>
      </c>
      <c r="D385" s="30">
        <v>1</v>
      </c>
      <c r="E385" s="30">
        <v>4.1399999999999997</v>
      </c>
      <c r="F385" s="30">
        <v>0</v>
      </c>
      <c r="G385" s="30">
        <v>17</v>
      </c>
      <c r="H385" s="30">
        <v>0</v>
      </c>
      <c r="I385" s="30">
        <v>17</v>
      </c>
      <c r="J385" s="30">
        <v>17</v>
      </c>
      <c r="K385" s="30">
        <v>8</v>
      </c>
      <c r="L385" s="30">
        <v>2</v>
      </c>
      <c r="M385" s="30">
        <v>13</v>
      </c>
      <c r="N385" s="30">
        <v>6</v>
      </c>
      <c r="O385" s="30">
        <v>1.38</v>
      </c>
      <c r="P385" s="30">
        <v>6.89</v>
      </c>
      <c r="Q385" s="30">
        <v>3.33</v>
      </c>
      <c r="R385" s="30">
        <v>4.17</v>
      </c>
      <c r="S385" s="30">
        <v>-0.1</v>
      </c>
      <c r="T385" s="30"/>
    </row>
    <row r="386" spans="1:23" x14ac:dyDescent="0.25">
      <c r="A386" s="30">
        <v>14107</v>
      </c>
      <c r="B386" s="30" t="s">
        <v>1562</v>
      </c>
      <c r="C386" s="30">
        <v>5</v>
      </c>
      <c r="D386" s="30">
        <v>5</v>
      </c>
      <c r="E386" s="30">
        <v>4.24</v>
      </c>
      <c r="F386" s="30">
        <v>13</v>
      </c>
      <c r="G386" s="30">
        <v>13</v>
      </c>
      <c r="H386" s="30">
        <v>0</v>
      </c>
      <c r="I386" s="30">
        <v>74</v>
      </c>
      <c r="J386" s="30">
        <v>72</v>
      </c>
      <c r="K386" s="30">
        <v>35</v>
      </c>
      <c r="L386" s="30">
        <v>10</v>
      </c>
      <c r="M386" s="30">
        <v>64</v>
      </c>
      <c r="N386" s="30">
        <v>25</v>
      </c>
      <c r="O386" s="30">
        <v>1.31</v>
      </c>
      <c r="P386" s="30">
        <v>7.78</v>
      </c>
      <c r="Q386" s="30">
        <v>3.02</v>
      </c>
      <c r="R386" s="30">
        <v>4.17</v>
      </c>
      <c r="S386" s="30">
        <v>0.4</v>
      </c>
      <c r="T386" s="30"/>
    </row>
    <row r="387" spans="1:23" x14ac:dyDescent="0.25">
      <c r="A387" s="30">
        <v>6415</v>
      </c>
      <c r="B387" s="30" t="s">
        <v>1115</v>
      </c>
      <c r="C387" s="30">
        <v>2</v>
      </c>
      <c r="D387" s="30">
        <v>1</v>
      </c>
      <c r="E387" s="30">
        <v>3.84</v>
      </c>
      <c r="F387" s="30">
        <v>0</v>
      </c>
      <c r="G387" s="30">
        <v>29</v>
      </c>
      <c r="H387" s="30">
        <v>0</v>
      </c>
      <c r="I387" s="30">
        <v>29</v>
      </c>
      <c r="J387" s="30">
        <v>29</v>
      </c>
      <c r="K387" s="30">
        <v>13</v>
      </c>
      <c r="L387" s="30">
        <v>3</v>
      </c>
      <c r="M387" s="30">
        <v>23</v>
      </c>
      <c r="N387" s="30">
        <v>10</v>
      </c>
      <c r="O387" s="30">
        <v>1.31</v>
      </c>
      <c r="P387" s="30">
        <v>6.91</v>
      </c>
      <c r="Q387" s="30">
        <v>2.91</v>
      </c>
      <c r="R387" s="30">
        <v>4.17</v>
      </c>
      <c r="S387" s="30">
        <v>-0.1</v>
      </c>
      <c r="T387" s="30"/>
    </row>
    <row r="388" spans="1:23" x14ac:dyDescent="0.25">
      <c r="A388" s="30" t="s">
        <v>1118</v>
      </c>
      <c r="B388" s="30" t="s">
        <v>1119</v>
      </c>
      <c r="C388" s="30">
        <v>0</v>
      </c>
      <c r="D388" s="30">
        <v>1</v>
      </c>
      <c r="E388" s="30">
        <v>4.22</v>
      </c>
      <c r="F388" s="30">
        <v>1</v>
      </c>
      <c r="G388" s="30">
        <v>1</v>
      </c>
      <c r="H388" s="30">
        <v>0</v>
      </c>
      <c r="I388" s="30">
        <v>8</v>
      </c>
      <c r="J388" s="30">
        <v>8</v>
      </c>
      <c r="K388" s="30">
        <v>4</v>
      </c>
      <c r="L388" s="30">
        <v>1</v>
      </c>
      <c r="M388" s="30">
        <v>6</v>
      </c>
      <c r="N388" s="30">
        <v>3</v>
      </c>
      <c r="O388" s="30">
        <v>1.32</v>
      </c>
      <c r="P388" s="30">
        <v>7.02</v>
      </c>
      <c r="Q388" s="30">
        <v>2.96</v>
      </c>
      <c r="R388" s="30">
        <v>4.17</v>
      </c>
      <c r="S388" s="30">
        <v>0</v>
      </c>
      <c r="T388" s="30"/>
    </row>
    <row r="389" spans="1:23" x14ac:dyDescent="0.25">
      <c r="A389" s="30">
        <v>10190</v>
      </c>
      <c r="B389" s="30" t="s">
        <v>926</v>
      </c>
      <c r="C389" s="30">
        <v>9</v>
      </c>
      <c r="D389" s="30">
        <v>8</v>
      </c>
      <c r="E389" s="30">
        <v>4.04</v>
      </c>
      <c r="F389" s="30">
        <v>23</v>
      </c>
      <c r="G389" s="30">
        <v>23</v>
      </c>
      <c r="H389" s="30">
        <v>0</v>
      </c>
      <c r="I389" s="30">
        <v>130</v>
      </c>
      <c r="J389" s="30">
        <v>124</v>
      </c>
      <c r="K389" s="30">
        <v>58</v>
      </c>
      <c r="L389" s="30">
        <v>15</v>
      </c>
      <c r="M389" s="30">
        <v>108</v>
      </c>
      <c r="N389" s="30">
        <v>50</v>
      </c>
      <c r="O389" s="30">
        <v>1.34</v>
      </c>
      <c r="P389" s="30">
        <v>7.46</v>
      </c>
      <c r="Q389" s="30">
        <v>3.46</v>
      </c>
      <c r="R389" s="30">
        <v>4.18</v>
      </c>
      <c r="S389" s="30">
        <v>0.9</v>
      </c>
      <c r="T389" s="30"/>
      <c r="U389" s="1"/>
      <c r="V389" s="1"/>
      <c r="W389" s="1"/>
    </row>
    <row r="390" spans="1:23" x14ac:dyDescent="0.25">
      <c r="A390" s="30">
        <v>4971</v>
      </c>
      <c r="B390" s="30" t="s">
        <v>1442</v>
      </c>
      <c r="C390" s="30">
        <v>3</v>
      </c>
      <c r="D390" s="30">
        <v>2</v>
      </c>
      <c r="E390" s="30">
        <v>3.81</v>
      </c>
      <c r="F390" s="30">
        <v>0</v>
      </c>
      <c r="G390" s="30">
        <v>47</v>
      </c>
      <c r="H390" s="30">
        <v>2</v>
      </c>
      <c r="I390" s="30">
        <v>47</v>
      </c>
      <c r="J390" s="30">
        <v>45</v>
      </c>
      <c r="K390" s="30">
        <v>20</v>
      </c>
      <c r="L390" s="30">
        <v>6</v>
      </c>
      <c r="M390" s="30">
        <v>41</v>
      </c>
      <c r="N390" s="30">
        <v>15</v>
      </c>
      <c r="O390" s="30">
        <v>1.28</v>
      </c>
      <c r="P390" s="30">
        <v>7.97</v>
      </c>
      <c r="Q390" s="30">
        <v>2.86</v>
      </c>
      <c r="R390" s="30">
        <v>4.18</v>
      </c>
      <c r="S390" s="30">
        <v>-0.2</v>
      </c>
      <c r="T390" s="30"/>
    </row>
    <row r="391" spans="1:23" x14ac:dyDescent="0.25">
      <c r="A391" s="30">
        <v>10130</v>
      </c>
      <c r="B391" s="30" t="s">
        <v>948</v>
      </c>
      <c r="C391" s="30">
        <v>8</v>
      </c>
      <c r="D391" s="30">
        <v>10</v>
      </c>
      <c r="E391" s="30">
        <v>4.17</v>
      </c>
      <c r="F391" s="30">
        <v>24</v>
      </c>
      <c r="G391" s="30">
        <v>24</v>
      </c>
      <c r="H391" s="30">
        <v>0</v>
      </c>
      <c r="I391" s="30">
        <v>138</v>
      </c>
      <c r="J391" s="30">
        <v>145</v>
      </c>
      <c r="K391" s="30">
        <v>64</v>
      </c>
      <c r="L391" s="30">
        <v>17</v>
      </c>
      <c r="M391" s="30">
        <v>91</v>
      </c>
      <c r="N391" s="30">
        <v>34</v>
      </c>
      <c r="O391" s="30">
        <v>1.3</v>
      </c>
      <c r="P391" s="30">
        <v>5.97</v>
      </c>
      <c r="Q391" s="30">
        <v>2.23</v>
      </c>
      <c r="R391" s="30">
        <v>4.18</v>
      </c>
      <c r="S391" s="30">
        <v>0.5</v>
      </c>
      <c r="T391" s="30"/>
    </row>
    <row r="392" spans="1:23" x14ac:dyDescent="0.25">
      <c r="A392" s="30">
        <v>12530</v>
      </c>
      <c r="B392" s="30" t="s">
        <v>1295</v>
      </c>
      <c r="C392" s="30">
        <v>2</v>
      </c>
      <c r="D392" s="30">
        <v>2</v>
      </c>
      <c r="E392" s="30">
        <v>4.0199999999999996</v>
      </c>
      <c r="F392" s="30">
        <v>0</v>
      </c>
      <c r="G392" s="30">
        <v>34</v>
      </c>
      <c r="H392" s="30">
        <v>0</v>
      </c>
      <c r="I392" s="30">
        <v>34</v>
      </c>
      <c r="J392" s="30">
        <v>31</v>
      </c>
      <c r="K392" s="30">
        <v>15</v>
      </c>
      <c r="L392" s="30">
        <v>3</v>
      </c>
      <c r="M392" s="30">
        <v>30</v>
      </c>
      <c r="N392" s="30">
        <v>16</v>
      </c>
      <c r="O392" s="30">
        <v>1.41</v>
      </c>
      <c r="P392" s="30">
        <v>8.08</v>
      </c>
      <c r="Q392" s="30">
        <v>4.3600000000000003</v>
      </c>
      <c r="R392" s="30">
        <v>4.1900000000000004</v>
      </c>
      <c r="S392" s="30">
        <v>-0.1</v>
      </c>
      <c r="T392" s="30"/>
    </row>
    <row r="393" spans="1:23" x14ac:dyDescent="0.25">
      <c r="A393" s="30">
        <v>9037</v>
      </c>
      <c r="B393" s="30" t="s">
        <v>786</v>
      </c>
      <c r="C393" s="30">
        <v>3</v>
      </c>
      <c r="D393" s="30">
        <v>2</v>
      </c>
      <c r="E393" s="30">
        <v>3.52</v>
      </c>
      <c r="F393" s="30">
        <v>0</v>
      </c>
      <c r="G393" s="30">
        <v>47</v>
      </c>
      <c r="H393" s="30">
        <v>1</v>
      </c>
      <c r="I393" s="30">
        <v>47</v>
      </c>
      <c r="J393" s="30">
        <v>41</v>
      </c>
      <c r="K393" s="30">
        <v>18</v>
      </c>
      <c r="L393" s="30">
        <v>7</v>
      </c>
      <c r="M393" s="30">
        <v>48</v>
      </c>
      <c r="N393" s="30">
        <v>19</v>
      </c>
      <c r="O393" s="30">
        <v>1.28</v>
      </c>
      <c r="P393" s="30">
        <v>9.3000000000000007</v>
      </c>
      <c r="Q393" s="30">
        <v>3.62</v>
      </c>
      <c r="R393" s="30">
        <v>4.1900000000000004</v>
      </c>
      <c r="S393" s="30">
        <v>0</v>
      </c>
      <c r="T393" s="30"/>
    </row>
    <row r="394" spans="1:23" x14ac:dyDescent="0.25">
      <c r="A394" s="30">
        <v>12027</v>
      </c>
      <c r="B394" s="30" t="s">
        <v>1556</v>
      </c>
      <c r="C394" s="30">
        <v>1</v>
      </c>
      <c r="D394" s="30">
        <v>2</v>
      </c>
      <c r="E394" s="30">
        <v>4.33</v>
      </c>
      <c r="F394" s="30">
        <v>4</v>
      </c>
      <c r="G394" s="30">
        <v>4</v>
      </c>
      <c r="H394" s="30">
        <v>0</v>
      </c>
      <c r="I394" s="30">
        <v>24</v>
      </c>
      <c r="J394" s="30">
        <v>24</v>
      </c>
      <c r="K394" s="30">
        <v>12</v>
      </c>
      <c r="L394" s="30">
        <v>3</v>
      </c>
      <c r="M394" s="30">
        <v>19</v>
      </c>
      <c r="N394" s="30">
        <v>10</v>
      </c>
      <c r="O394" s="30">
        <v>1.4</v>
      </c>
      <c r="P394" s="30">
        <v>6.91</v>
      </c>
      <c r="Q394" s="30">
        <v>3.53</v>
      </c>
      <c r="R394" s="30">
        <v>4.1900000000000004</v>
      </c>
      <c r="S394" s="30">
        <v>0.1</v>
      </c>
      <c r="T394" s="30"/>
    </row>
    <row r="395" spans="1:23" x14ac:dyDescent="0.25">
      <c r="A395" s="30">
        <v>6316</v>
      </c>
      <c r="B395" s="30" t="s">
        <v>910</v>
      </c>
      <c r="C395" s="30">
        <v>6</v>
      </c>
      <c r="D395" s="30">
        <v>5</v>
      </c>
      <c r="E395" s="30">
        <v>4.03</v>
      </c>
      <c r="F395" s="30">
        <v>10</v>
      </c>
      <c r="G395" s="30">
        <v>48</v>
      </c>
      <c r="H395" s="30">
        <v>0</v>
      </c>
      <c r="I395" s="30">
        <v>95</v>
      </c>
      <c r="J395" s="30">
        <v>90</v>
      </c>
      <c r="K395" s="30">
        <v>42</v>
      </c>
      <c r="L395" s="30">
        <v>12</v>
      </c>
      <c r="M395" s="30">
        <v>87</v>
      </c>
      <c r="N395" s="30">
        <v>36</v>
      </c>
      <c r="O395" s="30">
        <v>1.32</v>
      </c>
      <c r="P395" s="30">
        <v>8.25</v>
      </c>
      <c r="Q395" s="30">
        <v>3.38</v>
      </c>
      <c r="R395" s="30">
        <v>4.1900000000000004</v>
      </c>
      <c r="S395" s="30">
        <v>0.3</v>
      </c>
      <c r="T395" s="30"/>
    </row>
    <row r="396" spans="1:23" x14ac:dyDescent="0.25">
      <c r="A396" s="30">
        <v>7982</v>
      </c>
      <c r="B396" s="30" t="s">
        <v>1337</v>
      </c>
      <c r="C396" s="30">
        <v>3</v>
      </c>
      <c r="D396" s="30">
        <v>3</v>
      </c>
      <c r="E396" s="30">
        <v>4.2699999999999996</v>
      </c>
      <c r="F396" s="30">
        <v>1</v>
      </c>
      <c r="G396" s="30">
        <v>48</v>
      </c>
      <c r="H396" s="30">
        <v>2</v>
      </c>
      <c r="I396" s="30">
        <v>54</v>
      </c>
      <c r="J396" s="30">
        <v>57</v>
      </c>
      <c r="K396" s="30">
        <v>26</v>
      </c>
      <c r="L396" s="30">
        <v>6</v>
      </c>
      <c r="M396" s="30">
        <v>39</v>
      </c>
      <c r="N396" s="30">
        <v>17</v>
      </c>
      <c r="O396" s="30">
        <v>1.35</v>
      </c>
      <c r="P396" s="30">
        <v>6.53</v>
      </c>
      <c r="Q396" s="30">
        <v>2.78</v>
      </c>
      <c r="R396" s="30">
        <v>4.2</v>
      </c>
      <c r="S396" s="30">
        <v>-0.1</v>
      </c>
      <c r="T396" s="30"/>
    </row>
    <row r="397" spans="1:23" x14ac:dyDescent="0.25">
      <c r="A397" s="30">
        <v>6491</v>
      </c>
      <c r="B397" s="30" t="s">
        <v>1174</v>
      </c>
      <c r="C397" s="30">
        <v>1</v>
      </c>
      <c r="D397" s="30">
        <v>1</v>
      </c>
      <c r="E397" s="30">
        <v>3.92</v>
      </c>
      <c r="F397" s="30">
        <v>0</v>
      </c>
      <c r="G397" s="30">
        <v>26</v>
      </c>
      <c r="H397" s="30">
        <v>0</v>
      </c>
      <c r="I397" s="30">
        <v>26</v>
      </c>
      <c r="J397" s="30">
        <v>22</v>
      </c>
      <c r="K397" s="30">
        <v>11</v>
      </c>
      <c r="L397" s="30">
        <v>3</v>
      </c>
      <c r="M397" s="30">
        <v>26</v>
      </c>
      <c r="N397" s="30">
        <v>15</v>
      </c>
      <c r="O397" s="30">
        <v>1.43</v>
      </c>
      <c r="P397" s="30">
        <v>9.1999999999999993</v>
      </c>
      <c r="Q397" s="30">
        <v>5.24</v>
      </c>
      <c r="R397" s="30">
        <v>4.2</v>
      </c>
      <c r="S397" s="30">
        <v>-0.1</v>
      </c>
      <c r="T397" s="30"/>
    </row>
    <row r="398" spans="1:23" x14ac:dyDescent="0.25">
      <c r="A398" s="30">
        <v>7738</v>
      </c>
      <c r="B398" s="30" t="s">
        <v>872</v>
      </c>
      <c r="C398" s="30">
        <v>7</v>
      </c>
      <c r="D398" s="30">
        <v>8</v>
      </c>
      <c r="E398" s="30">
        <v>4.4000000000000004</v>
      </c>
      <c r="F398" s="30">
        <v>21</v>
      </c>
      <c r="G398" s="30">
        <v>21</v>
      </c>
      <c r="H398" s="30">
        <v>0</v>
      </c>
      <c r="I398" s="30">
        <v>121</v>
      </c>
      <c r="J398" s="30">
        <v>121</v>
      </c>
      <c r="K398" s="30">
        <v>59</v>
      </c>
      <c r="L398" s="30">
        <v>12</v>
      </c>
      <c r="M398" s="30">
        <v>96</v>
      </c>
      <c r="N398" s="30">
        <v>50</v>
      </c>
      <c r="O398" s="30">
        <v>1.41</v>
      </c>
      <c r="P398" s="30">
        <v>7.14</v>
      </c>
      <c r="Q398" s="30">
        <v>3.74</v>
      </c>
      <c r="R398" s="30">
        <v>4.2</v>
      </c>
      <c r="S398" s="30">
        <v>0.5</v>
      </c>
      <c r="T398" s="30"/>
    </row>
    <row r="399" spans="1:23" x14ac:dyDescent="0.25">
      <c r="A399" s="30">
        <v>1478</v>
      </c>
      <c r="B399" s="30" t="s">
        <v>946</v>
      </c>
      <c r="C399" s="30">
        <v>8</v>
      </c>
      <c r="D399" s="30">
        <v>8</v>
      </c>
      <c r="E399" s="30">
        <v>4.32</v>
      </c>
      <c r="F399" s="30">
        <v>21</v>
      </c>
      <c r="G399" s="30">
        <v>21</v>
      </c>
      <c r="H399" s="30">
        <v>0</v>
      </c>
      <c r="I399" s="30">
        <v>121</v>
      </c>
      <c r="J399" s="30">
        <v>118</v>
      </c>
      <c r="K399" s="30">
        <v>58</v>
      </c>
      <c r="L399" s="30">
        <v>13</v>
      </c>
      <c r="M399" s="30">
        <v>100</v>
      </c>
      <c r="N399" s="30">
        <v>50</v>
      </c>
      <c r="O399" s="30">
        <v>1.39</v>
      </c>
      <c r="P399" s="30">
        <v>7.48</v>
      </c>
      <c r="Q399" s="30">
        <v>3.73</v>
      </c>
      <c r="R399" s="30">
        <v>4.2</v>
      </c>
      <c r="S399" s="30">
        <v>1.5</v>
      </c>
      <c r="T399" s="30"/>
    </row>
    <row r="400" spans="1:23" x14ac:dyDescent="0.25">
      <c r="A400" s="30">
        <v>2868</v>
      </c>
      <c r="B400" s="30" t="s">
        <v>1012</v>
      </c>
      <c r="C400" s="30">
        <v>1</v>
      </c>
      <c r="D400" s="30">
        <v>1</v>
      </c>
      <c r="E400" s="30">
        <v>4.03</v>
      </c>
      <c r="F400" s="30">
        <v>0</v>
      </c>
      <c r="G400" s="30">
        <v>13</v>
      </c>
      <c r="H400" s="30">
        <v>0</v>
      </c>
      <c r="I400" s="30">
        <v>13</v>
      </c>
      <c r="J400" s="30">
        <v>12</v>
      </c>
      <c r="K400" s="30">
        <v>6</v>
      </c>
      <c r="L400" s="30">
        <v>1</v>
      </c>
      <c r="M400" s="30">
        <v>10</v>
      </c>
      <c r="N400" s="30">
        <v>5</v>
      </c>
      <c r="O400" s="30">
        <v>1.4</v>
      </c>
      <c r="P400" s="30">
        <v>7.34</v>
      </c>
      <c r="Q400" s="30">
        <v>3.75</v>
      </c>
      <c r="R400" s="30">
        <v>4.2</v>
      </c>
      <c r="S400" s="30">
        <v>-0.1</v>
      </c>
      <c r="T400" s="30"/>
    </row>
    <row r="401" spans="1:24" x14ac:dyDescent="0.25">
      <c r="A401" s="30">
        <v>4338</v>
      </c>
      <c r="B401" s="30" t="s">
        <v>1071</v>
      </c>
      <c r="C401" s="30">
        <v>7</v>
      </c>
      <c r="D401" s="30">
        <v>8</v>
      </c>
      <c r="E401" s="30">
        <v>4.5999999999999996</v>
      </c>
      <c r="F401" s="30">
        <v>20</v>
      </c>
      <c r="G401" s="30">
        <v>20</v>
      </c>
      <c r="H401" s="30">
        <v>0</v>
      </c>
      <c r="I401" s="30">
        <v>120</v>
      </c>
      <c r="J401" s="30">
        <v>128</v>
      </c>
      <c r="K401" s="30">
        <v>61</v>
      </c>
      <c r="L401" s="30">
        <v>12</v>
      </c>
      <c r="M401" s="30">
        <v>87</v>
      </c>
      <c r="N401" s="30">
        <v>47</v>
      </c>
      <c r="O401" s="30">
        <v>1.46</v>
      </c>
      <c r="P401" s="30">
        <v>6.55</v>
      </c>
      <c r="Q401" s="30">
        <v>3.51</v>
      </c>
      <c r="R401" s="30">
        <v>4.2</v>
      </c>
      <c r="S401" s="30">
        <v>1.2</v>
      </c>
      <c r="T401" s="30"/>
    </row>
    <row r="402" spans="1:24" x14ac:dyDescent="0.25">
      <c r="A402" s="30">
        <v>6736</v>
      </c>
      <c r="B402" s="30" t="s">
        <v>997</v>
      </c>
      <c r="C402" s="30">
        <v>2</v>
      </c>
      <c r="D402" s="30">
        <v>2</v>
      </c>
      <c r="E402" s="30">
        <v>4.25</v>
      </c>
      <c r="F402" s="30">
        <v>0</v>
      </c>
      <c r="G402" s="30">
        <v>35</v>
      </c>
      <c r="H402" s="30">
        <v>0</v>
      </c>
      <c r="I402" s="30">
        <v>35</v>
      </c>
      <c r="J402" s="30">
        <v>36</v>
      </c>
      <c r="K402" s="30">
        <v>16</v>
      </c>
      <c r="L402" s="30">
        <v>4</v>
      </c>
      <c r="M402" s="30">
        <v>25</v>
      </c>
      <c r="N402" s="30">
        <v>12</v>
      </c>
      <c r="O402" s="30">
        <v>1.37</v>
      </c>
      <c r="P402" s="30">
        <v>6.52</v>
      </c>
      <c r="Q402" s="30">
        <v>3.04</v>
      </c>
      <c r="R402" s="30">
        <v>4.21</v>
      </c>
      <c r="S402" s="30">
        <v>0.2</v>
      </c>
      <c r="T402" s="30"/>
      <c r="U402" s="1"/>
      <c r="V402" s="1"/>
      <c r="X402" s="1"/>
    </row>
    <row r="403" spans="1:24" x14ac:dyDescent="0.25">
      <c r="A403" s="30" t="s">
        <v>1017</v>
      </c>
      <c r="B403" s="30" t="s">
        <v>1018</v>
      </c>
      <c r="C403" s="30">
        <v>0</v>
      </c>
      <c r="D403" s="30">
        <v>0</v>
      </c>
      <c r="E403" s="30">
        <v>4.04</v>
      </c>
      <c r="F403" s="30">
        <v>0</v>
      </c>
      <c r="G403" s="30">
        <v>8</v>
      </c>
      <c r="H403" s="30">
        <v>0</v>
      </c>
      <c r="I403" s="30">
        <v>8</v>
      </c>
      <c r="J403" s="30">
        <v>9</v>
      </c>
      <c r="K403" s="30">
        <v>4</v>
      </c>
      <c r="L403" s="30">
        <v>1</v>
      </c>
      <c r="M403" s="30">
        <v>6</v>
      </c>
      <c r="N403" s="30">
        <v>2</v>
      </c>
      <c r="O403" s="30">
        <v>1.3</v>
      </c>
      <c r="P403" s="30">
        <v>6.49</v>
      </c>
      <c r="Q403" s="30">
        <v>2.29</v>
      </c>
      <c r="R403" s="30">
        <v>4.21</v>
      </c>
      <c r="S403" s="30">
        <v>0</v>
      </c>
      <c r="T403" s="30"/>
      <c r="U403" s="1"/>
      <c r="V403" s="1"/>
      <c r="X403" s="1"/>
    </row>
    <row r="404" spans="1:24" x14ac:dyDescent="0.25">
      <c r="A404" s="30">
        <v>11836</v>
      </c>
      <c r="B404" s="30" t="s">
        <v>1150</v>
      </c>
      <c r="C404" s="30">
        <v>5</v>
      </c>
      <c r="D404" s="30">
        <v>5</v>
      </c>
      <c r="E404" s="30">
        <v>4.2</v>
      </c>
      <c r="F404" s="30">
        <v>14</v>
      </c>
      <c r="G404" s="30">
        <v>14</v>
      </c>
      <c r="H404" s="30">
        <v>0</v>
      </c>
      <c r="I404" s="30">
        <v>82</v>
      </c>
      <c r="J404" s="30">
        <v>75</v>
      </c>
      <c r="K404" s="30">
        <v>38</v>
      </c>
      <c r="L404" s="30">
        <v>10</v>
      </c>
      <c r="M404" s="30">
        <v>76</v>
      </c>
      <c r="N404" s="30">
        <v>36</v>
      </c>
      <c r="O404" s="30">
        <v>1.36</v>
      </c>
      <c r="P404" s="30">
        <v>8.34</v>
      </c>
      <c r="Q404" s="30">
        <v>3.95</v>
      </c>
      <c r="R404" s="30">
        <v>4.21</v>
      </c>
      <c r="S404" s="30">
        <v>0.4</v>
      </c>
      <c r="T404" s="30"/>
      <c r="U404" s="1"/>
      <c r="V404" s="1"/>
      <c r="W404" s="1"/>
    </row>
    <row r="405" spans="1:24" x14ac:dyDescent="0.25">
      <c r="A405" s="30">
        <v>7645</v>
      </c>
      <c r="B405" s="30" t="s">
        <v>1325</v>
      </c>
      <c r="C405" s="30">
        <v>2</v>
      </c>
      <c r="D405" s="30">
        <v>1</v>
      </c>
      <c r="E405" s="30">
        <v>3.97</v>
      </c>
      <c r="F405" s="30">
        <v>0</v>
      </c>
      <c r="G405" s="30">
        <v>29</v>
      </c>
      <c r="H405" s="30">
        <v>0</v>
      </c>
      <c r="I405" s="30">
        <v>29</v>
      </c>
      <c r="J405" s="30">
        <v>29</v>
      </c>
      <c r="K405" s="30">
        <v>13</v>
      </c>
      <c r="L405" s="30">
        <v>4</v>
      </c>
      <c r="M405" s="30">
        <v>23</v>
      </c>
      <c r="N405" s="30">
        <v>9</v>
      </c>
      <c r="O405" s="30">
        <v>1.3</v>
      </c>
      <c r="P405" s="30">
        <v>7.15</v>
      </c>
      <c r="Q405" s="30">
        <v>2.81</v>
      </c>
      <c r="R405" s="30">
        <v>4.21</v>
      </c>
      <c r="S405" s="30">
        <v>-0.1</v>
      </c>
      <c r="T405" s="30"/>
    </row>
    <row r="406" spans="1:24" x14ac:dyDescent="0.25">
      <c r="A406" s="30">
        <v>10620</v>
      </c>
      <c r="B406" s="30" t="s">
        <v>1310</v>
      </c>
      <c r="C406" s="30">
        <v>1</v>
      </c>
      <c r="D406" s="30">
        <v>1</v>
      </c>
      <c r="E406" s="30">
        <v>4.21</v>
      </c>
      <c r="F406" s="30">
        <v>0</v>
      </c>
      <c r="G406" s="30">
        <v>25</v>
      </c>
      <c r="H406" s="30">
        <v>0</v>
      </c>
      <c r="I406" s="30">
        <v>25</v>
      </c>
      <c r="J406" s="30">
        <v>26</v>
      </c>
      <c r="K406" s="30">
        <v>12</v>
      </c>
      <c r="L406" s="30">
        <v>3</v>
      </c>
      <c r="M406" s="30">
        <v>16</v>
      </c>
      <c r="N406" s="30">
        <v>7</v>
      </c>
      <c r="O406" s="30">
        <v>1.35</v>
      </c>
      <c r="P406" s="30">
        <v>5.76</v>
      </c>
      <c r="Q406" s="30">
        <v>2.63</v>
      </c>
      <c r="R406" s="30">
        <v>4.22</v>
      </c>
      <c r="S406" s="30">
        <v>-0.2</v>
      </c>
      <c r="T406" s="30"/>
    </row>
    <row r="407" spans="1:24" x14ac:dyDescent="0.25">
      <c r="A407" s="30">
        <v>1953</v>
      </c>
      <c r="B407" s="30" t="s">
        <v>1408</v>
      </c>
      <c r="C407" s="30">
        <v>2</v>
      </c>
      <c r="D407" s="30">
        <v>1</v>
      </c>
      <c r="E407" s="30">
        <v>3.54</v>
      </c>
      <c r="F407" s="30">
        <v>0</v>
      </c>
      <c r="G407" s="30">
        <v>29</v>
      </c>
      <c r="H407" s="30">
        <v>0</v>
      </c>
      <c r="I407" s="30">
        <v>29</v>
      </c>
      <c r="J407" s="30">
        <v>28</v>
      </c>
      <c r="K407" s="30">
        <v>12</v>
      </c>
      <c r="L407" s="30">
        <v>5</v>
      </c>
      <c r="M407" s="30">
        <v>26</v>
      </c>
      <c r="N407" s="30">
        <v>8</v>
      </c>
      <c r="O407" s="30">
        <v>1.23</v>
      </c>
      <c r="P407" s="30">
        <v>7.88</v>
      </c>
      <c r="Q407" s="30">
        <v>2.31</v>
      </c>
      <c r="R407" s="30">
        <v>4.22</v>
      </c>
      <c r="S407" s="30">
        <v>0.3</v>
      </c>
      <c r="T407" s="30"/>
    </row>
    <row r="408" spans="1:24" x14ac:dyDescent="0.25">
      <c r="A408" s="30">
        <v>1051</v>
      </c>
      <c r="B408" s="30" t="s">
        <v>848</v>
      </c>
      <c r="C408" s="30">
        <v>9</v>
      </c>
      <c r="D408" s="30">
        <v>7</v>
      </c>
      <c r="E408" s="30">
        <v>3.89</v>
      </c>
      <c r="F408" s="30">
        <v>23</v>
      </c>
      <c r="G408" s="30">
        <v>23</v>
      </c>
      <c r="H408" s="30">
        <v>0</v>
      </c>
      <c r="I408" s="30">
        <v>129</v>
      </c>
      <c r="J408" s="30">
        <v>128</v>
      </c>
      <c r="K408" s="30">
        <v>56</v>
      </c>
      <c r="L408" s="30">
        <v>19</v>
      </c>
      <c r="M408" s="30">
        <v>107</v>
      </c>
      <c r="N408" s="30">
        <v>35</v>
      </c>
      <c r="O408" s="30">
        <v>1.26</v>
      </c>
      <c r="P408" s="30">
        <v>7.51</v>
      </c>
      <c r="Q408" s="30">
        <v>2.42</v>
      </c>
      <c r="R408" s="30">
        <v>4.22</v>
      </c>
      <c r="S408" s="30">
        <v>1.6</v>
      </c>
      <c r="T408" s="30"/>
    </row>
    <row r="409" spans="1:24" x14ac:dyDescent="0.25">
      <c r="A409" s="30">
        <v>7608</v>
      </c>
      <c r="B409" s="30" t="s">
        <v>864</v>
      </c>
      <c r="C409" s="30">
        <v>9</v>
      </c>
      <c r="D409" s="30">
        <v>8</v>
      </c>
      <c r="E409" s="30">
        <v>3.92</v>
      </c>
      <c r="F409" s="30">
        <v>21</v>
      </c>
      <c r="G409" s="30">
        <v>30</v>
      </c>
      <c r="H409" s="30">
        <v>0</v>
      </c>
      <c r="I409" s="30">
        <v>129</v>
      </c>
      <c r="J409" s="30">
        <v>132</v>
      </c>
      <c r="K409" s="30">
        <v>56</v>
      </c>
      <c r="L409" s="30">
        <v>18</v>
      </c>
      <c r="M409" s="30">
        <v>94</v>
      </c>
      <c r="N409" s="30">
        <v>31</v>
      </c>
      <c r="O409" s="30">
        <v>1.26</v>
      </c>
      <c r="P409" s="30">
        <v>6.53</v>
      </c>
      <c r="Q409" s="30">
        <v>2.13</v>
      </c>
      <c r="R409" s="30">
        <v>4.22</v>
      </c>
      <c r="S409" s="30">
        <v>0.8</v>
      </c>
      <c r="T409" s="30"/>
    </row>
    <row r="410" spans="1:24" x14ac:dyDescent="0.25">
      <c r="A410" s="30">
        <v>4776</v>
      </c>
      <c r="B410" s="30" t="s">
        <v>1580</v>
      </c>
      <c r="C410" s="30">
        <v>3</v>
      </c>
      <c r="D410" s="30">
        <v>2</v>
      </c>
      <c r="E410" s="30">
        <v>4.18</v>
      </c>
      <c r="F410" s="30">
        <v>4</v>
      </c>
      <c r="G410" s="30">
        <v>25</v>
      </c>
      <c r="H410" s="30">
        <v>0</v>
      </c>
      <c r="I410" s="30">
        <v>45</v>
      </c>
      <c r="J410" s="30">
        <v>48</v>
      </c>
      <c r="K410" s="30">
        <v>21</v>
      </c>
      <c r="L410" s="30">
        <v>6</v>
      </c>
      <c r="M410" s="30">
        <v>31</v>
      </c>
      <c r="N410" s="30">
        <v>11</v>
      </c>
      <c r="O410" s="30">
        <v>1.29</v>
      </c>
      <c r="P410" s="30">
        <v>6.14</v>
      </c>
      <c r="Q410" s="30">
        <v>2.1800000000000002</v>
      </c>
      <c r="R410" s="30">
        <v>4.2300000000000004</v>
      </c>
      <c r="S410" s="30">
        <v>-0.1</v>
      </c>
      <c r="T410" s="30"/>
    </row>
    <row r="411" spans="1:24" x14ac:dyDescent="0.25">
      <c r="A411" s="30">
        <v>10558</v>
      </c>
      <c r="B411" s="30" t="s">
        <v>1523</v>
      </c>
      <c r="C411" s="30">
        <v>2</v>
      </c>
      <c r="D411" s="30">
        <v>2</v>
      </c>
      <c r="E411" s="30">
        <v>4.1900000000000004</v>
      </c>
      <c r="F411" s="30">
        <v>0</v>
      </c>
      <c r="G411" s="30">
        <v>38</v>
      </c>
      <c r="H411" s="30">
        <v>2</v>
      </c>
      <c r="I411" s="30">
        <v>38</v>
      </c>
      <c r="J411" s="30">
        <v>35</v>
      </c>
      <c r="K411" s="30">
        <v>17</v>
      </c>
      <c r="L411" s="30">
        <v>4</v>
      </c>
      <c r="M411" s="30">
        <v>33</v>
      </c>
      <c r="N411" s="30">
        <v>18</v>
      </c>
      <c r="O411" s="30">
        <v>1.41</v>
      </c>
      <c r="P411" s="30">
        <v>8.0299999999999994</v>
      </c>
      <c r="Q411" s="30">
        <v>4.24</v>
      </c>
      <c r="R411" s="30">
        <v>4.2300000000000004</v>
      </c>
      <c r="S411" s="30">
        <v>0.1</v>
      </c>
      <c r="T411" s="30"/>
    </row>
    <row r="412" spans="1:24" x14ac:dyDescent="0.25">
      <c r="A412" s="30">
        <v>4955</v>
      </c>
      <c r="B412" s="30" t="s">
        <v>1379</v>
      </c>
      <c r="C412" s="30">
        <v>1</v>
      </c>
      <c r="D412" s="30">
        <v>1</v>
      </c>
      <c r="E412" s="30">
        <v>4.07</v>
      </c>
      <c r="F412" s="30">
        <v>0</v>
      </c>
      <c r="G412" s="30">
        <v>21</v>
      </c>
      <c r="H412" s="30">
        <v>0</v>
      </c>
      <c r="I412" s="30">
        <v>21</v>
      </c>
      <c r="J412" s="30">
        <v>21</v>
      </c>
      <c r="K412" s="30">
        <v>10</v>
      </c>
      <c r="L412" s="30">
        <v>2</v>
      </c>
      <c r="M412" s="30">
        <v>17</v>
      </c>
      <c r="N412" s="30">
        <v>8</v>
      </c>
      <c r="O412" s="30">
        <v>1.36</v>
      </c>
      <c r="P412" s="30">
        <v>7.3</v>
      </c>
      <c r="Q412" s="30">
        <v>3.47</v>
      </c>
      <c r="R412" s="30">
        <v>4.2300000000000004</v>
      </c>
      <c r="S412" s="30">
        <v>-0.1</v>
      </c>
      <c r="T412" s="30"/>
      <c r="U412" s="1"/>
      <c r="V412" s="1"/>
      <c r="X412" s="1"/>
    </row>
    <row r="413" spans="1:24" x14ac:dyDescent="0.25">
      <c r="A413" s="30">
        <v>2646</v>
      </c>
      <c r="B413" s="30" t="s">
        <v>899</v>
      </c>
      <c r="C413" s="30">
        <v>3</v>
      </c>
      <c r="D413" s="30">
        <v>2</v>
      </c>
      <c r="E413" s="30">
        <v>3.81</v>
      </c>
      <c r="F413" s="30">
        <v>0</v>
      </c>
      <c r="G413" s="30">
        <v>47</v>
      </c>
      <c r="H413" s="30">
        <v>2</v>
      </c>
      <c r="I413" s="30">
        <v>47</v>
      </c>
      <c r="J413" s="30">
        <v>45</v>
      </c>
      <c r="K413" s="30">
        <v>20</v>
      </c>
      <c r="L413" s="30">
        <v>6</v>
      </c>
      <c r="M413" s="30">
        <v>40</v>
      </c>
      <c r="N413" s="30">
        <v>15</v>
      </c>
      <c r="O413" s="30">
        <v>1.29</v>
      </c>
      <c r="P413" s="30">
        <v>7.7</v>
      </c>
      <c r="Q413" s="30">
        <v>2.95</v>
      </c>
      <c r="R413" s="30">
        <v>4.24</v>
      </c>
      <c r="S413" s="30">
        <v>0.1</v>
      </c>
      <c r="T413" s="30"/>
    </row>
    <row r="414" spans="1:24" x14ac:dyDescent="0.25">
      <c r="A414" s="30">
        <v>6797</v>
      </c>
      <c r="B414" s="30" t="s">
        <v>889</v>
      </c>
      <c r="C414" s="30">
        <v>10</v>
      </c>
      <c r="D414" s="30">
        <v>10</v>
      </c>
      <c r="E414" s="30">
        <v>3.94</v>
      </c>
      <c r="F414" s="30">
        <v>26</v>
      </c>
      <c r="G414" s="30">
        <v>26</v>
      </c>
      <c r="H414" s="30">
        <v>0</v>
      </c>
      <c r="I414" s="30">
        <v>163</v>
      </c>
      <c r="J414" s="30">
        <v>160</v>
      </c>
      <c r="K414" s="30">
        <v>71</v>
      </c>
      <c r="L414" s="30">
        <v>22</v>
      </c>
      <c r="M414" s="30">
        <v>135</v>
      </c>
      <c r="N414" s="30">
        <v>49</v>
      </c>
      <c r="O414" s="30">
        <v>1.28</v>
      </c>
      <c r="P414" s="30">
        <v>7.45</v>
      </c>
      <c r="Q414" s="30">
        <v>2.69</v>
      </c>
      <c r="R414" s="30">
        <v>4.24</v>
      </c>
      <c r="S414" s="30">
        <v>0.3</v>
      </c>
      <c r="T414" s="30"/>
    </row>
    <row r="415" spans="1:24" x14ac:dyDescent="0.25">
      <c r="A415" s="30">
        <v>10547</v>
      </c>
      <c r="B415" s="30" t="s">
        <v>5637</v>
      </c>
      <c r="C415" s="30">
        <v>2</v>
      </c>
      <c r="D415" s="30">
        <v>2</v>
      </c>
      <c r="E415" s="30">
        <v>4.26</v>
      </c>
      <c r="F415" s="30">
        <v>3</v>
      </c>
      <c r="G415" s="30">
        <v>15</v>
      </c>
      <c r="H415" s="30">
        <v>0</v>
      </c>
      <c r="I415" s="30">
        <v>29</v>
      </c>
      <c r="J415" s="30">
        <v>27</v>
      </c>
      <c r="K415" s="30">
        <v>14</v>
      </c>
      <c r="L415" s="30">
        <v>3</v>
      </c>
      <c r="M415" s="30">
        <v>27</v>
      </c>
      <c r="N415" s="30">
        <v>13</v>
      </c>
      <c r="O415" s="30">
        <v>1.4</v>
      </c>
      <c r="P415" s="30">
        <v>8.4</v>
      </c>
      <c r="Q415" s="30">
        <v>4.2</v>
      </c>
      <c r="R415" s="30">
        <v>4.24</v>
      </c>
      <c r="S415" s="30">
        <v>-0.1</v>
      </c>
      <c r="T415" s="30"/>
      <c r="U415" s="1"/>
      <c r="V415" s="1"/>
      <c r="W415" s="1"/>
    </row>
    <row r="416" spans="1:24" x14ac:dyDescent="0.25">
      <c r="A416" s="30">
        <v>9943</v>
      </c>
      <c r="B416" s="30" t="s">
        <v>989</v>
      </c>
      <c r="C416" s="30">
        <v>3</v>
      </c>
      <c r="D416" s="30">
        <v>2</v>
      </c>
      <c r="E416" s="30">
        <v>3.82</v>
      </c>
      <c r="F416" s="30">
        <v>3</v>
      </c>
      <c r="G416" s="30">
        <v>37</v>
      </c>
      <c r="H416" s="30">
        <v>0</v>
      </c>
      <c r="I416" s="30">
        <v>50</v>
      </c>
      <c r="J416" s="30">
        <v>49</v>
      </c>
      <c r="K416" s="30">
        <v>21</v>
      </c>
      <c r="L416" s="30">
        <v>8</v>
      </c>
      <c r="M416" s="30">
        <v>45</v>
      </c>
      <c r="N416" s="30">
        <v>13</v>
      </c>
      <c r="O416" s="30">
        <v>1.24</v>
      </c>
      <c r="P416" s="30">
        <v>8.1</v>
      </c>
      <c r="Q416" s="30">
        <v>2.4300000000000002</v>
      </c>
      <c r="R416" s="30">
        <v>4.24</v>
      </c>
      <c r="S416" s="30">
        <v>0.1</v>
      </c>
      <c r="T416" s="30"/>
    </row>
    <row r="417" spans="1:23" x14ac:dyDescent="0.25">
      <c r="A417" s="30">
        <v>8490</v>
      </c>
      <c r="B417" s="30" t="s">
        <v>1541</v>
      </c>
      <c r="C417" s="30">
        <v>0</v>
      </c>
      <c r="D417" s="30">
        <v>0</v>
      </c>
      <c r="E417" s="30">
        <v>4.03</v>
      </c>
      <c r="F417" s="30">
        <v>0</v>
      </c>
      <c r="G417" s="30">
        <v>8</v>
      </c>
      <c r="H417" s="30">
        <v>0</v>
      </c>
      <c r="I417" s="30">
        <v>8</v>
      </c>
      <c r="J417" s="30">
        <v>8</v>
      </c>
      <c r="K417" s="30">
        <v>4</v>
      </c>
      <c r="L417" s="30">
        <v>1</v>
      </c>
      <c r="M417" s="30">
        <v>7</v>
      </c>
      <c r="N417" s="30">
        <v>4</v>
      </c>
      <c r="O417" s="30">
        <v>1.43</v>
      </c>
      <c r="P417" s="30">
        <v>7.94</v>
      </c>
      <c r="Q417" s="30">
        <v>4.5</v>
      </c>
      <c r="R417" s="30">
        <v>4.24</v>
      </c>
      <c r="S417" s="30">
        <v>0</v>
      </c>
      <c r="T417" s="30"/>
    </row>
    <row r="418" spans="1:23" x14ac:dyDescent="0.25">
      <c r="A418" s="30">
        <v>1442</v>
      </c>
      <c r="B418" s="30" t="s">
        <v>1231</v>
      </c>
      <c r="C418" s="30">
        <v>1</v>
      </c>
      <c r="D418" s="30">
        <v>1</v>
      </c>
      <c r="E418" s="30">
        <v>4.0599999999999996</v>
      </c>
      <c r="F418" s="30">
        <v>0</v>
      </c>
      <c r="G418" s="30">
        <v>17</v>
      </c>
      <c r="H418" s="30">
        <v>0</v>
      </c>
      <c r="I418" s="30">
        <v>17</v>
      </c>
      <c r="J418" s="30">
        <v>17</v>
      </c>
      <c r="K418" s="30">
        <v>8</v>
      </c>
      <c r="L418" s="30">
        <v>2</v>
      </c>
      <c r="M418" s="30">
        <v>13</v>
      </c>
      <c r="N418" s="30">
        <v>6</v>
      </c>
      <c r="O418" s="30">
        <v>1.35</v>
      </c>
      <c r="P418" s="30">
        <v>7.09</v>
      </c>
      <c r="Q418" s="30">
        <v>3.2</v>
      </c>
      <c r="R418" s="30">
        <v>4.25</v>
      </c>
      <c r="S418" s="30">
        <v>-0.1</v>
      </c>
      <c r="T418" s="30"/>
    </row>
    <row r="419" spans="1:23" x14ac:dyDescent="0.25">
      <c r="A419" s="30">
        <v>4053</v>
      </c>
      <c r="B419" s="30" t="s">
        <v>1065</v>
      </c>
      <c r="C419" s="30">
        <v>0</v>
      </c>
      <c r="D419" s="30">
        <v>0</v>
      </c>
      <c r="E419" s="30">
        <v>3.74</v>
      </c>
      <c r="F419" s="30">
        <v>0</v>
      </c>
      <c r="G419" s="30">
        <v>9</v>
      </c>
      <c r="H419" s="30">
        <v>0</v>
      </c>
      <c r="I419" s="30">
        <v>9</v>
      </c>
      <c r="J419" s="30">
        <v>8</v>
      </c>
      <c r="K419" s="30">
        <v>4</v>
      </c>
      <c r="L419" s="30">
        <v>1</v>
      </c>
      <c r="M419" s="30">
        <v>8</v>
      </c>
      <c r="N419" s="30">
        <v>3</v>
      </c>
      <c r="O419" s="30">
        <v>1.3</v>
      </c>
      <c r="P419" s="30">
        <v>8.73</v>
      </c>
      <c r="Q419" s="30">
        <v>3.44</v>
      </c>
      <c r="R419" s="30">
        <v>4.25</v>
      </c>
      <c r="S419" s="30">
        <v>0</v>
      </c>
      <c r="T419" s="30"/>
    </row>
    <row r="420" spans="1:23" x14ac:dyDescent="0.25">
      <c r="A420" s="30">
        <v>1855</v>
      </c>
      <c r="B420" s="30" t="s">
        <v>1366</v>
      </c>
      <c r="C420" s="30">
        <v>2</v>
      </c>
      <c r="D420" s="30">
        <v>1</v>
      </c>
      <c r="E420" s="30">
        <v>4.17</v>
      </c>
      <c r="F420" s="30">
        <v>0</v>
      </c>
      <c r="G420" s="30">
        <v>30</v>
      </c>
      <c r="H420" s="30">
        <v>0</v>
      </c>
      <c r="I420" s="30">
        <v>30</v>
      </c>
      <c r="J420" s="30">
        <v>31</v>
      </c>
      <c r="K420" s="30">
        <v>14</v>
      </c>
      <c r="L420" s="30">
        <v>3</v>
      </c>
      <c r="M420" s="30">
        <v>19</v>
      </c>
      <c r="N420" s="30">
        <v>9</v>
      </c>
      <c r="O420" s="30">
        <v>1.35</v>
      </c>
      <c r="P420" s="30">
        <v>5.91</v>
      </c>
      <c r="Q420" s="30">
        <v>2.65</v>
      </c>
      <c r="R420" s="30">
        <v>4.25</v>
      </c>
      <c r="S420" s="30">
        <v>-0.3</v>
      </c>
      <c r="T420" s="30"/>
    </row>
    <row r="421" spans="1:23" x14ac:dyDescent="0.25">
      <c r="A421" s="30">
        <v>10481</v>
      </c>
      <c r="B421" s="30" t="s">
        <v>1422</v>
      </c>
      <c r="C421" s="30">
        <v>2</v>
      </c>
      <c r="D421" s="30">
        <v>2</v>
      </c>
      <c r="E421" s="30">
        <v>4.04</v>
      </c>
      <c r="F421" s="30">
        <v>0</v>
      </c>
      <c r="G421" s="30">
        <v>34</v>
      </c>
      <c r="H421" s="30">
        <v>0</v>
      </c>
      <c r="I421" s="30">
        <v>34</v>
      </c>
      <c r="J421" s="30">
        <v>32</v>
      </c>
      <c r="K421" s="30">
        <v>15</v>
      </c>
      <c r="L421" s="30">
        <v>4</v>
      </c>
      <c r="M421" s="30">
        <v>30</v>
      </c>
      <c r="N421" s="30">
        <v>13</v>
      </c>
      <c r="O421" s="30">
        <v>1.36</v>
      </c>
      <c r="P421" s="30">
        <v>8.11</v>
      </c>
      <c r="Q421" s="30">
        <v>3.5</v>
      </c>
      <c r="R421" s="30">
        <v>4.26</v>
      </c>
      <c r="S421" s="30">
        <v>0.1</v>
      </c>
      <c r="T421" s="30"/>
    </row>
    <row r="422" spans="1:23" x14ac:dyDescent="0.25">
      <c r="A422" s="30">
        <v>4153</v>
      </c>
      <c r="B422" s="30" t="s">
        <v>932</v>
      </c>
      <c r="C422" s="30">
        <v>3</v>
      </c>
      <c r="D422" s="30">
        <v>4</v>
      </c>
      <c r="E422" s="30">
        <v>4.32</v>
      </c>
      <c r="F422" s="30">
        <v>9</v>
      </c>
      <c r="G422" s="30">
        <v>9</v>
      </c>
      <c r="H422" s="30">
        <v>0</v>
      </c>
      <c r="I422" s="30">
        <v>49</v>
      </c>
      <c r="J422" s="30">
        <v>47</v>
      </c>
      <c r="K422" s="30">
        <v>24</v>
      </c>
      <c r="L422" s="30">
        <v>5</v>
      </c>
      <c r="M422" s="30">
        <v>42</v>
      </c>
      <c r="N422" s="30">
        <v>22</v>
      </c>
      <c r="O422" s="30">
        <v>1.39</v>
      </c>
      <c r="P422" s="30">
        <v>7.71</v>
      </c>
      <c r="Q422" s="30">
        <v>3.96</v>
      </c>
      <c r="R422" s="30">
        <v>4.26</v>
      </c>
      <c r="S422" s="30">
        <v>0.2</v>
      </c>
      <c r="T422" s="30"/>
    </row>
    <row r="423" spans="1:23" x14ac:dyDescent="0.25">
      <c r="A423" s="30">
        <v>2047</v>
      </c>
      <c r="B423" s="30" t="s">
        <v>1185</v>
      </c>
      <c r="C423" s="30">
        <v>10</v>
      </c>
      <c r="D423" s="30">
        <v>9</v>
      </c>
      <c r="E423" s="30">
        <v>4.46</v>
      </c>
      <c r="F423" s="30">
        <v>25</v>
      </c>
      <c r="G423" s="30">
        <v>25</v>
      </c>
      <c r="H423" s="30">
        <v>0</v>
      </c>
      <c r="I423" s="30">
        <v>160</v>
      </c>
      <c r="J423" s="30">
        <v>165</v>
      </c>
      <c r="K423" s="30">
        <v>79</v>
      </c>
      <c r="L423" s="30">
        <v>18</v>
      </c>
      <c r="M423" s="30">
        <v>123</v>
      </c>
      <c r="N423" s="30">
        <v>60</v>
      </c>
      <c r="O423" s="30">
        <v>1.41</v>
      </c>
      <c r="P423" s="30">
        <v>6.93</v>
      </c>
      <c r="Q423" s="30">
        <v>3.35</v>
      </c>
      <c r="R423" s="30">
        <v>4.2699999999999996</v>
      </c>
      <c r="S423" s="30">
        <v>1.6</v>
      </c>
      <c r="T423" s="30"/>
    </row>
    <row r="424" spans="1:23" x14ac:dyDescent="0.25">
      <c r="A424" s="30">
        <v>10078</v>
      </c>
      <c r="B424" s="30" t="s">
        <v>1078</v>
      </c>
      <c r="C424" s="30">
        <v>2</v>
      </c>
      <c r="D424" s="30">
        <v>1</v>
      </c>
      <c r="E424" s="30">
        <v>3.87</v>
      </c>
      <c r="F424" s="30">
        <v>0</v>
      </c>
      <c r="G424" s="30">
        <v>34</v>
      </c>
      <c r="H424" s="30">
        <v>0</v>
      </c>
      <c r="I424" s="30">
        <v>34</v>
      </c>
      <c r="J424" s="30">
        <v>34</v>
      </c>
      <c r="K424" s="30">
        <v>15</v>
      </c>
      <c r="L424" s="30">
        <v>5</v>
      </c>
      <c r="M424" s="30">
        <v>29</v>
      </c>
      <c r="N424" s="30">
        <v>12</v>
      </c>
      <c r="O424" s="30">
        <v>1.33</v>
      </c>
      <c r="P424" s="30">
        <v>7.68</v>
      </c>
      <c r="Q424" s="30">
        <v>3.04</v>
      </c>
      <c r="R424" s="30">
        <v>4.2699999999999996</v>
      </c>
      <c r="S424" s="30">
        <v>-0.1</v>
      </c>
      <c r="T424" s="30"/>
    </row>
    <row r="425" spans="1:23" x14ac:dyDescent="0.25">
      <c r="A425" s="30">
        <v>11710</v>
      </c>
      <c r="B425" s="30" t="s">
        <v>1270</v>
      </c>
      <c r="C425" s="30">
        <v>1</v>
      </c>
      <c r="D425" s="30">
        <v>1</v>
      </c>
      <c r="E425" s="30">
        <v>4.38</v>
      </c>
      <c r="F425" s="30">
        <v>0</v>
      </c>
      <c r="G425" s="30">
        <v>17</v>
      </c>
      <c r="H425" s="30">
        <v>0</v>
      </c>
      <c r="I425" s="30">
        <v>17</v>
      </c>
      <c r="J425" s="30">
        <v>18</v>
      </c>
      <c r="K425" s="30">
        <v>8</v>
      </c>
      <c r="L425" s="30">
        <v>2</v>
      </c>
      <c r="M425" s="30">
        <v>11</v>
      </c>
      <c r="N425" s="30">
        <v>6</v>
      </c>
      <c r="O425" s="30">
        <v>1.42</v>
      </c>
      <c r="P425" s="30">
        <v>5.71</v>
      </c>
      <c r="Q425" s="30">
        <v>3.12</v>
      </c>
      <c r="R425" s="30">
        <v>4.2699999999999996</v>
      </c>
      <c r="S425" s="30">
        <v>-0.1</v>
      </c>
      <c r="T425" s="30"/>
    </row>
    <row r="426" spans="1:23" x14ac:dyDescent="0.25">
      <c r="A426" s="30" t="s">
        <v>1021</v>
      </c>
      <c r="B426" s="30" t="s">
        <v>1022</v>
      </c>
      <c r="C426" s="30">
        <v>1</v>
      </c>
      <c r="D426" s="30">
        <v>1</v>
      </c>
      <c r="E426" s="30">
        <v>4.22</v>
      </c>
      <c r="F426" s="30">
        <v>0</v>
      </c>
      <c r="G426" s="30">
        <v>26</v>
      </c>
      <c r="H426" s="30">
        <v>0</v>
      </c>
      <c r="I426" s="30">
        <v>26</v>
      </c>
      <c r="J426" s="30">
        <v>22</v>
      </c>
      <c r="K426" s="30">
        <v>12</v>
      </c>
      <c r="L426" s="30">
        <v>2</v>
      </c>
      <c r="M426" s="30">
        <v>26</v>
      </c>
      <c r="N426" s="30">
        <v>17</v>
      </c>
      <c r="O426" s="30">
        <v>1.52</v>
      </c>
      <c r="P426" s="30">
        <v>9.33</v>
      </c>
      <c r="Q426" s="30">
        <v>5.96</v>
      </c>
      <c r="R426" s="30">
        <v>4.2699999999999996</v>
      </c>
      <c r="S426" s="30">
        <v>-0.1</v>
      </c>
      <c r="T426" s="30"/>
    </row>
    <row r="427" spans="1:23" x14ac:dyDescent="0.25">
      <c r="A427" s="30">
        <v>7593</v>
      </c>
      <c r="B427" s="30" t="s">
        <v>938</v>
      </c>
      <c r="C427" s="30">
        <v>5</v>
      </c>
      <c r="D427" s="30">
        <v>5</v>
      </c>
      <c r="E427" s="30">
        <v>4.55</v>
      </c>
      <c r="F427" s="30">
        <v>13</v>
      </c>
      <c r="G427" s="30">
        <v>13</v>
      </c>
      <c r="H427" s="30">
        <v>0</v>
      </c>
      <c r="I427" s="30">
        <v>72</v>
      </c>
      <c r="J427" s="30">
        <v>79</v>
      </c>
      <c r="K427" s="30">
        <v>36</v>
      </c>
      <c r="L427" s="30">
        <v>8</v>
      </c>
      <c r="M427" s="30">
        <v>49</v>
      </c>
      <c r="N427" s="30">
        <v>22</v>
      </c>
      <c r="O427" s="30">
        <v>1.4</v>
      </c>
      <c r="P427" s="30">
        <v>6.07</v>
      </c>
      <c r="Q427" s="30">
        <v>2.74</v>
      </c>
      <c r="R427" s="30">
        <v>4.28</v>
      </c>
      <c r="S427" s="30">
        <v>0.6</v>
      </c>
      <c r="T427" s="30"/>
    </row>
    <row r="428" spans="1:23" x14ac:dyDescent="0.25">
      <c r="A428" s="30">
        <v>5089</v>
      </c>
      <c r="B428" s="30" t="s">
        <v>915</v>
      </c>
      <c r="C428" s="30">
        <v>3</v>
      </c>
      <c r="D428" s="30">
        <v>4</v>
      </c>
      <c r="E428" s="30">
        <v>4.7300000000000004</v>
      </c>
      <c r="F428" s="30">
        <v>7</v>
      </c>
      <c r="G428" s="30">
        <v>29</v>
      </c>
      <c r="H428" s="30">
        <v>0</v>
      </c>
      <c r="I428" s="30">
        <v>63</v>
      </c>
      <c r="J428" s="30">
        <v>73</v>
      </c>
      <c r="K428" s="30">
        <v>33</v>
      </c>
      <c r="L428" s="30">
        <v>7</v>
      </c>
      <c r="M428" s="30">
        <v>32</v>
      </c>
      <c r="N428" s="30">
        <v>16</v>
      </c>
      <c r="O428" s="30">
        <v>1.43</v>
      </c>
      <c r="P428" s="30">
        <v>4.6100000000000003</v>
      </c>
      <c r="Q428" s="30">
        <v>2.31</v>
      </c>
      <c r="R428" s="30">
        <v>4.28</v>
      </c>
      <c r="S428" s="30">
        <v>-0.2</v>
      </c>
      <c r="T428" s="30"/>
    </row>
    <row r="429" spans="1:23" x14ac:dyDescent="0.25">
      <c r="A429" s="30" t="s">
        <v>1552</v>
      </c>
      <c r="B429" s="30" t="s">
        <v>1553</v>
      </c>
      <c r="C429" s="30">
        <v>0</v>
      </c>
      <c r="D429" s="30">
        <v>0</v>
      </c>
      <c r="E429" s="30">
        <v>4.17</v>
      </c>
      <c r="F429" s="30">
        <v>0</v>
      </c>
      <c r="G429" s="30">
        <v>8</v>
      </c>
      <c r="H429" s="30">
        <v>0</v>
      </c>
      <c r="I429" s="30">
        <v>8</v>
      </c>
      <c r="J429" s="30">
        <v>9</v>
      </c>
      <c r="K429" s="30">
        <v>4</v>
      </c>
      <c r="L429" s="30">
        <v>1</v>
      </c>
      <c r="M429" s="30">
        <v>6</v>
      </c>
      <c r="N429" s="30">
        <v>3</v>
      </c>
      <c r="O429" s="30">
        <v>1.35</v>
      </c>
      <c r="P429" s="30">
        <v>6.66</v>
      </c>
      <c r="Q429" s="30">
        <v>3.04</v>
      </c>
      <c r="R429" s="30">
        <v>4.28</v>
      </c>
      <c r="S429" s="30">
        <v>0</v>
      </c>
      <c r="T429" s="30"/>
    </row>
    <row r="430" spans="1:23" x14ac:dyDescent="0.25">
      <c r="A430" s="30">
        <v>6435</v>
      </c>
      <c r="B430" s="30" t="s">
        <v>893</v>
      </c>
      <c r="C430" s="30">
        <v>1</v>
      </c>
      <c r="D430" s="30">
        <v>2</v>
      </c>
      <c r="E430" s="30">
        <v>4.41</v>
      </c>
      <c r="F430" s="30">
        <v>4</v>
      </c>
      <c r="G430" s="30">
        <v>4</v>
      </c>
      <c r="H430" s="30">
        <v>0</v>
      </c>
      <c r="I430" s="30">
        <v>25</v>
      </c>
      <c r="J430" s="30">
        <v>26</v>
      </c>
      <c r="K430" s="30">
        <v>12</v>
      </c>
      <c r="L430" s="30">
        <v>3</v>
      </c>
      <c r="M430" s="30">
        <v>16</v>
      </c>
      <c r="N430" s="30">
        <v>8</v>
      </c>
      <c r="O430" s="30">
        <v>1.37</v>
      </c>
      <c r="P430" s="30">
        <v>5.82</v>
      </c>
      <c r="Q430" s="30">
        <v>2.8</v>
      </c>
      <c r="R430" s="30">
        <v>4.28</v>
      </c>
      <c r="S430" s="30">
        <v>0.1</v>
      </c>
      <c r="T430" s="30"/>
    </row>
    <row r="431" spans="1:23" x14ac:dyDescent="0.25">
      <c r="A431" s="30">
        <v>4741</v>
      </c>
      <c r="B431" s="30" t="s">
        <v>1266</v>
      </c>
      <c r="C431" s="30">
        <v>1</v>
      </c>
      <c r="D431" s="30">
        <v>1</v>
      </c>
      <c r="E431" s="30">
        <v>4.1100000000000003</v>
      </c>
      <c r="F431" s="30">
        <v>0</v>
      </c>
      <c r="G431" s="30">
        <v>25</v>
      </c>
      <c r="H431" s="30">
        <v>0</v>
      </c>
      <c r="I431" s="30">
        <v>25</v>
      </c>
      <c r="J431" s="30">
        <v>23</v>
      </c>
      <c r="K431" s="30">
        <v>11</v>
      </c>
      <c r="L431" s="30">
        <v>3</v>
      </c>
      <c r="M431" s="30">
        <v>24</v>
      </c>
      <c r="N431" s="30">
        <v>13</v>
      </c>
      <c r="O431" s="30">
        <v>1.42</v>
      </c>
      <c r="P431" s="30">
        <v>8.76</v>
      </c>
      <c r="Q431" s="30">
        <v>4.67</v>
      </c>
      <c r="R431" s="30">
        <v>4.28</v>
      </c>
      <c r="S431" s="30">
        <v>0.1</v>
      </c>
      <c r="T431" s="30"/>
    </row>
    <row r="432" spans="1:23" x14ac:dyDescent="0.25">
      <c r="A432" s="30">
        <v>7396</v>
      </c>
      <c r="B432" s="30" t="s">
        <v>885</v>
      </c>
      <c r="C432" s="30">
        <v>8</v>
      </c>
      <c r="D432" s="30">
        <v>11</v>
      </c>
      <c r="E432" s="30">
        <v>4.3</v>
      </c>
      <c r="F432" s="30">
        <v>26</v>
      </c>
      <c r="G432" s="30">
        <v>26</v>
      </c>
      <c r="H432" s="30">
        <v>0</v>
      </c>
      <c r="I432" s="30">
        <v>154</v>
      </c>
      <c r="J432" s="30">
        <v>158</v>
      </c>
      <c r="K432" s="30">
        <v>74</v>
      </c>
      <c r="L432" s="30">
        <v>20</v>
      </c>
      <c r="M432" s="30">
        <v>114</v>
      </c>
      <c r="N432" s="30">
        <v>45</v>
      </c>
      <c r="O432" s="30">
        <v>1.32</v>
      </c>
      <c r="P432" s="30">
        <v>6.65</v>
      </c>
      <c r="Q432" s="30">
        <v>2.64</v>
      </c>
      <c r="R432" s="30">
        <v>4.29</v>
      </c>
      <c r="S432" s="30">
        <v>0.1</v>
      </c>
      <c r="T432" s="30"/>
      <c r="U432" s="1"/>
      <c r="V432" s="1"/>
      <c r="W432" s="1"/>
    </row>
    <row r="433" spans="1:23" x14ac:dyDescent="0.25">
      <c r="A433" s="30">
        <v>1333</v>
      </c>
      <c r="B433" s="30" t="s">
        <v>1009</v>
      </c>
      <c r="C433" s="30">
        <v>1</v>
      </c>
      <c r="D433" s="30">
        <v>1</v>
      </c>
      <c r="E433" s="30">
        <v>3.96</v>
      </c>
      <c r="F433" s="30">
        <v>0</v>
      </c>
      <c r="G433" s="30">
        <v>13</v>
      </c>
      <c r="H433" s="30">
        <v>0</v>
      </c>
      <c r="I433" s="30">
        <v>13</v>
      </c>
      <c r="J433" s="30">
        <v>12</v>
      </c>
      <c r="K433" s="30">
        <v>6</v>
      </c>
      <c r="L433" s="30">
        <v>2</v>
      </c>
      <c r="M433" s="30">
        <v>11</v>
      </c>
      <c r="N433" s="30">
        <v>5</v>
      </c>
      <c r="O433" s="30">
        <v>1.33</v>
      </c>
      <c r="P433" s="30">
        <v>8.11</v>
      </c>
      <c r="Q433" s="30">
        <v>3.6</v>
      </c>
      <c r="R433" s="30">
        <v>4.29</v>
      </c>
      <c r="S433" s="30">
        <v>-0.1</v>
      </c>
      <c r="T433" s="30"/>
    </row>
    <row r="434" spans="1:23" x14ac:dyDescent="0.25">
      <c r="A434" s="30">
        <v>5980</v>
      </c>
      <c r="B434" s="30" t="s">
        <v>1215</v>
      </c>
      <c r="C434" s="30">
        <v>2</v>
      </c>
      <c r="D434" s="30">
        <v>2</v>
      </c>
      <c r="E434" s="30">
        <v>4.03</v>
      </c>
      <c r="F434" s="30">
        <v>0</v>
      </c>
      <c r="G434" s="30">
        <v>34</v>
      </c>
      <c r="H434" s="30">
        <v>0</v>
      </c>
      <c r="I434" s="30">
        <v>34</v>
      </c>
      <c r="J434" s="30">
        <v>35</v>
      </c>
      <c r="K434" s="30">
        <v>15</v>
      </c>
      <c r="L434" s="30">
        <v>4</v>
      </c>
      <c r="M434" s="30">
        <v>22</v>
      </c>
      <c r="N434" s="30">
        <v>12</v>
      </c>
      <c r="O434" s="30">
        <v>1.37</v>
      </c>
      <c r="P434" s="30">
        <v>5.92</v>
      </c>
      <c r="Q434" s="30">
        <v>3.1</v>
      </c>
      <c r="R434" s="30">
        <v>4.29</v>
      </c>
      <c r="S434" s="30">
        <v>-0.1</v>
      </c>
      <c r="T434" s="30"/>
    </row>
    <row r="435" spans="1:23" x14ac:dyDescent="0.25">
      <c r="A435" s="30">
        <v>6282</v>
      </c>
      <c r="B435" s="30" t="s">
        <v>1224</v>
      </c>
      <c r="C435" s="30">
        <v>1</v>
      </c>
      <c r="D435" s="30">
        <v>1</v>
      </c>
      <c r="E435" s="30">
        <v>4.3600000000000003</v>
      </c>
      <c r="F435" s="30">
        <v>0</v>
      </c>
      <c r="G435" s="30">
        <v>13</v>
      </c>
      <c r="H435" s="30">
        <v>0</v>
      </c>
      <c r="I435" s="30">
        <v>13</v>
      </c>
      <c r="J435" s="30">
        <v>13</v>
      </c>
      <c r="K435" s="30">
        <v>6</v>
      </c>
      <c r="L435" s="30">
        <v>1</v>
      </c>
      <c r="M435" s="30">
        <v>10</v>
      </c>
      <c r="N435" s="30">
        <v>5</v>
      </c>
      <c r="O435" s="30">
        <v>1.42</v>
      </c>
      <c r="P435" s="30">
        <v>6.79</v>
      </c>
      <c r="Q435" s="30">
        <v>3.35</v>
      </c>
      <c r="R435" s="30">
        <v>4.29</v>
      </c>
      <c r="S435" s="30">
        <v>-0.1</v>
      </c>
      <c r="T435" s="30"/>
    </row>
    <row r="436" spans="1:23" x14ac:dyDescent="0.25">
      <c r="A436" s="30">
        <v>4878</v>
      </c>
      <c r="B436" s="30" t="s">
        <v>1244</v>
      </c>
      <c r="C436" s="30">
        <v>3</v>
      </c>
      <c r="D436" s="30">
        <v>4</v>
      </c>
      <c r="E436" s="30">
        <v>4.3600000000000003</v>
      </c>
      <c r="F436" s="30">
        <v>9</v>
      </c>
      <c r="G436" s="30">
        <v>17</v>
      </c>
      <c r="H436" s="30">
        <v>0</v>
      </c>
      <c r="I436" s="30">
        <v>58</v>
      </c>
      <c r="J436" s="30">
        <v>56</v>
      </c>
      <c r="K436" s="30">
        <v>28</v>
      </c>
      <c r="L436" s="30">
        <v>7</v>
      </c>
      <c r="M436" s="30">
        <v>47</v>
      </c>
      <c r="N436" s="30">
        <v>23</v>
      </c>
      <c r="O436" s="30">
        <v>1.37</v>
      </c>
      <c r="P436" s="30">
        <v>7.42</v>
      </c>
      <c r="Q436" s="30">
        <v>3.54</v>
      </c>
      <c r="R436" s="30">
        <v>4.29</v>
      </c>
      <c r="S436" s="30">
        <v>0.1</v>
      </c>
      <c r="T436" s="30"/>
    </row>
    <row r="437" spans="1:23" x14ac:dyDescent="0.25">
      <c r="A437" s="30">
        <v>11384</v>
      </c>
      <c r="B437" s="30" t="s">
        <v>5638</v>
      </c>
      <c r="C437" s="30">
        <v>1</v>
      </c>
      <c r="D437" s="30">
        <v>1</v>
      </c>
      <c r="E437" s="30">
        <v>4.43</v>
      </c>
      <c r="F437" s="30">
        <v>0</v>
      </c>
      <c r="G437" s="30">
        <v>29</v>
      </c>
      <c r="H437" s="30">
        <v>0</v>
      </c>
      <c r="I437" s="30">
        <v>29</v>
      </c>
      <c r="J437" s="30">
        <v>27</v>
      </c>
      <c r="K437" s="30">
        <v>14</v>
      </c>
      <c r="L437" s="30">
        <v>3</v>
      </c>
      <c r="M437" s="30">
        <v>29</v>
      </c>
      <c r="N437" s="30">
        <v>17</v>
      </c>
      <c r="O437" s="30">
        <v>1.5</v>
      </c>
      <c r="P437" s="30">
        <v>9.01</v>
      </c>
      <c r="Q437" s="30">
        <v>5.24</v>
      </c>
      <c r="R437" s="30">
        <v>4.29</v>
      </c>
      <c r="S437" s="30">
        <v>0</v>
      </c>
      <c r="T437" s="30"/>
    </row>
    <row r="438" spans="1:23" x14ac:dyDescent="0.25">
      <c r="A438" s="30">
        <v>6627</v>
      </c>
      <c r="B438" s="30" t="s">
        <v>1415</v>
      </c>
      <c r="C438" s="30">
        <v>0</v>
      </c>
      <c r="D438" s="30">
        <v>0</v>
      </c>
      <c r="E438" s="30">
        <v>3.96</v>
      </c>
      <c r="F438" s="30">
        <v>0</v>
      </c>
      <c r="G438" s="30">
        <v>8</v>
      </c>
      <c r="H438" s="30">
        <v>0</v>
      </c>
      <c r="I438" s="30">
        <v>8</v>
      </c>
      <c r="J438" s="30">
        <v>8</v>
      </c>
      <c r="K438" s="30">
        <v>4</v>
      </c>
      <c r="L438" s="30">
        <v>1</v>
      </c>
      <c r="M438" s="30">
        <v>8</v>
      </c>
      <c r="N438" s="30">
        <v>3</v>
      </c>
      <c r="O438" s="30">
        <v>1.32</v>
      </c>
      <c r="P438" s="30">
        <v>8.4499999999999993</v>
      </c>
      <c r="Q438" s="30">
        <v>3.49</v>
      </c>
      <c r="R438" s="30">
        <v>4.3</v>
      </c>
      <c r="S438" s="30">
        <v>0</v>
      </c>
      <c r="T438" s="30"/>
    </row>
    <row r="439" spans="1:23" x14ac:dyDescent="0.25">
      <c r="A439" s="30" t="s">
        <v>1082</v>
      </c>
      <c r="B439" s="30" t="s">
        <v>1083</v>
      </c>
      <c r="C439" s="30">
        <v>0</v>
      </c>
      <c r="D439" s="30">
        <v>0</v>
      </c>
      <c r="E439" s="30">
        <v>4.18</v>
      </c>
      <c r="F439" s="30">
        <v>0</v>
      </c>
      <c r="G439" s="30">
        <v>9</v>
      </c>
      <c r="H439" s="30">
        <v>0</v>
      </c>
      <c r="I439" s="30">
        <v>9</v>
      </c>
      <c r="J439" s="30">
        <v>8</v>
      </c>
      <c r="K439" s="30">
        <v>4</v>
      </c>
      <c r="L439" s="30">
        <v>1</v>
      </c>
      <c r="M439" s="30">
        <v>7</v>
      </c>
      <c r="N439" s="30">
        <v>4</v>
      </c>
      <c r="O439" s="30">
        <v>1.42</v>
      </c>
      <c r="P439" s="30">
        <v>7.88</v>
      </c>
      <c r="Q439" s="30">
        <v>4.29</v>
      </c>
      <c r="R439" s="30">
        <v>4.3</v>
      </c>
      <c r="S439" s="30">
        <v>-0.1</v>
      </c>
      <c r="T439" s="30"/>
    </row>
    <row r="440" spans="1:23" x14ac:dyDescent="0.25">
      <c r="A440" s="30">
        <v>11423</v>
      </c>
      <c r="B440" s="30" t="s">
        <v>1261</v>
      </c>
      <c r="C440" s="30">
        <v>10</v>
      </c>
      <c r="D440" s="30">
        <v>10</v>
      </c>
      <c r="E440" s="30">
        <v>4.26</v>
      </c>
      <c r="F440" s="30">
        <v>26</v>
      </c>
      <c r="G440" s="30">
        <v>26</v>
      </c>
      <c r="H440" s="30">
        <v>0</v>
      </c>
      <c r="I440" s="30">
        <v>160</v>
      </c>
      <c r="J440" s="30">
        <v>162</v>
      </c>
      <c r="K440" s="30">
        <v>76</v>
      </c>
      <c r="L440" s="30">
        <v>21</v>
      </c>
      <c r="M440" s="30">
        <v>124</v>
      </c>
      <c r="N440" s="30">
        <v>52</v>
      </c>
      <c r="O440" s="30">
        <v>1.34</v>
      </c>
      <c r="P440" s="30">
        <v>6.99</v>
      </c>
      <c r="Q440" s="30">
        <v>2.92</v>
      </c>
      <c r="R440" s="30">
        <v>4.3</v>
      </c>
      <c r="S440" s="30">
        <v>1.5</v>
      </c>
      <c r="T440" s="30"/>
    </row>
    <row r="441" spans="1:23" x14ac:dyDescent="0.25">
      <c r="A441" s="30">
        <v>3830</v>
      </c>
      <c r="B441" s="30" t="s">
        <v>866</v>
      </c>
      <c r="C441" s="30">
        <v>8</v>
      </c>
      <c r="D441" s="30">
        <v>11</v>
      </c>
      <c r="E441" s="30">
        <v>4.7</v>
      </c>
      <c r="F441" s="30">
        <v>26</v>
      </c>
      <c r="G441" s="30">
        <v>26</v>
      </c>
      <c r="H441" s="30">
        <v>0</v>
      </c>
      <c r="I441" s="30">
        <v>165</v>
      </c>
      <c r="J441" s="30">
        <v>184</v>
      </c>
      <c r="K441" s="30">
        <v>86</v>
      </c>
      <c r="L441" s="30">
        <v>21</v>
      </c>
      <c r="M441" s="30">
        <v>106</v>
      </c>
      <c r="N441" s="30">
        <v>41</v>
      </c>
      <c r="O441" s="30">
        <v>1.37</v>
      </c>
      <c r="P441" s="30">
        <v>5.78</v>
      </c>
      <c r="Q441" s="30">
        <v>2.25</v>
      </c>
      <c r="R441" s="30">
        <v>4.3</v>
      </c>
      <c r="S441" s="30">
        <v>1.3</v>
      </c>
      <c r="T441" s="30"/>
      <c r="U441" s="1"/>
      <c r="V441" s="1"/>
      <c r="W441" s="1"/>
    </row>
    <row r="442" spans="1:23" x14ac:dyDescent="0.25">
      <c r="A442" s="30">
        <v>1793</v>
      </c>
      <c r="B442" s="30" t="s">
        <v>1587</v>
      </c>
      <c r="C442" s="30">
        <v>3</v>
      </c>
      <c r="D442" s="30">
        <v>3</v>
      </c>
      <c r="E442" s="30">
        <v>4.1500000000000004</v>
      </c>
      <c r="F442" s="30">
        <v>0</v>
      </c>
      <c r="G442" s="30">
        <v>55</v>
      </c>
      <c r="H442" s="30">
        <v>6</v>
      </c>
      <c r="I442" s="30">
        <v>55</v>
      </c>
      <c r="J442" s="30">
        <v>53</v>
      </c>
      <c r="K442" s="30">
        <v>26</v>
      </c>
      <c r="L442" s="30">
        <v>6</v>
      </c>
      <c r="M442" s="30">
        <v>47</v>
      </c>
      <c r="N442" s="30">
        <v>24</v>
      </c>
      <c r="O442" s="30">
        <v>1.4</v>
      </c>
      <c r="P442" s="30">
        <v>7.66</v>
      </c>
      <c r="Q442" s="30">
        <v>3.94</v>
      </c>
      <c r="R442" s="30">
        <v>4.3</v>
      </c>
      <c r="S442" s="30">
        <v>-0.3</v>
      </c>
      <c r="T442" s="30"/>
    </row>
    <row r="443" spans="1:23" x14ac:dyDescent="0.25">
      <c r="A443" s="30">
        <v>8728</v>
      </c>
      <c r="B443" s="30" t="s">
        <v>1184</v>
      </c>
      <c r="C443" s="30">
        <v>0</v>
      </c>
      <c r="D443" s="30">
        <v>0</v>
      </c>
      <c r="E443" s="30">
        <v>4.2300000000000004</v>
      </c>
      <c r="F443" s="30">
        <v>0</v>
      </c>
      <c r="G443" s="30">
        <v>8</v>
      </c>
      <c r="H443" s="30">
        <v>0</v>
      </c>
      <c r="I443" s="30">
        <v>8</v>
      </c>
      <c r="J443" s="30">
        <v>9</v>
      </c>
      <c r="K443" s="30">
        <v>4</v>
      </c>
      <c r="L443" s="30">
        <v>1</v>
      </c>
      <c r="M443" s="30">
        <v>6</v>
      </c>
      <c r="N443" s="30">
        <v>2</v>
      </c>
      <c r="O443" s="30">
        <v>1.34</v>
      </c>
      <c r="P443" s="30">
        <v>6.3</v>
      </c>
      <c r="Q443" s="30">
        <v>2.64</v>
      </c>
      <c r="R443" s="30">
        <v>4.3</v>
      </c>
      <c r="S443" s="30">
        <v>0</v>
      </c>
      <c r="T443" s="30"/>
    </row>
    <row r="444" spans="1:23" x14ac:dyDescent="0.25">
      <c r="A444" s="30">
        <v>9654</v>
      </c>
      <c r="B444" s="30" t="s">
        <v>1006</v>
      </c>
      <c r="C444" s="30">
        <v>1</v>
      </c>
      <c r="D444" s="30">
        <v>1</v>
      </c>
      <c r="E444" s="30">
        <v>4.17</v>
      </c>
      <c r="F444" s="30">
        <v>0</v>
      </c>
      <c r="G444" s="30">
        <v>25</v>
      </c>
      <c r="H444" s="30">
        <v>0</v>
      </c>
      <c r="I444" s="30">
        <v>25</v>
      </c>
      <c r="J444" s="30">
        <v>23</v>
      </c>
      <c r="K444" s="30">
        <v>12</v>
      </c>
      <c r="L444" s="30">
        <v>3</v>
      </c>
      <c r="M444" s="30">
        <v>24</v>
      </c>
      <c r="N444" s="30">
        <v>12</v>
      </c>
      <c r="O444" s="30">
        <v>1.42</v>
      </c>
      <c r="P444" s="30">
        <v>8.43</v>
      </c>
      <c r="Q444" s="30">
        <v>4.41</v>
      </c>
      <c r="R444" s="30">
        <v>4.3099999999999996</v>
      </c>
      <c r="S444" s="30">
        <v>-0.2</v>
      </c>
      <c r="T444" s="30"/>
      <c r="U444" s="1"/>
      <c r="V444" s="1"/>
      <c r="W444" s="1"/>
    </row>
    <row r="445" spans="1:23" x14ac:dyDescent="0.25">
      <c r="A445" s="30" t="s">
        <v>1202</v>
      </c>
      <c r="B445" s="30" t="s">
        <v>1203</v>
      </c>
      <c r="C445" s="30">
        <v>0</v>
      </c>
      <c r="D445" s="30">
        <v>1</v>
      </c>
      <c r="E445" s="30">
        <v>4.41</v>
      </c>
      <c r="F445" s="30">
        <v>1</v>
      </c>
      <c r="G445" s="30">
        <v>1</v>
      </c>
      <c r="H445" s="30">
        <v>0</v>
      </c>
      <c r="I445" s="30">
        <v>8</v>
      </c>
      <c r="J445" s="30">
        <v>8</v>
      </c>
      <c r="K445" s="30">
        <v>4</v>
      </c>
      <c r="L445" s="30">
        <v>1</v>
      </c>
      <c r="M445" s="30">
        <v>6</v>
      </c>
      <c r="N445" s="30">
        <v>3</v>
      </c>
      <c r="O445" s="30">
        <v>1.38</v>
      </c>
      <c r="P445" s="30">
        <v>6.68</v>
      </c>
      <c r="Q445" s="30">
        <v>3.16</v>
      </c>
      <c r="R445" s="30">
        <v>4.3099999999999996</v>
      </c>
      <c r="S445" s="30">
        <v>0</v>
      </c>
      <c r="T445" s="30"/>
    </row>
    <row r="446" spans="1:23" x14ac:dyDescent="0.25">
      <c r="A446" s="30">
        <v>8739</v>
      </c>
      <c r="B446" s="30" t="s">
        <v>1061</v>
      </c>
      <c r="C446" s="30">
        <v>1</v>
      </c>
      <c r="D446" s="30">
        <v>1</v>
      </c>
      <c r="E446" s="30">
        <v>4.1399999999999997</v>
      </c>
      <c r="F446" s="30">
        <v>0</v>
      </c>
      <c r="G446" s="30">
        <v>17</v>
      </c>
      <c r="H446" s="30">
        <v>0</v>
      </c>
      <c r="I446" s="30">
        <v>17</v>
      </c>
      <c r="J446" s="30">
        <v>16</v>
      </c>
      <c r="K446" s="30">
        <v>8</v>
      </c>
      <c r="L446" s="30">
        <v>2</v>
      </c>
      <c r="M446" s="30">
        <v>15</v>
      </c>
      <c r="N446" s="30">
        <v>9</v>
      </c>
      <c r="O446" s="30">
        <v>1.44</v>
      </c>
      <c r="P446" s="30">
        <v>7.59</v>
      </c>
      <c r="Q446" s="30">
        <v>4.43</v>
      </c>
      <c r="R446" s="30">
        <v>4.3099999999999996</v>
      </c>
      <c r="S446" s="30">
        <v>-0.1</v>
      </c>
      <c r="T446" s="30"/>
    </row>
    <row r="447" spans="1:23" x14ac:dyDescent="0.25">
      <c r="A447" s="30">
        <v>10534</v>
      </c>
      <c r="B447" s="30" t="s">
        <v>5639</v>
      </c>
      <c r="C447" s="30">
        <v>0</v>
      </c>
      <c r="D447" s="30">
        <v>0</v>
      </c>
      <c r="E447" s="30">
        <v>4.4800000000000004</v>
      </c>
      <c r="F447" s="30">
        <v>0</v>
      </c>
      <c r="G447" s="30">
        <v>8</v>
      </c>
      <c r="H447" s="30">
        <v>0</v>
      </c>
      <c r="I447" s="30">
        <v>8</v>
      </c>
      <c r="J447" s="30">
        <v>8</v>
      </c>
      <c r="K447" s="30">
        <v>4</v>
      </c>
      <c r="L447" s="30">
        <v>1</v>
      </c>
      <c r="M447" s="30">
        <v>7</v>
      </c>
      <c r="N447" s="30">
        <v>4</v>
      </c>
      <c r="O447" s="30">
        <v>1.5</v>
      </c>
      <c r="P447" s="30">
        <v>7.07</v>
      </c>
      <c r="Q447" s="30">
        <v>4.62</v>
      </c>
      <c r="R447" s="30">
        <v>4.3099999999999996</v>
      </c>
      <c r="S447" s="30">
        <v>0</v>
      </c>
      <c r="T447" s="30"/>
    </row>
    <row r="448" spans="1:23" x14ac:dyDescent="0.25">
      <c r="A448" s="30">
        <v>9239</v>
      </c>
      <c r="B448" s="30" t="s">
        <v>1097</v>
      </c>
      <c r="C448" s="30">
        <v>1</v>
      </c>
      <c r="D448" s="30">
        <v>1</v>
      </c>
      <c r="E448" s="30">
        <v>4.17</v>
      </c>
      <c r="F448" s="30">
        <v>0</v>
      </c>
      <c r="G448" s="30">
        <v>17</v>
      </c>
      <c r="H448" s="30">
        <v>0</v>
      </c>
      <c r="I448" s="30">
        <v>17</v>
      </c>
      <c r="J448" s="30">
        <v>17</v>
      </c>
      <c r="K448" s="30">
        <v>8</v>
      </c>
      <c r="L448" s="30">
        <v>2</v>
      </c>
      <c r="M448" s="30">
        <v>14</v>
      </c>
      <c r="N448" s="30">
        <v>7</v>
      </c>
      <c r="O448" s="30">
        <v>1.38</v>
      </c>
      <c r="P448" s="30">
        <v>7.4</v>
      </c>
      <c r="Q448" s="30">
        <v>3.51</v>
      </c>
      <c r="R448" s="30">
        <v>4.3099999999999996</v>
      </c>
      <c r="S448" s="30">
        <v>-0.1</v>
      </c>
      <c r="T448" s="30"/>
    </row>
    <row r="449" spans="1:24" x14ac:dyDescent="0.25">
      <c r="A449" s="30" t="s">
        <v>5640</v>
      </c>
      <c r="B449" s="30" t="s">
        <v>5641</v>
      </c>
      <c r="C449" s="30">
        <v>1</v>
      </c>
      <c r="D449" s="30">
        <v>1</v>
      </c>
      <c r="E449" s="30">
        <v>4.3499999999999996</v>
      </c>
      <c r="F449" s="30">
        <v>1</v>
      </c>
      <c r="G449" s="30">
        <v>10</v>
      </c>
      <c r="H449" s="30">
        <v>0</v>
      </c>
      <c r="I449" s="30">
        <v>16</v>
      </c>
      <c r="J449" s="30">
        <v>17</v>
      </c>
      <c r="K449" s="30">
        <v>8</v>
      </c>
      <c r="L449" s="30">
        <v>2</v>
      </c>
      <c r="M449" s="30">
        <v>11</v>
      </c>
      <c r="N449" s="30">
        <v>6</v>
      </c>
      <c r="O449" s="30">
        <v>1.38</v>
      </c>
      <c r="P449" s="30">
        <v>6.25</v>
      </c>
      <c r="Q449" s="30">
        <v>3.14</v>
      </c>
      <c r="R449" s="30">
        <v>4.32</v>
      </c>
      <c r="S449" s="30">
        <v>-0.1</v>
      </c>
      <c r="T449" s="30"/>
    </row>
    <row r="450" spans="1:24" x14ac:dyDescent="0.25">
      <c r="A450" s="30">
        <v>5257</v>
      </c>
      <c r="B450" s="30" t="s">
        <v>1000</v>
      </c>
      <c r="C450" s="30">
        <v>0</v>
      </c>
      <c r="D450" s="30">
        <v>0</v>
      </c>
      <c r="E450" s="30">
        <v>4.18</v>
      </c>
      <c r="F450" s="30">
        <v>0</v>
      </c>
      <c r="G450" s="30">
        <v>8</v>
      </c>
      <c r="H450" s="30">
        <v>0</v>
      </c>
      <c r="I450" s="30">
        <v>8</v>
      </c>
      <c r="J450" s="30">
        <v>7</v>
      </c>
      <c r="K450" s="30">
        <v>4</v>
      </c>
      <c r="L450" s="30">
        <v>1</v>
      </c>
      <c r="M450" s="30">
        <v>9</v>
      </c>
      <c r="N450" s="30">
        <v>5</v>
      </c>
      <c r="O450" s="30">
        <v>1.45</v>
      </c>
      <c r="P450" s="30">
        <v>9.3000000000000007</v>
      </c>
      <c r="Q450" s="30">
        <v>5.07</v>
      </c>
      <c r="R450" s="30">
        <v>4.32</v>
      </c>
      <c r="S450" s="30">
        <v>-0.1</v>
      </c>
      <c r="T450" s="30"/>
    </row>
    <row r="451" spans="1:24" x14ac:dyDescent="0.25">
      <c r="A451" s="30">
        <v>7731</v>
      </c>
      <c r="B451" s="30" t="s">
        <v>1390</v>
      </c>
      <c r="C451" s="30">
        <v>9</v>
      </c>
      <c r="D451" s="30">
        <v>9</v>
      </c>
      <c r="E451" s="30">
        <v>4.5199999999999996</v>
      </c>
      <c r="F451" s="30">
        <v>24</v>
      </c>
      <c r="G451" s="30">
        <v>24</v>
      </c>
      <c r="H451" s="30">
        <v>0</v>
      </c>
      <c r="I451" s="30">
        <v>144</v>
      </c>
      <c r="J451" s="30">
        <v>151</v>
      </c>
      <c r="K451" s="30">
        <v>72</v>
      </c>
      <c r="L451" s="30">
        <v>19</v>
      </c>
      <c r="M451" s="30">
        <v>114</v>
      </c>
      <c r="N451" s="30">
        <v>49</v>
      </c>
      <c r="O451" s="30">
        <v>1.38</v>
      </c>
      <c r="P451" s="30">
        <v>7.13</v>
      </c>
      <c r="Q451" s="30">
        <v>3.04</v>
      </c>
      <c r="R451" s="30">
        <v>4.32</v>
      </c>
      <c r="S451" s="30">
        <v>1.2</v>
      </c>
      <c r="T451" s="30"/>
    </row>
    <row r="452" spans="1:24" x14ac:dyDescent="0.25">
      <c r="A452" s="30">
        <v>5551</v>
      </c>
      <c r="B452" s="30" t="s">
        <v>911</v>
      </c>
      <c r="C452" s="30">
        <v>9</v>
      </c>
      <c r="D452" s="30">
        <v>9</v>
      </c>
      <c r="E452" s="30">
        <v>4.4800000000000004</v>
      </c>
      <c r="F452" s="30">
        <v>23</v>
      </c>
      <c r="G452" s="30">
        <v>23</v>
      </c>
      <c r="H452" s="30">
        <v>0</v>
      </c>
      <c r="I452" s="30">
        <v>137</v>
      </c>
      <c r="J452" s="30">
        <v>146</v>
      </c>
      <c r="K452" s="30">
        <v>68</v>
      </c>
      <c r="L452" s="30">
        <v>16</v>
      </c>
      <c r="M452" s="30">
        <v>93</v>
      </c>
      <c r="N452" s="30">
        <v>45</v>
      </c>
      <c r="O452" s="30">
        <v>1.4</v>
      </c>
      <c r="P452" s="30">
        <v>6.1</v>
      </c>
      <c r="Q452" s="30">
        <v>2.98</v>
      </c>
      <c r="R452" s="30">
        <v>4.32</v>
      </c>
      <c r="S452" s="30">
        <v>1.6</v>
      </c>
      <c r="T452" s="30"/>
    </row>
    <row r="453" spans="1:24" x14ac:dyDescent="0.25">
      <c r="A453" s="30">
        <v>4313</v>
      </c>
      <c r="B453" s="30" t="s">
        <v>1593</v>
      </c>
      <c r="C453" s="30">
        <v>1</v>
      </c>
      <c r="D453" s="30">
        <v>1</v>
      </c>
      <c r="E453" s="30">
        <v>4.07</v>
      </c>
      <c r="F453" s="30">
        <v>0</v>
      </c>
      <c r="G453" s="30">
        <v>17</v>
      </c>
      <c r="H453" s="30">
        <v>0</v>
      </c>
      <c r="I453" s="30">
        <v>17</v>
      </c>
      <c r="J453" s="30">
        <v>16</v>
      </c>
      <c r="K453" s="30">
        <v>8</v>
      </c>
      <c r="L453" s="30">
        <v>2</v>
      </c>
      <c r="M453" s="30">
        <v>16</v>
      </c>
      <c r="N453" s="30">
        <v>8</v>
      </c>
      <c r="O453" s="30">
        <v>1.43</v>
      </c>
      <c r="P453" s="30">
        <v>8.5399999999999991</v>
      </c>
      <c r="Q453" s="30">
        <v>4.54</v>
      </c>
      <c r="R453" s="30">
        <v>4.32</v>
      </c>
      <c r="S453" s="30">
        <v>0</v>
      </c>
      <c r="T453" s="30"/>
    </row>
    <row r="454" spans="1:24" x14ac:dyDescent="0.25">
      <c r="A454" s="30">
        <v>7042</v>
      </c>
      <c r="B454" s="30" t="s">
        <v>1218</v>
      </c>
      <c r="C454" s="30">
        <v>1</v>
      </c>
      <c r="D454" s="30">
        <v>1</v>
      </c>
      <c r="E454" s="30">
        <v>4.21</v>
      </c>
      <c r="F454" s="30">
        <v>0</v>
      </c>
      <c r="G454" s="30">
        <v>12</v>
      </c>
      <c r="H454" s="30">
        <v>0</v>
      </c>
      <c r="I454" s="30">
        <v>12</v>
      </c>
      <c r="J454" s="30">
        <v>13</v>
      </c>
      <c r="K454" s="30">
        <v>6</v>
      </c>
      <c r="L454" s="30">
        <v>1</v>
      </c>
      <c r="M454" s="30">
        <v>9</v>
      </c>
      <c r="N454" s="30">
        <v>4</v>
      </c>
      <c r="O454" s="30">
        <v>1.38</v>
      </c>
      <c r="P454" s="30">
        <v>6.39</v>
      </c>
      <c r="Q454" s="30">
        <v>3.22</v>
      </c>
      <c r="R454" s="30">
        <v>4.32</v>
      </c>
      <c r="S454" s="30">
        <v>-0.1</v>
      </c>
      <c r="T454" s="30"/>
      <c r="U454" s="1"/>
      <c r="V454" s="1"/>
      <c r="X454" s="1"/>
    </row>
    <row r="455" spans="1:24" x14ac:dyDescent="0.25">
      <c r="A455" s="30">
        <v>9489</v>
      </c>
      <c r="B455" s="30" t="s">
        <v>1348</v>
      </c>
      <c r="C455" s="30">
        <v>1</v>
      </c>
      <c r="D455" s="30">
        <v>1</v>
      </c>
      <c r="E455" s="30">
        <v>4.37</v>
      </c>
      <c r="F455" s="30">
        <v>3</v>
      </c>
      <c r="G455" s="30">
        <v>3</v>
      </c>
      <c r="H455" s="30">
        <v>0</v>
      </c>
      <c r="I455" s="30">
        <v>16</v>
      </c>
      <c r="J455" s="30">
        <v>17</v>
      </c>
      <c r="K455" s="30">
        <v>8</v>
      </c>
      <c r="L455" s="30">
        <v>2</v>
      </c>
      <c r="M455" s="30">
        <v>11</v>
      </c>
      <c r="N455" s="30">
        <v>5</v>
      </c>
      <c r="O455" s="30">
        <v>1.36</v>
      </c>
      <c r="P455" s="30">
        <v>6.22</v>
      </c>
      <c r="Q455" s="30">
        <v>2.97</v>
      </c>
      <c r="R455" s="30">
        <v>4.33</v>
      </c>
      <c r="S455" s="30">
        <v>0.1</v>
      </c>
      <c r="T455" s="30"/>
      <c r="U455" s="1"/>
      <c r="V455" s="1"/>
      <c r="W455" s="1"/>
    </row>
    <row r="456" spans="1:24" x14ac:dyDescent="0.25">
      <c r="A456" s="30">
        <v>9346</v>
      </c>
      <c r="B456" s="30" t="s">
        <v>845</v>
      </c>
      <c r="C456" s="30">
        <v>9</v>
      </c>
      <c r="D456" s="30">
        <v>9</v>
      </c>
      <c r="E456" s="30">
        <v>4.3600000000000003</v>
      </c>
      <c r="F456" s="30">
        <v>23</v>
      </c>
      <c r="G456" s="30">
        <v>23</v>
      </c>
      <c r="H456" s="30">
        <v>0</v>
      </c>
      <c r="I456" s="30">
        <v>138</v>
      </c>
      <c r="J456" s="30">
        <v>135</v>
      </c>
      <c r="K456" s="30">
        <v>67</v>
      </c>
      <c r="L456" s="30">
        <v>19</v>
      </c>
      <c r="M456" s="30">
        <v>123</v>
      </c>
      <c r="N456" s="30">
        <v>52</v>
      </c>
      <c r="O456" s="30">
        <v>1.36</v>
      </c>
      <c r="P456" s="30">
        <v>8.0299999999999994</v>
      </c>
      <c r="Q456" s="30">
        <v>3.41</v>
      </c>
      <c r="R456" s="30">
        <v>4.33</v>
      </c>
      <c r="S456" s="30">
        <v>1.1000000000000001</v>
      </c>
      <c r="T456" s="30"/>
      <c r="U456" s="1"/>
      <c r="V456" s="1"/>
      <c r="X456" s="1"/>
    </row>
    <row r="457" spans="1:24" x14ac:dyDescent="0.25">
      <c r="A457" s="30" t="s">
        <v>1585</v>
      </c>
      <c r="B457" s="30" t="s">
        <v>1586</v>
      </c>
      <c r="C457" s="30">
        <v>3</v>
      </c>
      <c r="D457" s="30">
        <v>4</v>
      </c>
      <c r="E457" s="30">
        <v>4.4000000000000004</v>
      </c>
      <c r="F457" s="30">
        <v>9</v>
      </c>
      <c r="G457" s="30">
        <v>9</v>
      </c>
      <c r="H457" s="30">
        <v>0</v>
      </c>
      <c r="I457" s="30">
        <v>49</v>
      </c>
      <c r="J457" s="30">
        <v>43</v>
      </c>
      <c r="K457" s="30">
        <v>24</v>
      </c>
      <c r="L457" s="30">
        <v>5</v>
      </c>
      <c r="M457" s="30">
        <v>48</v>
      </c>
      <c r="N457" s="30">
        <v>28</v>
      </c>
      <c r="O457" s="30">
        <v>1.46</v>
      </c>
      <c r="P457" s="30">
        <v>8.84</v>
      </c>
      <c r="Q457" s="30">
        <v>5.15</v>
      </c>
      <c r="R457" s="30">
        <v>4.34</v>
      </c>
      <c r="S457" s="30">
        <v>0.2</v>
      </c>
      <c r="T457" s="30"/>
    </row>
    <row r="458" spans="1:24" x14ac:dyDescent="0.25">
      <c r="A458" s="30">
        <v>7942</v>
      </c>
      <c r="B458" s="30" t="s">
        <v>1138</v>
      </c>
      <c r="C458" s="30">
        <v>1</v>
      </c>
      <c r="D458" s="30">
        <v>1</v>
      </c>
      <c r="E458" s="30">
        <v>4.5</v>
      </c>
      <c r="F458" s="30">
        <v>1</v>
      </c>
      <c r="G458" s="30">
        <v>1</v>
      </c>
      <c r="H458" s="30">
        <v>0</v>
      </c>
      <c r="I458" s="30">
        <v>8</v>
      </c>
      <c r="J458" s="30">
        <v>8</v>
      </c>
      <c r="K458" s="30">
        <v>4</v>
      </c>
      <c r="L458" s="30">
        <v>1</v>
      </c>
      <c r="M458" s="30">
        <v>6</v>
      </c>
      <c r="N458" s="30">
        <v>3</v>
      </c>
      <c r="O458" s="30">
        <v>1.4</v>
      </c>
      <c r="P458" s="30">
        <v>7.24</v>
      </c>
      <c r="Q458" s="30">
        <v>3.18</v>
      </c>
      <c r="R458" s="30">
        <v>4.3499999999999996</v>
      </c>
      <c r="S458" s="30">
        <v>0</v>
      </c>
      <c r="T458" s="30"/>
    </row>
    <row r="459" spans="1:24" x14ac:dyDescent="0.25">
      <c r="A459" s="30">
        <v>8580</v>
      </c>
      <c r="B459" s="30" t="s">
        <v>1106</v>
      </c>
      <c r="C459" s="30">
        <v>2</v>
      </c>
      <c r="D459" s="30">
        <v>1</v>
      </c>
      <c r="E459" s="30">
        <v>4.0999999999999996</v>
      </c>
      <c r="F459" s="30">
        <v>0</v>
      </c>
      <c r="G459" s="30">
        <v>30</v>
      </c>
      <c r="H459" s="30">
        <v>0</v>
      </c>
      <c r="I459" s="30">
        <v>30</v>
      </c>
      <c r="J459" s="30">
        <v>30</v>
      </c>
      <c r="K459" s="30">
        <v>14</v>
      </c>
      <c r="L459" s="30">
        <v>4</v>
      </c>
      <c r="M459" s="30">
        <v>25</v>
      </c>
      <c r="N459" s="30">
        <v>11</v>
      </c>
      <c r="O459" s="30">
        <v>1.35</v>
      </c>
      <c r="P459" s="30">
        <v>7.28</v>
      </c>
      <c r="Q459" s="30">
        <v>3.32</v>
      </c>
      <c r="R459" s="30">
        <v>4.3499999999999996</v>
      </c>
      <c r="S459" s="30">
        <v>0.1</v>
      </c>
      <c r="T459" s="30"/>
      <c r="U459" s="1"/>
      <c r="V459" s="1"/>
      <c r="W459" s="1"/>
    </row>
    <row r="460" spans="1:24" x14ac:dyDescent="0.25">
      <c r="A460" s="30">
        <v>11132</v>
      </c>
      <c r="B460" s="30" t="s">
        <v>861</v>
      </c>
      <c r="C460" s="30">
        <v>7</v>
      </c>
      <c r="D460" s="30">
        <v>6</v>
      </c>
      <c r="E460" s="30">
        <v>3.88</v>
      </c>
      <c r="F460" s="30">
        <v>17</v>
      </c>
      <c r="G460" s="30">
        <v>17</v>
      </c>
      <c r="H460" s="30">
        <v>0</v>
      </c>
      <c r="I460" s="30">
        <v>97</v>
      </c>
      <c r="J460" s="30">
        <v>95</v>
      </c>
      <c r="K460" s="30">
        <v>42</v>
      </c>
      <c r="L460" s="30">
        <v>14</v>
      </c>
      <c r="M460" s="30">
        <v>78</v>
      </c>
      <c r="N460" s="30">
        <v>27</v>
      </c>
      <c r="O460" s="30">
        <v>1.26</v>
      </c>
      <c r="P460" s="30">
        <v>7.22</v>
      </c>
      <c r="Q460" s="30">
        <v>2.4900000000000002</v>
      </c>
      <c r="R460" s="30">
        <v>4.3499999999999996</v>
      </c>
      <c r="S460" s="30">
        <v>0.3</v>
      </c>
      <c r="T460" s="30"/>
    </row>
    <row r="461" spans="1:24" x14ac:dyDescent="0.25">
      <c r="A461" s="30">
        <v>9460</v>
      </c>
      <c r="B461" s="30" t="s">
        <v>903</v>
      </c>
      <c r="C461" s="30">
        <v>9</v>
      </c>
      <c r="D461" s="30">
        <v>8</v>
      </c>
      <c r="E461" s="30">
        <v>3.96</v>
      </c>
      <c r="F461" s="30">
        <v>23</v>
      </c>
      <c r="G461" s="30">
        <v>23</v>
      </c>
      <c r="H461" s="30">
        <v>0</v>
      </c>
      <c r="I461" s="30">
        <v>137</v>
      </c>
      <c r="J461" s="30">
        <v>130</v>
      </c>
      <c r="K461" s="30">
        <v>60</v>
      </c>
      <c r="L461" s="30">
        <v>19</v>
      </c>
      <c r="M461" s="30">
        <v>116</v>
      </c>
      <c r="N461" s="30">
        <v>48</v>
      </c>
      <c r="O461" s="30">
        <v>1.31</v>
      </c>
      <c r="P461" s="30">
        <v>7.66</v>
      </c>
      <c r="Q461" s="30">
        <v>3.19</v>
      </c>
      <c r="R461" s="30">
        <v>4.3600000000000003</v>
      </c>
      <c r="S461" s="30">
        <v>1.1000000000000001</v>
      </c>
      <c r="T461" s="30"/>
      <c r="U461" s="1"/>
      <c r="V461" s="1"/>
      <c r="W461" s="1"/>
    </row>
    <row r="462" spans="1:24" x14ac:dyDescent="0.25">
      <c r="A462" s="30">
        <v>4138</v>
      </c>
      <c r="B462" s="30" t="s">
        <v>952</v>
      </c>
      <c r="C462" s="30">
        <v>7</v>
      </c>
      <c r="D462" s="30">
        <v>9</v>
      </c>
      <c r="E462" s="30">
        <v>4.25</v>
      </c>
      <c r="F462" s="30">
        <v>19</v>
      </c>
      <c r="G462" s="30">
        <v>40</v>
      </c>
      <c r="H462" s="30">
        <v>0</v>
      </c>
      <c r="I462" s="30">
        <v>128</v>
      </c>
      <c r="J462" s="30">
        <v>128</v>
      </c>
      <c r="K462" s="30">
        <v>60</v>
      </c>
      <c r="L462" s="30">
        <v>18</v>
      </c>
      <c r="M462" s="30">
        <v>100</v>
      </c>
      <c r="N462" s="30">
        <v>40</v>
      </c>
      <c r="O462" s="30">
        <v>1.31</v>
      </c>
      <c r="P462" s="30">
        <v>7.07</v>
      </c>
      <c r="Q462" s="30">
        <v>2.79</v>
      </c>
      <c r="R462" s="30">
        <v>4.3600000000000003</v>
      </c>
      <c r="S462" s="30">
        <v>0</v>
      </c>
      <c r="T462" s="30"/>
    </row>
    <row r="463" spans="1:24" x14ac:dyDescent="0.25">
      <c r="A463" s="30">
        <v>1011</v>
      </c>
      <c r="B463" s="30" t="s">
        <v>890</v>
      </c>
      <c r="C463" s="30">
        <v>6</v>
      </c>
      <c r="D463" s="30">
        <v>7</v>
      </c>
      <c r="E463" s="30">
        <v>4.38</v>
      </c>
      <c r="F463" s="30">
        <v>17</v>
      </c>
      <c r="G463" s="30">
        <v>17</v>
      </c>
      <c r="H463" s="30">
        <v>0</v>
      </c>
      <c r="I463" s="30">
        <v>97</v>
      </c>
      <c r="J463" s="30">
        <v>99</v>
      </c>
      <c r="K463" s="30">
        <v>47</v>
      </c>
      <c r="L463" s="30">
        <v>11</v>
      </c>
      <c r="M463" s="30">
        <v>70</v>
      </c>
      <c r="N463" s="30">
        <v>34</v>
      </c>
      <c r="O463" s="30">
        <v>1.38</v>
      </c>
      <c r="P463" s="30">
        <v>6.49</v>
      </c>
      <c r="Q463" s="30">
        <v>3.15</v>
      </c>
      <c r="R463" s="30">
        <v>4.3600000000000003</v>
      </c>
      <c r="S463" s="30">
        <v>0</v>
      </c>
      <c r="T463" s="30"/>
    </row>
    <row r="464" spans="1:24" x14ac:dyDescent="0.25">
      <c r="A464" s="30">
        <v>6741</v>
      </c>
      <c r="B464" s="30" t="s">
        <v>1141</v>
      </c>
      <c r="C464" s="30">
        <v>1</v>
      </c>
      <c r="D464" s="30">
        <v>1</v>
      </c>
      <c r="E464" s="30">
        <v>4.05</v>
      </c>
      <c r="F464" s="30">
        <v>0</v>
      </c>
      <c r="G464" s="30">
        <v>25</v>
      </c>
      <c r="H464" s="30">
        <v>0</v>
      </c>
      <c r="I464" s="30">
        <v>25</v>
      </c>
      <c r="J464" s="30">
        <v>23</v>
      </c>
      <c r="K464" s="30">
        <v>11</v>
      </c>
      <c r="L464" s="30">
        <v>3</v>
      </c>
      <c r="M464" s="30">
        <v>23</v>
      </c>
      <c r="N464" s="30">
        <v>12</v>
      </c>
      <c r="O464" s="30">
        <v>1.39</v>
      </c>
      <c r="P464" s="30">
        <v>8.1999999999999993</v>
      </c>
      <c r="Q464" s="30">
        <v>4.22</v>
      </c>
      <c r="R464" s="30">
        <v>4.37</v>
      </c>
      <c r="S464" s="30">
        <v>-0.1</v>
      </c>
      <c r="T464" s="30"/>
    </row>
    <row r="465" spans="1:23" x14ac:dyDescent="0.25">
      <c r="A465" s="30">
        <v>7183</v>
      </c>
      <c r="B465" s="30" t="s">
        <v>1131</v>
      </c>
      <c r="C465" s="30">
        <v>2</v>
      </c>
      <c r="D465" s="30">
        <v>2</v>
      </c>
      <c r="E465" s="30">
        <v>4.0999999999999996</v>
      </c>
      <c r="F465" s="30">
        <v>0</v>
      </c>
      <c r="G465" s="30">
        <v>38</v>
      </c>
      <c r="H465" s="30">
        <v>1</v>
      </c>
      <c r="I465" s="30">
        <v>38</v>
      </c>
      <c r="J465" s="30">
        <v>37</v>
      </c>
      <c r="K465" s="30">
        <v>17</v>
      </c>
      <c r="L465" s="30">
        <v>5</v>
      </c>
      <c r="M465" s="30">
        <v>33</v>
      </c>
      <c r="N465" s="30">
        <v>15</v>
      </c>
      <c r="O465" s="30">
        <v>1.35</v>
      </c>
      <c r="P465" s="30">
        <v>7.69</v>
      </c>
      <c r="Q465" s="30">
        <v>3.46</v>
      </c>
      <c r="R465" s="30">
        <v>4.37</v>
      </c>
      <c r="S465" s="30">
        <v>-0.3</v>
      </c>
      <c r="T465" s="30"/>
    </row>
    <row r="466" spans="1:23" x14ac:dyDescent="0.25">
      <c r="A466" s="30">
        <v>5362</v>
      </c>
      <c r="B466" s="30" t="s">
        <v>1154</v>
      </c>
      <c r="C466" s="30">
        <v>1</v>
      </c>
      <c r="D466" s="30">
        <v>1</v>
      </c>
      <c r="E466" s="30">
        <v>4.4400000000000004</v>
      </c>
      <c r="F466" s="30">
        <v>0</v>
      </c>
      <c r="G466" s="30">
        <v>13</v>
      </c>
      <c r="H466" s="30">
        <v>0</v>
      </c>
      <c r="I466" s="30">
        <v>13</v>
      </c>
      <c r="J466" s="30">
        <v>11</v>
      </c>
      <c r="K466" s="30">
        <v>6</v>
      </c>
      <c r="L466" s="30">
        <v>1</v>
      </c>
      <c r="M466" s="30">
        <v>12</v>
      </c>
      <c r="N466" s="30">
        <v>8</v>
      </c>
      <c r="O466" s="30">
        <v>1.52</v>
      </c>
      <c r="P466" s="30">
        <v>8.86</v>
      </c>
      <c r="Q466" s="30">
        <v>5.84</v>
      </c>
      <c r="R466" s="30">
        <v>4.37</v>
      </c>
      <c r="S466" s="30">
        <v>-0.1</v>
      </c>
      <c r="T466" s="30"/>
    </row>
    <row r="467" spans="1:23" x14ac:dyDescent="0.25">
      <c r="A467" s="30">
        <v>9557</v>
      </c>
      <c r="B467" s="30" t="s">
        <v>1079</v>
      </c>
      <c r="C467" s="30">
        <v>1</v>
      </c>
      <c r="D467" s="30">
        <v>1</v>
      </c>
      <c r="E467" s="30">
        <v>4.38</v>
      </c>
      <c r="F467" s="30">
        <v>0</v>
      </c>
      <c r="G467" s="30">
        <v>17</v>
      </c>
      <c r="H467" s="30">
        <v>0</v>
      </c>
      <c r="I467" s="30">
        <v>17</v>
      </c>
      <c r="J467" s="30">
        <v>18</v>
      </c>
      <c r="K467" s="30">
        <v>8</v>
      </c>
      <c r="L467" s="30">
        <v>2</v>
      </c>
      <c r="M467" s="30">
        <v>12</v>
      </c>
      <c r="N467" s="30">
        <v>6</v>
      </c>
      <c r="O467" s="30">
        <v>1.39</v>
      </c>
      <c r="P467" s="30">
        <v>6.41</v>
      </c>
      <c r="Q467" s="30">
        <v>2.94</v>
      </c>
      <c r="R467" s="30">
        <v>4.37</v>
      </c>
      <c r="S467" s="30">
        <v>-0.1</v>
      </c>
      <c r="T467" s="30"/>
    </row>
    <row r="468" spans="1:23" x14ac:dyDescent="0.25">
      <c r="A468" s="30">
        <v>10123</v>
      </c>
      <c r="B468" s="30" t="s">
        <v>1153</v>
      </c>
      <c r="C468" s="30">
        <v>6</v>
      </c>
      <c r="D468" s="30">
        <v>8</v>
      </c>
      <c r="E468" s="30">
        <v>4.7699999999999996</v>
      </c>
      <c r="F468" s="30">
        <v>20</v>
      </c>
      <c r="G468" s="30">
        <v>20</v>
      </c>
      <c r="H468" s="30">
        <v>0</v>
      </c>
      <c r="I468" s="30">
        <v>115</v>
      </c>
      <c r="J468" s="30">
        <v>125</v>
      </c>
      <c r="K468" s="30">
        <v>61</v>
      </c>
      <c r="L468" s="30">
        <v>12</v>
      </c>
      <c r="M468" s="30">
        <v>77</v>
      </c>
      <c r="N468" s="30">
        <v>44</v>
      </c>
      <c r="O468" s="30">
        <v>1.46</v>
      </c>
      <c r="P468" s="30">
        <v>6.02</v>
      </c>
      <c r="Q468" s="30">
        <v>3.4</v>
      </c>
      <c r="R468" s="30">
        <v>4.38</v>
      </c>
      <c r="S468" s="30">
        <v>0.9</v>
      </c>
      <c r="T468" s="30"/>
    </row>
    <row r="469" spans="1:23" x14ac:dyDescent="0.25">
      <c r="A469" s="30">
        <v>739</v>
      </c>
      <c r="B469" s="30" t="s">
        <v>902</v>
      </c>
      <c r="C469" s="30">
        <v>9</v>
      </c>
      <c r="D469" s="30">
        <v>11</v>
      </c>
      <c r="E469" s="30">
        <v>4.37</v>
      </c>
      <c r="F469" s="30">
        <v>26</v>
      </c>
      <c r="G469" s="30">
        <v>26</v>
      </c>
      <c r="H469" s="30">
        <v>0</v>
      </c>
      <c r="I469" s="30">
        <v>161</v>
      </c>
      <c r="J469" s="30">
        <v>172</v>
      </c>
      <c r="K469" s="30">
        <v>78</v>
      </c>
      <c r="L469" s="30">
        <v>24</v>
      </c>
      <c r="M469" s="30">
        <v>113</v>
      </c>
      <c r="N469" s="30">
        <v>37</v>
      </c>
      <c r="O469" s="30">
        <v>1.3</v>
      </c>
      <c r="P469" s="30">
        <v>6.32</v>
      </c>
      <c r="Q469" s="30">
        <v>2.0499999999999998</v>
      </c>
      <c r="R469" s="30">
        <v>4.38</v>
      </c>
      <c r="S469" s="30">
        <v>0.4</v>
      </c>
      <c r="T469" s="30"/>
    </row>
    <row r="470" spans="1:23" x14ac:dyDescent="0.25">
      <c r="A470" s="30">
        <v>1451</v>
      </c>
      <c r="B470" s="30" t="s">
        <v>1277</v>
      </c>
      <c r="C470" s="30">
        <v>7</v>
      </c>
      <c r="D470" s="30">
        <v>8</v>
      </c>
      <c r="E470" s="30">
        <v>4.3</v>
      </c>
      <c r="F470" s="30">
        <v>20</v>
      </c>
      <c r="G470" s="30">
        <v>20</v>
      </c>
      <c r="H470" s="30">
        <v>0</v>
      </c>
      <c r="I470" s="30">
        <v>114</v>
      </c>
      <c r="J470" s="30">
        <v>114</v>
      </c>
      <c r="K470" s="30">
        <v>55</v>
      </c>
      <c r="L470" s="30">
        <v>16</v>
      </c>
      <c r="M470" s="30">
        <v>94</v>
      </c>
      <c r="N470" s="30">
        <v>41</v>
      </c>
      <c r="O470" s="30">
        <v>1.36</v>
      </c>
      <c r="P470" s="30">
        <v>7.43</v>
      </c>
      <c r="Q470" s="30">
        <v>3.26</v>
      </c>
      <c r="R470" s="30">
        <v>4.3899999999999997</v>
      </c>
      <c r="S470" s="30">
        <v>0.1</v>
      </c>
      <c r="T470" s="30"/>
    </row>
    <row r="471" spans="1:23" x14ac:dyDescent="0.25">
      <c r="A471" s="30">
        <v>2895</v>
      </c>
      <c r="B471" s="30" t="s">
        <v>1237</v>
      </c>
      <c r="C471" s="30">
        <v>8</v>
      </c>
      <c r="D471" s="30">
        <v>9</v>
      </c>
      <c r="E471" s="30">
        <v>4.54</v>
      </c>
      <c r="F471" s="30">
        <v>24</v>
      </c>
      <c r="G471" s="30">
        <v>24</v>
      </c>
      <c r="H471" s="30">
        <v>0</v>
      </c>
      <c r="I471" s="30">
        <v>137</v>
      </c>
      <c r="J471" s="30">
        <v>143</v>
      </c>
      <c r="K471" s="30">
        <v>69</v>
      </c>
      <c r="L471" s="30">
        <v>19</v>
      </c>
      <c r="M471" s="30">
        <v>106</v>
      </c>
      <c r="N471" s="30">
        <v>44</v>
      </c>
      <c r="O471" s="30">
        <v>1.37</v>
      </c>
      <c r="P471" s="30">
        <v>6.97</v>
      </c>
      <c r="Q471" s="30">
        <v>2.91</v>
      </c>
      <c r="R471" s="30">
        <v>4.3899999999999997</v>
      </c>
      <c r="S471" s="30">
        <v>0.8</v>
      </c>
      <c r="T471" s="30"/>
    </row>
    <row r="472" spans="1:23" x14ac:dyDescent="0.25">
      <c r="A472" s="30">
        <v>11133</v>
      </c>
      <c r="B472" s="30" t="s">
        <v>1134</v>
      </c>
      <c r="C472" s="30">
        <v>0</v>
      </c>
      <c r="D472" s="30">
        <v>1</v>
      </c>
      <c r="E472" s="30">
        <v>4.5</v>
      </c>
      <c r="F472" s="30">
        <v>1</v>
      </c>
      <c r="G472" s="30">
        <v>1</v>
      </c>
      <c r="H472" s="30">
        <v>0</v>
      </c>
      <c r="I472" s="30">
        <v>8</v>
      </c>
      <c r="J472" s="30">
        <v>8</v>
      </c>
      <c r="K472" s="30">
        <v>4</v>
      </c>
      <c r="L472" s="30">
        <v>1</v>
      </c>
      <c r="M472" s="30">
        <v>6</v>
      </c>
      <c r="N472" s="30">
        <v>3</v>
      </c>
      <c r="O472" s="30">
        <v>1.44</v>
      </c>
      <c r="P472" s="30">
        <v>6.38</v>
      </c>
      <c r="Q472" s="30">
        <v>3.74</v>
      </c>
      <c r="R472" s="30">
        <v>4.3899999999999997</v>
      </c>
      <c r="S472" s="30">
        <v>0</v>
      </c>
      <c r="T472" s="30"/>
    </row>
    <row r="473" spans="1:23" x14ac:dyDescent="0.25">
      <c r="A473" s="30">
        <v>4722</v>
      </c>
      <c r="B473" s="30" t="s">
        <v>825</v>
      </c>
      <c r="C473" s="30">
        <v>0</v>
      </c>
      <c r="D473" s="30">
        <v>0</v>
      </c>
      <c r="E473" s="30">
        <v>4.1900000000000004</v>
      </c>
      <c r="F473" s="30">
        <v>0</v>
      </c>
      <c r="G473" s="30">
        <v>8</v>
      </c>
      <c r="H473" s="30">
        <v>0</v>
      </c>
      <c r="I473" s="30">
        <v>8</v>
      </c>
      <c r="J473" s="30">
        <v>8</v>
      </c>
      <c r="K473" s="30">
        <v>4</v>
      </c>
      <c r="L473" s="30">
        <v>1</v>
      </c>
      <c r="M473" s="30">
        <v>8</v>
      </c>
      <c r="N473" s="30">
        <v>4</v>
      </c>
      <c r="O473" s="30">
        <v>1.43</v>
      </c>
      <c r="P473" s="30">
        <v>8.27</v>
      </c>
      <c r="Q473" s="30">
        <v>4.6100000000000003</v>
      </c>
      <c r="R473" s="30">
        <v>4.4000000000000004</v>
      </c>
      <c r="S473" s="30">
        <v>-0.1</v>
      </c>
      <c r="T473" s="30"/>
    </row>
    <row r="474" spans="1:23" x14ac:dyDescent="0.25">
      <c r="A474" s="30">
        <v>2155</v>
      </c>
      <c r="B474" s="30" t="s">
        <v>853</v>
      </c>
      <c r="C474" s="30">
        <v>4</v>
      </c>
      <c r="D474" s="30">
        <v>5</v>
      </c>
      <c r="E474" s="30">
        <v>4.26</v>
      </c>
      <c r="F474" s="30">
        <v>9</v>
      </c>
      <c r="G474" s="30">
        <v>34</v>
      </c>
      <c r="H474" s="30">
        <v>0</v>
      </c>
      <c r="I474" s="30">
        <v>74</v>
      </c>
      <c r="J474" s="30">
        <v>74</v>
      </c>
      <c r="K474" s="30">
        <v>35</v>
      </c>
      <c r="L474" s="30">
        <v>9</v>
      </c>
      <c r="M474" s="30">
        <v>56</v>
      </c>
      <c r="N474" s="30">
        <v>25</v>
      </c>
      <c r="O474" s="30">
        <v>1.35</v>
      </c>
      <c r="P474" s="30">
        <v>6.75</v>
      </c>
      <c r="Q474" s="30">
        <v>3.09</v>
      </c>
      <c r="R474" s="30">
        <v>4.41</v>
      </c>
      <c r="S474" s="30">
        <v>-0.5</v>
      </c>
      <c r="T474" s="30"/>
    </row>
    <row r="475" spans="1:23" x14ac:dyDescent="0.25">
      <c r="A475" s="30">
        <v>5985</v>
      </c>
      <c r="B475" s="30" t="s">
        <v>920</v>
      </c>
      <c r="C475" s="30">
        <v>8</v>
      </c>
      <c r="D475" s="30">
        <v>9</v>
      </c>
      <c r="E475" s="30">
        <v>4.32</v>
      </c>
      <c r="F475" s="30">
        <v>23</v>
      </c>
      <c r="G475" s="30">
        <v>23</v>
      </c>
      <c r="H475" s="30">
        <v>0</v>
      </c>
      <c r="I475" s="30">
        <v>134</v>
      </c>
      <c r="J475" s="30">
        <v>131</v>
      </c>
      <c r="K475" s="30">
        <v>64</v>
      </c>
      <c r="L475" s="30">
        <v>17</v>
      </c>
      <c r="M475" s="30">
        <v>105</v>
      </c>
      <c r="N475" s="30">
        <v>52</v>
      </c>
      <c r="O475" s="30">
        <v>1.37</v>
      </c>
      <c r="P475" s="30">
        <v>7.05</v>
      </c>
      <c r="Q475" s="30">
        <v>3.52</v>
      </c>
      <c r="R475" s="30">
        <v>4.41</v>
      </c>
      <c r="S475" s="30">
        <v>0.5</v>
      </c>
      <c r="T475" s="30"/>
    </row>
    <row r="476" spans="1:23" x14ac:dyDescent="0.25">
      <c r="A476" s="30">
        <v>7450</v>
      </c>
      <c r="B476" s="30" t="s">
        <v>940</v>
      </c>
      <c r="C476" s="30">
        <v>8</v>
      </c>
      <c r="D476" s="30">
        <v>9</v>
      </c>
      <c r="E476" s="30">
        <v>4.24</v>
      </c>
      <c r="F476" s="30">
        <v>24</v>
      </c>
      <c r="G476" s="30">
        <v>24</v>
      </c>
      <c r="H476" s="30">
        <v>0</v>
      </c>
      <c r="I476" s="30">
        <v>140</v>
      </c>
      <c r="J476" s="30">
        <v>145</v>
      </c>
      <c r="K476" s="30">
        <v>66</v>
      </c>
      <c r="L476" s="30">
        <v>22</v>
      </c>
      <c r="M476" s="30">
        <v>112</v>
      </c>
      <c r="N476" s="30">
        <v>38</v>
      </c>
      <c r="O476" s="30">
        <v>1.3</v>
      </c>
      <c r="P476" s="30">
        <v>7.23</v>
      </c>
      <c r="Q476" s="30">
        <v>2.4300000000000002</v>
      </c>
      <c r="R476" s="30">
        <v>4.41</v>
      </c>
      <c r="S476" s="30">
        <v>1.1000000000000001</v>
      </c>
      <c r="T476" s="30"/>
    </row>
    <row r="477" spans="1:23" x14ac:dyDescent="0.25">
      <c r="A477" s="30">
        <v>6283</v>
      </c>
      <c r="B477" s="30" t="s">
        <v>900</v>
      </c>
      <c r="C477" s="30">
        <v>8</v>
      </c>
      <c r="D477" s="30">
        <v>10</v>
      </c>
      <c r="E477" s="30">
        <v>4.6900000000000004</v>
      </c>
      <c r="F477" s="30">
        <v>24</v>
      </c>
      <c r="G477" s="30">
        <v>24</v>
      </c>
      <c r="H477" s="30">
        <v>0</v>
      </c>
      <c r="I477" s="30">
        <v>137</v>
      </c>
      <c r="J477" s="30">
        <v>147</v>
      </c>
      <c r="K477" s="30">
        <v>71</v>
      </c>
      <c r="L477" s="30">
        <v>17</v>
      </c>
      <c r="M477" s="30">
        <v>92</v>
      </c>
      <c r="N477" s="30">
        <v>43</v>
      </c>
      <c r="O477" s="30">
        <v>1.39</v>
      </c>
      <c r="P477" s="30">
        <v>6.02</v>
      </c>
      <c r="Q477" s="30">
        <v>2.82</v>
      </c>
      <c r="R477" s="30">
        <v>4.41</v>
      </c>
      <c r="S477" s="30">
        <v>0.8</v>
      </c>
      <c r="T477" s="30"/>
    </row>
    <row r="478" spans="1:23" x14ac:dyDescent="0.25">
      <c r="A478" s="30">
        <v>12673</v>
      </c>
      <c r="B478" s="30" t="s">
        <v>1578</v>
      </c>
      <c r="C478" s="30">
        <v>5</v>
      </c>
      <c r="D478" s="30">
        <v>5</v>
      </c>
      <c r="E478" s="30">
        <v>4.4400000000000004</v>
      </c>
      <c r="F478" s="30">
        <v>14</v>
      </c>
      <c r="G478" s="30">
        <v>14</v>
      </c>
      <c r="H478" s="30">
        <v>0</v>
      </c>
      <c r="I478" s="30">
        <v>82</v>
      </c>
      <c r="J478" s="30">
        <v>81</v>
      </c>
      <c r="K478" s="30">
        <v>40</v>
      </c>
      <c r="L478" s="30">
        <v>9</v>
      </c>
      <c r="M478" s="30">
        <v>62</v>
      </c>
      <c r="N478" s="30">
        <v>35</v>
      </c>
      <c r="O478" s="30">
        <v>1.42</v>
      </c>
      <c r="P478" s="30">
        <v>6.86</v>
      </c>
      <c r="Q478" s="30">
        <v>3.88</v>
      </c>
      <c r="R478" s="30">
        <v>4.41</v>
      </c>
      <c r="S478" s="30">
        <v>0.5</v>
      </c>
      <c r="T478" s="30"/>
    </row>
    <row r="479" spans="1:23" x14ac:dyDescent="0.25">
      <c r="A479" s="30">
        <v>4001</v>
      </c>
      <c r="B479" s="30" t="s">
        <v>986</v>
      </c>
      <c r="C479" s="30">
        <v>1</v>
      </c>
      <c r="D479" s="30">
        <v>1</v>
      </c>
      <c r="E479" s="30">
        <v>4.12</v>
      </c>
      <c r="F479" s="30">
        <v>0</v>
      </c>
      <c r="G479" s="30">
        <v>25</v>
      </c>
      <c r="H479" s="30">
        <v>0</v>
      </c>
      <c r="I479" s="30">
        <v>25</v>
      </c>
      <c r="J479" s="30">
        <v>23</v>
      </c>
      <c r="K479" s="30">
        <v>12</v>
      </c>
      <c r="L479" s="30">
        <v>3</v>
      </c>
      <c r="M479" s="30">
        <v>21</v>
      </c>
      <c r="N479" s="30">
        <v>13</v>
      </c>
      <c r="O479" s="30">
        <v>1.45</v>
      </c>
      <c r="P479" s="30">
        <v>7.59</v>
      </c>
      <c r="Q479" s="30">
        <v>4.79</v>
      </c>
      <c r="R479" s="30">
        <v>4.42</v>
      </c>
      <c r="S479" s="30">
        <v>-0.2</v>
      </c>
      <c r="T479" s="30"/>
    </row>
    <row r="480" spans="1:23" x14ac:dyDescent="0.25">
      <c r="A480" s="30">
        <v>12638</v>
      </c>
      <c r="B480" s="30" t="s">
        <v>5642</v>
      </c>
      <c r="C480" s="30">
        <v>1</v>
      </c>
      <c r="D480" s="30">
        <v>1</v>
      </c>
      <c r="E480" s="30">
        <v>4.28</v>
      </c>
      <c r="F480" s="30">
        <v>3</v>
      </c>
      <c r="G480" s="30">
        <v>3</v>
      </c>
      <c r="H480" s="30">
        <v>0</v>
      </c>
      <c r="I480" s="30">
        <v>16</v>
      </c>
      <c r="J480" s="30">
        <v>15</v>
      </c>
      <c r="K480" s="30">
        <v>8</v>
      </c>
      <c r="L480" s="30">
        <v>2</v>
      </c>
      <c r="M480" s="30">
        <v>15</v>
      </c>
      <c r="N480" s="30">
        <v>8</v>
      </c>
      <c r="O480" s="30">
        <v>1.41</v>
      </c>
      <c r="P480" s="30">
        <v>8.27</v>
      </c>
      <c r="Q480" s="30">
        <v>4.5599999999999996</v>
      </c>
      <c r="R480" s="30">
        <v>4.42</v>
      </c>
      <c r="S480" s="30">
        <v>0</v>
      </c>
      <c r="T480" s="30"/>
      <c r="U480" s="1"/>
      <c r="V480" s="1"/>
      <c r="W480" s="1"/>
    </row>
    <row r="481" spans="1:24" x14ac:dyDescent="0.25">
      <c r="A481" s="30">
        <v>11618</v>
      </c>
      <c r="B481" s="30" t="s">
        <v>1271</v>
      </c>
      <c r="C481" s="30">
        <v>0</v>
      </c>
      <c r="D481" s="30">
        <v>1</v>
      </c>
      <c r="E481" s="30">
        <v>4.67</v>
      </c>
      <c r="F481" s="30">
        <v>1</v>
      </c>
      <c r="G481" s="30">
        <v>1</v>
      </c>
      <c r="H481" s="30">
        <v>0</v>
      </c>
      <c r="I481" s="30">
        <v>8</v>
      </c>
      <c r="J481" s="30">
        <v>8</v>
      </c>
      <c r="K481" s="30">
        <v>4</v>
      </c>
      <c r="L481" s="30">
        <v>1</v>
      </c>
      <c r="M481" s="30">
        <v>6</v>
      </c>
      <c r="N481" s="30">
        <v>4</v>
      </c>
      <c r="O481" s="30">
        <v>1.49</v>
      </c>
      <c r="P481" s="30">
        <v>6.58</v>
      </c>
      <c r="Q481" s="30">
        <v>4.3099999999999996</v>
      </c>
      <c r="R481" s="30">
        <v>4.42</v>
      </c>
      <c r="S481" s="30">
        <v>0</v>
      </c>
      <c r="T481" s="30"/>
    </row>
    <row r="482" spans="1:24" x14ac:dyDescent="0.25">
      <c r="A482" s="30">
        <v>1245</v>
      </c>
      <c r="B482" s="30" t="s">
        <v>830</v>
      </c>
      <c r="C482" s="30">
        <v>10</v>
      </c>
      <c r="D482" s="30">
        <v>9</v>
      </c>
      <c r="E482" s="30">
        <v>4.16</v>
      </c>
      <c r="F482" s="30">
        <v>25</v>
      </c>
      <c r="G482" s="30">
        <v>25</v>
      </c>
      <c r="H482" s="30">
        <v>0</v>
      </c>
      <c r="I482" s="30">
        <v>154</v>
      </c>
      <c r="J482" s="30">
        <v>154</v>
      </c>
      <c r="K482" s="30">
        <v>71</v>
      </c>
      <c r="L482" s="30">
        <v>21</v>
      </c>
      <c r="M482" s="30">
        <v>118</v>
      </c>
      <c r="N482" s="30">
        <v>48</v>
      </c>
      <c r="O482" s="30">
        <v>1.31</v>
      </c>
      <c r="P482" s="30">
        <v>6.92</v>
      </c>
      <c r="Q482" s="30">
        <v>2.8</v>
      </c>
      <c r="R482" s="30">
        <v>4.42</v>
      </c>
      <c r="S482" s="30">
        <v>1.4</v>
      </c>
      <c r="T482" s="30"/>
    </row>
    <row r="483" spans="1:24" x14ac:dyDescent="0.25">
      <c r="A483" s="30">
        <v>12917</v>
      </c>
      <c r="B483" s="30" t="s">
        <v>832</v>
      </c>
      <c r="C483" s="30">
        <v>1</v>
      </c>
      <c r="D483" s="30">
        <v>1</v>
      </c>
      <c r="E483" s="30">
        <v>4.37</v>
      </c>
      <c r="F483" s="30">
        <v>3</v>
      </c>
      <c r="G483" s="30">
        <v>3</v>
      </c>
      <c r="H483" s="30">
        <v>0</v>
      </c>
      <c r="I483" s="30">
        <v>16</v>
      </c>
      <c r="J483" s="30">
        <v>16</v>
      </c>
      <c r="K483" s="30">
        <v>8</v>
      </c>
      <c r="L483" s="30">
        <v>2</v>
      </c>
      <c r="M483" s="30">
        <v>14</v>
      </c>
      <c r="N483" s="30">
        <v>6</v>
      </c>
      <c r="O483" s="30">
        <v>1.35</v>
      </c>
      <c r="P483" s="30">
        <v>7.74</v>
      </c>
      <c r="Q483" s="30">
        <v>3.39</v>
      </c>
      <c r="R483" s="30">
        <v>4.43</v>
      </c>
      <c r="S483" s="30">
        <v>0</v>
      </c>
      <c r="T483" s="30"/>
    </row>
    <row r="484" spans="1:24" x14ac:dyDescent="0.25">
      <c r="A484" s="30">
        <v>11240</v>
      </c>
      <c r="B484" s="30" t="s">
        <v>1534</v>
      </c>
      <c r="C484" s="30">
        <v>1</v>
      </c>
      <c r="D484" s="30">
        <v>1</v>
      </c>
      <c r="E484" s="30">
        <v>4.33</v>
      </c>
      <c r="F484" s="30">
        <v>0</v>
      </c>
      <c r="G484" s="30">
        <v>25</v>
      </c>
      <c r="H484" s="30">
        <v>0</v>
      </c>
      <c r="I484" s="30">
        <v>25</v>
      </c>
      <c r="J484" s="30">
        <v>23</v>
      </c>
      <c r="K484" s="30">
        <v>12</v>
      </c>
      <c r="L484" s="30">
        <v>3</v>
      </c>
      <c r="M484" s="30">
        <v>25</v>
      </c>
      <c r="N484" s="30">
        <v>15</v>
      </c>
      <c r="O484" s="30">
        <v>1.49</v>
      </c>
      <c r="P484" s="30">
        <v>8.98</v>
      </c>
      <c r="Q484" s="30">
        <v>5.31</v>
      </c>
      <c r="R484" s="30">
        <v>4.43</v>
      </c>
      <c r="S484" s="30">
        <v>-0.1</v>
      </c>
      <c r="T484" s="30"/>
    </row>
    <row r="485" spans="1:24" x14ac:dyDescent="0.25">
      <c r="A485" s="30">
        <v>6230</v>
      </c>
      <c r="B485" s="30" t="s">
        <v>943</v>
      </c>
      <c r="C485" s="30">
        <v>6</v>
      </c>
      <c r="D485" s="30">
        <v>9</v>
      </c>
      <c r="E485" s="30">
        <v>4.53</v>
      </c>
      <c r="F485" s="30">
        <v>21</v>
      </c>
      <c r="G485" s="30">
        <v>21</v>
      </c>
      <c r="H485" s="30">
        <v>0</v>
      </c>
      <c r="I485" s="30">
        <v>122</v>
      </c>
      <c r="J485" s="30">
        <v>131</v>
      </c>
      <c r="K485" s="30">
        <v>61</v>
      </c>
      <c r="L485" s="30">
        <v>15</v>
      </c>
      <c r="M485" s="30">
        <v>76</v>
      </c>
      <c r="N485" s="30">
        <v>34</v>
      </c>
      <c r="O485" s="30">
        <v>1.35</v>
      </c>
      <c r="P485" s="30">
        <v>5.63</v>
      </c>
      <c r="Q485" s="30">
        <v>2.4900000000000002</v>
      </c>
      <c r="R485" s="30">
        <v>4.43</v>
      </c>
      <c r="S485" s="30">
        <v>0</v>
      </c>
      <c r="T485" s="30"/>
    </row>
    <row r="486" spans="1:24" x14ac:dyDescent="0.25">
      <c r="A486" s="30">
        <v>4089</v>
      </c>
      <c r="B486" s="30" t="s">
        <v>877</v>
      </c>
      <c r="C486" s="30">
        <v>3</v>
      </c>
      <c r="D486" s="30">
        <v>2</v>
      </c>
      <c r="E486" s="30">
        <v>3.87</v>
      </c>
      <c r="F486" s="30">
        <v>0</v>
      </c>
      <c r="G486" s="30">
        <v>47</v>
      </c>
      <c r="H486" s="30">
        <v>2</v>
      </c>
      <c r="I486" s="30">
        <v>47</v>
      </c>
      <c r="J486" s="30">
        <v>46</v>
      </c>
      <c r="K486" s="30">
        <v>20</v>
      </c>
      <c r="L486" s="30">
        <v>7</v>
      </c>
      <c r="M486" s="30">
        <v>38</v>
      </c>
      <c r="N486" s="30">
        <v>16</v>
      </c>
      <c r="O486" s="30">
        <v>1.33</v>
      </c>
      <c r="P486" s="30">
        <v>7.2</v>
      </c>
      <c r="Q486" s="30">
        <v>3.12</v>
      </c>
      <c r="R486" s="30">
        <v>4.4400000000000004</v>
      </c>
      <c r="S486" s="30">
        <v>-0.4</v>
      </c>
      <c r="T486" s="30"/>
    </row>
    <row r="487" spans="1:24" x14ac:dyDescent="0.25">
      <c r="A487" s="30">
        <v>6902</v>
      </c>
      <c r="B487" s="30" t="s">
        <v>929</v>
      </c>
      <c r="C487" s="30">
        <v>9</v>
      </c>
      <c r="D487" s="30">
        <v>9</v>
      </c>
      <c r="E487" s="30">
        <v>4.6900000000000004</v>
      </c>
      <c r="F487" s="30">
        <v>24</v>
      </c>
      <c r="G487" s="30">
        <v>24</v>
      </c>
      <c r="H487" s="30">
        <v>0</v>
      </c>
      <c r="I487" s="30">
        <v>145</v>
      </c>
      <c r="J487" s="30">
        <v>156</v>
      </c>
      <c r="K487" s="30">
        <v>75</v>
      </c>
      <c r="L487" s="30">
        <v>16</v>
      </c>
      <c r="M487" s="30">
        <v>97</v>
      </c>
      <c r="N487" s="30">
        <v>55</v>
      </c>
      <c r="O487" s="30">
        <v>1.46</v>
      </c>
      <c r="P487" s="30">
        <v>6.01</v>
      </c>
      <c r="Q487" s="30">
        <v>3.44</v>
      </c>
      <c r="R487" s="30">
        <v>4.4400000000000004</v>
      </c>
      <c r="S487" s="30">
        <v>1.3</v>
      </c>
      <c r="T487" s="30"/>
    </row>
    <row r="488" spans="1:24" x14ac:dyDescent="0.25">
      <c r="A488" s="30">
        <v>10314</v>
      </c>
      <c r="B488" s="30" t="s">
        <v>840</v>
      </c>
      <c r="C488" s="30">
        <v>6</v>
      </c>
      <c r="D488" s="30">
        <v>7</v>
      </c>
      <c r="E488" s="30">
        <v>4.45</v>
      </c>
      <c r="F488" s="30">
        <v>17</v>
      </c>
      <c r="G488" s="30">
        <v>17</v>
      </c>
      <c r="H488" s="30">
        <v>0</v>
      </c>
      <c r="I488" s="30">
        <v>98</v>
      </c>
      <c r="J488" s="30">
        <v>100</v>
      </c>
      <c r="K488" s="30">
        <v>48</v>
      </c>
      <c r="L488" s="30">
        <v>13</v>
      </c>
      <c r="M488" s="30">
        <v>72</v>
      </c>
      <c r="N488" s="30">
        <v>32</v>
      </c>
      <c r="O488" s="30">
        <v>1.35</v>
      </c>
      <c r="P488" s="30">
        <v>6.64</v>
      </c>
      <c r="Q488" s="30">
        <v>2.97</v>
      </c>
      <c r="R488" s="30">
        <v>4.45</v>
      </c>
      <c r="S488" s="30">
        <v>0.6</v>
      </c>
      <c r="T488" s="30"/>
    </row>
    <row r="489" spans="1:24" x14ac:dyDescent="0.25">
      <c r="A489" s="30">
        <v>9756</v>
      </c>
      <c r="B489" s="30" t="s">
        <v>1010</v>
      </c>
      <c r="C489" s="30">
        <v>5</v>
      </c>
      <c r="D489" s="30">
        <v>6</v>
      </c>
      <c r="E489" s="30">
        <v>4.57</v>
      </c>
      <c r="F489" s="30">
        <v>16</v>
      </c>
      <c r="G489" s="30">
        <v>16</v>
      </c>
      <c r="H489" s="30">
        <v>0</v>
      </c>
      <c r="I489" s="30">
        <v>90</v>
      </c>
      <c r="J489" s="30">
        <v>92</v>
      </c>
      <c r="K489" s="30">
        <v>46</v>
      </c>
      <c r="L489" s="30">
        <v>10</v>
      </c>
      <c r="M489" s="30">
        <v>64</v>
      </c>
      <c r="N489" s="30">
        <v>37</v>
      </c>
      <c r="O489" s="30">
        <v>1.44</v>
      </c>
      <c r="P489" s="30">
        <v>6.45</v>
      </c>
      <c r="Q489" s="30">
        <v>3.74</v>
      </c>
      <c r="R489" s="30">
        <v>4.45</v>
      </c>
      <c r="S489" s="30">
        <v>0</v>
      </c>
      <c r="T489" s="30"/>
    </row>
    <row r="490" spans="1:24" x14ac:dyDescent="0.25">
      <c r="A490" s="30">
        <v>9029</v>
      </c>
      <c r="B490" s="30" t="s">
        <v>1034</v>
      </c>
      <c r="C490" s="30">
        <v>3</v>
      </c>
      <c r="D490" s="30">
        <v>3</v>
      </c>
      <c r="E490" s="30">
        <v>4.2699999999999996</v>
      </c>
      <c r="F490" s="30">
        <v>3</v>
      </c>
      <c r="G490" s="30">
        <v>37</v>
      </c>
      <c r="H490" s="30">
        <v>0</v>
      </c>
      <c r="I490" s="30">
        <v>50</v>
      </c>
      <c r="J490" s="30">
        <v>50</v>
      </c>
      <c r="K490" s="30">
        <v>24</v>
      </c>
      <c r="L490" s="30">
        <v>7</v>
      </c>
      <c r="M490" s="30">
        <v>38</v>
      </c>
      <c r="N490" s="30">
        <v>18</v>
      </c>
      <c r="O490" s="30">
        <v>1.36</v>
      </c>
      <c r="P490" s="30">
        <v>6.78</v>
      </c>
      <c r="Q490" s="30">
        <v>3.19</v>
      </c>
      <c r="R490" s="30">
        <v>4.45</v>
      </c>
      <c r="S490" s="30">
        <v>0</v>
      </c>
      <c r="T490" s="30"/>
      <c r="U490" s="1"/>
      <c r="V490" s="1"/>
      <c r="X490" s="1"/>
    </row>
    <row r="491" spans="1:24" x14ac:dyDescent="0.25">
      <c r="A491" s="30">
        <v>10326</v>
      </c>
      <c r="B491" s="30" t="s">
        <v>1005</v>
      </c>
      <c r="C491" s="30">
        <v>1</v>
      </c>
      <c r="D491" s="30">
        <v>1</v>
      </c>
      <c r="E491" s="30">
        <v>4.4800000000000004</v>
      </c>
      <c r="F491" s="30">
        <v>0</v>
      </c>
      <c r="G491" s="30">
        <v>30</v>
      </c>
      <c r="H491" s="30">
        <v>0</v>
      </c>
      <c r="I491" s="30">
        <v>30</v>
      </c>
      <c r="J491" s="30">
        <v>33</v>
      </c>
      <c r="K491" s="30">
        <v>15</v>
      </c>
      <c r="L491" s="30">
        <v>4</v>
      </c>
      <c r="M491" s="30">
        <v>18</v>
      </c>
      <c r="N491" s="30">
        <v>7</v>
      </c>
      <c r="O491" s="30">
        <v>1.34</v>
      </c>
      <c r="P491" s="30">
        <v>5.4</v>
      </c>
      <c r="Q491" s="30">
        <v>2</v>
      </c>
      <c r="R491" s="30">
        <v>4.46</v>
      </c>
      <c r="S491" s="30">
        <v>-0.1</v>
      </c>
      <c r="T491" s="30"/>
      <c r="U491" s="1"/>
      <c r="V491" s="1"/>
      <c r="W491" s="1"/>
    </row>
    <row r="492" spans="1:24" x14ac:dyDescent="0.25">
      <c r="A492" s="30">
        <v>2413</v>
      </c>
      <c r="B492" s="30" t="s">
        <v>1050</v>
      </c>
      <c r="C492" s="30">
        <v>0</v>
      </c>
      <c r="D492" s="30">
        <v>0</v>
      </c>
      <c r="E492" s="30">
        <v>4.24</v>
      </c>
      <c r="F492" s="30">
        <v>0</v>
      </c>
      <c r="G492" s="30">
        <v>8</v>
      </c>
      <c r="H492" s="30">
        <v>0</v>
      </c>
      <c r="I492" s="30">
        <v>8</v>
      </c>
      <c r="J492" s="30">
        <v>8</v>
      </c>
      <c r="K492" s="30">
        <v>4</v>
      </c>
      <c r="L492" s="30">
        <v>1</v>
      </c>
      <c r="M492" s="30">
        <v>8</v>
      </c>
      <c r="N492" s="30">
        <v>4</v>
      </c>
      <c r="O492" s="30">
        <v>1.43</v>
      </c>
      <c r="P492" s="30">
        <v>8.18</v>
      </c>
      <c r="Q492" s="30">
        <v>4.53</v>
      </c>
      <c r="R492" s="30">
        <v>4.46</v>
      </c>
      <c r="S492" s="30">
        <v>-0.1</v>
      </c>
      <c r="T492" s="30"/>
      <c r="U492" s="1"/>
      <c r="V492" s="1"/>
      <c r="W492" s="1"/>
    </row>
    <row r="493" spans="1:24" x14ac:dyDescent="0.25">
      <c r="A493" s="30">
        <v>979</v>
      </c>
      <c r="B493" s="30" t="s">
        <v>1596</v>
      </c>
      <c r="C493" s="30">
        <v>2</v>
      </c>
      <c r="D493" s="30">
        <v>2</v>
      </c>
      <c r="E493" s="30">
        <v>4.16</v>
      </c>
      <c r="F493" s="30">
        <v>0</v>
      </c>
      <c r="G493" s="30">
        <v>34</v>
      </c>
      <c r="H493" s="30">
        <v>0</v>
      </c>
      <c r="I493" s="30">
        <v>34</v>
      </c>
      <c r="J493" s="30">
        <v>35</v>
      </c>
      <c r="K493" s="30">
        <v>16</v>
      </c>
      <c r="L493" s="30">
        <v>4</v>
      </c>
      <c r="M493" s="30">
        <v>23</v>
      </c>
      <c r="N493" s="30">
        <v>12</v>
      </c>
      <c r="O493" s="30">
        <v>1.39</v>
      </c>
      <c r="P493" s="30">
        <v>6.17</v>
      </c>
      <c r="Q493" s="30">
        <v>3.22</v>
      </c>
      <c r="R493" s="30">
        <v>4.46</v>
      </c>
      <c r="S493" s="30">
        <v>-0.2</v>
      </c>
      <c r="T493" s="30"/>
      <c r="U493" s="1"/>
      <c r="V493" s="1"/>
      <c r="X493" s="1"/>
    </row>
    <row r="494" spans="1:24" x14ac:dyDescent="0.25">
      <c r="A494" s="30">
        <v>8011</v>
      </c>
      <c r="B494" s="30" t="s">
        <v>1235</v>
      </c>
      <c r="C494" s="30">
        <v>7</v>
      </c>
      <c r="D494" s="30">
        <v>10</v>
      </c>
      <c r="E494" s="30">
        <v>4.42</v>
      </c>
      <c r="F494" s="30">
        <v>24</v>
      </c>
      <c r="G494" s="30">
        <v>24</v>
      </c>
      <c r="H494" s="30">
        <v>0</v>
      </c>
      <c r="I494" s="30">
        <v>136</v>
      </c>
      <c r="J494" s="30">
        <v>146</v>
      </c>
      <c r="K494" s="30">
        <v>67</v>
      </c>
      <c r="L494" s="30">
        <v>19</v>
      </c>
      <c r="M494" s="30">
        <v>84</v>
      </c>
      <c r="N494" s="30">
        <v>35</v>
      </c>
      <c r="O494" s="30">
        <v>1.33</v>
      </c>
      <c r="P494" s="30">
        <v>5.59</v>
      </c>
      <c r="Q494" s="30">
        <v>2.3199999999999998</v>
      </c>
      <c r="R494" s="30">
        <v>4.46</v>
      </c>
      <c r="S494" s="30">
        <v>-0.4</v>
      </c>
      <c r="T494" s="30"/>
      <c r="U494" s="1"/>
      <c r="V494" s="1"/>
      <c r="W494" s="1"/>
    </row>
    <row r="495" spans="1:24" x14ac:dyDescent="0.25">
      <c r="A495" s="30">
        <v>6570</v>
      </c>
      <c r="B495" s="30" t="s">
        <v>1092</v>
      </c>
      <c r="C495" s="30">
        <v>6</v>
      </c>
      <c r="D495" s="30">
        <v>10</v>
      </c>
      <c r="E495" s="30">
        <v>4.82</v>
      </c>
      <c r="F495" s="30">
        <v>23</v>
      </c>
      <c r="G495" s="30">
        <v>23</v>
      </c>
      <c r="H495" s="30">
        <v>0</v>
      </c>
      <c r="I495" s="30">
        <v>130</v>
      </c>
      <c r="J495" s="30">
        <v>136</v>
      </c>
      <c r="K495" s="30">
        <v>69</v>
      </c>
      <c r="L495" s="30">
        <v>14</v>
      </c>
      <c r="M495" s="30">
        <v>93</v>
      </c>
      <c r="N495" s="30">
        <v>58</v>
      </c>
      <c r="O495" s="30">
        <v>1.5</v>
      </c>
      <c r="P495" s="30">
        <v>6.44</v>
      </c>
      <c r="Q495" s="30">
        <v>4.0599999999999996</v>
      </c>
      <c r="R495" s="30">
        <v>4.47</v>
      </c>
      <c r="S495" s="30">
        <v>0</v>
      </c>
      <c r="T495" s="30"/>
      <c r="U495" s="1"/>
      <c r="V495" s="1"/>
      <c r="X495" s="1"/>
    </row>
    <row r="496" spans="1:24" x14ac:dyDescent="0.25">
      <c r="A496" s="30">
        <v>5358</v>
      </c>
      <c r="B496" s="30" t="s">
        <v>1043</v>
      </c>
      <c r="C496" s="30">
        <v>4</v>
      </c>
      <c r="D496" s="30">
        <v>5</v>
      </c>
      <c r="E496" s="30">
        <v>4.43</v>
      </c>
      <c r="F496" s="30">
        <v>10</v>
      </c>
      <c r="G496" s="30">
        <v>27</v>
      </c>
      <c r="H496" s="30">
        <v>0</v>
      </c>
      <c r="I496" s="30">
        <v>74</v>
      </c>
      <c r="J496" s="30">
        <v>77</v>
      </c>
      <c r="K496" s="30">
        <v>36</v>
      </c>
      <c r="L496" s="30">
        <v>9</v>
      </c>
      <c r="M496" s="30">
        <v>49</v>
      </c>
      <c r="N496" s="30">
        <v>23</v>
      </c>
      <c r="O496" s="30">
        <v>1.36</v>
      </c>
      <c r="P496" s="30">
        <v>5.94</v>
      </c>
      <c r="Q496" s="30">
        <v>2.83</v>
      </c>
      <c r="R496" s="30">
        <v>4.4800000000000004</v>
      </c>
      <c r="S496" s="30">
        <v>-0.3</v>
      </c>
      <c r="T496" s="30"/>
    </row>
    <row r="497" spans="1:24" x14ac:dyDescent="0.25">
      <c r="A497" s="30">
        <v>6620</v>
      </c>
      <c r="B497" s="30" t="s">
        <v>1352</v>
      </c>
      <c r="C497" s="30">
        <v>1</v>
      </c>
      <c r="D497" s="30">
        <v>1</v>
      </c>
      <c r="E497" s="30">
        <v>4.3899999999999997</v>
      </c>
      <c r="F497" s="30">
        <v>0</v>
      </c>
      <c r="G497" s="30">
        <v>25</v>
      </c>
      <c r="H497" s="30">
        <v>0</v>
      </c>
      <c r="I497" s="30">
        <v>25</v>
      </c>
      <c r="J497" s="30">
        <v>26</v>
      </c>
      <c r="K497" s="30">
        <v>12</v>
      </c>
      <c r="L497" s="30">
        <v>3</v>
      </c>
      <c r="M497" s="30">
        <v>20</v>
      </c>
      <c r="N497" s="30">
        <v>10</v>
      </c>
      <c r="O497" s="30">
        <v>1.41</v>
      </c>
      <c r="P497" s="30">
        <v>7.15</v>
      </c>
      <c r="Q497" s="30">
        <v>3.51</v>
      </c>
      <c r="R497" s="30">
        <v>4.4800000000000004</v>
      </c>
      <c r="S497" s="30">
        <v>-0.2</v>
      </c>
      <c r="T497" s="30"/>
    </row>
    <row r="498" spans="1:24" x14ac:dyDescent="0.25">
      <c r="A498" s="30">
        <v>7005</v>
      </c>
      <c r="B498" s="30" t="s">
        <v>993</v>
      </c>
      <c r="C498" s="30">
        <v>0</v>
      </c>
      <c r="D498" s="30">
        <v>0</v>
      </c>
      <c r="E498" s="30">
        <v>4.59</v>
      </c>
      <c r="F498" s="30">
        <v>0</v>
      </c>
      <c r="G498" s="30">
        <v>9</v>
      </c>
      <c r="H498" s="30">
        <v>0</v>
      </c>
      <c r="I498" s="30">
        <v>9</v>
      </c>
      <c r="J498" s="30">
        <v>9</v>
      </c>
      <c r="K498" s="30">
        <v>4</v>
      </c>
      <c r="L498" s="30">
        <v>1</v>
      </c>
      <c r="M498" s="30">
        <v>6</v>
      </c>
      <c r="N498" s="30">
        <v>3</v>
      </c>
      <c r="O498" s="30">
        <v>1.47</v>
      </c>
      <c r="P498" s="30">
        <v>6.4</v>
      </c>
      <c r="Q498" s="30">
        <v>3.65</v>
      </c>
      <c r="R498" s="30">
        <v>4.4800000000000004</v>
      </c>
      <c r="S498" s="30">
        <v>-0.1</v>
      </c>
      <c r="T498" s="30"/>
    </row>
    <row r="499" spans="1:24" x14ac:dyDescent="0.25">
      <c r="A499" s="30">
        <v>4371</v>
      </c>
      <c r="B499" s="30" t="s">
        <v>959</v>
      </c>
      <c r="C499" s="30">
        <v>5</v>
      </c>
      <c r="D499" s="30">
        <v>5</v>
      </c>
      <c r="E499" s="30">
        <v>4.16</v>
      </c>
      <c r="F499" s="30">
        <v>14</v>
      </c>
      <c r="G499" s="30">
        <v>14</v>
      </c>
      <c r="H499" s="30">
        <v>0</v>
      </c>
      <c r="I499" s="30">
        <v>81</v>
      </c>
      <c r="J499" s="30">
        <v>80</v>
      </c>
      <c r="K499" s="30">
        <v>37</v>
      </c>
      <c r="L499" s="30">
        <v>11</v>
      </c>
      <c r="M499" s="30">
        <v>59</v>
      </c>
      <c r="N499" s="30">
        <v>26</v>
      </c>
      <c r="O499" s="30">
        <v>1.31</v>
      </c>
      <c r="P499" s="30">
        <v>6.56</v>
      </c>
      <c r="Q499" s="30">
        <v>2.87</v>
      </c>
      <c r="R499" s="30">
        <v>4.4800000000000004</v>
      </c>
      <c r="S499" s="30">
        <v>0.2</v>
      </c>
      <c r="T499" s="30"/>
    </row>
    <row r="500" spans="1:24" x14ac:dyDescent="0.25">
      <c r="A500" s="30">
        <v>4363</v>
      </c>
      <c r="B500" s="30" t="s">
        <v>1405</v>
      </c>
      <c r="C500" s="30">
        <v>2</v>
      </c>
      <c r="D500" s="30">
        <v>2</v>
      </c>
      <c r="E500" s="30">
        <v>4.24</v>
      </c>
      <c r="F500" s="30">
        <v>0</v>
      </c>
      <c r="G500" s="30">
        <v>34</v>
      </c>
      <c r="H500" s="30">
        <v>0</v>
      </c>
      <c r="I500" s="30">
        <v>34</v>
      </c>
      <c r="J500" s="30">
        <v>35</v>
      </c>
      <c r="K500" s="30">
        <v>16</v>
      </c>
      <c r="L500" s="30">
        <v>4</v>
      </c>
      <c r="M500" s="30">
        <v>23</v>
      </c>
      <c r="N500" s="30">
        <v>12</v>
      </c>
      <c r="O500" s="30">
        <v>1.42</v>
      </c>
      <c r="P500" s="30">
        <v>6.11</v>
      </c>
      <c r="Q500" s="30">
        <v>3.26</v>
      </c>
      <c r="R500" s="30">
        <v>4.49</v>
      </c>
      <c r="S500" s="30">
        <v>-0.1</v>
      </c>
      <c r="T500" s="30"/>
      <c r="U500" s="1"/>
      <c r="V500" s="1"/>
      <c r="W500" s="1"/>
    </row>
    <row r="501" spans="1:24" x14ac:dyDescent="0.25">
      <c r="A501" s="30">
        <v>9388</v>
      </c>
      <c r="B501" s="30" t="s">
        <v>1177</v>
      </c>
      <c r="C501" s="30">
        <v>3</v>
      </c>
      <c r="D501" s="30">
        <v>3</v>
      </c>
      <c r="E501" s="30">
        <v>4.51</v>
      </c>
      <c r="F501" s="30">
        <v>6</v>
      </c>
      <c r="G501" s="30">
        <v>22</v>
      </c>
      <c r="H501" s="30">
        <v>0</v>
      </c>
      <c r="I501" s="30">
        <v>49</v>
      </c>
      <c r="J501" s="30">
        <v>54</v>
      </c>
      <c r="K501" s="30">
        <v>25</v>
      </c>
      <c r="L501" s="30">
        <v>7</v>
      </c>
      <c r="M501" s="30">
        <v>31</v>
      </c>
      <c r="N501" s="30">
        <v>11</v>
      </c>
      <c r="O501" s="30">
        <v>1.33</v>
      </c>
      <c r="P501" s="30">
        <v>5.68</v>
      </c>
      <c r="Q501" s="30">
        <v>2.02</v>
      </c>
      <c r="R501" s="30">
        <v>4.49</v>
      </c>
      <c r="S501" s="30">
        <v>-0.3</v>
      </c>
      <c r="T501" s="30"/>
      <c r="U501" s="1"/>
      <c r="V501" s="1"/>
      <c r="X501" s="1"/>
    </row>
    <row r="502" spans="1:24" x14ac:dyDescent="0.25">
      <c r="A502" s="30">
        <v>11716</v>
      </c>
      <c r="B502" s="30" t="s">
        <v>1563</v>
      </c>
      <c r="C502" s="30">
        <v>0</v>
      </c>
      <c r="D502" s="30">
        <v>1</v>
      </c>
      <c r="E502" s="30">
        <v>4.67</v>
      </c>
      <c r="F502" s="30">
        <v>1</v>
      </c>
      <c r="G502" s="30">
        <v>1</v>
      </c>
      <c r="H502" s="30">
        <v>0</v>
      </c>
      <c r="I502" s="30">
        <v>8</v>
      </c>
      <c r="J502" s="30">
        <v>9</v>
      </c>
      <c r="K502" s="30">
        <v>4</v>
      </c>
      <c r="L502" s="30">
        <v>1</v>
      </c>
      <c r="M502" s="30">
        <v>6</v>
      </c>
      <c r="N502" s="30">
        <v>3</v>
      </c>
      <c r="O502" s="30">
        <v>1.4</v>
      </c>
      <c r="P502" s="30">
        <v>6.32</v>
      </c>
      <c r="Q502" s="30">
        <v>2.9</v>
      </c>
      <c r="R502" s="30">
        <v>4.49</v>
      </c>
      <c r="S502" s="30">
        <v>0</v>
      </c>
      <c r="T502" s="30"/>
    </row>
    <row r="503" spans="1:24" x14ac:dyDescent="0.25">
      <c r="A503" s="30">
        <v>8893</v>
      </c>
      <c r="B503" s="30" t="s">
        <v>1526</v>
      </c>
      <c r="C503" s="30">
        <v>0</v>
      </c>
      <c r="D503" s="30">
        <v>0</v>
      </c>
      <c r="E503" s="30">
        <v>4.4400000000000004</v>
      </c>
      <c r="F503" s="30">
        <v>0</v>
      </c>
      <c r="G503" s="30">
        <v>8</v>
      </c>
      <c r="H503" s="30">
        <v>0</v>
      </c>
      <c r="I503" s="30">
        <v>8</v>
      </c>
      <c r="J503" s="30">
        <v>9</v>
      </c>
      <c r="K503" s="30">
        <v>4</v>
      </c>
      <c r="L503" s="30">
        <v>1</v>
      </c>
      <c r="M503" s="30">
        <v>5</v>
      </c>
      <c r="N503" s="30">
        <v>2</v>
      </c>
      <c r="O503" s="30">
        <v>1.34</v>
      </c>
      <c r="P503" s="30">
        <v>5.85</v>
      </c>
      <c r="Q503" s="30">
        <v>2.23</v>
      </c>
      <c r="R503" s="30">
        <v>4.49</v>
      </c>
      <c r="S503" s="30">
        <v>-0.1</v>
      </c>
      <c r="T503" s="30"/>
    </row>
    <row r="504" spans="1:24" x14ac:dyDescent="0.25">
      <c r="A504" s="30">
        <v>13071</v>
      </c>
      <c r="B504" s="30" t="s">
        <v>934</v>
      </c>
      <c r="C504" s="30">
        <v>9</v>
      </c>
      <c r="D504" s="30">
        <v>9</v>
      </c>
      <c r="E504" s="30">
        <v>4.16</v>
      </c>
      <c r="F504" s="30">
        <v>26</v>
      </c>
      <c r="G504" s="30">
        <v>26</v>
      </c>
      <c r="H504" s="30">
        <v>0</v>
      </c>
      <c r="I504" s="30">
        <v>147</v>
      </c>
      <c r="J504" s="30">
        <v>148</v>
      </c>
      <c r="K504" s="30">
        <v>68</v>
      </c>
      <c r="L504" s="30">
        <v>23</v>
      </c>
      <c r="M504" s="30">
        <v>114</v>
      </c>
      <c r="N504" s="30">
        <v>43</v>
      </c>
      <c r="O504" s="30">
        <v>1.3</v>
      </c>
      <c r="P504" s="30">
        <v>6.96</v>
      </c>
      <c r="Q504" s="30">
        <v>2.63</v>
      </c>
      <c r="R504" s="30">
        <v>4.49</v>
      </c>
      <c r="S504" s="30">
        <v>1.2</v>
      </c>
      <c r="T504" s="30"/>
    </row>
    <row r="505" spans="1:24" x14ac:dyDescent="0.25">
      <c r="A505" s="30">
        <v>10500</v>
      </c>
      <c r="B505" s="30" t="s">
        <v>1535</v>
      </c>
      <c r="C505" s="30">
        <v>1</v>
      </c>
      <c r="D505" s="30">
        <v>1</v>
      </c>
      <c r="E505" s="30">
        <v>4.22</v>
      </c>
      <c r="F505" s="30">
        <v>0</v>
      </c>
      <c r="G505" s="30">
        <v>21</v>
      </c>
      <c r="H505" s="30">
        <v>0</v>
      </c>
      <c r="I505" s="30">
        <v>21</v>
      </c>
      <c r="J505" s="30">
        <v>21</v>
      </c>
      <c r="K505" s="30">
        <v>10</v>
      </c>
      <c r="L505" s="30">
        <v>3</v>
      </c>
      <c r="M505" s="30">
        <v>17</v>
      </c>
      <c r="N505" s="30">
        <v>8</v>
      </c>
      <c r="O505" s="30">
        <v>1.37</v>
      </c>
      <c r="P505" s="30">
        <v>7.15</v>
      </c>
      <c r="Q505" s="30">
        <v>3.5</v>
      </c>
      <c r="R505" s="30">
        <v>4.49</v>
      </c>
      <c r="S505" s="30">
        <v>-0.1</v>
      </c>
      <c r="T505" s="30"/>
    </row>
    <row r="506" spans="1:24" x14ac:dyDescent="0.25">
      <c r="A506" s="30">
        <v>6317</v>
      </c>
      <c r="B506" s="30" t="s">
        <v>1375</v>
      </c>
      <c r="C506" s="30">
        <v>2</v>
      </c>
      <c r="D506" s="30">
        <v>3</v>
      </c>
      <c r="E506" s="30">
        <v>4.7</v>
      </c>
      <c r="F506" s="30">
        <v>7</v>
      </c>
      <c r="G506" s="30">
        <v>7</v>
      </c>
      <c r="H506" s="30">
        <v>0</v>
      </c>
      <c r="I506" s="30">
        <v>41</v>
      </c>
      <c r="J506" s="30">
        <v>43</v>
      </c>
      <c r="K506" s="30">
        <v>21</v>
      </c>
      <c r="L506" s="30">
        <v>5</v>
      </c>
      <c r="M506" s="30">
        <v>30</v>
      </c>
      <c r="N506" s="30">
        <v>15</v>
      </c>
      <c r="O506" s="30">
        <v>1.42</v>
      </c>
      <c r="P506" s="30">
        <v>6.64</v>
      </c>
      <c r="Q506" s="30">
        <v>3.33</v>
      </c>
      <c r="R506" s="30">
        <v>4.49</v>
      </c>
      <c r="S506" s="30">
        <v>0.3</v>
      </c>
      <c r="T506" s="30"/>
    </row>
    <row r="507" spans="1:24" x14ac:dyDescent="0.25">
      <c r="A507" s="30">
        <v>225</v>
      </c>
      <c r="B507" s="30" t="s">
        <v>949</v>
      </c>
      <c r="C507" s="30">
        <v>10</v>
      </c>
      <c r="D507" s="30">
        <v>10</v>
      </c>
      <c r="E507" s="30">
        <v>4.46</v>
      </c>
      <c r="F507" s="30">
        <v>26</v>
      </c>
      <c r="G507" s="30">
        <v>26</v>
      </c>
      <c r="H507" s="30">
        <v>0</v>
      </c>
      <c r="I507" s="30">
        <v>162</v>
      </c>
      <c r="J507" s="30">
        <v>178</v>
      </c>
      <c r="K507" s="30">
        <v>80</v>
      </c>
      <c r="L507" s="30">
        <v>22</v>
      </c>
      <c r="M507" s="30">
        <v>99</v>
      </c>
      <c r="N507" s="30">
        <v>40</v>
      </c>
      <c r="O507" s="30">
        <v>1.35</v>
      </c>
      <c r="P507" s="30">
        <v>5.5</v>
      </c>
      <c r="Q507" s="30">
        <v>2.2400000000000002</v>
      </c>
      <c r="R507" s="30">
        <v>4.5</v>
      </c>
      <c r="S507" s="30">
        <v>1.1000000000000001</v>
      </c>
      <c r="T507" s="30"/>
    </row>
    <row r="508" spans="1:24" x14ac:dyDescent="0.25">
      <c r="A508" s="30" t="s">
        <v>5643</v>
      </c>
      <c r="B508" s="30" t="s">
        <v>5644</v>
      </c>
      <c r="C508" s="30">
        <v>1</v>
      </c>
      <c r="D508" s="30">
        <v>2</v>
      </c>
      <c r="E508" s="30">
        <v>4.67</v>
      </c>
      <c r="F508" s="30">
        <v>4</v>
      </c>
      <c r="G508" s="30">
        <v>4</v>
      </c>
      <c r="H508" s="30">
        <v>0</v>
      </c>
      <c r="I508" s="30">
        <v>24</v>
      </c>
      <c r="J508" s="30">
        <v>26</v>
      </c>
      <c r="K508" s="30">
        <v>12</v>
      </c>
      <c r="L508" s="30">
        <v>3</v>
      </c>
      <c r="M508" s="30">
        <v>18</v>
      </c>
      <c r="N508" s="30">
        <v>8</v>
      </c>
      <c r="O508" s="30">
        <v>1.4</v>
      </c>
      <c r="P508" s="30">
        <v>6.8</v>
      </c>
      <c r="Q508" s="30">
        <v>3.02</v>
      </c>
      <c r="R508" s="30">
        <v>4.5</v>
      </c>
      <c r="S508" s="30">
        <v>0</v>
      </c>
      <c r="T508" s="30"/>
    </row>
    <row r="509" spans="1:24" x14ac:dyDescent="0.25">
      <c r="A509" s="30">
        <v>2608</v>
      </c>
      <c r="B509" s="30" t="s">
        <v>1254</v>
      </c>
      <c r="C509" s="30">
        <v>7</v>
      </c>
      <c r="D509" s="30">
        <v>7</v>
      </c>
      <c r="E509" s="30">
        <v>4.7</v>
      </c>
      <c r="F509" s="30">
        <v>20</v>
      </c>
      <c r="G509" s="30">
        <v>20</v>
      </c>
      <c r="H509" s="30">
        <v>0</v>
      </c>
      <c r="I509" s="30">
        <v>112</v>
      </c>
      <c r="J509" s="30">
        <v>122</v>
      </c>
      <c r="K509" s="30">
        <v>58</v>
      </c>
      <c r="L509" s="30">
        <v>14</v>
      </c>
      <c r="M509" s="30">
        <v>76</v>
      </c>
      <c r="N509" s="30">
        <v>41</v>
      </c>
      <c r="O509" s="30">
        <v>1.45</v>
      </c>
      <c r="P509" s="30">
        <v>6.12</v>
      </c>
      <c r="Q509" s="30">
        <v>3.26</v>
      </c>
      <c r="R509" s="30">
        <v>4.5</v>
      </c>
      <c r="S509" s="30">
        <v>0.2</v>
      </c>
      <c r="T509" s="30"/>
    </row>
    <row r="510" spans="1:24" x14ac:dyDescent="0.25">
      <c r="A510" s="30">
        <v>8600</v>
      </c>
      <c r="B510" s="30" t="s">
        <v>1165</v>
      </c>
      <c r="C510" s="30">
        <v>5</v>
      </c>
      <c r="D510" s="30">
        <v>5</v>
      </c>
      <c r="E510" s="30">
        <v>4.5</v>
      </c>
      <c r="F510" s="30">
        <v>11</v>
      </c>
      <c r="G510" s="30">
        <v>37</v>
      </c>
      <c r="H510" s="30">
        <v>0</v>
      </c>
      <c r="I510" s="30">
        <v>90</v>
      </c>
      <c r="J510" s="30">
        <v>90</v>
      </c>
      <c r="K510" s="30">
        <v>45</v>
      </c>
      <c r="L510" s="30">
        <v>12</v>
      </c>
      <c r="M510" s="30">
        <v>75</v>
      </c>
      <c r="N510" s="30">
        <v>35</v>
      </c>
      <c r="O510" s="30">
        <v>1.39</v>
      </c>
      <c r="P510" s="30">
        <v>7.52</v>
      </c>
      <c r="Q510" s="30">
        <v>3.52</v>
      </c>
      <c r="R510" s="30">
        <v>4.5</v>
      </c>
      <c r="S510" s="30">
        <v>0.1</v>
      </c>
      <c r="T510" s="30"/>
    </row>
    <row r="511" spans="1:24" x14ac:dyDescent="0.25">
      <c r="A511" s="30">
        <v>6397</v>
      </c>
      <c r="B511" s="30" t="s">
        <v>1107</v>
      </c>
      <c r="C511" s="30">
        <v>8</v>
      </c>
      <c r="D511" s="30">
        <v>8</v>
      </c>
      <c r="E511" s="30">
        <v>4.16</v>
      </c>
      <c r="F511" s="30">
        <v>22</v>
      </c>
      <c r="G511" s="30">
        <v>22</v>
      </c>
      <c r="H511" s="30">
        <v>0</v>
      </c>
      <c r="I511" s="30">
        <v>129</v>
      </c>
      <c r="J511" s="30">
        <v>124</v>
      </c>
      <c r="K511" s="30">
        <v>60</v>
      </c>
      <c r="L511" s="30">
        <v>17</v>
      </c>
      <c r="M511" s="30">
        <v>102</v>
      </c>
      <c r="N511" s="30">
        <v>51</v>
      </c>
      <c r="O511" s="30">
        <v>1.36</v>
      </c>
      <c r="P511" s="30">
        <v>7.15</v>
      </c>
      <c r="Q511" s="30">
        <v>3.53</v>
      </c>
      <c r="R511" s="30">
        <v>4.51</v>
      </c>
      <c r="S511" s="30">
        <v>0.5</v>
      </c>
      <c r="T511" s="30"/>
    </row>
    <row r="512" spans="1:24" x14ac:dyDescent="0.25">
      <c r="A512" s="30">
        <v>10185</v>
      </c>
      <c r="B512" s="30" t="s">
        <v>954</v>
      </c>
      <c r="C512" s="30">
        <v>3</v>
      </c>
      <c r="D512" s="30">
        <v>5</v>
      </c>
      <c r="E512" s="30">
        <v>4.91</v>
      </c>
      <c r="F512" s="30">
        <v>11</v>
      </c>
      <c r="G512" s="30">
        <v>11</v>
      </c>
      <c r="H512" s="30">
        <v>0</v>
      </c>
      <c r="I512" s="30">
        <v>65</v>
      </c>
      <c r="J512" s="30">
        <v>70</v>
      </c>
      <c r="K512" s="30">
        <v>35</v>
      </c>
      <c r="L512" s="30">
        <v>7</v>
      </c>
      <c r="M512" s="30">
        <v>42</v>
      </c>
      <c r="N512" s="30">
        <v>26</v>
      </c>
      <c r="O512" s="30">
        <v>1.48</v>
      </c>
      <c r="P512" s="30">
        <v>5.89</v>
      </c>
      <c r="Q512" s="30">
        <v>3.54</v>
      </c>
      <c r="R512" s="30">
        <v>4.5199999999999996</v>
      </c>
      <c r="S512" s="30">
        <v>0</v>
      </c>
      <c r="T512" s="30"/>
    </row>
    <row r="513" spans="1:20" x14ac:dyDescent="0.25">
      <c r="A513" s="30">
        <v>3374</v>
      </c>
      <c r="B513" s="30" t="s">
        <v>941</v>
      </c>
      <c r="C513" s="30">
        <v>9</v>
      </c>
      <c r="D513" s="30">
        <v>11</v>
      </c>
      <c r="E513" s="30">
        <v>4.55</v>
      </c>
      <c r="F513" s="30">
        <v>26</v>
      </c>
      <c r="G513" s="30">
        <v>26</v>
      </c>
      <c r="H513" s="30">
        <v>0</v>
      </c>
      <c r="I513" s="30">
        <v>163</v>
      </c>
      <c r="J513" s="30">
        <v>158</v>
      </c>
      <c r="K513" s="30">
        <v>83</v>
      </c>
      <c r="L513" s="30">
        <v>22</v>
      </c>
      <c r="M513" s="30">
        <v>143</v>
      </c>
      <c r="N513" s="30">
        <v>73</v>
      </c>
      <c r="O513" s="30">
        <v>1.41</v>
      </c>
      <c r="P513" s="30">
        <v>7.86</v>
      </c>
      <c r="Q513" s="30">
        <v>4.0199999999999996</v>
      </c>
      <c r="R513" s="30">
        <v>4.53</v>
      </c>
      <c r="S513" s="30">
        <v>1.3</v>
      </c>
      <c r="T513" s="30"/>
    </row>
    <row r="514" spans="1:20" x14ac:dyDescent="0.25">
      <c r="A514" s="30">
        <v>10174</v>
      </c>
      <c r="B514" s="30" t="s">
        <v>975</v>
      </c>
      <c r="C514" s="30">
        <v>1</v>
      </c>
      <c r="D514" s="30">
        <v>1</v>
      </c>
      <c r="E514" s="30">
        <v>4.55</v>
      </c>
      <c r="F514" s="30">
        <v>0</v>
      </c>
      <c r="G514" s="30">
        <v>13</v>
      </c>
      <c r="H514" s="30">
        <v>0</v>
      </c>
      <c r="I514" s="30">
        <v>13</v>
      </c>
      <c r="J514" s="30">
        <v>12</v>
      </c>
      <c r="K514" s="30">
        <v>6</v>
      </c>
      <c r="L514" s="30">
        <v>1</v>
      </c>
      <c r="M514" s="30">
        <v>10</v>
      </c>
      <c r="N514" s="30">
        <v>7</v>
      </c>
      <c r="O514" s="30">
        <v>1.55</v>
      </c>
      <c r="P514" s="30">
        <v>7.38</v>
      </c>
      <c r="Q514" s="30">
        <v>5.2</v>
      </c>
      <c r="R514" s="30">
        <v>4.53</v>
      </c>
      <c r="S514" s="30">
        <v>-0.1</v>
      </c>
      <c r="T514" s="30"/>
    </row>
    <row r="515" spans="1:20" x14ac:dyDescent="0.25">
      <c r="A515" s="30">
        <v>7106</v>
      </c>
      <c r="B515" s="30" t="s">
        <v>1243</v>
      </c>
      <c r="C515" s="30">
        <v>1</v>
      </c>
      <c r="D515" s="30">
        <v>2</v>
      </c>
      <c r="E515" s="30">
        <v>4.75</v>
      </c>
      <c r="F515" s="30">
        <v>4</v>
      </c>
      <c r="G515" s="30">
        <v>4</v>
      </c>
      <c r="H515" s="30">
        <v>0</v>
      </c>
      <c r="I515" s="30">
        <v>24</v>
      </c>
      <c r="J515" s="30">
        <v>26</v>
      </c>
      <c r="K515" s="30">
        <v>13</v>
      </c>
      <c r="L515" s="30">
        <v>3</v>
      </c>
      <c r="M515" s="30">
        <v>16</v>
      </c>
      <c r="N515" s="30">
        <v>9</v>
      </c>
      <c r="O515" s="30">
        <v>1.43</v>
      </c>
      <c r="P515" s="30">
        <v>5.87</v>
      </c>
      <c r="Q515" s="30">
        <v>3.23</v>
      </c>
      <c r="R515" s="30">
        <v>4.53</v>
      </c>
      <c r="S515" s="30">
        <v>0</v>
      </c>
      <c r="T515" s="30"/>
    </row>
    <row r="516" spans="1:20" x14ac:dyDescent="0.25">
      <c r="A516" s="30">
        <v>126</v>
      </c>
      <c r="B516" s="30" t="s">
        <v>1233</v>
      </c>
      <c r="C516" s="30">
        <v>6</v>
      </c>
      <c r="D516" s="30">
        <v>6</v>
      </c>
      <c r="E516" s="30">
        <v>4.21</v>
      </c>
      <c r="F516" s="30">
        <v>17</v>
      </c>
      <c r="G516" s="30">
        <v>17</v>
      </c>
      <c r="H516" s="30">
        <v>0</v>
      </c>
      <c r="I516" s="30">
        <v>97</v>
      </c>
      <c r="J516" s="30">
        <v>92</v>
      </c>
      <c r="K516" s="30">
        <v>45</v>
      </c>
      <c r="L516" s="30">
        <v>12</v>
      </c>
      <c r="M516" s="30">
        <v>79</v>
      </c>
      <c r="N516" s="30">
        <v>43</v>
      </c>
      <c r="O516" s="30">
        <v>1.39</v>
      </c>
      <c r="P516" s="30">
        <v>7.32</v>
      </c>
      <c r="Q516" s="30">
        <v>3.97</v>
      </c>
      <c r="R516" s="30">
        <v>4.53</v>
      </c>
      <c r="S516" s="30">
        <v>0.2</v>
      </c>
      <c r="T516" s="30"/>
    </row>
    <row r="517" spans="1:20" x14ac:dyDescent="0.25">
      <c r="A517" s="30">
        <v>3292</v>
      </c>
      <c r="B517" s="30" t="s">
        <v>1137</v>
      </c>
      <c r="C517" s="30">
        <v>2</v>
      </c>
      <c r="D517" s="30">
        <v>1</v>
      </c>
      <c r="E517" s="30">
        <v>4.2699999999999996</v>
      </c>
      <c r="F517" s="30">
        <v>0</v>
      </c>
      <c r="G517" s="30">
        <v>29</v>
      </c>
      <c r="H517" s="30">
        <v>0</v>
      </c>
      <c r="I517" s="30">
        <v>29</v>
      </c>
      <c r="J517" s="30">
        <v>30</v>
      </c>
      <c r="K517" s="30">
        <v>14</v>
      </c>
      <c r="L517" s="30">
        <v>4</v>
      </c>
      <c r="M517" s="30">
        <v>22</v>
      </c>
      <c r="N517" s="30">
        <v>9</v>
      </c>
      <c r="O517" s="30">
        <v>1.33</v>
      </c>
      <c r="P517" s="30">
        <v>6.81</v>
      </c>
      <c r="Q517" s="30">
        <v>2.67</v>
      </c>
      <c r="R517" s="30">
        <v>4.54</v>
      </c>
      <c r="S517" s="30">
        <v>-0.1</v>
      </c>
      <c r="T517" s="30"/>
    </row>
    <row r="518" spans="1:20" x14ac:dyDescent="0.25">
      <c r="A518" s="30">
        <v>9803</v>
      </c>
      <c r="B518" s="30" t="s">
        <v>1328</v>
      </c>
      <c r="C518" s="30">
        <v>0</v>
      </c>
      <c r="D518" s="30">
        <v>0</v>
      </c>
      <c r="E518" s="30">
        <v>4.51</v>
      </c>
      <c r="F518" s="30">
        <v>0</v>
      </c>
      <c r="G518" s="30">
        <v>8</v>
      </c>
      <c r="H518" s="30">
        <v>0</v>
      </c>
      <c r="I518" s="30">
        <v>8</v>
      </c>
      <c r="J518" s="30">
        <v>9</v>
      </c>
      <c r="K518" s="30">
        <v>4</v>
      </c>
      <c r="L518" s="30">
        <v>1</v>
      </c>
      <c r="M518" s="30">
        <v>6</v>
      </c>
      <c r="N518" s="30">
        <v>3</v>
      </c>
      <c r="O518" s="30">
        <v>1.41</v>
      </c>
      <c r="P518" s="30">
        <v>6.35</v>
      </c>
      <c r="Q518" s="30">
        <v>3.15</v>
      </c>
      <c r="R518" s="30">
        <v>4.54</v>
      </c>
      <c r="S518" s="30">
        <v>-0.1</v>
      </c>
      <c r="T518" s="30"/>
    </row>
    <row r="519" spans="1:20" x14ac:dyDescent="0.25">
      <c r="A519" s="30">
        <v>4235</v>
      </c>
      <c r="B519" s="30" t="s">
        <v>846</v>
      </c>
      <c r="C519" s="30">
        <v>10</v>
      </c>
      <c r="D519" s="30">
        <v>9</v>
      </c>
      <c r="E519" s="30">
        <v>4.1500000000000004</v>
      </c>
      <c r="F519" s="30">
        <v>26</v>
      </c>
      <c r="G519" s="30">
        <v>26</v>
      </c>
      <c r="H519" s="30">
        <v>0</v>
      </c>
      <c r="I519" s="30">
        <v>162</v>
      </c>
      <c r="J519" s="30">
        <v>164</v>
      </c>
      <c r="K519" s="30">
        <v>75</v>
      </c>
      <c r="L519" s="30">
        <v>26</v>
      </c>
      <c r="M519" s="30">
        <v>122</v>
      </c>
      <c r="N519" s="30">
        <v>44</v>
      </c>
      <c r="O519" s="30">
        <v>1.28</v>
      </c>
      <c r="P519" s="30">
        <v>6.78</v>
      </c>
      <c r="Q519" s="30">
        <v>2.42</v>
      </c>
      <c r="R519" s="30">
        <v>4.54</v>
      </c>
      <c r="S519" s="30">
        <v>0.6</v>
      </c>
      <c r="T519" s="30"/>
    </row>
    <row r="520" spans="1:20" x14ac:dyDescent="0.25">
      <c r="A520" s="30">
        <v>10332</v>
      </c>
      <c r="B520" s="30" t="s">
        <v>1059</v>
      </c>
      <c r="C520" s="30">
        <v>2</v>
      </c>
      <c r="D520" s="30">
        <v>2</v>
      </c>
      <c r="E520" s="30">
        <v>4.3499999999999996</v>
      </c>
      <c r="F520" s="30">
        <v>0</v>
      </c>
      <c r="G520" s="30">
        <v>34</v>
      </c>
      <c r="H520" s="30">
        <v>0</v>
      </c>
      <c r="I520" s="30">
        <v>34</v>
      </c>
      <c r="J520" s="30">
        <v>35</v>
      </c>
      <c r="K520" s="30">
        <v>16</v>
      </c>
      <c r="L520" s="30">
        <v>4</v>
      </c>
      <c r="M520" s="30">
        <v>24</v>
      </c>
      <c r="N520" s="30">
        <v>12</v>
      </c>
      <c r="O520" s="30">
        <v>1.38</v>
      </c>
      <c r="P520" s="30">
        <v>6.51</v>
      </c>
      <c r="Q520" s="30">
        <v>3.2</v>
      </c>
      <c r="R520" s="30">
        <v>4.55</v>
      </c>
      <c r="S520" s="30">
        <v>-0.4</v>
      </c>
      <c r="T520" s="30"/>
    </row>
    <row r="521" spans="1:20" x14ac:dyDescent="0.25">
      <c r="A521" s="30">
        <v>9674</v>
      </c>
      <c r="B521" s="30" t="s">
        <v>1576</v>
      </c>
      <c r="C521" s="30">
        <v>6</v>
      </c>
      <c r="D521" s="30">
        <v>7</v>
      </c>
      <c r="E521" s="30">
        <v>4.3</v>
      </c>
      <c r="F521" s="30">
        <v>18</v>
      </c>
      <c r="G521" s="30">
        <v>18</v>
      </c>
      <c r="H521" s="30">
        <v>0</v>
      </c>
      <c r="I521" s="30">
        <v>105</v>
      </c>
      <c r="J521" s="30">
        <v>106</v>
      </c>
      <c r="K521" s="30">
        <v>50</v>
      </c>
      <c r="L521" s="30">
        <v>16</v>
      </c>
      <c r="M521" s="30">
        <v>81</v>
      </c>
      <c r="N521" s="30">
        <v>35</v>
      </c>
      <c r="O521" s="30">
        <v>1.34</v>
      </c>
      <c r="P521" s="30">
        <v>6.91</v>
      </c>
      <c r="Q521" s="30">
        <v>2.99</v>
      </c>
      <c r="R521" s="30">
        <v>4.55</v>
      </c>
      <c r="S521" s="30">
        <v>0.7</v>
      </c>
      <c r="T521" s="30"/>
    </row>
    <row r="522" spans="1:20" x14ac:dyDescent="0.25">
      <c r="A522" s="30">
        <v>9492</v>
      </c>
      <c r="B522" s="30" t="s">
        <v>925</v>
      </c>
      <c r="C522" s="30">
        <v>5</v>
      </c>
      <c r="D522" s="30">
        <v>5</v>
      </c>
      <c r="E522" s="30">
        <v>4.37</v>
      </c>
      <c r="F522" s="30">
        <v>14</v>
      </c>
      <c r="G522" s="30">
        <v>14</v>
      </c>
      <c r="H522" s="30">
        <v>0</v>
      </c>
      <c r="I522" s="30">
        <v>82</v>
      </c>
      <c r="J522" s="30">
        <v>81</v>
      </c>
      <c r="K522" s="30">
        <v>40</v>
      </c>
      <c r="L522" s="30">
        <v>12</v>
      </c>
      <c r="M522" s="30">
        <v>67</v>
      </c>
      <c r="N522" s="30">
        <v>29</v>
      </c>
      <c r="O522" s="30">
        <v>1.35</v>
      </c>
      <c r="P522" s="30">
        <v>7.33</v>
      </c>
      <c r="Q522" s="30">
        <v>3.17</v>
      </c>
      <c r="R522" s="30">
        <v>4.5599999999999996</v>
      </c>
      <c r="S522" s="30">
        <v>0.6</v>
      </c>
      <c r="T522" s="30"/>
    </row>
    <row r="523" spans="1:20" x14ac:dyDescent="0.25">
      <c r="A523" s="30">
        <v>3877</v>
      </c>
      <c r="B523" s="30" t="s">
        <v>977</v>
      </c>
      <c r="C523" s="30">
        <v>1</v>
      </c>
      <c r="D523" s="30">
        <v>1</v>
      </c>
      <c r="E523" s="30">
        <v>4.4000000000000004</v>
      </c>
      <c r="F523" s="30">
        <v>1</v>
      </c>
      <c r="G523" s="30">
        <v>18</v>
      </c>
      <c r="H523" s="30">
        <v>0</v>
      </c>
      <c r="I523" s="30">
        <v>25</v>
      </c>
      <c r="J523" s="30">
        <v>23</v>
      </c>
      <c r="K523" s="30">
        <v>12</v>
      </c>
      <c r="L523" s="30">
        <v>3</v>
      </c>
      <c r="M523" s="30">
        <v>24</v>
      </c>
      <c r="N523" s="30">
        <v>14</v>
      </c>
      <c r="O523" s="30">
        <v>1.45</v>
      </c>
      <c r="P523" s="30">
        <v>8.8000000000000007</v>
      </c>
      <c r="Q523" s="30">
        <v>4.95</v>
      </c>
      <c r="R523" s="30">
        <v>4.5599999999999996</v>
      </c>
      <c r="S523" s="30">
        <v>-0.2</v>
      </c>
      <c r="T523" s="30"/>
    </row>
    <row r="524" spans="1:20" x14ac:dyDescent="0.25">
      <c r="A524" s="30">
        <v>7312</v>
      </c>
      <c r="B524" s="30" t="s">
        <v>1355</v>
      </c>
      <c r="C524" s="30">
        <v>8</v>
      </c>
      <c r="D524" s="30">
        <v>8</v>
      </c>
      <c r="E524" s="30">
        <v>4</v>
      </c>
      <c r="F524" s="30">
        <v>19</v>
      </c>
      <c r="G524" s="30">
        <v>48</v>
      </c>
      <c r="H524" s="30">
        <v>0</v>
      </c>
      <c r="I524" s="30">
        <v>139</v>
      </c>
      <c r="J524" s="30">
        <v>137</v>
      </c>
      <c r="K524" s="30">
        <v>62</v>
      </c>
      <c r="L524" s="30">
        <v>22</v>
      </c>
      <c r="M524" s="30">
        <v>109</v>
      </c>
      <c r="N524" s="30">
        <v>44</v>
      </c>
      <c r="O524" s="30">
        <v>1.3</v>
      </c>
      <c r="P524" s="30">
        <v>7.08</v>
      </c>
      <c r="Q524" s="30">
        <v>2.84</v>
      </c>
      <c r="R524" s="30">
        <v>4.57</v>
      </c>
      <c r="S524" s="30">
        <v>-0.4</v>
      </c>
      <c r="T524" s="30"/>
    </row>
    <row r="525" spans="1:20" x14ac:dyDescent="0.25">
      <c r="A525" s="30" t="s">
        <v>1545</v>
      </c>
      <c r="B525" s="30" t="s">
        <v>1546</v>
      </c>
      <c r="C525" s="30">
        <v>0</v>
      </c>
      <c r="D525" s="30">
        <v>0</v>
      </c>
      <c r="E525" s="30">
        <v>4.3</v>
      </c>
      <c r="F525" s="30">
        <v>0</v>
      </c>
      <c r="G525" s="30">
        <v>9</v>
      </c>
      <c r="H525" s="30">
        <v>0</v>
      </c>
      <c r="I525" s="30">
        <v>9</v>
      </c>
      <c r="J525" s="30">
        <v>9</v>
      </c>
      <c r="K525" s="30">
        <v>4</v>
      </c>
      <c r="L525" s="30">
        <v>1</v>
      </c>
      <c r="M525" s="30">
        <v>6</v>
      </c>
      <c r="N525" s="30">
        <v>3</v>
      </c>
      <c r="O525" s="30">
        <v>1.34</v>
      </c>
      <c r="P525" s="30">
        <v>6.49</v>
      </c>
      <c r="Q525" s="30">
        <v>2.74</v>
      </c>
      <c r="R525" s="30">
        <v>4.57</v>
      </c>
      <c r="S525" s="30">
        <v>-0.1</v>
      </c>
      <c r="T525" s="30"/>
    </row>
    <row r="526" spans="1:20" x14ac:dyDescent="0.25">
      <c r="A526" s="30">
        <v>9111</v>
      </c>
      <c r="B526" s="30" t="s">
        <v>999</v>
      </c>
      <c r="C526" s="30">
        <v>6</v>
      </c>
      <c r="D526" s="30">
        <v>8</v>
      </c>
      <c r="E526" s="30">
        <v>4.57</v>
      </c>
      <c r="F526" s="30">
        <v>16</v>
      </c>
      <c r="G526" s="30">
        <v>41</v>
      </c>
      <c r="H526" s="30">
        <v>0</v>
      </c>
      <c r="I526" s="30">
        <v>115</v>
      </c>
      <c r="J526" s="30">
        <v>110</v>
      </c>
      <c r="K526" s="30">
        <v>58</v>
      </c>
      <c r="L526" s="30">
        <v>13</v>
      </c>
      <c r="M526" s="30">
        <v>100</v>
      </c>
      <c r="N526" s="30">
        <v>63</v>
      </c>
      <c r="O526" s="30">
        <v>1.51</v>
      </c>
      <c r="P526" s="30">
        <v>7.84</v>
      </c>
      <c r="Q526" s="30">
        <v>4.9400000000000004</v>
      </c>
      <c r="R526" s="30">
        <v>4.57</v>
      </c>
      <c r="S526" s="30">
        <v>-0.9</v>
      </c>
      <c r="T526" s="30"/>
    </row>
    <row r="527" spans="1:20" x14ac:dyDescent="0.25">
      <c r="A527" s="30">
        <v>5164</v>
      </c>
      <c r="B527" s="30" t="s">
        <v>1290</v>
      </c>
      <c r="C527" s="30">
        <v>1</v>
      </c>
      <c r="D527" s="30">
        <v>1</v>
      </c>
      <c r="E527" s="30">
        <v>4.1399999999999997</v>
      </c>
      <c r="F527" s="30">
        <v>0</v>
      </c>
      <c r="G527" s="30">
        <v>17</v>
      </c>
      <c r="H527" s="30">
        <v>0</v>
      </c>
      <c r="I527" s="30">
        <v>17</v>
      </c>
      <c r="J527" s="30">
        <v>17</v>
      </c>
      <c r="K527" s="30">
        <v>8</v>
      </c>
      <c r="L527" s="30">
        <v>2</v>
      </c>
      <c r="M527" s="30">
        <v>13</v>
      </c>
      <c r="N527" s="30">
        <v>6</v>
      </c>
      <c r="O527" s="30">
        <v>1.34</v>
      </c>
      <c r="P527" s="30">
        <v>7.04</v>
      </c>
      <c r="Q527" s="30">
        <v>3.16</v>
      </c>
      <c r="R527" s="30">
        <v>4.58</v>
      </c>
      <c r="S527" s="30">
        <v>-0.2</v>
      </c>
      <c r="T527" s="30"/>
    </row>
    <row r="528" spans="1:20" x14ac:dyDescent="0.25">
      <c r="A528" s="30">
        <v>3193</v>
      </c>
      <c r="B528" s="30" t="s">
        <v>992</v>
      </c>
      <c r="C528" s="30">
        <v>1</v>
      </c>
      <c r="D528" s="30">
        <v>1</v>
      </c>
      <c r="E528" s="30">
        <v>4.49</v>
      </c>
      <c r="F528" s="30">
        <v>0</v>
      </c>
      <c r="G528" s="30">
        <v>13</v>
      </c>
      <c r="H528" s="30">
        <v>0</v>
      </c>
      <c r="I528" s="30">
        <v>13</v>
      </c>
      <c r="J528" s="30">
        <v>13</v>
      </c>
      <c r="K528" s="30">
        <v>6</v>
      </c>
      <c r="L528" s="30">
        <v>2</v>
      </c>
      <c r="M528" s="30">
        <v>9</v>
      </c>
      <c r="N528" s="30">
        <v>5</v>
      </c>
      <c r="O528" s="30">
        <v>1.43</v>
      </c>
      <c r="P528" s="30">
        <v>6.13</v>
      </c>
      <c r="Q528" s="30">
        <v>3.49</v>
      </c>
      <c r="R528" s="30">
        <v>4.59</v>
      </c>
      <c r="S528" s="30">
        <v>-0.1</v>
      </c>
      <c r="T528" s="30"/>
    </row>
    <row r="529" spans="1:24" x14ac:dyDescent="0.25">
      <c r="A529" s="30">
        <v>5279</v>
      </c>
      <c r="B529" s="30" t="s">
        <v>930</v>
      </c>
      <c r="C529" s="30">
        <v>9</v>
      </c>
      <c r="D529" s="30">
        <v>9</v>
      </c>
      <c r="E529" s="30">
        <v>4.33</v>
      </c>
      <c r="F529" s="30">
        <v>24</v>
      </c>
      <c r="G529" s="30">
        <v>24</v>
      </c>
      <c r="H529" s="30">
        <v>0</v>
      </c>
      <c r="I529" s="30">
        <v>147</v>
      </c>
      <c r="J529" s="30">
        <v>146</v>
      </c>
      <c r="K529" s="30">
        <v>71</v>
      </c>
      <c r="L529" s="30">
        <v>23</v>
      </c>
      <c r="M529" s="30">
        <v>123</v>
      </c>
      <c r="N529" s="30">
        <v>51</v>
      </c>
      <c r="O529" s="30">
        <v>1.34</v>
      </c>
      <c r="P529" s="30">
        <v>7.53</v>
      </c>
      <c r="Q529" s="30">
        <v>3.14</v>
      </c>
      <c r="R529" s="30">
        <v>4.5999999999999996</v>
      </c>
      <c r="S529" s="30">
        <v>1</v>
      </c>
      <c r="T529" s="30"/>
    </row>
    <row r="530" spans="1:24" x14ac:dyDescent="0.25">
      <c r="A530" s="30">
        <v>4026</v>
      </c>
      <c r="B530" s="30" t="s">
        <v>1113</v>
      </c>
      <c r="C530" s="30">
        <v>7</v>
      </c>
      <c r="D530" s="30">
        <v>7</v>
      </c>
      <c r="E530" s="30">
        <v>4.1100000000000003</v>
      </c>
      <c r="F530" s="30">
        <v>20</v>
      </c>
      <c r="G530" s="30">
        <v>20</v>
      </c>
      <c r="H530" s="30">
        <v>0</v>
      </c>
      <c r="I530" s="30">
        <v>114</v>
      </c>
      <c r="J530" s="30">
        <v>106</v>
      </c>
      <c r="K530" s="30">
        <v>52</v>
      </c>
      <c r="L530" s="30">
        <v>15</v>
      </c>
      <c r="M530" s="30">
        <v>99</v>
      </c>
      <c r="N530" s="30">
        <v>51</v>
      </c>
      <c r="O530" s="30">
        <v>1.38</v>
      </c>
      <c r="P530" s="30">
        <v>7.83</v>
      </c>
      <c r="Q530" s="30">
        <v>4.05</v>
      </c>
      <c r="R530" s="30">
        <v>4.6100000000000003</v>
      </c>
      <c r="S530" s="30">
        <v>0.5</v>
      </c>
      <c r="T530" s="30"/>
    </row>
    <row r="531" spans="1:24" x14ac:dyDescent="0.25">
      <c r="A531" s="30">
        <v>5372</v>
      </c>
      <c r="B531" s="30" t="s">
        <v>1288</v>
      </c>
      <c r="C531" s="30">
        <v>9</v>
      </c>
      <c r="D531" s="30">
        <v>9</v>
      </c>
      <c r="E531" s="30">
        <v>4.22</v>
      </c>
      <c r="F531" s="30">
        <v>26</v>
      </c>
      <c r="G531" s="30">
        <v>26</v>
      </c>
      <c r="H531" s="30">
        <v>0</v>
      </c>
      <c r="I531" s="30">
        <v>146</v>
      </c>
      <c r="J531" s="30">
        <v>142</v>
      </c>
      <c r="K531" s="30">
        <v>68</v>
      </c>
      <c r="L531" s="30">
        <v>24</v>
      </c>
      <c r="M531" s="30">
        <v>126</v>
      </c>
      <c r="N531" s="30">
        <v>48</v>
      </c>
      <c r="O531" s="30">
        <v>1.3</v>
      </c>
      <c r="P531" s="30">
        <v>7.75</v>
      </c>
      <c r="Q531" s="30">
        <v>2.95</v>
      </c>
      <c r="R531" s="30">
        <v>4.6100000000000003</v>
      </c>
      <c r="S531" s="30">
        <v>1.1000000000000001</v>
      </c>
      <c r="T531" s="30"/>
    </row>
    <row r="532" spans="1:24" x14ac:dyDescent="0.25">
      <c r="A532" s="30">
        <v>6661</v>
      </c>
      <c r="B532" s="30" t="s">
        <v>1035</v>
      </c>
      <c r="C532" s="30">
        <v>1</v>
      </c>
      <c r="D532" s="30">
        <v>1</v>
      </c>
      <c r="E532" s="30">
        <v>4.5</v>
      </c>
      <c r="F532" s="30">
        <v>3</v>
      </c>
      <c r="G532" s="30">
        <v>3</v>
      </c>
      <c r="H532" s="30">
        <v>0</v>
      </c>
      <c r="I532" s="30">
        <v>16</v>
      </c>
      <c r="J532" s="30">
        <v>15</v>
      </c>
      <c r="K532" s="30">
        <v>8</v>
      </c>
      <c r="L532" s="30">
        <v>2</v>
      </c>
      <c r="M532" s="30">
        <v>13</v>
      </c>
      <c r="N532" s="30">
        <v>8</v>
      </c>
      <c r="O532" s="30">
        <v>1.44</v>
      </c>
      <c r="P532" s="30">
        <v>7.25</v>
      </c>
      <c r="Q532" s="30">
        <v>4.33</v>
      </c>
      <c r="R532" s="30">
        <v>4.6100000000000003</v>
      </c>
      <c r="S532" s="30">
        <v>0</v>
      </c>
      <c r="T532" s="30"/>
    </row>
    <row r="533" spans="1:24" x14ac:dyDescent="0.25">
      <c r="A533" s="30">
        <v>2061</v>
      </c>
      <c r="B533" s="30" t="s">
        <v>1383</v>
      </c>
      <c r="C533" s="30">
        <v>1</v>
      </c>
      <c r="D533" s="30">
        <v>1</v>
      </c>
      <c r="E533" s="30">
        <v>4.5199999999999996</v>
      </c>
      <c r="F533" s="30">
        <v>0</v>
      </c>
      <c r="G533" s="30">
        <v>13</v>
      </c>
      <c r="H533" s="30">
        <v>0</v>
      </c>
      <c r="I533" s="30">
        <v>13</v>
      </c>
      <c r="J533" s="30">
        <v>14</v>
      </c>
      <c r="K533" s="30">
        <v>6</v>
      </c>
      <c r="L533" s="30">
        <v>2</v>
      </c>
      <c r="M533" s="30">
        <v>9</v>
      </c>
      <c r="N533" s="30">
        <v>5</v>
      </c>
      <c r="O533" s="30">
        <v>1.44</v>
      </c>
      <c r="P533" s="30">
        <v>6.24</v>
      </c>
      <c r="Q533" s="30">
        <v>3.28</v>
      </c>
      <c r="R533" s="30">
        <v>4.62</v>
      </c>
      <c r="S533" s="30">
        <v>-0.1</v>
      </c>
      <c r="T533" s="30"/>
    </row>
    <row r="534" spans="1:24" x14ac:dyDescent="0.25">
      <c r="A534" s="30">
        <v>8044</v>
      </c>
      <c r="B534" s="30" t="s">
        <v>962</v>
      </c>
      <c r="C534" s="30">
        <v>9</v>
      </c>
      <c r="D534" s="30">
        <v>10</v>
      </c>
      <c r="E534" s="30">
        <v>4.37</v>
      </c>
      <c r="F534" s="30">
        <v>25</v>
      </c>
      <c r="G534" s="30">
        <v>25</v>
      </c>
      <c r="H534" s="30">
        <v>0</v>
      </c>
      <c r="I534" s="30">
        <v>155</v>
      </c>
      <c r="J534" s="30">
        <v>163</v>
      </c>
      <c r="K534" s="30">
        <v>75</v>
      </c>
      <c r="L534" s="30">
        <v>22</v>
      </c>
      <c r="M534" s="30">
        <v>97</v>
      </c>
      <c r="N534" s="30">
        <v>46</v>
      </c>
      <c r="O534" s="30">
        <v>1.35</v>
      </c>
      <c r="P534" s="30">
        <v>5.65</v>
      </c>
      <c r="Q534" s="30">
        <v>2.66</v>
      </c>
      <c r="R534" s="30">
        <v>4.63</v>
      </c>
      <c r="S534" s="30">
        <v>0.9</v>
      </c>
      <c r="T534" s="30"/>
    </row>
    <row r="535" spans="1:24" x14ac:dyDescent="0.25">
      <c r="A535" s="30">
        <v>9884</v>
      </c>
      <c r="B535" s="30" t="s">
        <v>964</v>
      </c>
      <c r="C535" s="30">
        <v>8</v>
      </c>
      <c r="D535" s="30">
        <v>11</v>
      </c>
      <c r="E535" s="30">
        <v>4.1900000000000004</v>
      </c>
      <c r="F535" s="30">
        <v>25</v>
      </c>
      <c r="G535" s="30">
        <v>25</v>
      </c>
      <c r="H535" s="30">
        <v>0</v>
      </c>
      <c r="I535" s="30">
        <v>155</v>
      </c>
      <c r="J535" s="30">
        <v>155</v>
      </c>
      <c r="K535" s="30">
        <v>72</v>
      </c>
      <c r="L535" s="30">
        <v>24</v>
      </c>
      <c r="M535" s="30">
        <v>123</v>
      </c>
      <c r="N535" s="30">
        <v>53</v>
      </c>
      <c r="O535" s="30">
        <v>1.33</v>
      </c>
      <c r="P535" s="30">
        <v>7.13</v>
      </c>
      <c r="Q535" s="30">
        <v>3.04</v>
      </c>
      <c r="R535" s="30">
        <v>4.63</v>
      </c>
      <c r="S535" s="30">
        <v>0.1</v>
      </c>
      <c r="T535" s="30"/>
    </row>
    <row r="536" spans="1:24" x14ac:dyDescent="0.25">
      <c r="A536" s="30">
        <v>10267</v>
      </c>
      <c r="B536" s="30" t="s">
        <v>1286</v>
      </c>
      <c r="C536" s="30">
        <v>7</v>
      </c>
      <c r="D536" s="30">
        <v>7</v>
      </c>
      <c r="E536" s="30">
        <v>4.63</v>
      </c>
      <c r="F536" s="30">
        <v>20</v>
      </c>
      <c r="G536" s="30">
        <v>20</v>
      </c>
      <c r="H536" s="30">
        <v>0</v>
      </c>
      <c r="I536" s="30">
        <v>113</v>
      </c>
      <c r="J536" s="30">
        <v>117</v>
      </c>
      <c r="K536" s="30">
        <v>58</v>
      </c>
      <c r="L536" s="30">
        <v>14</v>
      </c>
      <c r="M536" s="30">
        <v>82</v>
      </c>
      <c r="N536" s="30">
        <v>44</v>
      </c>
      <c r="O536" s="30">
        <v>1.43</v>
      </c>
      <c r="P536" s="30">
        <v>6.52</v>
      </c>
      <c r="Q536" s="30">
        <v>3.53</v>
      </c>
      <c r="R536" s="30">
        <v>4.63</v>
      </c>
      <c r="S536" s="30">
        <v>1.1000000000000001</v>
      </c>
      <c r="T536" s="30"/>
    </row>
    <row r="537" spans="1:24" x14ac:dyDescent="0.25">
      <c r="A537" s="30">
        <v>5088</v>
      </c>
      <c r="B537" s="30" t="s">
        <v>1246</v>
      </c>
      <c r="C537" s="30">
        <v>6</v>
      </c>
      <c r="D537" s="30">
        <v>6</v>
      </c>
      <c r="E537" s="30">
        <v>4.5</v>
      </c>
      <c r="F537" s="30">
        <v>17</v>
      </c>
      <c r="G537" s="30">
        <v>17</v>
      </c>
      <c r="H537" s="30">
        <v>0</v>
      </c>
      <c r="I537" s="30">
        <v>96</v>
      </c>
      <c r="J537" s="30">
        <v>96</v>
      </c>
      <c r="K537" s="30">
        <v>48</v>
      </c>
      <c r="L537" s="30">
        <v>13</v>
      </c>
      <c r="M537" s="30">
        <v>81</v>
      </c>
      <c r="N537" s="30">
        <v>42</v>
      </c>
      <c r="O537" s="30">
        <v>1.44</v>
      </c>
      <c r="P537" s="30">
        <v>7.62</v>
      </c>
      <c r="Q537" s="30">
        <v>3.91</v>
      </c>
      <c r="R537" s="30">
        <v>4.63</v>
      </c>
      <c r="S537" s="30">
        <v>0.7</v>
      </c>
      <c r="T537" s="30"/>
    </row>
    <row r="538" spans="1:24" x14ac:dyDescent="0.25">
      <c r="A538" s="30">
        <v>3950</v>
      </c>
      <c r="B538" s="30" t="s">
        <v>1129</v>
      </c>
      <c r="C538" s="30">
        <v>2</v>
      </c>
      <c r="D538" s="30">
        <v>2</v>
      </c>
      <c r="E538" s="30">
        <v>4.76</v>
      </c>
      <c r="F538" s="30">
        <v>6</v>
      </c>
      <c r="G538" s="30">
        <v>6</v>
      </c>
      <c r="H538" s="30">
        <v>0</v>
      </c>
      <c r="I538" s="30">
        <v>32</v>
      </c>
      <c r="J538" s="30">
        <v>30</v>
      </c>
      <c r="K538" s="30">
        <v>17</v>
      </c>
      <c r="L538" s="30">
        <v>4</v>
      </c>
      <c r="M538" s="30">
        <v>29</v>
      </c>
      <c r="N538" s="30">
        <v>18</v>
      </c>
      <c r="O538" s="30">
        <v>1.5</v>
      </c>
      <c r="P538" s="30">
        <v>8</v>
      </c>
      <c r="Q538" s="30">
        <v>5.0599999999999996</v>
      </c>
      <c r="R538" s="30">
        <v>4.63</v>
      </c>
      <c r="S538" s="30">
        <v>0</v>
      </c>
      <c r="T538" s="30"/>
    </row>
    <row r="539" spans="1:24" x14ac:dyDescent="0.25">
      <c r="A539" s="30">
        <v>8077</v>
      </c>
      <c r="B539" s="30" t="s">
        <v>1130</v>
      </c>
      <c r="C539" s="30">
        <v>1</v>
      </c>
      <c r="D539" s="30">
        <v>1</v>
      </c>
      <c r="E539" s="30">
        <v>4.7699999999999996</v>
      </c>
      <c r="F539" s="30">
        <v>3</v>
      </c>
      <c r="G539" s="30">
        <v>3</v>
      </c>
      <c r="H539" s="30">
        <v>0</v>
      </c>
      <c r="I539" s="30">
        <v>16</v>
      </c>
      <c r="J539" s="30">
        <v>17</v>
      </c>
      <c r="K539" s="30">
        <v>9</v>
      </c>
      <c r="L539" s="30">
        <v>2</v>
      </c>
      <c r="M539" s="30">
        <v>11</v>
      </c>
      <c r="N539" s="30">
        <v>7</v>
      </c>
      <c r="O539" s="30">
        <v>1.46</v>
      </c>
      <c r="P539" s="30">
        <v>5.96</v>
      </c>
      <c r="Q539" s="30">
        <v>3.67</v>
      </c>
      <c r="R539" s="30">
        <v>4.6399999999999997</v>
      </c>
      <c r="S539" s="30">
        <v>0</v>
      </c>
      <c r="T539" s="30"/>
      <c r="U539" s="1"/>
      <c r="V539" s="1"/>
      <c r="X539" s="1"/>
    </row>
    <row r="540" spans="1:24" x14ac:dyDescent="0.25">
      <c r="A540" s="30" t="s">
        <v>1537</v>
      </c>
      <c r="B540" s="30" t="s">
        <v>1538</v>
      </c>
      <c r="C540" s="30">
        <v>1</v>
      </c>
      <c r="D540" s="30">
        <v>1</v>
      </c>
      <c r="E540" s="30">
        <v>4.6500000000000004</v>
      </c>
      <c r="F540" s="30">
        <v>3</v>
      </c>
      <c r="G540" s="30">
        <v>3</v>
      </c>
      <c r="H540" s="30">
        <v>0</v>
      </c>
      <c r="I540" s="30">
        <v>16</v>
      </c>
      <c r="J540" s="30">
        <v>14</v>
      </c>
      <c r="K540" s="30">
        <v>8</v>
      </c>
      <c r="L540" s="30">
        <v>2</v>
      </c>
      <c r="M540" s="30">
        <v>14</v>
      </c>
      <c r="N540" s="30">
        <v>9</v>
      </c>
      <c r="O540" s="30">
        <v>1.5</v>
      </c>
      <c r="P540" s="30">
        <v>8.2100000000000009</v>
      </c>
      <c r="Q540" s="30">
        <v>5.23</v>
      </c>
      <c r="R540" s="30">
        <v>4.6399999999999997</v>
      </c>
      <c r="S540" s="30">
        <v>0</v>
      </c>
      <c r="T540" s="30"/>
    </row>
    <row r="541" spans="1:24" x14ac:dyDescent="0.25">
      <c r="A541" s="30">
        <v>7407</v>
      </c>
      <c r="B541" s="30" t="s">
        <v>1334</v>
      </c>
      <c r="C541" s="30">
        <v>1</v>
      </c>
      <c r="D541" s="30">
        <v>1</v>
      </c>
      <c r="E541" s="30">
        <v>4.57</v>
      </c>
      <c r="F541" s="30">
        <v>0</v>
      </c>
      <c r="G541" s="30">
        <v>13</v>
      </c>
      <c r="H541" s="30">
        <v>0</v>
      </c>
      <c r="I541" s="30">
        <v>13</v>
      </c>
      <c r="J541" s="30">
        <v>13</v>
      </c>
      <c r="K541" s="30">
        <v>6</v>
      </c>
      <c r="L541" s="30">
        <v>2</v>
      </c>
      <c r="M541" s="30">
        <v>10</v>
      </c>
      <c r="N541" s="30">
        <v>5</v>
      </c>
      <c r="O541" s="30">
        <v>1.43</v>
      </c>
      <c r="P541" s="30">
        <v>6.95</v>
      </c>
      <c r="Q541" s="30">
        <v>3.72</v>
      </c>
      <c r="R541" s="30">
        <v>4.6399999999999997</v>
      </c>
      <c r="S541" s="30">
        <v>-0.1</v>
      </c>
      <c r="T541" s="30"/>
      <c r="U541" s="1"/>
      <c r="V541" s="1"/>
      <c r="W541" s="1"/>
    </row>
    <row r="542" spans="1:24" x14ac:dyDescent="0.25">
      <c r="A542" s="30">
        <v>978</v>
      </c>
      <c r="B542" s="30" t="s">
        <v>961</v>
      </c>
      <c r="C542" s="30">
        <v>8</v>
      </c>
      <c r="D542" s="30">
        <v>10</v>
      </c>
      <c r="E542" s="30">
        <v>4.5</v>
      </c>
      <c r="F542" s="30">
        <v>25</v>
      </c>
      <c r="G542" s="30">
        <v>25</v>
      </c>
      <c r="H542" s="30">
        <v>0</v>
      </c>
      <c r="I542" s="30">
        <v>150</v>
      </c>
      <c r="J542" s="30">
        <v>165</v>
      </c>
      <c r="K542" s="30">
        <v>75</v>
      </c>
      <c r="L542" s="30">
        <v>23</v>
      </c>
      <c r="M542" s="30">
        <v>86</v>
      </c>
      <c r="N542" s="30">
        <v>32</v>
      </c>
      <c r="O542" s="30">
        <v>1.32</v>
      </c>
      <c r="P542" s="30">
        <v>5.17</v>
      </c>
      <c r="Q542" s="30">
        <v>1.9</v>
      </c>
      <c r="R542" s="30">
        <v>4.6500000000000004</v>
      </c>
      <c r="S542" s="30">
        <v>0.1</v>
      </c>
      <c r="T542" s="30"/>
    </row>
    <row r="543" spans="1:24" x14ac:dyDescent="0.25">
      <c r="A543" s="30" t="s">
        <v>1527</v>
      </c>
      <c r="B543" s="30" t="s">
        <v>1528</v>
      </c>
      <c r="C543" s="30">
        <v>0</v>
      </c>
      <c r="D543" s="30">
        <v>0</v>
      </c>
      <c r="E543" s="30">
        <v>4.5199999999999996</v>
      </c>
      <c r="F543" s="30">
        <v>0</v>
      </c>
      <c r="G543" s="30">
        <v>8</v>
      </c>
      <c r="H543" s="30">
        <v>0</v>
      </c>
      <c r="I543" s="30">
        <v>8</v>
      </c>
      <c r="J543" s="30">
        <v>7</v>
      </c>
      <c r="K543" s="30">
        <v>4</v>
      </c>
      <c r="L543" s="30">
        <v>1</v>
      </c>
      <c r="M543" s="30">
        <v>8</v>
      </c>
      <c r="N543" s="30">
        <v>5</v>
      </c>
      <c r="O543" s="30">
        <v>1.54</v>
      </c>
      <c r="P543" s="30">
        <v>8.9700000000000006</v>
      </c>
      <c r="Q543" s="30">
        <v>5.77</v>
      </c>
      <c r="R543" s="30">
        <v>4.6500000000000004</v>
      </c>
      <c r="S543" s="30">
        <v>-0.1</v>
      </c>
      <c r="T543" s="30"/>
    </row>
    <row r="544" spans="1:24" x14ac:dyDescent="0.25">
      <c r="A544" s="30" t="s">
        <v>1547</v>
      </c>
      <c r="B544" s="30" t="s">
        <v>1548</v>
      </c>
      <c r="C544" s="30">
        <v>0</v>
      </c>
      <c r="D544" s="30">
        <v>0</v>
      </c>
      <c r="E544" s="30">
        <v>4.6100000000000003</v>
      </c>
      <c r="F544" s="30">
        <v>0</v>
      </c>
      <c r="G544" s="30">
        <v>8</v>
      </c>
      <c r="H544" s="30">
        <v>0</v>
      </c>
      <c r="I544" s="30">
        <v>8</v>
      </c>
      <c r="J544" s="30">
        <v>9</v>
      </c>
      <c r="K544" s="30">
        <v>4</v>
      </c>
      <c r="L544" s="30">
        <v>1</v>
      </c>
      <c r="M544" s="30">
        <v>5</v>
      </c>
      <c r="N544" s="30">
        <v>3</v>
      </c>
      <c r="O544" s="30">
        <v>1.47</v>
      </c>
      <c r="P544" s="30">
        <v>5.61</v>
      </c>
      <c r="Q544" s="30">
        <v>3.7</v>
      </c>
      <c r="R544" s="30">
        <v>4.66</v>
      </c>
      <c r="S544" s="30">
        <v>-0.1</v>
      </c>
      <c r="T544" s="30"/>
      <c r="U544" s="1"/>
      <c r="V544" s="1"/>
      <c r="W544" s="1"/>
    </row>
    <row r="545" spans="1:24" x14ac:dyDescent="0.25">
      <c r="A545" s="30">
        <v>7531</v>
      </c>
      <c r="B545" s="30" t="s">
        <v>1225</v>
      </c>
      <c r="C545" s="30">
        <v>4</v>
      </c>
      <c r="D545" s="30">
        <v>5</v>
      </c>
      <c r="E545" s="30">
        <v>4.63</v>
      </c>
      <c r="F545" s="30">
        <v>11</v>
      </c>
      <c r="G545" s="30">
        <v>20</v>
      </c>
      <c r="H545" s="30">
        <v>0</v>
      </c>
      <c r="I545" s="30">
        <v>73</v>
      </c>
      <c r="J545" s="30">
        <v>75</v>
      </c>
      <c r="K545" s="30">
        <v>37</v>
      </c>
      <c r="L545" s="30">
        <v>11</v>
      </c>
      <c r="M545" s="30">
        <v>56</v>
      </c>
      <c r="N545" s="30">
        <v>24</v>
      </c>
      <c r="O545" s="30">
        <v>1.37</v>
      </c>
      <c r="P545" s="30">
        <v>6.91</v>
      </c>
      <c r="Q545" s="30">
        <v>2.98</v>
      </c>
      <c r="R545" s="30">
        <v>4.67</v>
      </c>
      <c r="S545" s="30">
        <v>0</v>
      </c>
      <c r="T545" s="30"/>
    </row>
    <row r="546" spans="1:24" x14ac:dyDescent="0.25">
      <c r="A546" s="30">
        <v>10054</v>
      </c>
      <c r="B546" s="30" t="s">
        <v>1117</v>
      </c>
      <c r="C546" s="30">
        <v>2</v>
      </c>
      <c r="D546" s="30">
        <v>2</v>
      </c>
      <c r="E546" s="30">
        <v>5.04</v>
      </c>
      <c r="F546" s="30">
        <v>6</v>
      </c>
      <c r="G546" s="30">
        <v>6</v>
      </c>
      <c r="H546" s="30">
        <v>0</v>
      </c>
      <c r="I546" s="30">
        <v>32</v>
      </c>
      <c r="J546" s="30">
        <v>34</v>
      </c>
      <c r="K546" s="30">
        <v>18</v>
      </c>
      <c r="L546" s="30">
        <v>4</v>
      </c>
      <c r="M546" s="30">
        <v>23</v>
      </c>
      <c r="N546" s="30">
        <v>13</v>
      </c>
      <c r="O546" s="30">
        <v>1.48</v>
      </c>
      <c r="P546" s="30">
        <v>6.34</v>
      </c>
      <c r="Q546" s="30">
        <v>3.72</v>
      </c>
      <c r="R546" s="30">
        <v>4.67</v>
      </c>
      <c r="S546" s="30">
        <v>0</v>
      </c>
      <c r="T546" s="30"/>
    </row>
    <row r="547" spans="1:24" x14ac:dyDescent="0.25">
      <c r="A547" s="30">
        <v>3357</v>
      </c>
      <c r="B547" s="30" t="s">
        <v>1068</v>
      </c>
      <c r="C547" s="30">
        <v>3</v>
      </c>
      <c r="D547" s="30">
        <v>3</v>
      </c>
      <c r="E547" s="30">
        <v>4.5999999999999996</v>
      </c>
      <c r="F547" s="30">
        <v>8</v>
      </c>
      <c r="G547" s="30">
        <v>8</v>
      </c>
      <c r="H547" s="30">
        <v>0</v>
      </c>
      <c r="I547" s="30">
        <v>48</v>
      </c>
      <c r="J547" s="30">
        <v>50</v>
      </c>
      <c r="K547" s="30">
        <v>25</v>
      </c>
      <c r="L547" s="30">
        <v>6</v>
      </c>
      <c r="M547" s="30">
        <v>31</v>
      </c>
      <c r="N547" s="30">
        <v>20</v>
      </c>
      <c r="O547" s="30">
        <v>1.43</v>
      </c>
      <c r="P547" s="30">
        <v>5.86</v>
      </c>
      <c r="Q547" s="30">
        <v>3.67</v>
      </c>
      <c r="R547" s="30">
        <v>4.6900000000000004</v>
      </c>
      <c r="S547" s="30">
        <v>0</v>
      </c>
      <c r="T547" s="30"/>
      <c r="U547" s="1"/>
      <c r="V547" s="1"/>
      <c r="X547" s="1"/>
    </row>
    <row r="548" spans="1:24" x14ac:dyDescent="0.25">
      <c r="A548" s="30">
        <v>9895</v>
      </c>
      <c r="B548" s="30" t="s">
        <v>1143</v>
      </c>
      <c r="C548" s="30">
        <v>2</v>
      </c>
      <c r="D548" s="30">
        <v>3</v>
      </c>
      <c r="E548" s="30">
        <v>4.72</v>
      </c>
      <c r="F548" s="30">
        <v>7</v>
      </c>
      <c r="G548" s="30">
        <v>7</v>
      </c>
      <c r="H548" s="30">
        <v>0</v>
      </c>
      <c r="I548" s="30">
        <v>41</v>
      </c>
      <c r="J548" s="30">
        <v>45</v>
      </c>
      <c r="K548" s="30">
        <v>21</v>
      </c>
      <c r="L548" s="30">
        <v>5</v>
      </c>
      <c r="M548" s="30">
        <v>23</v>
      </c>
      <c r="N548" s="30">
        <v>14</v>
      </c>
      <c r="O548" s="30">
        <v>1.44</v>
      </c>
      <c r="P548" s="30">
        <v>5.15</v>
      </c>
      <c r="Q548" s="30">
        <v>3.17</v>
      </c>
      <c r="R548" s="30">
        <v>4.6900000000000004</v>
      </c>
      <c r="S548" s="30">
        <v>0.1</v>
      </c>
      <c r="T548" s="30"/>
    </row>
    <row r="549" spans="1:24" x14ac:dyDescent="0.25">
      <c r="A549" s="30">
        <v>1767</v>
      </c>
      <c r="B549" s="30" t="s">
        <v>966</v>
      </c>
      <c r="C549" s="30">
        <v>8</v>
      </c>
      <c r="D549" s="30">
        <v>13</v>
      </c>
      <c r="E549" s="30">
        <v>5.17</v>
      </c>
      <c r="F549" s="30">
        <v>27</v>
      </c>
      <c r="G549" s="30">
        <v>27</v>
      </c>
      <c r="H549" s="30">
        <v>0</v>
      </c>
      <c r="I549" s="30">
        <v>165</v>
      </c>
      <c r="J549" s="30">
        <v>196</v>
      </c>
      <c r="K549" s="30">
        <v>94</v>
      </c>
      <c r="L549" s="30">
        <v>22</v>
      </c>
      <c r="M549" s="30">
        <v>85</v>
      </c>
      <c r="N549" s="30">
        <v>46</v>
      </c>
      <c r="O549" s="30">
        <v>1.47</v>
      </c>
      <c r="P549" s="30">
        <v>4.66</v>
      </c>
      <c r="Q549" s="30">
        <v>2.4900000000000002</v>
      </c>
      <c r="R549" s="30">
        <v>4.6900000000000004</v>
      </c>
      <c r="S549" s="30">
        <v>0.7</v>
      </c>
      <c r="T549" s="30"/>
      <c r="U549" s="1"/>
      <c r="V549" s="1"/>
      <c r="W549" s="1"/>
    </row>
    <row r="550" spans="1:24" x14ac:dyDescent="0.25">
      <c r="A550" s="30">
        <v>8268</v>
      </c>
      <c r="B550" s="30" t="s">
        <v>1133</v>
      </c>
      <c r="C550" s="30">
        <v>3</v>
      </c>
      <c r="D550" s="30">
        <v>3</v>
      </c>
      <c r="E550" s="30">
        <v>4.5</v>
      </c>
      <c r="F550" s="30">
        <v>7</v>
      </c>
      <c r="G550" s="30">
        <v>15</v>
      </c>
      <c r="H550" s="30">
        <v>0</v>
      </c>
      <c r="I550" s="30">
        <v>49</v>
      </c>
      <c r="J550" s="30">
        <v>51</v>
      </c>
      <c r="K550" s="30">
        <v>24</v>
      </c>
      <c r="L550" s="30">
        <v>7</v>
      </c>
      <c r="M550" s="30">
        <v>36</v>
      </c>
      <c r="N550" s="30">
        <v>16</v>
      </c>
      <c r="O550" s="30">
        <v>1.38</v>
      </c>
      <c r="P550" s="30">
        <v>6.68</v>
      </c>
      <c r="Q550" s="30">
        <v>3.01</v>
      </c>
      <c r="R550" s="30">
        <v>4.6900000000000004</v>
      </c>
      <c r="S550" s="30">
        <v>-0.3</v>
      </c>
      <c r="T550" s="30"/>
      <c r="U550" s="1"/>
      <c r="V550" s="1"/>
      <c r="W550" s="1"/>
    </row>
    <row r="551" spans="1:24" x14ac:dyDescent="0.25">
      <c r="A551" s="30">
        <v>5401</v>
      </c>
      <c r="B551" s="30" t="s">
        <v>1064</v>
      </c>
      <c r="C551" s="30">
        <v>7</v>
      </c>
      <c r="D551" s="30">
        <v>8</v>
      </c>
      <c r="E551" s="30">
        <v>4.68</v>
      </c>
      <c r="F551" s="30">
        <v>18</v>
      </c>
      <c r="G551" s="30">
        <v>35</v>
      </c>
      <c r="H551" s="30">
        <v>0</v>
      </c>
      <c r="I551" s="30">
        <v>121</v>
      </c>
      <c r="J551" s="30">
        <v>120</v>
      </c>
      <c r="K551" s="30">
        <v>63</v>
      </c>
      <c r="L551" s="30">
        <v>18</v>
      </c>
      <c r="M551" s="30">
        <v>105</v>
      </c>
      <c r="N551" s="30">
        <v>55</v>
      </c>
      <c r="O551" s="30">
        <v>1.44</v>
      </c>
      <c r="P551" s="30">
        <v>7.79</v>
      </c>
      <c r="Q551" s="30">
        <v>4.0999999999999996</v>
      </c>
      <c r="R551" s="30">
        <v>4.7</v>
      </c>
      <c r="S551" s="30">
        <v>-0.1</v>
      </c>
      <c r="T551" s="30"/>
    </row>
    <row r="552" spans="1:24" x14ac:dyDescent="0.25">
      <c r="A552" s="30">
        <v>3777</v>
      </c>
      <c r="B552" s="30" t="s">
        <v>1349</v>
      </c>
      <c r="C552" s="30">
        <v>4</v>
      </c>
      <c r="D552" s="30">
        <v>6</v>
      </c>
      <c r="E552" s="30">
        <v>4.8600000000000003</v>
      </c>
      <c r="F552" s="30">
        <v>14</v>
      </c>
      <c r="G552" s="30">
        <v>14</v>
      </c>
      <c r="H552" s="30">
        <v>0</v>
      </c>
      <c r="I552" s="30">
        <v>80</v>
      </c>
      <c r="J552" s="30">
        <v>82</v>
      </c>
      <c r="K552" s="30">
        <v>43</v>
      </c>
      <c r="L552" s="30">
        <v>11</v>
      </c>
      <c r="M552" s="30">
        <v>64</v>
      </c>
      <c r="N552" s="30">
        <v>35</v>
      </c>
      <c r="O552" s="30">
        <v>1.45</v>
      </c>
      <c r="P552" s="30">
        <v>7.21</v>
      </c>
      <c r="Q552" s="30">
        <v>3.89</v>
      </c>
      <c r="R552" s="30">
        <v>4.7</v>
      </c>
      <c r="S552" s="30">
        <v>0.4</v>
      </c>
      <c r="T552" s="30"/>
    </row>
    <row r="553" spans="1:24" x14ac:dyDescent="0.25">
      <c r="A553" s="30">
        <v>7410</v>
      </c>
      <c r="B553" s="30" t="s">
        <v>953</v>
      </c>
      <c r="C553" s="30">
        <v>3</v>
      </c>
      <c r="D553" s="30">
        <v>4</v>
      </c>
      <c r="E553" s="30">
        <v>4.5599999999999996</v>
      </c>
      <c r="F553" s="30">
        <v>10</v>
      </c>
      <c r="G553" s="30">
        <v>10</v>
      </c>
      <c r="H553" s="30">
        <v>0</v>
      </c>
      <c r="I553" s="30">
        <v>57</v>
      </c>
      <c r="J553" s="30">
        <v>56</v>
      </c>
      <c r="K553" s="30">
        <v>29</v>
      </c>
      <c r="L553" s="30">
        <v>8</v>
      </c>
      <c r="M553" s="30">
        <v>47</v>
      </c>
      <c r="N553" s="30">
        <v>25</v>
      </c>
      <c r="O553" s="30">
        <v>1.43</v>
      </c>
      <c r="P553" s="30">
        <v>7.51</v>
      </c>
      <c r="Q553" s="30">
        <v>3.93</v>
      </c>
      <c r="R553" s="30">
        <v>4.7</v>
      </c>
      <c r="S553" s="30">
        <v>0.2</v>
      </c>
      <c r="T553" s="30"/>
      <c r="U553" s="1"/>
      <c r="V553" s="1"/>
      <c r="W553" s="1"/>
    </row>
    <row r="554" spans="1:24" x14ac:dyDescent="0.25">
      <c r="A554" s="30">
        <v>10304</v>
      </c>
      <c r="B554" s="30" t="s">
        <v>1014</v>
      </c>
      <c r="C554" s="30">
        <v>6</v>
      </c>
      <c r="D554" s="30">
        <v>10</v>
      </c>
      <c r="E554" s="30">
        <v>5.0999999999999996</v>
      </c>
      <c r="F554" s="30">
        <v>22</v>
      </c>
      <c r="G554" s="30">
        <v>22</v>
      </c>
      <c r="H554" s="30">
        <v>0</v>
      </c>
      <c r="I554" s="30">
        <v>137</v>
      </c>
      <c r="J554" s="30">
        <v>140</v>
      </c>
      <c r="K554" s="30">
        <v>78</v>
      </c>
      <c r="L554" s="30">
        <v>15</v>
      </c>
      <c r="M554" s="30">
        <v>104</v>
      </c>
      <c r="N554" s="30">
        <v>75</v>
      </c>
      <c r="O554" s="30">
        <v>1.57</v>
      </c>
      <c r="P554" s="30">
        <v>6.85</v>
      </c>
      <c r="Q554" s="30">
        <v>4.91</v>
      </c>
      <c r="R554" s="30">
        <v>4.7</v>
      </c>
      <c r="S554" s="30">
        <v>0.4</v>
      </c>
      <c r="T554" s="30"/>
    </row>
    <row r="555" spans="1:24" x14ac:dyDescent="0.25">
      <c r="A555" s="30">
        <v>7371</v>
      </c>
      <c r="B555" s="30" t="s">
        <v>1020</v>
      </c>
      <c r="C555" s="30">
        <v>1</v>
      </c>
      <c r="D555" s="30">
        <v>1</v>
      </c>
      <c r="E555" s="30">
        <v>4.59</v>
      </c>
      <c r="F555" s="30">
        <v>0</v>
      </c>
      <c r="G555" s="30">
        <v>21</v>
      </c>
      <c r="H555" s="30">
        <v>0</v>
      </c>
      <c r="I555" s="30">
        <v>21</v>
      </c>
      <c r="J555" s="30">
        <v>21</v>
      </c>
      <c r="K555" s="30">
        <v>11</v>
      </c>
      <c r="L555" s="30">
        <v>3</v>
      </c>
      <c r="M555" s="30">
        <v>17</v>
      </c>
      <c r="N555" s="30">
        <v>9</v>
      </c>
      <c r="O555" s="30">
        <v>1.45</v>
      </c>
      <c r="P555" s="30">
        <v>7.39</v>
      </c>
      <c r="Q555" s="30">
        <v>4.0599999999999996</v>
      </c>
      <c r="R555" s="30">
        <v>4.72</v>
      </c>
      <c r="S555" s="30">
        <v>-0.2</v>
      </c>
      <c r="T555" s="30"/>
    </row>
    <row r="556" spans="1:24" x14ac:dyDescent="0.25">
      <c r="A556" s="30">
        <v>6865</v>
      </c>
      <c r="B556" s="30" t="s">
        <v>1011</v>
      </c>
      <c r="C556" s="30">
        <v>0</v>
      </c>
      <c r="D556" s="30">
        <v>1</v>
      </c>
      <c r="E556" s="30">
        <v>5.01</v>
      </c>
      <c r="F556" s="30">
        <v>1</v>
      </c>
      <c r="G556" s="30">
        <v>1</v>
      </c>
      <c r="H556" s="30">
        <v>0</v>
      </c>
      <c r="I556" s="30">
        <v>8</v>
      </c>
      <c r="J556" s="30">
        <v>9</v>
      </c>
      <c r="K556" s="30">
        <v>5</v>
      </c>
      <c r="L556" s="30">
        <v>1</v>
      </c>
      <c r="M556" s="30">
        <v>5</v>
      </c>
      <c r="N556" s="30">
        <v>3</v>
      </c>
      <c r="O556" s="30">
        <v>1.48</v>
      </c>
      <c r="P556" s="30">
        <v>5.73</v>
      </c>
      <c r="Q556" s="30">
        <v>3.62</v>
      </c>
      <c r="R556" s="30">
        <v>4.7300000000000004</v>
      </c>
      <c r="S556" s="30">
        <v>0</v>
      </c>
      <c r="T556" s="30"/>
    </row>
    <row r="557" spans="1:24" x14ac:dyDescent="0.25">
      <c r="A557" s="30">
        <v>5523</v>
      </c>
      <c r="B557" s="30" t="s">
        <v>935</v>
      </c>
      <c r="C557" s="30">
        <v>0</v>
      </c>
      <c r="D557" s="30">
        <v>1</v>
      </c>
      <c r="E557" s="30">
        <v>4.7</v>
      </c>
      <c r="F557" s="30">
        <v>1</v>
      </c>
      <c r="G557" s="30">
        <v>1</v>
      </c>
      <c r="H557" s="30">
        <v>0</v>
      </c>
      <c r="I557" s="30">
        <v>8</v>
      </c>
      <c r="J557" s="30">
        <v>8</v>
      </c>
      <c r="K557" s="30">
        <v>4</v>
      </c>
      <c r="L557" s="30">
        <v>1</v>
      </c>
      <c r="M557" s="30">
        <v>7</v>
      </c>
      <c r="N557" s="30">
        <v>4</v>
      </c>
      <c r="O557" s="30">
        <v>1.45</v>
      </c>
      <c r="P557" s="30">
        <v>7.41</v>
      </c>
      <c r="Q557" s="30">
        <v>4.0999999999999996</v>
      </c>
      <c r="R557" s="30">
        <v>4.7300000000000004</v>
      </c>
      <c r="S557" s="30">
        <v>0</v>
      </c>
      <c r="T557" s="30"/>
    </row>
    <row r="558" spans="1:24" x14ac:dyDescent="0.25">
      <c r="A558" s="30" t="s">
        <v>1570</v>
      </c>
      <c r="B558" s="30" t="s">
        <v>1571</v>
      </c>
      <c r="C558" s="30">
        <v>1</v>
      </c>
      <c r="D558" s="30">
        <v>1</v>
      </c>
      <c r="E558" s="30">
        <v>4.8499999999999996</v>
      </c>
      <c r="F558" s="30">
        <v>3</v>
      </c>
      <c r="G558" s="30">
        <v>3</v>
      </c>
      <c r="H558" s="30">
        <v>0</v>
      </c>
      <c r="I558" s="30">
        <v>16</v>
      </c>
      <c r="J558" s="30">
        <v>17</v>
      </c>
      <c r="K558" s="30">
        <v>9</v>
      </c>
      <c r="L558" s="30">
        <v>2</v>
      </c>
      <c r="M558" s="30">
        <v>11</v>
      </c>
      <c r="N558" s="30">
        <v>6</v>
      </c>
      <c r="O558" s="30">
        <v>1.45</v>
      </c>
      <c r="P558" s="30">
        <v>6.13</v>
      </c>
      <c r="Q558" s="30">
        <v>3.6</v>
      </c>
      <c r="R558" s="30">
        <v>4.7300000000000004</v>
      </c>
      <c r="S558" s="30">
        <v>0</v>
      </c>
      <c r="T558" s="30"/>
    </row>
    <row r="559" spans="1:24" x14ac:dyDescent="0.25">
      <c r="A559" s="30">
        <v>3855</v>
      </c>
      <c r="B559" s="30" t="s">
        <v>1094</v>
      </c>
      <c r="C559" s="30">
        <v>6</v>
      </c>
      <c r="D559" s="30">
        <v>8</v>
      </c>
      <c r="E559" s="30">
        <v>4.6500000000000004</v>
      </c>
      <c r="F559" s="30">
        <v>20</v>
      </c>
      <c r="G559" s="30">
        <v>20</v>
      </c>
      <c r="H559" s="30">
        <v>0</v>
      </c>
      <c r="I559" s="30">
        <v>121</v>
      </c>
      <c r="J559" s="30">
        <v>129</v>
      </c>
      <c r="K559" s="30">
        <v>62</v>
      </c>
      <c r="L559" s="30">
        <v>19</v>
      </c>
      <c r="M559" s="30">
        <v>87</v>
      </c>
      <c r="N559" s="30">
        <v>39</v>
      </c>
      <c r="O559" s="30">
        <v>1.39</v>
      </c>
      <c r="P559" s="30">
        <v>6.45</v>
      </c>
      <c r="Q559" s="30">
        <v>2.93</v>
      </c>
      <c r="R559" s="30">
        <v>4.74</v>
      </c>
      <c r="S559" s="30">
        <v>0.4</v>
      </c>
      <c r="T559" s="30"/>
    </row>
    <row r="560" spans="1:24" x14ac:dyDescent="0.25">
      <c r="A560" s="30">
        <v>1330</v>
      </c>
      <c r="B560" s="30" t="s">
        <v>1087</v>
      </c>
      <c r="C560" s="30">
        <v>1</v>
      </c>
      <c r="D560" s="30">
        <v>1</v>
      </c>
      <c r="E560" s="30">
        <v>4.46</v>
      </c>
      <c r="F560" s="30">
        <v>0</v>
      </c>
      <c r="G560" s="30">
        <v>21</v>
      </c>
      <c r="H560" s="30">
        <v>0</v>
      </c>
      <c r="I560" s="30">
        <v>21</v>
      </c>
      <c r="J560" s="30">
        <v>22</v>
      </c>
      <c r="K560" s="30">
        <v>11</v>
      </c>
      <c r="L560" s="30">
        <v>3</v>
      </c>
      <c r="M560" s="30">
        <v>16</v>
      </c>
      <c r="N560" s="30">
        <v>9</v>
      </c>
      <c r="O560" s="30">
        <v>1.43</v>
      </c>
      <c r="P560" s="30">
        <v>6.69</v>
      </c>
      <c r="Q560" s="30">
        <v>3.69</v>
      </c>
      <c r="R560" s="30">
        <v>4.74</v>
      </c>
      <c r="S560" s="30">
        <v>-0.3</v>
      </c>
      <c r="T560" s="30"/>
    </row>
    <row r="561" spans="1:23" x14ac:dyDescent="0.25">
      <c r="A561" s="30" t="s">
        <v>1126</v>
      </c>
      <c r="B561" s="30" t="s">
        <v>1127</v>
      </c>
      <c r="C561" s="30">
        <v>1</v>
      </c>
      <c r="D561" s="30">
        <v>1</v>
      </c>
      <c r="E561" s="30">
        <v>4.9800000000000004</v>
      </c>
      <c r="F561" s="30">
        <v>3</v>
      </c>
      <c r="G561" s="30">
        <v>3</v>
      </c>
      <c r="H561" s="30">
        <v>0</v>
      </c>
      <c r="I561" s="30">
        <v>16</v>
      </c>
      <c r="J561" s="30">
        <v>17</v>
      </c>
      <c r="K561" s="30">
        <v>9</v>
      </c>
      <c r="L561" s="30">
        <v>2</v>
      </c>
      <c r="M561" s="30">
        <v>13</v>
      </c>
      <c r="N561" s="30">
        <v>9</v>
      </c>
      <c r="O561" s="30">
        <v>1.54</v>
      </c>
      <c r="P561" s="30">
        <v>7.37</v>
      </c>
      <c r="Q561" s="30">
        <v>4.82</v>
      </c>
      <c r="R561" s="30">
        <v>4.74</v>
      </c>
      <c r="S561" s="30">
        <v>0</v>
      </c>
      <c r="T561" s="30"/>
    </row>
    <row r="562" spans="1:23" x14ac:dyDescent="0.25">
      <c r="A562" s="30">
        <v>6616</v>
      </c>
      <c r="B562" s="30" t="s">
        <v>1090</v>
      </c>
      <c r="C562" s="30">
        <v>2</v>
      </c>
      <c r="D562" s="30">
        <v>2</v>
      </c>
      <c r="E562" s="30">
        <v>4.59</v>
      </c>
      <c r="F562" s="30">
        <v>0</v>
      </c>
      <c r="G562" s="30">
        <v>38</v>
      </c>
      <c r="H562" s="30">
        <v>1</v>
      </c>
      <c r="I562" s="30">
        <v>38</v>
      </c>
      <c r="J562" s="30">
        <v>39</v>
      </c>
      <c r="K562" s="30">
        <v>19</v>
      </c>
      <c r="L562" s="30">
        <v>5</v>
      </c>
      <c r="M562" s="30">
        <v>28</v>
      </c>
      <c r="N562" s="30">
        <v>18</v>
      </c>
      <c r="O562" s="30">
        <v>1.5</v>
      </c>
      <c r="P562" s="30">
        <v>6.7</v>
      </c>
      <c r="Q562" s="30">
        <v>4.28</v>
      </c>
      <c r="R562" s="30">
        <v>4.75</v>
      </c>
      <c r="S562" s="30">
        <v>-0.2</v>
      </c>
      <c r="T562" s="30"/>
    </row>
    <row r="563" spans="1:23" x14ac:dyDescent="0.25">
      <c r="A563" s="30">
        <v>12703</v>
      </c>
      <c r="B563" s="30" t="s">
        <v>933</v>
      </c>
      <c r="C563" s="30">
        <v>4</v>
      </c>
      <c r="D563" s="30">
        <v>5</v>
      </c>
      <c r="E563" s="30">
        <v>4.8099999999999996</v>
      </c>
      <c r="F563" s="30">
        <v>11</v>
      </c>
      <c r="G563" s="30">
        <v>11</v>
      </c>
      <c r="H563" s="30">
        <v>0</v>
      </c>
      <c r="I563" s="30">
        <v>64</v>
      </c>
      <c r="J563" s="30">
        <v>62</v>
      </c>
      <c r="K563" s="30">
        <v>34</v>
      </c>
      <c r="L563" s="30">
        <v>8</v>
      </c>
      <c r="M563" s="30">
        <v>57</v>
      </c>
      <c r="N563" s="30">
        <v>36</v>
      </c>
      <c r="O563" s="30">
        <v>1.51</v>
      </c>
      <c r="P563" s="30">
        <v>8.0299999999999994</v>
      </c>
      <c r="Q563" s="30">
        <v>4.97</v>
      </c>
      <c r="R563" s="30">
        <v>4.75</v>
      </c>
      <c r="S563" s="30">
        <v>0.2</v>
      </c>
      <c r="T563" s="30"/>
    </row>
    <row r="564" spans="1:23" x14ac:dyDescent="0.25">
      <c r="A564" s="30">
        <v>755</v>
      </c>
      <c r="B564" s="30" t="s">
        <v>908</v>
      </c>
      <c r="C564" s="30">
        <v>1</v>
      </c>
      <c r="D564" s="30">
        <v>1</v>
      </c>
      <c r="E564" s="30">
        <v>4.25</v>
      </c>
      <c r="F564" s="30">
        <v>3</v>
      </c>
      <c r="G564" s="30">
        <v>3</v>
      </c>
      <c r="H564" s="30">
        <v>0</v>
      </c>
      <c r="I564" s="30">
        <v>16</v>
      </c>
      <c r="J564" s="30">
        <v>16</v>
      </c>
      <c r="K564" s="30">
        <v>8</v>
      </c>
      <c r="L564" s="30">
        <v>3</v>
      </c>
      <c r="M564" s="30">
        <v>13</v>
      </c>
      <c r="N564" s="30">
        <v>5</v>
      </c>
      <c r="O564" s="30">
        <v>1.33</v>
      </c>
      <c r="P564" s="30">
        <v>6.98</v>
      </c>
      <c r="Q564" s="30">
        <v>2.94</v>
      </c>
      <c r="R564" s="30">
        <v>4.75</v>
      </c>
      <c r="S564" s="30">
        <v>0</v>
      </c>
      <c r="T564" s="30"/>
    </row>
    <row r="565" spans="1:23" x14ac:dyDescent="0.25">
      <c r="A565" s="30">
        <v>4366</v>
      </c>
      <c r="B565" s="30" t="s">
        <v>963</v>
      </c>
      <c r="C565" s="30">
        <v>1</v>
      </c>
      <c r="D565" s="30">
        <v>2</v>
      </c>
      <c r="E565" s="30">
        <v>4.93</v>
      </c>
      <c r="F565" s="30">
        <v>4</v>
      </c>
      <c r="G565" s="30">
        <v>4</v>
      </c>
      <c r="H565" s="30">
        <v>0</v>
      </c>
      <c r="I565" s="30">
        <v>24</v>
      </c>
      <c r="J565" s="30">
        <v>27</v>
      </c>
      <c r="K565" s="30">
        <v>13</v>
      </c>
      <c r="L565" s="30">
        <v>3</v>
      </c>
      <c r="M565" s="30">
        <v>14</v>
      </c>
      <c r="N565" s="30">
        <v>8</v>
      </c>
      <c r="O565" s="30">
        <v>1.46</v>
      </c>
      <c r="P565" s="30">
        <v>5.13</v>
      </c>
      <c r="Q565" s="30">
        <v>2.93</v>
      </c>
      <c r="R565" s="30">
        <v>4.75</v>
      </c>
      <c r="S565" s="30">
        <v>0.2</v>
      </c>
      <c r="T565" s="30"/>
      <c r="U565" s="1"/>
      <c r="V565" s="1"/>
      <c r="W565" s="1"/>
    </row>
    <row r="566" spans="1:23" x14ac:dyDescent="0.25">
      <c r="A566" s="30">
        <v>1667</v>
      </c>
      <c r="B566" s="30" t="s">
        <v>1195</v>
      </c>
      <c r="C566" s="30">
        <v>1</v>
      </c>
      <c r="D566" s="30">
        <v>1</v>
      </c>
      <c r="E566" s="30">
        <v>4.74</v>
      </c>
      <c r="F566" s="30">
        <v>0</v>
      </c>
      <c r="G566" s="30">
        <v>26</v>
      </c>
      <c r="H566" s="30">
        <v>0</v>
      </c>
      <c r="I566" s="30">
        <v>26</v>
      </c>
      <c r="J566" s="30">
        <v>29</v>
      </c>
      <c r="K566" s="30">
        <v>14</v>
      </c>
      <c r="L566" s="30">
        <v>4</v>
      </c>
      <c r="M566" s="30">
        <v>15</v>
      </c>
      <c r="N566" s="30">
        <v>8</v>
      </c>
      <c r="O566" s="30">
        <v>1.42</v>
      </c>
      <c r="P566" s="30">
        <v>5.32</v>
      </c>
      <c r="Q566" s="30">
        <v>2.72</v>
      </c>
      <c r="R566" s="30">
        <v>4.76</v>
      </c>
      <c r="S566" s="30">
        <v>-0.3</v>
      </c>
      <c r="T566" s="30"/>
    </row>
    <row r="567" spans="1:23" x14ac:dyDescent="0.25">
      <c r="A567" s="30">
        <v>944</v>
      </c>
      <c r="B567" s="30" t="s">
        <v>968</v>
      </c>
      <c r="C567" s="30">
        <v>6</v>
      </c>
      <c r="D567" s="30">
        <v>9</v>
      </c>
      <c r="E567" s="30">
        <v>4.75</v>
      </c>
      <c r="F567" s="30">
        <v>19</v>
      </c>
      <c r="G567" s="30">
        <v>19</v>
      </c>
      <c r="H567" s="30">
        <v>0</v>
      </c>
      <c r="I567" s="30">
        <v>121</v>
      </c>
      <c r="J567" s="30">
        <v>130</v>
      </c>
      <c r="K567" s="30">
        <v>64</v>
      </c>
      <c r="L567" s="30">
        <v>16</v>
      </c>
      <c r="M567" s="30">
        <v>75</v>
      </c>
      <c r="N567" s="30">
        <v>46</v>
      </c>
      <c r="O567" s="30">
        <v>1.46</v>
      </c>
      <c r="P567" s="30">
        <v>5.59</v>
      </c>
      <c r="Q567" s="30">
        <v>3.45</v>
      </c>
      <c r="R567" s="30">
        <v>4.79</v>
      </c>
      <c r="S567" s="30">
        <v>-0.1</v>
      </c>
      <c r="T567" s="30"/>
    </row>
    <row r="568" spans="1:23" x14ac:dyDescent="0.25">
      <c r="A568" s="30">
        <v>5203</v>
      </c>
      <c r="B568" s="30" t="s">
        <v>1238</v>
      </c>
      <c r="C568" s="30">
        <v>7</v>
      </c>
      <c r="D568" s="30">
        <v>11</v>
      </c>
      <c r="E568" s="30">
        <v>5.07</v>
      </c>
      <c r="F568" s="30">
        <v>25</v>
      </c>
      <c r="G568" s="30">
        <v>25</v>
      </c>
      <c r="H568" s="30">
        <v>0</v>
      </c>
      <c r="I568" s="30">
        <v>140</v>
      </c>
      <c r="J568" s="30">
        <v>158</v>
      </c>
      <c r="K568" s="30">
        <v>79</v>
      </c>
      <c r="L568" s="30">
        <v>18</v>
      </c>
      <c r="M568" s="30">
        <v>83</v>
      </c>
      <c r="N568" s="30">
        <v>50</v>
      </c>
      <c r="O568" s="30">
        <v>1.49</v>
      </c>
      <c r="P568" s="30">
        <v>5.35</v>
      </c>
      <c r="Q568" s="30">
        <v>3.22</v>
      </c>
      <c r="R568" s="30">
        <v>4.8099999999999996</v>
      </c>
      <c r="S568" s="30">
        <v>0.4</v>
      </c>
      <c r="T568" s="30"/>
    </row>
    <row r="569" spans="1:23" x14ac:dyDescent="0.25">
      <c r="A569" s="30">
        <v>6204</v>
      </c>
      <c r="B569" s="30" t="s">
        <v>909</v>
      </c>
      <c r="C569" s="30">
        <v>2</v>
      </c>
      <c r="D569" s="30">
        <v>2</v>
      </c>
      <c r="E569" s="30">
        <v>4.57</v>
      </c>
      <c r="F569" s="30">
        <v>6</v>
      </c>
      <c r="G569" s="30">
        <v>6</v>
      </c>
      <c r="H569" s="30">
        <v>0</v>
      </c>
      <c r="I569" s="30">
        <v>32</v>
      </c>
      <c r="J569" s="30">
        <v>35</v>
      </c>
      <c r="K569" s="30">
        <v>16</v>
      </c>
      <c r="L569" s="30">
        <v>5</v>
      </c>
      <c r="M569" s="30">
        <v>23</v>
      </c>
      <c r="N569" s="30">
        <v>10</v>
      </c>
      <c r="O569" s="30">
        <v>1.37</v>
      </c>
      <c r="P569" s="30">
        <v>6.26</v>
      </c>
      <c r="Q569" s="30">
        <v>2.67</v>
      </c>
      <c r="R569" s="30">
        <v>4.8099999999999996</v>
      </c>
      <c r="S569" s="30">
        <v>0</v>
      </c>
      <c r="T569" s="30"/>
    </row>
    <row r="570" spans="1:23" x14ac:dyDescent="0.25">
      <c r="A570" s="30">
        <v>5529</v>
      </c>
      <c r="B570" s="30" t="s">
        <v>881</v>
      </c>
      <c r="C570" s="30">
        <v>1</v>
      </c>
      <c r="D570" s="30">
        <v>1</v>
      </c>
      <c r="E570" s="30">
        <v>4.63</v>
      </c>
      <c r="F570" s="30">
        <v>0</v>
      </c>
      <c r="G570" s="30">
        <v>12</v>
      </c>
      <c r="H570" s="30">
        <v>0</v>
      </c>
      <c r="I570" s="30">
        <v>12</v>
      </c>
      <c r="J570" s="30">
        <v>11</v>
      </c>
      <c r="K570" s="30">
        <v>6</v>
      </c>
      <c r="L570" s="30">
        <v>2</v>
      </c>
      <c r="M570" s="30">
        <v>12</v>
      </c>
      <c r="N570" s="30">
        <v>8</v>
      </c>
      <c r="O570" s="30">
        <v>1.53</v>
      </c>
      <c r="P570" s="30">
        <v>8.81</v>
      </c>
      <c r="Q570" s="30">
        <v>5.6</v>
      </c>
      <c r="R570" s="30">
        <v>4.83</v>
      </c>
      <c r="S570" s="30">
        <v>0</v>
      </c>
      <c r="T570" s="30"/>
    </row>
    <row r="571" spans="1:23" x14ac:dyDescent="0.25">
      <c r="A571" s="30" t="s">
        <v>1542</v>
      </c>
      <c r="B571" s="30" t="s">
        <v>1543</v>
      </c>
      <c r="C571" s="30">
        <v>1</v>
      </c>
      <c r="D571" s="30">
        <v>1</v>
      </c>
      <c r="E571" s="30">
        <v>4.93</v>
      </c>
      <c r="F571" s="30">
        <v>3</v>
      </c>
      <c r="G571" s="30">
        <v>3</v>
      </c>
      <c r="H571" s="30">
        <v>0</v>
      </c>
      <c r="I571" s="30">
        <v>16</v>
      </c>
      <c r="J571" s="30">
        <v>17</v>
      </c>
      <c r="K571" s="30">
        <v>9</v>
      </c>
      <c r="L571" s="30">
        <v>2</v>
      </c>
      <c r="M571" s="30">
        <v>12</v>
      </c>
      <c r="N571" s="30">
        <v>8</v>
      </c>
      <c r="O571" s="30">
        <v>1.51</v>
      </c>
      <c r="P571" s="30">
        <v>6.7</v>
      </c>
      <c r="Q571" s="30">
        <v>4.26</v>
      </c>
      <c r="R571" s="30">
        <v>4.84</v>
      </c>
      <c r="S571" s="30">
        <v>0</v>
      </c>
      <c r="T571" s="30"/>
    </row>
    <row r="572" spans="1:23" x14ac:dyDescent="0.25">
      <c r="A572" s="30">
        <v>12520</v>
      </c>
      <c r="B572" s="30" t="s">
        <v>1561</v>
      </c>
      <c r="C572" s="30">
        <v>5</v>
      </c>
      <c r="D572" s="30">
        <v>6</v>
      </c>
      <c r="E572" s="30">
        <v>4.95</v>
      </c>
      <c r="F572" s="30">
        <v>15</v>
      </c>
      <c r="G572" s="30">
        <v>15</v>
      </c>
      <c r="H572" s="30">
        <v>0</v>
      </c>
      <c r="I572" s="30">
        <v>88</v>
      </c>
      <c r="J572" s="30">
        <v>91</v>
      </c>
      <c r="K572" s="30">
        <v>48</v>
      </c>
      <c r="L572" s="30">
        <v>12</v>
      </c>
      <c r="M572" s="30">
        <v>66</v>
      </c>
      <c r="N572" s="30">
        <v>39</v>
      </c>
      <c r="O572" s="30">
        <v>1.47</v>
      </c>
      <c r="P572" s="30">
        <v>6.72</v>
      </c>
      <c r="Q572" s="30">
        <v>3.94</v>
      </c>
      <c r="R572" s="30">
        <v>4.8499999999999996</v>
      </c>
      <c r="S572" s="30">
        <v>0.4</v>
      </c>
      <c r="T572" s="30"/>
    </row>
    <row r="573" spans="1:23" x14ac:dyDescent="0.25">
      <c r="A573" s="30" t="s">
        <v>1573</v>
      </c>
      <c r="B573" s="30" t="s">
        <v>138</v>
      </c>
      <c r="C573" s="30">
        <v>1</v>
      </c>
      <c r="D573" s="30">
        <v>2</v>
      </c>
      <c r="E573" s="30">
        <v>5.13</v>
      </c>
      <c r="F573" s="30">
        <v>4</v>
      </c>
      <c r="G573" s="30">
        <v>4</v>
      </c>
      <c r="H573" s="30">
        <v>0</v>
      </c>
      <c r="I573" s="30">
        <v>24</v>
      </c>
      <c r="J573" s="30">
        <v>26</v>
      </c>
      <c r="K573" s="30">
        <v>14</v>
      </c>
      <c r="L573" s="30">
        <v>3</v>
      </c>
      <c r="M573" s="30">
        <v>16</v>
      </c>
      <c r="N573" s="30">
        <v>12</v>
      </c>
      <c r="O573" s="30">
        <v>1.55</v>
      </c>
      <c r="P573" s="30">
        <v>5.91</v>
      </c>
      <c r="Q573" s="30">
        <v>4.38</v>
      </c>
      <c r="R573" s="30">
        <v>4.8499999999999996</v>
      </c>
      <c r="S573" s="30">
        <v>0</v>
      </c>
      <c r="T573" s="30"/>
    </row>
    <row r="574" spans="1:23" x14ac:dyDescent="0.25">
      <c r="A574" s="30">
        <v>9324</v>
      </c>
      <c r="B574" s="30" t="s">
        <v>5645</v>
      </c>
      <c r="C574" s="30">
        <v>1</v>
      </c>
      <c r="D574" s="30">
        <v>1</v>
      </c>
      <c r="E574" s="30">
        <v>4.57</v>
      </c>
      <c r="F574" s="30">
        <v>0</v>
      </c>
      <c r="G574" s="30">
        <v>21</v>
      </c>
      <c r="H574" s="30">
        <v>0</v>
      </c>
      <c r="I574" s="30">
        <v>21</v>
      </c>
      <c r="J574" s="30">
        <v>21</v>
      </c>
      <c r="K574" s="30">
        <v>11</v>
      </c>
      <c r="L574" s="30">
        <v>3</v>
      </c>
      <c r="M574" s="30">
        <v>17</v>
      </c>
      <c r="N574" s="30">
        <v>11</v>
      </c>
      <c r="O574" s="30">
        <v>1.51</v>
      </c>
      <c r="P574" s="30">
        <v>7.16</v>
      </c>
      <c r="Q574" s="30">
        <v>4.7300000000000004</v>
      </c>
      <c r="R574" s="30">
        <v>4.87</v>
      </c>
      <c r="S574" s="30">
        <v>-0.3</v>
      </c>
      <c r="T574" s="30"/>
    </row>
    <row r="575" spans="1:23" x14ac:dyDescent="0.25">
      <c r="A575" s="30">
        <v>2072</v>
      </c>
      <c r="B575" s="30" t="s">
        <v>955</v>
      </c>
      <c r="C575" s="30">
        <v>8</v>
      </c>
      <c r="D575" s="30">
        <v>10</v>
      </c>
      <c r="E575" s="30">
        <v>4.76</v>
      </c>
      <c r="F575" s="30">
        <v>25</v>
      </c>
      <c r="G575" s="30">
        <v>25</v>
      </c>
      <c r="H575" s="30">
        <v>0</v>
      </c>
      <c r="I575" s="30">
        <v>147</v>
      </c>
      <c r="J575" s="30">
        <v>164</v>
      </c>
      <c r="K575" s="30">
        <v>78</v>
      </c>
      <c r="L575" s="30">
        <v>21</v>
      </c>
      <c r="M575" s="30">
        <v>80</v>
      </c>
      <c r="N575" s="30">
        <v>43</v>
      </c>
      <c r="O575" s="30">
        <v>1.41</v>
      </c>
      <c r="P575" s="30">
        <v>4.87</v>
      </c>
      <c r="Q575" s="30">
        <v>2.66</v>
      </c>
      <c r="R575" s="30">
        <v>4.88</v>
      </c>
      <c r="S575" s="30">
        <v>0.4</v>
      </c>
      <c r="T575" s="30"/>
    </row>
    <row r="576" spans="1:23" x14ac:dyDescent="0.25">
      <c r="A576" s="30">
        <v>7725</v>
      </c>
      <c r="B576" s="30" t="s">
        <v>1219</v>
      </c>
      <c r="C576" s="30">
        <v>0</v>
      </c>
      <c r="D576" s="30">
        <v>1</v>
      </c>
      <c r="E576" s="30">
        <v>4.75</v>
      </c>
      <c r="F576" s="30">
        <v>1</v>
      </c>
      <c r="G576" s="30">
        <v>1</v>
      </c>
      <c r="H576" s="30">
        <v>0</v>
      </c>
      <c r="I576" s="30">
        <v>8</v>
      </c>
      <c r="J576" s="30">
        <v>8</v>
      </c>
      <c r="K576" s="30">
        <v>4</v>
      </c>
      <c r="L576" s="30">
        <v>1</v>
      </c>
      <c r="M576" s="30">
        <v>5</v>
      </c>
      <c r="N576" s="30">
        <v>3</v>
      </c>
      <c r="O576" s="30">
        <v>1.43</v>
      </c>
      <c r="P576" s="30">
        <v>6.21</v>
      </c>
      <c r="Q576" s="30">
        <v>3.51</v>
      </c>
      <c r="R576" s="30">
        <v>4.88</v>
      </c>
      <c r="S576" s="30">
        <v>0</v>
      </c>
      <c r="T576" s="30"/>
    </row>
    <row r="577" spans="1:23" x14ac:dyDescent="0.25">
      <c r="A577" s="30">
        <v>5109</v>
      </c>
      <c r="B577" s="30" t="s">
        <v>1062</v>
      </c>
      <c r="C577" s="30">
        <v>2</v>
      </c>
      <c r="D577" s="30">
        <v>2</v>
      </c>
      <c r="E577" s="30">
        <v>4.6399999999999997</v>
      </c>
      <c r="F577" s="30">
        <v>0</v>
      </c>
      <c r="G577" s="30">
        <v>34</v>
      </c>
      <c r="H577" s="30">
        <v>0</v>
      </c>
      <c r="I577" s="30">
        <v>34</v>
      </c>
      <c r="J577" s="30">
        <v>35</v>
      </c>
      <c r="K577" s="30">
        <v>18</v>
      </c>
      <c r="L577" s="30">
        <v>5</v>
      </c>
      <c r="M577" s="30">
        <v>24</v>
      </c>
      <c r="N577" s="30">
        <v>14</v>
      </c>
      <c r="O577" s="30">
        <v>1.45</v>
      </c>
      <c r="P577" s="30">
        <v>6.38</v>
      </c>
      <c r="Q577" s="30">
        <v>3.68</v>
      </c>
      <c r="R577" s="30">
        <v>4.8899999999999997</v>
      </c>
      <c r="S577" s="30">
        <v>-0.2</v>
      </c>
      <c r="T577" s="30"/>
    </row>
    <row r="578" spans="1:23" x14ac:dyDescent="0.25">
      <c r="A578" s="30">
        <v>6329</v>
      </c>
      <c r="B578" s="30" t="s">
        <v>960</v>
      </c>
      <c r="C578" s="30">
        <v>8</v>
      </c>
      <c r="D578" s="30">
        <v>10</v>
      </c>
      <c r="E578" s="30">
        <v>4.88</v>
      </c>
      <c r="F578" s="30">
        <v>24</v>
      </c>
      <c r="G578" s="30">
        <v>24</v>
      </c>
      <c r="H578" s="30">
        <v>0</v>
      </c>
      <c r="I578" s="30">
        <v>144</v>
      </c>
      <c r="J578" s="30">
        <v>156</v>
      </c>
      <c r="K578" s="30">
        <v>78</v>
      </c>
      <c r="L578" s="30">
        <v>22</v>
      </c>
      <c r="M578" s="30">
        <v>93</v>
      </c>
      <c r="N578" s="30">
        <v>49</v>
      </c>
      <c r="O578" s="30">
        <v>1.42</v>
      </c>
      <c r="P578" s="30">
        <v>5.81</v>
      </c>
      <c r="Q578" s="30">
        <v>3.05</v>
      </c>
      <c r="R578" s="30">
        <v>4.8899999999999997</v>
      </c>
      <c r="S578" s="30">
        <v>0.6</v>
      </c>
      <c r="T578" s="30"/>
    </row>
    <row r="579" spans="1:23" x14ac:dyDescent="0.25">
      <c r="A579" s="30">
        <v>7024</v>
      </c>
      <c r="B579" s="30" t="s">
        <v>945</v>
      </c>
      <c r="C579" s="30">
        <v>8</v>
      </c>
      <c r="D579" s="30">
        <v>10</v>
      </c>
      <c r="E579" s="30">
        <v>4.59</v>
      </c>
      <c r="F579" s="30">
        <v>25</v>
      </c>
      <c r="G579" s="30">
        <v>25</v>
      </c>
      <c r="H579" s="30">
        <v>0</v>
      </c>
      <c r="I579" s="30">
        <v>147</v>
      </c>
      <c r="J579" s="30">
        <v>154</v>
      </c>
      <c r="K579" s="30">
        <v>75</v>
      </c>
      <c r="L579" s="30">
        <v>25</v>
      </c>
      <c r="M579" s="30">
        <v>109</v>
      </c>
      <c r="N579" s="30">
        <v>49</v>
      </c>
      <c r="O579" s="30">
        <v>1.38</v>
      </c>
      <c r="P579" s="30">
        <v>6.68</v>
      </c>
      <c r="Q579" s="30">
        <v>2.97</v>
      </c>
      <c r="R579" s="30">
        <v>4.8899999999999997</v>
      </c>
      <c r="S579" s="30">
        <v>0.7</v>
      </c>
      <c r="T579" s="30"/>
    </row>
    <row r="580" spans="1:23" x14ac:dyDescent="0.25">
      <c r="A580" s="30">
        <v>5261</v>
      </c>
      <c r="B580" s="30" t="s">
        <v>985</v>
      </c>
      <c r="C580" s="30">
        <v>2</v>
      </c>
      <c r="D580" s="30">
        <v>2</v>
      </c>
      <c r="E580" s="30">
        <v>4.9400000000000004</v>
      </c>
      <c r="F580" s="30">
        <v>3</v>
      </c>
      <c r="G580" s="30">
        <v>16</v>
      </c>
      <c r="H580" s="30">
        <v>0</v>
      </c>
      <c r="I580" s="30">
        <v>30</v>
      </c>
      <c r="J580" s="30">
        <v>29</v>
      </c>
      <c r="K580" s="30">
        <v>16</v>
      </c>
      <c r="L580" s="30">
        <v>3</v>
      </c>
      <c r="M580" s="30">
        <v>23</v>
      </c>
      <c r="N580" s="30">
        <v>17</v>
      </c>
      <c r="O580" s="30">
        <v>1.57</v>
      </c>
      <c r="P580" s="30">
        <v>6.92</v>
      </c>
      <c r="Q580" s="30">
        <v>5.21</v>
      </c>
      <c r="R580" s="30">
        <v>4.8899999999999997</v>
      </c>
      <c r="S580" s="30">
        <v>-0.3</v>
      </c>
      <c r="T580" s="30"/>
    </row>
    <row r="581" spans="1:23" x14ac:dyDescent="0.25">
      <c r="A581" s="30" t="s">
        <v>1054</v>
      </c>
      <c r="B581" s="30" t="s">
        <v>1055</v>
      </c>
      <c r="C581" s="30">
        <v>1</v>
      </c>
      <c r="D581" s="30">
        <v>2</v>
      </c>
      <c r="E581" s="30">
        <v>5.09</v>
      </c>
      <c r="F581" s="30">
        <v>4</v>
      </c>
      <c r="G581" s="30">
        <v>4</v>
      </c>
      <c r="H581" s="30">
        <v>0</v>
      </c>
      <c r="I581" s="30">
        <v>24</v>
      </c>
      <c r="J581" s="30">
        <v>26</v>
      </c>
      <c r="K581" s="30">
        <v>14</v>
      </c>
      <c r="L581" s="30">
        <v>4</v>
      </c>
      <c r="M581" s="30">
        <v>16</v>
      </c>
      <c r="N581" s="30">
        <v>9</v>
      </c>
      <c r="O581" s="30">
        <v>1.47</v>
      </c>
      <c r="P581" s="30">
        <v>6.1</v>
      </c>
      <c r="Q581" s="30">
        <v>3.46</v>
      </c>
      <c r="R581" s="30">
        <v>4.9000000000000004</v>
      </c>
      <c r="S581" s="30">
        <v>-0.1</v>
      </c>
      <c r="T581" s="30"/>
    </row>
    <row r="582" spans="1:23" x14ac:dyDescent="0.25">
      <c r="A582" s="30">
        <v>1259</v>
      </c>
      <c r="B582" s="30" t="s">
        <v>907</v>
      </c>
      <c r="C582" s="30">
        <v>3</v>
      </c>
      <c r="D582" s="30">
        <v>4</v>
      </c>
      <c r="E582" s="30">
        <v>4.6100000000000003</v>
      </c>
      <c r="F582" s="30">
        <v>10</v>
      </c>
      <c r="G582" s="30">
        <v>10</v>
      </c>
      <c r="H582" s="30">
        <v>0</v>
      </c>
      <c r="I582" s="30">
        <v>56</v>
      </c>
      <c r="J582" s="30">
        <v>60</v>
      </c>
      <c r="K582" s="30">
        <v>29</v>
      </c>
      <c r="L582" s="30">
        <v>10</v>
      </c>
      <c r="M582" s="30">
        <v>42</v>
      </c>
      <c r="N582" s="30">
        <v>16</v>
      </c>
      <c r="O582" s="30">
        <v>1.35</v>
      </c>
      <c r="P582" s="30">
        <v>6.7</v>
      </c>
      <c r="Q582" s="30">
        <v>2.5099999999999998</v>
      </c>
      <c r="R582" s="30">
        <v>4.91</v>
      </c>
      <c r="S582" s="30">
        <v>0.2</v>
      </c>
      <c r="T582" s="30"/>
    </row>
    <row r="583" spans="1:23" x14ac:dyDescent="0.25">
      <c r="A583" s="30">
        <v>9651</v>
      </c>
      <c r="B583" s="30" t="s">
        <v>984</v>
      </c>
      <c r="C583" s="30">
        <v>1</v>
      </c>
      <c r="D583" s="30">
        <v>1</v>
      </c>
      <c r="E583" s="30">
        <v>4.84</v>
      </c>
      <c r="F583" s="30">
        <v>0</v>
      </c>
      <c r="G583" s="30">
        <v>17</v>
      </c>
      <c r="H583" s="30">
        <v>0</v>
      </c>
      <c r="I583" s="30">
        <v>17</v>
      </c>
      <c r="J583" s="30">
        <v>17</v>
      </c>
      <c r="K583" s="30">
        <v>9</v>
      </c>
      <c r="L583" s="30">
        <v>2</v>
      </c>
      <c r="M583" s="30">
        <v>14</v>
      </c>
      <c r="N583" s="30">
        <v>10</v>
      </c>
      <c r="O583" s="30">
        <v>1.57</v>
      </c>
      <c r="P583" s="30">
        <v>7.37</v>
      </c>
      <c r="Q583" s="30">
        <v>5.36</v>
      </c>
      <c r="R583" s="30">
        <v>4.91</v>
      </c>
      <c r="S583" s="30">
        <v>0</v>
      </c>
      <c r="T583" s="30"/>
    </row>
    <row r="584" spans="1:23" x14ac:dyDescent="0.25">
      <c r="A584" s="30">
        <v>7882</v>
      </c>
      <c r="B584" s="30" t="s">
        <v>1147</v>
      </c>
      <c r="C584" s="30">
        <v>2</v>
      </c>
      <c r="D584" s="30">
        <v>2</v>
      </c>
      <c r="E584" s="30">
        <v>4.3600000000000003</v>
      </c>
      <c r="F584" s="30">
        <v>3</v>
      </c>
      <c r="G584" s="30">
        <v>15</v>
      </c>
      <c r="H584" s="30">
        <v>0</v>
      </c>
      <c r="I584" s="30">
        <v>29</v>
      </c>
      <c r="J584" s="30">
        <v>30</v>
      </c>
      <c r="K584" s="30">
        <v>14</v>
      </c>
      <c r="L584" s="30">
        <v>4</v>
      </c>
      <c r="M584" s="30">
        <v>20</v>
      </c>
      <c r="N584" s="30">
        <v>11</v>
      </c>
      <c r="O584" s="30">
        <v>1.4</v>
      </c>
      <c r="P584" s="30">
        <v>6.25</v>
      </c>
      <c r="Q584" s="30">
        <v>3.33</v>
      </c>
      <c r="R584" s="30">
        <v>4.91</v>
      </c>
      <c r="S584" s="30">
        <v>-0.2</v>
      </c>
      <c r="T584" s="30"/>
      <c r="U584" s="1"/>
      <c r="V584" s="1"/>
      <c r="W584" s="1"/>
    </row>
    <row r="585" spans="1:23" x14ac:dyDescent="0.25">
      <c r="A585" s="30">
        <v>8037</v>
      </c>
      <c r="B585" s="30" t="s">
        <v>1038</v>
      </c>
      <c r="C585" s="30">
        <v>3</v>
      </c>
      <c r="D585" s="30">
        <v>3</v>
      </c>
      <c r="E585" s="30">
        <v>4.83</v>
      </c>
      <c r="F585" s="30">
        <v>3</v>
      </c>
      <c r="G585" s="30">
        <v>41</v>
      </c>
      <c r="H585" s="30">
        <v>1</v>
      </c>
      <c r="I585" s="30">
        <v>54</v>
      </c>
      <c r="J585" s="30">
        <v>59</v>
      </c>
      <c r="K585" s="30">
        <v>29</v>
      </c>
      <c r="L585" s="30">
        <v>9</v>
      </c>
      <c r="M585" s="30">
        <v>37</v>
      </c>
      <c r="N585" s="30">
        <v>18</v>
      </c>
      <c r="O585" s="30">
        <v>1.43</v>
      </c>
      <c r="P585" s="30">
        <v>6.2</v>
      </c>
      <c r="Q585" s="30">
        <v>3.03</v>
      </c>
      <c r="R585" s="30">
        <v>4.92</v>
      </c>
      <c r="S585" s="30">
        <v>-0.5</v>
      </c>
      <c r="T585" s="30"/>
    </row>
    <row r="586" spans="1:23" x14ac:dyDescent="0.25">
      <c r="A586" s="30">
        <v>3993</v>
      </c>
      <c r="B586" s="30" t="s">
        <v>1234</v>
      </c>
      <c r="C586" s="30">
        <v>1</v>
      </c>
      <c r="D586" s="30">
        <v>2</v>
      </c>
      <c r="E586" s="30">
        <v>4.8899999999999997</v>
      </c>
      <c r="F586" s="30">
        <v>4</v>
      </c>
      <c r="G586" s="30">
        <v>4</v>
      </c>
      <c r="H586" s="30">
        <v>0</v>
      </c>
      <c r="I586" s="30">
        <v>24</v>
      </c>
      <c r="J586" s="30">
        <v>25</v>
      </c>
      <c r="K586" s="30">
        <v>13</v>
      </c>
      <c r="L586" s="30">
        <v>3</v>
      </c>
      <c r="M586" s="30">
        <v>19</v>
      </c>
      <c r="N586" s="30">
        <v>12</v>
      </c>
      <c r="O586" s="30">
        <v>1.51</v>
      </c>
      <c r="P586" s="30">
        <v>6.96</v>
      </c>
      <c r="Q586" s="30">
        <v>4.45</v>
      </c>
      <c r="R586" s="30">
        <v>4.92</v>
      </c>
      <c r="S586" s="30">
        <v>-0.1</v>
      </c>
      <c r="T586" s="30"/>
    </row>
    <row r="587" spans="1:23" x14ac:dyDescent="0.25">
      <c r="A587" s="30">
        <v>769</v>
      </c>
      <c r="B587" s="30" t="s">
        <v>972</v>
      </c>
      <c r="C587" s="30">
        <v>9</v>
      </c>
      <c r="D587" s="30">
        <v>9</v>
      </c>
      <c r="E587" s="30">
        <v>4.2300000000000004</v>
      </c>
      <c r="F587" s="30">
        <v>24</v>
      </c>
      <c r="G587" s="30">
        <v>24</v>
      </c>
      <c r="H587" s="30">
        <v>0</v>
      </c>
      <c r="I587" s="30">
        <v>139</v>
      </c>
      <c r="J587" s="30">
        <v>144</v>
      </c>
      <c r="K587" s="30">
        <v>65</v>
      </c>
      <c r="L587" s="30">
        <v>23</v>
      </c>
      <c r="M587" s="30">
        <v>92</v>
      </c>
      <c r="N587" s="30">
        <v>43</v>
      </c>
      <c r="O587" s="30">
        <v>1.34</v>
      </c>
      <c r="P587" s="30">
        <v>5.96</v>
      </c>
      <c r="Q587" s="30">
        <v>2.75</v>
      </c>
      <c r="R587" s="30">
        <v>4.92</v>
      </c>
      <c r="S587" s="30">
        <v>0.3</v>
      </c>
      <c r="T587" s="30"/>
    </row>
    <row r="588" spans="1:23" x14ac:dyDescent="0.25">
      <c r="A588" s="30">
        <v>8360</v>
      </c>
      <c r="B588" s="30" t="s">
        <v>1025</v>
      </c>
      <c r="C588" s="30">
        <v>1</v>
      </c>
      <c r="D588" s="30">
        <v>1</v>
      </c>
      <c r="E588" s="30">
        <v>4.7</v>
      </c>
      <c r="F588" s="30">
        <v>0</v>
      </c>
      <c r="G588" s="30">
        <v>17</v>
      </c>
      <c r="H588" s="30">
        <v>0</v>
      </c>
      <c r="I588" s="30">
        <v>17</v>
      </c>
      <c r="J588" s="30">
        <v>16</v>
      </c>
      <c r="K588" s="30">
        <v>9</v>
      </c>
      <c r="L588" s="30">
        <v>2</v>
      </c>
      <c r="M588" s="30">
        <v>14</v>
      </c>
      <c r="N588" s="30">
        <v>9</v>
      </c>
      <c r="O588" s="30">
        <v>1.53</v>
      </c>
      <c r="P588" s="30">
        <v>7.69</v>
      </c>
      <c r="Q588" s="30">
        <v>5.0999999999999996</v>
      </c>
      <c r="R588" s="30">
        <v>4.93</v>
      </c>
      <c r="S588" s="30">
        <v>-0.2</v>
      </c>
      <c r="T588" s="30"/>
    </row>
    <row r="589" spans="1:23" x14ac:dyDescent="0.25">
      <c r="A589" s="30" t="s">
        <v>1027</v>
      </c>
      <c r="B589" s="30" t="s">
        <v>1028</v>
      </c>
      <c r="C589" s="30">
        <v>0</v>
      </c>
      <c r="D589" s="30">
        <v>1</v>
      </c>
      <c r="E589" s="30">
        <v>4.7699999999999996</v>
      </c>
      <c r="F589" s="30">
        <v>1</v>
      </c>
      <c r="G589" s="30">
        <v>1</v>
      </c>
      <c r="H589" s="30">
        <v>0</v>
      </c>
      <c r="I589" s="30">
        <v>8</v>
      </c>
      <c r="J589" s="30">
        <v>9</v>
      </c>
      <c r="K589" s="30">
        <v>4</v>
      </c>
      <c r="L589" s="30">
        <v>1</v>
      </c>
      <c r="M589" s="30">
        <v>5</v>
      </c>
      <c r="N589" s="30">
        <v>3</v>
      </c>
      <c r="O589" s="30">
        <v>1.45</v>
      </c>
      <c r="P589" s="30">
        <v>5.1100000000000003</v>
      </c>
      <c r="Q589" s="30">
        <v>3.32</v>
      </c>
      <c r="R589" s="30">
        <v>4.9400000000000004</v>
      </c>
      <c r="S589" s="30">
        <v>0</v>
      </c>
      <c r="T589" s="30"/>
    </row>
    <row r="590" spans="1:23" x14ac:dyDescent="0.25">
      <c r="A590" s="30">
        <v>3403</v>
      </c>
      <c r="B590" s="30" t="s">
        <v>956</v>
      </c>
      <c r="C590" s="30">
        <v>0</v>
      </c>
      <c r="D590" s="30">
        <v>1</v>
      </c>
      <c r="E590" s="30">
        <v>5.15</v>
      </c>
      <c r="F590" s="30">
        <v>1</v>
      </c>
      <c r="G590" s="30">
        <v>1</v>
      </c>
      <c r="H590" s="30">
        <v>0</v>
      </c>
      <c r="I590" s="30">
        <v>8</v>
      </c>
      <c r="J590" s="30">
        <v>9</v>
      </c>
      <c r="K590" s="30">
        <v>5</v>
      </c>
      <c r="L590" s="30">
        <v>1</v>
      </c>
      <c r="M590" s="30">
        <v>5</v>
      </c>
      <c r="N590" s="30">
        <v>4</v>
      </c>
      <c r="O590" s="30">
        <v>1.6</v>
      </c>
      <c r="P590" s="30">
        <v>5.73</v>
      </c>
      <c r="Q590" s="30">
        <v>4.76</v>
      </c>
      <c r="R590" s="30">
        <v>4.95</v>
      </c>
      <c r="S590" s="30">
        <v>0</v>
      </c>
      <c r="T590" s="30"/>
    </row>
    <row r="591" spans="1:23" x14ac:dyDescent="0.25">
      <c r="A591" s="30">
        <v>3219</v>
      </c>
      <c r="B591" s="30" t="s">
        <v>1023</v>
      </c>
      <c r="C591" s="30">
        <v>1</v>
      </c>
      <c r="D591" s="30">
        <v>2</v>
      </c>
      <c r="E591" s="30">
        <v>4.88</v>
      </c>
      <c r="F591" s="30">
        <v>0</v>
      </c>
      <c r="G591" s="30">
        <v>30</v>
      </c>
      <c r="H591" s="30">
        <v>0</v>
      </c>
      <c r="I591" s="30">
        <v>30</v>
      </c>
      <c r="J591" s="30">
        <v>32</v>
      </c>
      <c r="K591" s="30">
        <v>16</v>
      </c>
      <c r="L591" s="30">
        <v>4</v>
      </c>
      <c r="M591" s="30">
        <v>19</v>
      </c>
      <c r="N591" s="30">
        <v>12</v>
      </c>
      <c r="O591" s="30">
        <v>1.48</v>
      </c>
      <c r="P591" s="30">
        <v>5.83</v>
      </c>
      <c r="Q591" s="30">
        <v>3.63</v>
      </c>
      <c r="R591" s="30">
        <v>4.97</v>
      </c>
      <c r="S591" s="30">
        <v>-0.2</v>
      </c>
      <c r="T591" s="30"/>
    </row>
    <row r="592" spans="1:23" x14ac:dyDescent="0.25">
      <c r="A592" s="30" t="s">
        <v>981</v>
      </c>
      <c r="B592" s="30" t="s">
        <v>982</v>
      </c>
      <c r="C592" s="30">
        <v>1</v>
      </c>
      <c r="D592" s="30">
        <v>1</v>
      </c>
      <c r="E592" s="30">
        <v>5.03</v>
      </c>
      <c r="F592" s="30">
        <v>3</v>
      </c>
      <c r="G592" s="30">
        <v>3</v>
      </c>
      <c r="H592" s="30">
        <v>0</v>
      </c>
      <c r="I592" s="30">
        <v>17</v>
      </c>
      <c r="J592" s="30">
        <v>18</v>
      </c>
      <c r="K592" s="30">
        <v>9</v>
      </c>
      <c r="L592" s="30">
        <v>2</v>
      </c>
      <c r="M592" s="30">
        <v>10</v>
      </c>
      <c r="N592" s="30">
        <v>7</v>
      </c>
      <c r="O592" s="30">
        <v>1.5</v>
      </c>
      <c r="P592" s="30">
        <v>5.6</v>
      </c>
      <c r="Q592" s="30">
        <v>3.79</v>
      </c>
      <c r="R592" s="30">
        <v>4.99</v>
      </c>
      <c r="S592" s="30">
        <v>-0.1</v>
      </c>
      <c r="T592" s="30"/>
    </row>
    <row r="593" spans="1:20" x14ac:dyDescent="0.25">
      <c r="A593" s="30" t="s">
        <v>1567</v>
      </c>
      <c r="B593" s="30" t="s">
        <v>1568</v>
      </c>
      <c r="C593" s="30">
        <v>1</v>
      </c>
      <c r="D593" s="30">
        <v>1</v>
      </c>
      <c r="E593" s="30">
        <v>5.18</v>
      </c>
      <c r="F593" s="30">
        <v>3</v>
      </c>
      <c r="G593" s="30">
        <v>3</v>
      </c>
      <c r="H593" s="30">
        <v>0</v>
      </c>
      <c r="I593" s="30">
        <v>16</v>
      </c>
      <c r="J593" s="30">
        <v>18</v>
      </c>
      <c r="K593" s="30">
        <v>9</v>
      </c>
      <c r="L593" s="30">
        <v>2</v>
      </c>
      <c r="M593" s="30">
        <v>11</v>
      </c>
      <c r="N593" s="30">
        <v>7</v>
      </c>
      <c r="O593" s="30">
        <v>1.52</v>
      </c>
      <c r="P593" s="30">
        <v>6.16</v>
      </c>
      <c r="Q593" s="30">
        <v>3.78</v>
      </c>
      <c r="R593" s="30">
        <v>4.99</v>
      </c>
      <c r="S593" s="30">
        <v>-0.1</v>
      </c>
      <c r="T593" s="30"/>
    </row>
    <row r="594" spans="1:20" x14ac:dyDescent="0.25">
      <c r="A594" s="30">
        <v>5364</v>
      </c>
      <c r="B594" s="30" t="s">
        <v>1007</v>
      </c>
      <c r="C594" s="30">
        <v>2</v>
      </c>
      <c r="D594" s="30">
        <v>3</v>
      </c>
      <c r="E594" s="30">
        <v>5.05</v>
      </c>
      <c r="F594" s="30">
        <v>7</v>
      </c>
      <c r="G594" s="30">
        <v>7</v>
      </c>
      <c r="H594" s="30">
        <v>0</v>
      </c>
      <c r="I594" s="30">
        <v>41</v>
      </c>
      <c r="J594" s="30">
        <v>42</v>
      </c>
      <c r="K594" s="30">
        <v>23</v>
      </c>
      <c r="L594" s="30">
        <v>5</v>
      </c>
      <c r="M594" s="30">
        <v>29</v>
      </c>
      <c r="N594" s="30">
        <v>20</v>
      </c>
      <c r="O594" s="30">
        <v>1.52</v>
      </c>
      <c r="P594" s="30">
        <v>6.48</v>
      </c>
      <c r="Q594" s="30">
        <v>4.46</v>
      </c>
      <c r="R594" s="30">
        <v>5.01</v>
      </c>
      <c r="S594" s="30">
        <v>-0.1</v>
      </c>
      <c r="T594" s="30"/>
    </row>
    <row r="595" spans="1:20" x14ac:dyDescent="0.25">
      <c r="A595" s="30">
        <v>338</v>
      </c>
      <c r="B595" s="30" t="s">
        <v>965</v>
      </c>
      <c r="C595" s="30">
        <v>2</v>
      </c>
      <c r="D595" s="30">
        <v>3</v>
      </c>
      <c r="E595" s="30">
        <v>4.83</v>
      </c>
      <c r="F595" s="30">
        <v>4</v>
      </c>
      <c r="G595" s="30">
        <v>21</v>
      </c>
      <c r="H595" s="30">
        <v>0</v>
      </c>
      <c r="I595" s="30">
        <v>42</v>
      </c>
      <c r="J595" s="30">
        <v>48</v>
      </c>
      <c r="K595" s="30">
        <v>22</v>
      </c>
      <c r="L595" s="30">
        <v>7</v>
      </c>
      <c r="M595" s="30">
        <v>21</v>
      </c>
      <c r="N595" s="30">
        <v>9</v>
      </c>
      <c r="O595" s="30">
        <v>1.37</v>
      </c>
      <c r="P595" s="30">
        <v>4.55</v>
      </c>
      <c r="Q595" s="30">
        <v>1.99</v>
      </c>
      <c r="R595" s="30">
        <v>5.03</v>
      </c>
      <c r="S595" s="30">
        <v>-0.4</v>
      </c>
      <c r="T595" s="30"/>
    </row>
    <row r="596" spans="1:20" x14ac:dyDescent="0.25">
      <c r="A596" s="30">
        <v>3873</v>
      </c>
      <c r="B596" s="30" t="s">
        <v>1128</v>
      </c>
      <c r="C596" s="30">
        <v>0</v>
      </c>
      <c r="D596" s="30">
        <v>1</v>
      </c>
      <c r="E596" s="30">
        <v>4.97</v>
      </c>
      <c r="F596" s="30">
        <v>1</v>
      </c>
      <c r="G596" s="30">
        <v>1</v>
      </c>
      <c r="H596" s="30">
        <v>0</v>
      </c>
      <c r="I596" s="30">
        <v>8</v>
      </c>
      <c r="J596" s="30">
        <v>9</v>
      </c>
      <c r="K596" s="30">
        <v>4</v>
      </c>
      <c r="L596" s="30">
        <v>1</v>
      </c>
      <c r="M596" s="30">
        <v>5</v>
      </c>
      <c r="N596" s="30">
        <v>3</v>
      </c>
      <c r="O596" s="30">
        <v>1.47</v>
      </c>
      <c r="P596" s="30">
        <v>5.36</v>
      </c>
      <c r="Q596" s="30">
        <v>3.49</v>
      </c>
      <c r="R596" s="30">
        <v>5.0599999999999996</v>
      </c>
      <c r="S596" s="30">
        <v>0</v>
      </c>
      <c r="T596" s="30"/>
    </row>
    <row r="597" spans="1:20" x14ac:dyDescent="0.25">
      <c r="A597" s="30">
        <v>12730</v>
      </c>
      <c r="B597" s="30" t="s">
        <v>1529</v>
      </c>
      <c r="C597" s="30">
        <v>1</v>
      </c>
      <c r="D597" s="30">
        <v>1</v>
      </c>
      <c r="E597" s="30">
        <v>4.92</v>
      </c>
      <c r="F597" s="30">
        <v>1</v>
      </c>
      <c r="G597" s="30">
        <v>14</v>
      </c>
      <c r="H597" s="30">
        <v>0</v>
      </c>
      <c r="I597" s="30">
        <v>21</v>
      </c>
      <c r="J597" s="30">
        <v>22</v>
      </c>
      <c r="K597" s="30">
        <v>11</v>
      </c>
      <c r="L597" s="30">
        <v>3</v>
      </c>
      <c r="M597" s="30">
        <v>14</v>
      </c>
      <c r="N597" s="30">
        <v>9</v>
      </c>
      <c r="O597" s="30">
        <v>1.5</v>
      </c>
      <c r="P597" s="30">
        <v>6.3</v>
      </c>
      <c r="Q597" s="30">
        <v>3.85</v>
      </c>
      <c r="R597" s="30">
        <v>5.09</v>
      </c>
      <c r="S597" s="30">
        <v>-0.1</v>
      </c>
      <c r="T597" s="30"/>
    </row>
    <row r="598" spans="1:20" x14ac:dyDescent="0.25">
      <c r="A598" s="30">
        <v>8270</v>
      </c>
      <c r="B598" s="30" t="s">
        <v>1140</v>
      </c>
      <c r="C598" s="30">
        <v>1</v>
      </c>
      <c r="D598" s="30">
        <v>1</v>
      </c>
      <c r="E598" s="30">
        <v>5.16</v>
      </c>
      <c r="F598" s="30">
        <v>3</v>
      </c>
      <c r="G598" s="30">
        <v>3</v>
      </c>
      <c r="H598" s="30">
        <v>0</v>
      </c>
      <c r="I598" s="30">
        <v>16</v>
      </c>
      <c r="J598" s="30">
        <v>17</v>
      </c>
      <c r="K598" s="30">
        <v>9</v>
      </c>
      <c r="L598" s="30">
        <v>2</v>
      </c>
      <c r="M598" s="30">
        <v>11</v>
      </c>
      <c r="N598" s="30">
        <v>8</v>
      </c>
      <c r="O598" s="30">
        <v>1.55</v>
      </c>
      <c r="P598" s="30">
        <v>5.93</v>
      </c>
      <c r="Q598" s="30">
        <v>4.45</v>
      </c>
      <c r="R598" s="30">
        <v>5.09</v>
      </c>
      <c r="S598" s="30">
        <v>-0.1</v>
      </c>
      <c r="T598" s="30"/>
    </row>
    <row r="599" spans="1:20" x14ac:dyDescent="0.25">
      <c r="A599" s="30">
        <v>3507</v>
      </c>
      <c r="B599" s="30" t="s">
        <v>1557</v>
      </c>
      <c r="C599" s="30">
        <v>4</v>
      </c>
      <c r="D599" s="30">
        <v>6</v>
      </c>
      <c r="E599" s="30">
        <v>5.44</v>
      </c>
      <c r="F599" s="30">
        <v>14</v>
      </c>
      <c r="G599" s="30">
        <v>14</v>
      </c>
      <c r="H599" s="30">
        <v>0</v>
      </c>
      <c r="I599" s="30">
        <v>80</v>
      </c>
      <c r="J599" s="30">
        <v>84</v>
      </c>
      <c r="K599" s="30">
        <v>48</v>
      </c>
      <c r="L599" s="30">
        <v>11</v>
      </c>
      <c r="M599" s="30">
        <v>59</v>
      </c>
      <c r="N599" s="30">
        <v>43</v>
      </c>
      <c r="O599" s="30">
        <v>1.59</v>
      </c>
      <c r="P599" s="30">
        <v>6.65</v>
      </c>
      <c r="Q599" s="30">
        <v>4.8</v>
      </c>
      <c r="R599" s="30">
        <v>5.15</v>
      </c>
      <c r="S599" s="30">
        <v>0.1</v>
      </c>
      <c r="T599" s="30"/>
    </row>
    <row r="600" spans="1:20" x14ac:dyDescent="0.25">
      <c r="A600" s="30">
        <v>9303</v>
      </c>
      <c r="B600" s="30" t="s">
        <v>1158</v>
      </c>
      <c r="C600" s="30">
        <v>2</v>
      </c>
      <c r="D600" s="30">
        <v>3</v>
      </c>
      <c r="E600" s="30">
        <v>5.27</v>
      </c>
      <c r="F600" s="30">
        <v>7</v>
      </c>
      <c r="G600" s="30">
        <v>7</v>
      </c>
      <c r="H600" s="30">
        <v>0</v>
      </c>
      <c r="I600" s="30">
        <v>40</v>
      </c>
      <c r="J600" s="30">
        <v>44</v>
      </c>
      <c r="K600" s="30">
        <v>23</v>
      </c>
      <c r="L600" s="30">
        <v>7</v>
      </c>
      <c r="M600" s="30">
        <v>26</v>
      </c>
      <c r="N600" s="30">
        <v>15</v>
      </c>
      <c r="O600" s="30">
        <v>1.48</v>
      </c>
      <c r="P600" s="30">
        <v>5.78</v>
      </c>
      <c r="Q600" s="30">
        <v>3.38</v>
      </c>
      <c r="R600" s="30">
        <v>5.19</v>
      </c>
      <c r="S600" s="30">
        <v>-0.2</v>
      </c>
      <c r="T600" s="30"/>
    </row>
    <row r="601" spans="1:20" x14ac:dyDescent="0.25">
      <c r="A601" s="30" t="s">
        <v>1574</v>
      </c>
      <c r="B601" s="30" t="s">
        <v>1575</v>
      </c>
      <c r="C601" s="30">
        <v>2</v>
      </c>
      <c r="D601" s="30">
        <v>2</v>
      </c>
      <c r="E601" s="30">
        <v>5.18</v>
      </c>
      <c r="F601" s="30">
        <v>6</v>
      </c>
      <c r="G601" s="30">
        <v>6</v>
      </c>
      <c r="H601" s="30">
        <v>0</v>
      </c>
      <c r="I601" s="30">
        <v>33</v>
      </c>
      <c r="J601" s="30">
        <v>35</v>
      </c>
      <c r="K601" s="30">
        <v>19</v>
      </c>
      <c r="L601" s="30">
        <v>4</v>
      </c>
      <c r="M601" s="30">
        <v>23</v>
      </c>
      <c r="N601" s="30">
        <v>17</v>
      </c>
      <c r="O601" s="30">
        <v>1.56</v>
      </c>
      <c r="P601" s="30">
        <v>6.12</v>
      </c>
      <c r="Q601" s="30">
        <v>4.68</v>
      </c>
      <c r="R601" s="30">
        <v>5.2</v>
      </c>
      <c r="S601" s="30">
        <v>-0.2</v>
      </c>
      <c r="T601" s="30"/>
    </row>
    <row r="602" spans="1:20" x14ac:dyDescent="0.25">
      <c r="A602" s="30" t="s">
        <v>5646</v>
      </c>
      <c r="B602" s="30" t="s">
        <v>5647</v>
      </c>
      <c r="C602" s="30">
        <v>1</v>
      </c>
      <c r="D602" s="30">
        <v>2</v>
      </c>
      <c r="E602" s="30">
        <v>5.45</v>
      </c>
      <c r="F602" s="30">
        <v>4</v>
      </c>
      <c r="G602" s="30">
        <v>4</v>
      </c>
      <c r="H602" s="30">
        <v>0</v>
      </c>
      <c r="I602" s="30">
        <v>24</v>
      </c>
      <c r="J602" s="30">
        <v>28</v>
      </c>
      <c r="K602" s="30">
        <v>15</v>
      </c>
      <c r="L602" s="30">
        <v>4</v>
      </c>
      <c r="M602" s="30">
        <v>14</v>
      </c>
      <c r="N602" s="30">
        <v>9</v>
      </c>
      <c r="O602" s="30">
        <v>1.52</v>
      </c>
      <c r="P602" s="30">
        <v>5.0999999999999996</v>
      </c>
      <c r="Q602" s="30">
        <v>3.39</v>
      </c>
      <c r="R602" s="30">
        <v>5.25</v>
      </c>
      <c r="S602" s="30">
        <v>-0.1</v>
      </c>
      <c r="T602" s="30"/>
    </row>
    <row r="603" spans="1:20" x14ac:dyDescent="0.25">
      <c r="A603" s="30" t="s">
        <v>1122</v>
      </c>
      <c r="B603" s="30" t="s">
        <v>1123</v>
      </c>
      <c r="C603" s="30">
        <v>0</v>
      </c>
      <c r="D603" s="30">
        <v>0</v>
      </c>
      <c r="E603" s="30">
        <v>5.07</v>
      </c>
      <c r="F603" s="30">
        <v>0</v>
      </c>
      <c r="G603" s="30">
        <v>8</v>
      </c>
      <c r="H603" s="30">
        <v>0</v>
      </c>
      <c r="I603" s="30">
        <v>8</v>
      </c>
      <c r="J603" s="30">
        <v>9</v>
      </c>
      <c r="K603" s="30">
        <v>5</v>
      </c>
      <c r="L603" s="30">
        <v>1</v>
      </c>
      <c r="M603" s="30">
        <v>5</v>
      </c>
      <c r="N603" s="30">
        <v>3</v>
      </c>
      <c r="O603" s="30">
        <v>1.52</v>
      </c>
      <c r="P603" s="30">
        <v>5.15</v>
      </c>
      <c r="Q603" s="30">
        <v>3.71</v>
      </c>
      <c r="R603" s="30">
        <v>5.25</v>
      </c>
      <c r="S603" s="30">
        <v>-0.1</v>
      </c>
      <c r="T603" s="30"/>
    </row>
    <row r="604" spans="1:20" x14ac:dyDescent="0.25">
      <c r="A604" s="30">
        <v>13736</v>
      </c>
      <c r="B604" s="30" t="s">
        <v>1558</v>
      </c>
      <c r="C604" s="30">
        <v>1</v>
      </c>
      <c r="D604" s="30">
        <v>1</v>
      </c>
      <c r="E604" s="30">
        <v>5.29</v>
      </c>
      <c r="F604" s="30">
        <v>3</v>
      </c>
      <c r="G604" s="30">
        <v>3</v>
      </c>
      <c r="H604" s="30">
        <v>0</v>
      </c>
      <c r="I604" s="30">
        <v>16</v>
      </c>
      <c r="J604" s="30">
        <v>18</v>
      </c>
      <c r="K604" s="30">
        <v>10</v>
      </c>
      <c r="L604" s="30">
        <v>2</v>
      </c>
      <c r="M604" s="30">
        <v>9</v>
      </c>
      <c r="N604" s="30">
        <v>8</v>
      </c>
      <c r="O604" s="30">
        <v>1.58</v>
      </c>
      <c r="P604" s="30">
        <v>5.12</v>
      </c>
      <c r="Q604" s="30">
        <v>4.43</v>
      </c>
      <c r="R604" s="30">
        <v>5.26</v>
      </c>
      <c r="S604" s="30">
        <v>-0.1</v>
      </c>
      <c r="T604" s="30"/>
    </row>
    <row r="605" spans="1:20" x14ac:dyDescent="0.25">
      <c r="A605" s="30" t="s">
        <v>1046</v>
      </c>
      <c r="B605" s="30" t="s">
        <v>1047</v>
      </c>
      <c r="C605" s="30">
        <v>1</v>
      </c>
      <c r="D605" s="30">
        <v>1</v>
      </c>
      <c r="E605" s="30">
        <v>5.47</v>
      </c>
      <c r="F605" s="30">
        <v>3</v>
      </c>
      <c r="G605" s="30">
        <v>3</v>
      </c>
      <c r="H605" s="30">
        <v>0</v>
      </c>
      <c r="I605" s="30">
        <v>16</v>
      </c>
      <c r="J605" s="30">
        <v>19</v>
      </c>
      <c r="K605" s="30">
        <v>10</v>
      </c>
      <c r="L605" s="30">
        <v>3</v>
      </c>
      <c r="M605" s="30">
        <v>9</v>
      </c>
      <c r="N605" s="30">
        <v>5</v>
      </c>
      <c r="O605" s="30">
        <v>1.49</v>
      </c>
      <c r="P605" s="30">
        <v>4.82</v>
      </c>
      <c r="Q605" s="30">
        <v>3</v>
      </c>
      <c r="R605" s="30">
        <v>5.36</v>
      </c>
      <c r="S605" s="30">
        <v>-0.1</v>
      </c>
      <c r="T605" s="30"/>
    </row>
    <row r="606" spans="1:20" x14ac:dyDescent="0.25">
      <c r="A606" s="30">
        <v>9124</v>
      </c>
      <c r="B606" s="30" t="s">
        <v>994</v>
      </c>
      <c r="C606" s="30">
        <v>2</v>
      </c>
      <c r="D606" s="30">
        <v>4</v>
      </c>
      <c r="E606" s="30">
        <v>5.65</v>
      </c>
      <c r="F606" s="30">
        <v>8</v>
      </c>
      <c r="G606" s="30">
        <v>8</v>
      </c>
      <c r="H606" s="30">
        <v>0</v>
      </c>
      <c r="I606" s="30">
        <v>48</v>
      </c>
      <c r="J606" s="30">
        <v>52</v>
      </c>
      <c r="K606" s="30">
        <v>30</v>
      </c>
      <c r="L606" s="30">
        <v>7</v>
      </c>
      <c r="M606" s="30">
        <v>30</v>
      </c>
      <c r="N606" s="30">
        <v>28</v>
      </c>
      <c r="O606" s="30">
        <v>1.66</v>
      </c>
      <c r="P606" s="30">
        <v>5.69</v>
      </c>
      <c r="Q606" s="30">
        <v>5.18</v>
      </c>
      <c r="R606" s="30">
        <v>5.47</v>
      </c>
      <c r="S606" s="30">
        <v>-0.1</v>
      </c>
      <c r="T606" s="30"/>
    </row>
    <row r="607" spans="1:20" x14ac:dyDescent="0.25">
      <c r="A607" s="30">
        <v>10065</v>
      </c>
      <c r="B607" s="30" t="s">
        <v>974</v>
      </c>
      <c r="C607" s="30">
        <v>1</v>
      </c>
      <c r="D607" s="30">
        <v>1</v>
      </c>
      <c r="E607" s="30">
        <v>5.91</v>
      </c>
      <c r="F607" s="30">
        <v>3</v>
      </c>
      <c r="G607" s="30">
        <v>3</v>
      </c>
      <c r="H607" s="30">
        <v>0</v>
      </c>
      <c r="I607" s="30">
        <v>16</v>
      </c>
      <c r="J607" s="30">
        <v>17</v>
      </c>
      <c r="K607" s="30">
        <v>11</v>
      </c>
      <c r="L607" s="30">
        <v>2</v>
      </c>
      <c r="M607" s="30">
        <v>11</v>
      </c>
      <c r="N607" s="30">
        <v>11</v>
      </c>
      <c r="O607" s="30">
        <v>1.77</v>
      </c>
      <c r="P607" s="30">
        <v>5.9</v>
      </c>
      <c r="Q607" s="30">
        <v>6.39</v>
      </c>
      <c r="R607" s="30">
        <v>5.7</v>
      </c>
      <c r="S607" s="30">
        <v>-0.2</v>
      </c>
      <c r="T607" s="30"/>
    </row>
    <row r="608" spans="1:20" x14ac:dyDescent="0.25">
      <c r="A608" s="30">
        <v>3196</v>
      </c>
      <c r="B608" s="30" t="s">
        <v>502</v>
      </c>
      <c r="C608" s="30">
        <v>4</v>
      </c>
      <c r="D608" s="30">
        <v>7</v>
      </c>
      <c r="E608" s="30">
        <v>5.65</v>
      </c>
      <c r="F608" s="30">
        <v>13</v>
      </c>
      <c r="G608" s="30">
        <v>22</v>
      </c>
      <c r="H608" s="30">
        <v>0</v>
      </c>
      <c r="I608" s="30">
        <v>90</v>
      </c>
      <c r="J608" s="30">
        <v>102</v>
      </c>
      <c r="K608" s="30">
        <v>57</v>
      </c>
      <c r="L608" s="30">
        <v>20</v>
      </c>
      <c r="M608" s="30">
        <v>53</v>
      </c>
      <c r="N608" s="30">
        <v>34</v>
      </c>
      <c r="O608" s="30">
        <v>1.51</v>
      </c>
      <c r="P608" s="30">
        <v>5.3</v>
      </c>
      <c r="Q608" s="30">
        <v>3.42</v>
      </c>
      <c r="R608" s="30">
        <v>6.05</v>
      </c>
      <c r="S608" s="30">
        <v>-1.3</v>
      </c>
      <c r="T608" s="30"/>
    </row>
    <row r="610" spans="21:24" x14ac:dyDescent="0.25">
      <c r="U610" s="1"/>
      <c r="V610" s="1"/>
      <c r="X610" s="1"/>
    </row>
    <row r="613" spans="21:24" x14ac:dyDescent="0.25">
      <c r="U613" s="1"/>
      <c r="V613" s="1"/>
      <c r="X613" s="1"/>
    </row>
    <row r="617" spans="21:24" x14ac:dyDescent="0.25">
      <c r="U617" s="1"/>
      <c r="V617" s="1"/>
      <c r="X617" s="1"/>
    </row>
    <row r="619" spans="21:24" x14ac:dyDescent="0.25">
      <c r="U619" s="1"/>
      <c r="V619" s="1"/>
      <c r="X619" s="1"/>
    </row>
    <row r="635" spans="21:24" x14ac:dyDescent="0.25">
      <c r="U635" s="1"/>
      <c r="V635" s="1"/>
      <c r="X635" s="1"/>
    </row>
    <row r="645" spans="21:23" x14ac:dyDescent="0.25">
      <c r="U645" s="1"/>
      <c r="V645" s="1"/>
      <c r="W645" s="1"/>
    </row>
    <row r="676" spans="21:24" x14ac:dyDescent="0.25">
      <c r="U676" s="1"/>
      <c r="V676" s="1"/>
      <c r="X676" s="1"/>
    </row>
    <row r="677" spans="21:24" x14ac:dyDescent="0.25">
      <c r="U677" s="1"/>
      <c r="V677" s="1"/>
      <c r="X677" s="1"/>
    </row>
    <row r="678" spans="21:24" x14ac:dyDescent="0.25">
      <c r="U678" s="1"/>
      <c r="V678" s="1"/>
      <c r="X678" s="1"/>
    </row>
    <row r="681" spans="21:24" x14ac:dyDescent="0.25">
      <c r="U681" s="1"/>
      <c r="V681" s="1"/>
      <c r="X681" s="1"/>
    </row>
    <row r="719" spans="21:23" x14ac:dyDescent="0.25">
      <c r="U719" s="1"/>
      <c r="V719" s="1"/>
      <c r="W719" s="1"/>
    </row>
    <row r="721" spans="21:24" x14ac:dyDescent="0.25">
      <c r="U721" s="1"/>
      <c r="V721" s="1"/>
      <c r="X721" s="1"/>
    </row>
    <row r="761" spans="21:24" x14ac:dyDescent="0.25">
      <c r="U761" s="1"/>
      <c r="V761" s="1"/>
      <c r="X761" s="1"/>
    </row>
    <row r="774" spans="21:24" x14ac:dyDescent="0.25">
      <c r="U774" s="1"/>
      <c r="V774" s="1"/>
      <c r="X774" s="1"/>
    </row>
    <row r="779" spans="21:24" x14ac:dyDescent="0.25">
      <c r="U779" s="1"/>
      <c r="V779" s="1"/>
      <c r="W779" s="1"/>
    </row>
    <row r="789" spans="21:23" x14ac:dyDescent="0.25">
      <c r="U789" s="1"/>
      <c r="V789" s="1"/>
      <c r="W789" s="1"/>
    </row>
    <row r="791" spans="21:23" x14ac:dyDescent="0.25">
      <c r="U791" s="1"/>
      <c r="V791" s="1"/>
      <c r="W791" s="1"/>
    </row>
    <row r="894" spans="21:24" x14ac:dyDescent="0.25">
      <c r="U894" s="1"/>
      <c r="V894" s="1"/>
      <c r="X894" s="1"/>
    </row>
    <row r="900" spans="21:24" x14ac:dyDescent="0.25">
      <c r="U900" s="1"/>
      <c r="V900" s="1"/>
      <c r="X900" s="1"/>
    </row>
    <row r="901" spans="21:24" x14ac:dyDescent="0.25">
      <c r="U901" s="1"/>
      <c r="V901" s="1"/>
      <c r="X901" s="1"/>
    </row>
    <row r="1029" spans="21:24" x14ac:dyDescent="0.25">
      <c r="U1029" s="1"/>
      <c r="V1029" s="1"/>
      <c r="W1029" s="1"/>
    </row>
    <row r="1032" spans="21:24" x14ac:dyDescent="0.25">
      <c r="U1032" s="1"/>
      <c r="V1032" s="1"/>
      <c r="W1032" s="1"/>
    </row>
    <row r="1033" spans="21:24" x14ac:dyDescent="0.25">
      <c r="U1033" s="1"/>
      <c r="V1033" s="1"/>
      <c r="X1033" s="1"/>
    </row>
    <row r="1052" spans="21:24" x14ac:dyDescent="0.25">
      <c r="U1052" s="1"/>
      <c r="V1052" s="1"/>
      <c r="X1052" s="1"/>
    </row>
    <row r="1190" spans="21:24" x14ac:dyDescent="0.25">
      <c r="U1190" s="1"/>
      <c r="V1190" s="1"/>
      <c r="X1190" s="1"/>
    </row>
    <row r="1197" spans="21:24" x14ac:dyDescent="0.25">
      <c r="U1197" s="1"/>
      <c r="V1197" s="1"/>
      <c r="W1197" s="1"/>
    </row>
    <row r="1199" spans="21:24" x14ac:dyDescent="0.25">
      <c r="U1199" s="1"/>
      <c r="V1199" s="1"/>
      <c r="W1199" s="1"/>
    </row>
    <row r="1201" spans="21:24" x14ac:dyDescent="0.25">
      <c r="U1201" s="1"/>
      <c r="V1201" s="1"/>
      <c r="X1201" s="1"/>
    </row>
    <row r="1210" spans="21:24" x14ac:dyDescent="0.25">
      <c r="U1210" s="1"/>
      <c r="V1210" s="1"/>
      <c r="W1210" s="1"/>
    </row>
    <row r="1215" spans="21:24" x14ac:dyDescent="0.25">
      <c r="U1215" s="1"/>
      <c r="V1215" s="1"/>
      <c r="X1215" s="1"/>
    </row>
    <row r="1216" spans="21:24" x14ac:dyDescent="0.25">
      <c r="U1216" s="1"/>
      <c r="V1216" s="1"/>
      <c r="X1216" s="1"/>
    </row>
    <row r="1344" spans="21:23" x14ac:dyDescent="0.25">
      <c r="U1344" s="1"/>
      <c r="V1344" s="1"/>
      <c r="W1344" s="1"/>
    </row>
    <row r="1350" spans="21:23" x14ac:dyDescent="0.25">
      <c r="U1350" s="1"/>
      <c r="V1350" s="1"/>
      <c r="W1350" s="1"/>
    </row>
    <row r="1361" spans="21:24" x14ac:dyDescent="0.25">
      <c r="U1361" s="1"/>
      <c r="V1361" s="1"/>
      <c r="W1361" s="1"/>
    </row>
    <row r="1364" spans="21:24" x14ac:dyDescent="0.25">
      <c r="U1364" s="1"/>
      <c r="V1364" s="1"/>
      <c r="X1364" s="1"/>
    </row>
    <row r="1385" spans="21:24" x14ac:dyDescent="0.25">
      <c r="U1385" s="1"/>
      <c r="V1385" s="1"/>
      <c r="X1385" s="1"/>
    </row>
    <row r="1388" spans="21:24" x14ac:dyDescent="0.25">
      <c r="U1388" s="1"/>
      <c r="V1388" s="1"/>
      <c r="W1388" s="1"/>
    </row>
    <row r="1390" spans="21:24" x14ac:dyDescent="0.25">
      <c r="U1390" s="1"/>
      <c r="V1390" s="1"/>
      <c r="W1390" s="1"/>
    </row>
    <row r="1393" spans="21:24" x14ac:dyDescent="0.25">
      <c r="U1393" s="1"/>
      <c r="V1393" s="1"/>
      <c r="W1393" s="1"/>
    </row>
    <row r="1408" spans="21:24" x14ac:dyDescent="0.25">
      <c r="U1408" s="1"/>
      <c r="V1408" s="1"/>
      <c r="X1408" s="1"/>
    </row>
    <row r="1623" spans="21:24" x14ac:dyDescent="0.25">
      <c r="U1623" s="1"/>
      <c r="V1623" s="1"/>
      <c r="W1623" s="1"/>
    </row>
    <row r="1628" spans="21:24" x14ac:dyDescent="0.25">
      <c r="U1628" s="1"/>
      <c r="V1628" s="1"/>
      <c r="X1628" s="1"/>
    </row>
    <row r="1675" spans="21:23" x14ac:dyDescent="0.25">
      <c r="U1675" s="1"/>
      <c r="V1675" s="1"/>
      <c r="W1675" s="1"/>
    </row>
    <row r="1747" spans="21:23" x14ac:dyDescent="0.25">
      <c r="U1747" s="1"/>
      <c r="V1747" s="1"/>
      <c r="W1747" s="1"/>
    </row>
    <row r="1762" spans="21:24" x14ac:dyDescent="0.25">
      <c r="U1762" s="1"/>
      <c r="V1762" s="1"/>
      <c r="X1762" s="1"/>
    </row>
    <row r="1764" spans="21:24" x14ac:dyDescent="0.25">
      <c r="U1764" s="1"/>
      <c r="V1764" s="1"/>
      <c r="X1764" s="1"/>
    </row>
    <row r="1811" spans="21:23" x14ac:dyDescent="0.25">
      <c r="U1811" s="1"/>
      <c r="V1811" s="1"/>
      <c r="W1811" s="1"/>
    </row>
    <row r="1907" spans="21:23" x14ac:dyDescent="0.25">
      <c r="U1907" s="1"/>
      <c r="V1907" s="1"/>
      <c r="W1907" s="1"/>
    </row>
    <row r="1979" spans="21:23" x14ac:dyDescent="0.25">
      <c r="U1979" s="1"/>
      <c r="V1979" s="1"/>
      <c r="W1979" s="1"/>
    </row>
    <row r="1988" spans="21:23" x14ac:dyDescent="0.25">
      <c r="U1988" s="1"/>
      <c r="V1988" s="1"/>
      <c r="W1988" s="1"/>
    </row>
    <row r="2071" spans="21:23" x14ac:dyDescent="0.25">
      <c r="U2071" s="1"/>
      <c r="V2071" s="1"/>
      <c r="W2071" s="1"/>
    </row>
    <row r="2145" spans="21:23" x14ac:dyDescent="0.25">
      <c r="U2145" s="1"/>
      <c r="V2145" s="1"/>
      <c r="W2145" s="1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Replacement Level</vt:lpstr>
      <vt:lpstr>RANKINGS=&gt;</vt:lpstr>
      <vt:lpstr>Hitter Ranks</vt:lpstr>
      <vt:lpstr>Pitcher Ranks</vt:lpstr>
      <vt:lpstr>PLAYERIDMAP</vt:lpstr>
      <vt:lpstr>PROJECTIONS=&gt;</vt:lpstr>
      <vt:lpstr>Steamer Hitters</vt:lpstr>
      <vt:lpstr>Steamer Pitchers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2013-05-15T04:17:16Z</dcterms:created>
  <dcterms:modified xsi:type="dcterms:W3CDTF">2014-04-30T09:47:30Z</dcterms:modified>
</cp:coreProperties>
</file>